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worksheets/sheet29.xml" ContentType="application/vnd.openxmlformats-officedocument.spreadsheetml.worksheet+xml"/>
  <Override PartName="/xl/worksheets/sheet28.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worksheets/sheet8.xml" ContentType="application/vnd.openxmlformats-officedocument.spreadsheetml.worksheet+xml"/>
  <Override PartName="/xl/worksheets/sheet26.xml" ContentType="application/vnd.openxmlformats-officedocument.spreadsheetml.worksheet+xml"/>
  <Override PartName="/xl/worksheets/_rels/sheet20.xml.rels" ContentType="application/vnd.openxmlformats-package.relationships+xml"/>
  <Override PartName="/xl/worksheets/_rels/sheet2.xml.rels" ContentType="application/vnd.openxmlformats-package.relationships+xml"/>
  <Override PartName="/xl/worksheets/_rels/sheet18.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15.xml.rels" ContentType="application/vnd.openxmlformats-package.relationships+xml"/>
  <Override PartName="/xl/worksheets/_rels/sheet11.xml.rels" ContentType="application/vnd.openxmlformats-package.relationships+xml"/>
  <Override PartName="/xl/worksheets/_rels/sheet29.xml.rels" ContentType="application/vnd.openxmlformats-package.relationships+xml"/>
  <Override PartName="/xl/worksheets/_rels/sheet6.xml.rels" ContentType="application/vnd.openxmlformats-package.relationships+xml"/>
  <Override PartName="/xl/worksheets/_rels/sheet14.xml.rels" ContentType="application/vnd.openxmlformats-package.relationships+xml"/>
  <Override PartName="/xl/worksheets/_rels/sheet27.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sheet9.xml" ContentType="application/vnd.openxmlformats-officedocument.spreadsheetml.worksheet+xml"/>
  <Override PartName="/xl/worksheets/sheet2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2.xml" ContentType="application/vnd.openxmlformats-officedocument.drawingml.chart+xml"/>
  <Override PartName="/xl/charts/chart11.xml" ContentType="application/vnd.openxmlformats-officedocument.drawingml.chart+xml"/>
  <Override PartName="/xl/charts/chart10.xml" ContentType="application/vnd.openxmlformats-officedocument.drawingml.chart+xml"/>
  <Override PartName="/xl/charts/chart9.xml" ContentType="application/vnd.openxmlformats-officedocument.drawingml.chart+xml"/>
  <Override PartName="/xl/charts/chart8.xml" ContentType="application/vnd.openxmlformats-officedocument.drawingml.chart+xml"/>
  <Override PartName="/xl/charts/chart7.xml" ContentType="application/vnd.openxmlformats-officedocument.drawingml.chart+xml"/>
  <Override PartName="/xl/charts/chart6.xml" ContentType="application/vnd.openxmlformats-officedocument.drawingml.chart+xml"/>
  <Override PartName="/xl/charts/_rels/chart22.xml.rels" ContentType="application/vnd.openxmlformats-package.relationships+xml"/>
  <Override PartName="/xl/charts/chart5.xml" ContentType="application/vnd.openxmlformats-officedocument.drawingml.chart+xml"/>
  <Override PartName="/xl/charts/chart4.xml" ContentType="application/vnd.openxmlformats-officedocument.drawingml.chart+xml"/>
  <Override PartName="/xl/charts/chart22.xml" ContentType="application/vnd.openxmlformats-officedocument.drawingml.chart+xml"/>
  <Override PartName="/xl/charts/chart21.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18.xml" ContentType="application/vnd.openxmlformats-officedocument.drawingml.chart+xml"/>
  <Override PartName="/xl/charts/chart17.xml" ContentType="application/vnd.openxmlformats-officedocument.drawingml.chart+xml"/>
  <Override PartName="/xl/charts/chart16.xml" ContentType="application/vnd.openxmlformats-officedocument.drawingml.chart+xml"/>
  <Override PartName="/xl/charts/chart15.xml" ContentType="application/vnd.openxmlformats-officedocument.drawingml.chart+xml"/>
  <Override PartName="/xl/charts/chart3.xml" ContentType="application/vnd.openxmlformats-officedocument.drawingml.chart+xml"/>
  <Override PartName="/xl/charts/chart14.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charts/chart13.xml" ContentType="application/vnd.openxmlformats-officedocument.drawingml.chart+xml"/>
  <Override PartName="/xl/media/image1.png" ContentType="image/png"/>
  <Override PartName="/xl/drawings/drawing53.xml" ContentType="application/vnd.openxmlformats-officedocument.drawing+xml"/>
  <Override PartName="/xl/drawings/drawing52.xml" ContentType="application/vnd.openxmlformats-officedocument.drawing+xml"/>
  <Override PartName="/xl/drawings/drawing51.xml" ContentType="application/vnd.openxmlformats-officedocument.drawing+xml"/>
  <Override PartName="/xl/drawings/drawing49.xml" ContentType="application/vnd.openxmlformats-officedocument.drawing+xml"/>
  <Override PartName="/xl/drawings/vmlDrawing5.vml" ContentType="application/vnd.openxmlformats-officedocument.vmlDrawing"/>
  <Override PartName="/xl/drawings/vmlDrawing4.vml" ContentType="application/vnd.openxmlformats-officedocument.vmlDrawing"/>
  <Override PartName="/xl/drawings/vmlDrawing3.vml" ContentType="application/vnd.openxmlformats-officedocument.vmlDrawing"/>
  <Override PartName="/xl/drawings/drawing48.xml" ContentType="application/vnd.openxmlformats-officedocument.drawing+xml"/>
  <Override PartName="/xl/drawings/vmlDrawing2.vml" ContentType="application/vnd.openxmlformats-officedocument.vmlDrawing"/>
  <Override PartName="/xl/drawings/drawing1.xml" ContentType="application/vnd.openxmlformats-officedocument.drawing+xml"/>
  <Override PartName="/xl/drawings/drawing107.xml" ContentType="application/vnd.openxmlformats-officedocument.drawing+xml"/>
  <Override PartName="/xl/drawings/vmlDrawing7.vml" ContentType="application/vnd.openxmlformats-officedocument.vmlDrawing"/>
  <Override PartName="/xl/drawings/drawing60.xml" ContentType="application/vnd.openxmlformats-officedocument.drawingml.chartshapes+xml"/>
  <Override PartName="/xl/drawings/drawing61.xml" ContentType="application/vnd.openxmlformats-officedocument.drawing+xml"/>
  <Override PartName="/xl/drawings/drawing59.xml" ContentType="application/vnd.openxmlformats-officedocument.drawing+xml"/>
  <Override PartName="/xl/drawings/vmlDrawing1.vml" ContentType="application/vnd.openxmlformats-officedocument.vmlDrawing"/>
  <Override PartName="/xl/drawings/drawing47.xml" ContentType="application/vnd.openxmlformats-officedocument.drawing+xml"/>
  <Override PartName="/xl/drawings/vmlDrawing6.vml" ContentType="application/vnd.openxmlformats-officedocument.vmlDrawing"/>
  <Override PartName="/xl/drawings/drawing57.xml" ContentType="application/vnd.openxmlformats-officedocument.drawing+xml"/>
  <Override PartName="/xl/drawings/_rels/drawing61.xml.rels" ContentType="application/vnd.openxmlformats-package.relationships+xml"/>
  <Override PartName="/xl/drawings/_rels/drawing59.xml.rels" ContentType="application/vnd.openxmlformats-package.relationships+xml"/>
  <Override PartName="/xl/drawings/_rels/drawing53.xml.rels" ContentType="application/vnd.openxmlformats-package.relationships+xml"/>
  <Override PartName="/xl/drawings/_rels/drawing56.xml.rels" ContentType="application/vnd.openxmlformats-package.relationships+xml"/>
  <Override PartName="/xl/drawings/_rels/drawing55.xml.rels" ContentType="application/vnd.openxmlformats-package.relationships+xml"/>
  <Override PartName="/xl/drawings/drawing56.xml" ContentType="application/vnd.openxmlformats-officedocument.drawing+xml"/>
  <Override PartName="/xl/drawings/drawing44.xml" ContentType="application/vnd.openxmlformats-officedocument.drawing+xml"/>
  <Override PartName="/xl/drawings/drawing55.xml" ContentType="application/vnd.openxmlformats-officedocument.drawing+xml"/>
  <Override PartName="/xl/drawings/drawing54.xml" ContentType="application/vnd.openxmlformats-officedocument.drawing+xml"/>
  <Override PartName="/xl/ctrlProps/ctrlProps74.xml" ContentType="application/vnd.ms-excel.controlproperties+xml"/>
  <Override PartName="/xl/ctrlProps/ctrlProps73.xml" ContentType="application/vnd.ms-excel.controlproperties+xml"/>
  <Override PartName="/xl/ctrlProps/ctrlProps72.xml" ContentType="application/vnd.ms-excel.controlproperties+xml"/>
  <Override PartName="/xl/ctrlProps/ctrlProps66.xml" ContentType="application/vnd.ms-excel.controlproperties+xml"/>
  <Override PartName="/xl/ctrlProps/ctrlProps65.xml" ContentType="application/vnd.ms-excel.controlproperties+xml"/>
  <Override PartName="/xl/ctrlProps/ctrlProps64.xml" ContentType="application/vnd.ms-excel.controlproperties+xml"/>
  <Override PartName="/xl/ctrlProps/ctrlProps63.xml" ContentType="application/vnd.ms-excel.controlproperties+xml"/>
  <Override PartName="/xl/ctrlProps/ctrlProps62.xml" ContentType="application/vnd.ms-excel.controlproperties+xml"/>
  <Override PartName="/xl/ctrlProps/ctrlProps50.xml" ContentType="application/vnd.ms-excel.controlproperties+xml"/>
  <Override PartName="/xl/ctrlProps/ctrlProps46.xml" ContentType="application/vnd.ms-excel.controlproperties+xml"/>
  <Override PartName="/xl/ctrlProps/ctrlProps2.xml" ContentType="application/vnd.ms-excel.controlproperties+xml"/>
  <Override PartName="/xl/ctrlProps/ctrlProps45.xml" ContentType="application/vnd.ms-excel.controlproperties+xml"/>
  <Override PartName="/xl/ctrlProps/ctrlProps43.xml" ContentType="application/vnd.ms-excel.controlproperties+xml"/>
  <Override PartName="/xl/ctrlProps/ctrlProps42.xml" ContentType="application/vnd.ms-excel.controlproperties+xml"/>
  <Override PartName="/xl/ctrlProps/ctrlProps41.xml" ContentType="application/vnd.ms-excel.controlproperties+xml"/>
  <Override PartName="/xl/ctrlProps/ctrlProps40.xml" ContentType="application/vnd.ms-excel.controlproperties+xml"/>
  <Override PartName="/xl/ctrlProps/ctrlProps33.xml" ContentType="application/vnd.ms-excel.controlproperties+xml"/>
  <Override PartName="/xl/ctrlProps/ctrlProps106.xml" ContentType="application/vnd.ms-excel.controlproperties+xml"/>
  <Override PartName="/xl/ctrlProps/ctrlProps69.xml" ContentType="application/vnd.ms-excel.controlproperties+xml"/>
  <Override PartName="/xl/ctrlProps/ctrlProps32.xml" ContentType="application/vnd.ms-excel.controlproperties+xml"/>
  <Override PartName="/xl/ctrlProps/ctrlProps105.xml" ContentType="application/vnd.ms-excel.controlproperties+xml"/>
  <Override PartName="/xl/ctrlProps/ctrlProps68.xml" ContentType="application/vnd.ms-excel.controlproperties+xml"/>
  <Override PartName="/xl/ctrlProps/ctrlProps31.xml" ContentType="application/vnd.ms-excel.controlproperties+xml"/>
  <Override PartName="/xl/ctrlProps/ctrlProps104.xml" ContentType="application/vnd.ms-excel.controlproperties+xml"/>
  <Override PartName="/xl/ctrlProps/ctrlProps9.xml" ContentType="application/vnd.ms-excel.controlproperties+xml"/>
  <Override PartName="/xl/ctrlProps/ctrlProps10.xml" ContentType="application/vnd.ms-excel.controlproperties+xml"/>
  <Override PartName="/xl/ctrlProps/ctrlProps14.xml" ContentType="application/vnd.ms-excel.controlproperties+xml"/>
  <Override PartName="/xl/ctrlProps/ctrlProps8.xml" ContentType="application/vnd.ms-excel.controlproperties+xml"/>
  <Override PartName="/xl/ctrlProps/ctrlProps13.xml" ContentType="application/vnd.ms-excel.controlproperties+xml"/>
  <Override PartName="/xl/ctrlProps/ctrlProps39.xml" ContentType="application/vnd.ms-excel.controlproperties+xml"/>
  <Override PartName="/xl/ctrlProps/ctrlProps7.xml" ContentType="application/vnd.ms-excel.controlproperties+xml"/>
  <Override PartName="/xl/ctrlProps/ctrlProps12.xml" ContentType="application/vnd.ms-excel.controlproperties+xml"/>
  <Override PartName="/xl/ctrlProps/ctrlProps70.xml" ContentType="application/vnd.ms-excel.controlproperties+xml"/>
  <Override PartName="/xl/ctrlProps/ctrlProps67.xml" ContentType="application/vnd.ms-excel.controlproperties+xml"/>
  <Override PartName="/xl/ctrlProps/ctrlProps71.xml" ContentType="application/vnd.ms-excel.controlproperties+xml"/>
  <Override PartName="/xl/ctrlProps/ctrlProps75.xml" ContentType="application/vnd.ms-excel.controlproperties+xml"/>
  <Override PartName="/xl/ctrlProps/ctrlProps76.xml" ContentType="application/vnd.ms-excel.controlproperties+xml"/>
  <Override PartName="/xl/ctrlProps/ctrlProps77.xml" ContentType="application/vnd.ms-excel.controlproperties+xml"/>
  <Override PartName="/xl/ctrlProps/ctrlProps78.xml" ContentType="application/vnd.ms-excel.controlproperties+xml"/>
  <Override PartName="/xl/ctrlProps/ctrlProps79.xml" ContentType="application/vnd.ms-excel.controlproperties+xml"/>
  <Override PartName="/xl/ctrlProps/ctrlProps98.xml" ContentType="application/vnd.ms-excel.controlproperties+xml"/>
  <Override PartName="/xl/ctrlProps/ctrlProps86.xml" ContentType="application/vnd.ms-excel.controlproperties+xml"/>
  <Override PartName="/xl/ctrlProps/ctrlProps29.xml" ContentType="application/vnd.ms-excel.controlproperties+xml"/>
  <Override PartName="/xl/ctrlProps/ctrlProps94.xml" ContentType="application/vnd.ms-excel.controlproperties+xml"/>
  <Override PartName="/xl/ctrlProps/ctrlProps101.xml" ContentType="application/vnd.ms-excel.controlproperties+xml"/>
  <Override PartName="/xl/ctrlProps/ctrlProps97.xml" ContentType="application/vnd.ms-excel.controlproperties+xml"/>
  <Override PartName="/xl/ctrlProps/ctrlProps85.xml" ContentType="application/vnd.ms-excel.controlproperties+xml"/>
  <Override PartName="/xl/ctrlProps/ctrlProps28.xml" ContentType="application/vnd.ms-excel.controlproperties+xml"/>
  <Override PartName="/xl/ctrlProps/ctrlProps93.xml" ContentType="application/vnd.ms-excel.controlproperties+xml"/>
  <Override PartName="/xl/ctrlProps/ctrlProps100.xml" ContentType="application/vnd.ms-excel.controlproperties+xml"/>
  <Override PartName="/xl/ctrlProps/ctrlProps30.xml" ContentType="application/vnd.ms-excel.controlproperties+xml"/>
  <Override PartName="/xl/ctrlProps/ctrlProps103.xml" ContentType="application/vnd.ms-excel.controlproperties+xml"/>
  <Override PartName="/xl/ctrlProps/ctrlProps96.xml" ContentType="application/vnd.ms-excel.controlproperties+xml"/>
  <Override PartName="/xl/ctrlProps/ctrlProps92.xml" ContentType="application/vnd.ms-excel.controlproperties+xml"/>
  <Override PartName="/xl/ctrlProps/ctrlProps27.xml" ContentType="application/vnd.ms-excel.controlproperties+xml"/>
  <Override PartName="/xl/ctrlProps/ctrlProps99.xml" ContentType="application/vnd.ms-excel.controlproperties+xml"/>
  <Override PartName="/xl/ctrlProps/ctrlProps87.xml" ContentType="application/vnd.ms-excel.controlproperties+xml"/>
  <Override PartName="/xl/ctrlProps/ctrlProps102.xml" ContentType="application/vnd.ms-excel.controlproperties+xml"/>
  <Override PartName="/xl/ctrlProps/ctrlProps95.xml" ContentType="application/vnd.ms-excel.controlproperties+xml"/>
  <Override PartName="/xl/ctrlProps/ctrlProps89.xml" ContentType="application/vnd.ms-excel.controlproperties+xml"/>
  <Override PartName="/xl/ctrlProps/ctrlProps88.xml" ContentType="application/vnd.ms-excel.controlproperties+xml"/>
  <Override PartName="/xl/ctrlProps/ctrlProps91.xml" ContentType="application/vnd.ms-excel.controlproperties+xml"/>
  <Override PartName="/xl/ctrlProps/ctrlProps26.xml" ContentType="application/vnd.ms-excel.controlproperties+xml"/>
  <Override PartName="/xl/ctrlProps/ctrlProps11.xml" ContentType="application/vnd.ms-excel.controlproperties+xml"/>
  <Override PartName="/xl/ctrlProps/ctrlProps90.xml" ContentType="application/vnd.ms-excel.controlproperties+xml"/>
  <Override PartName="/xl/ctrlProps/ctrlProps25.xml" ContentType="application/vnd.ms-excel.controlproperties+xml"/>
  <Override PartName="/xl/ctrlProps/ctrlProps24.xml" ContentType="application/vnd.ms-excel.controlproperties+xml"/>
  <Override PartName="/xl/ctrlProps/ctrlProps23.xml" ContentType="application/vnd.ms-excel.controlproperties+xml"/>
  <Override PartName="/xl/ctrlProps/ctrlProps22.xml" ContentType="application/vnd.ms-excel.controlproperties+xml"/>
  <Override PartName="/xl/ctrlProps/ctrlProps21.xml" ContentType="application/vnd.ms-excel.controlproperties+xml"/>
  <Override PartName="/xl/ctrlProps/ctrlProps58.xml" ContentType="application/vnd.ms-excel.controlproperties+xml"/>
  <Override PartName="/xl/ctrlProps/ctrlProps19.xml" ContentType="application/vnd.ms-excel.controlproperties+xml"/>
  <Override PartName="/xl/ctrlProps/ctrlProps84.xml" ContentType="application/vnd.ms-excel.controlproperties+xml"/>
  <Override PartName="/xl/ctrlProps/ctrlProps20.xml" ContentType="application/vnd.ms-excel.controlproperties+xml"/>
  <Override PartName="/xl/ctrlProps/ctrlProps18.xml" ContentType="application/vnd.ms-excel.controlproperties+xml"/>
  <Override PartName="/xl/ctrlProps/ctrlProps83.xml" ContentType="application/vnd.ms-excel.controlproperties+xml"/>
  <Override PartName="/xl/ctrlProps/ctrlProps17.xml" ContentType="application/vnd.ms-excel.controlproperties+xml"/>
  <Override PartName="/xl/ctrlProps/ctrlProps82.xml" ContentType="application/vnd.ms-excel.controlproperties+xml"/>
  <Override PartName="/xl/ctrlProps/ctrlProps16.xml" ContentType="application/vnd.ms-excel.controlproperties+xml"/>
  <Override PartName="/xl/ctrlProps/ctrlProps81.xml" ContentType="application/vnd.ms-excel.controlproperties+xml"/>
  <Override PartName="/xl/ctrlProps/ctrlProps15.xml" ContentType="application/vnd.ms-excel.controlproperties+xml"/>
  <Override PartName="/xl/ctrlProps/ctrlProps80.xml" ContentType="application/vnd.ms-excel.controlproperties+xml"/>
  <Override PartName="/xl/ctrlProps/ctrlProps6.xml" ContentType="application/vnd.ms-excel.controlproperties+xml"/>
  <Override PartName="/xl/ctrlProps/ctrlProps38.xml" ContentType="application/vnd.ms-excel.controlproperties+xml"/>
  <Override PartName="/xl/ctrlProps/ctrlProps34.xml" ContentType="application/vnd.ms-excel.controlproperties+xml"/>
  <Override PartName="/xl/ctrlProps/ctrlProps3.xml" ContentType="application/vnd.ms-excel.controlproperties+xml"/>
  <Override PartName="/xl/ctrlProps/ctrlProps35.xml" ContentType="application/vnd.ms-excel.controlproperties+xml"/>
  <Override PartName="/xl/ctrlProps/ctrlProps4.xml" ContentType="application/vnd.ms-excel.controlproperties+xml"/>
  <Override PartName="/xl/ctrlProps/ctrlProps36.xml" ContentType="application/vnd.ms-excel.controlproperties+xml"/>
  <Override PartName="/xl/ctrlProps/ctrlProps5.xml" ContentType="application/vnd.ms-excel.controlproperties+xml"/>
  <Override PartName="/xl/ctrlProps/ctrlProps37.xml" ContentType="application/vnd.ms-excel.contro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4.xml.rels" ContentType="application/vnd.openxmlformats-package.relationships+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customXml/item4.xml" ContentType="application/xml"/>
  <Override PartName="/customXml/itemProps4.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PAP Elements" sheetId="1" state="visible" r:id="rId2"/>
    <sheet name="PSW" sheetId="2" state="visible" r:id="rId3"/>
    <sheet name="Design record" sheetId="3" state="visible" r:id="rId4"/>
    <sheet name="Cust. Eng. approval" sheetId="4" state="visible" r:id="rId5"/>
    <sheet name="DFMEA" sheetId="5" state="visible" r:id="rId6"/>
    <sheet name="Process flow Diagram" sheetId="6" state="visible" r:id="rId7"/>
    <sheet name="PFMEA" sheetId="7" state="visible" r:id="rId8"/>
    <sheet name="ControlPlan" sheetId="8" state="visible" r:id="rId9"/>
    <sheet name="MSA" sheetId="9" state="visible" r:id="rId10"/>
    <sheet name="Instruction for MSA" sheetId="10" state="visible" r:id="rId11"/>
    <sheet name="AIAG GR&amp;R" sheetId="11" state="visible" r:id="rId12"/>
    <sheet name="Graphical Summary" sheetId="12" state="visible" r:id="rId13"/>
    <sheet name="Numerical Summary" sheetId="13" state="visible" r:id="rId14"/>
    <sheet name="Calculations" sheetId="14" state="hidden" r:id="rId15"/>
    <sheet name="Calculations (2)" sheetId="15" state="hidden" r:id="rId16"/>
    <sheet name="Dimensional results" sheetId="16" state="visible" r:id="rId17"/>
    <sheet name="Material-performance test" sheetId="17" state="visible" r:id="rId18"/>
    <sheet name="Initial Process Studies" sheetId="18" state="visible" r:id="rId19"/>
    <sheet name="Input measurements" sheetId="19" state="visible" r:id="rId20"/>
    <sheet name="result graph" sheetId="20" state="visible" r:id="rId21"/>
    <sheet name="graph" sheetId="21" state="hidden" r:id="rId22"/>
    <sheet name="graph (2)" sheetId="22" state="hidden" r:id="rId23"/>
    <sheet name="graph (3)" sheetId="23" state="hidden" r:id="rId24"/>
    <sheet name="Qual. Lab. Doc." sheetId="24" state="visible" r:id="rId25"/>
    <sheet name="Appearance approval" sheetId="25" state="visible" r:id="rId26"/>
    <sheet name="Sample prod. part (Run@rate)" sheetId="26" state="visible" r:id="rId27"/>
    <sheet name="Data Entry" sheetId="27" state="visible" r:id="rId28"/>
    <sheet name="Master Sample" sheetId="28" state="visible" r:id="rId29"/>
    <sheet name="Checking Aids" sheetId="29" state="visible" r:id="rId30"/>
    <sheet name="Customer Specific" sheetId="30" state="visible" r:id="rId31"/>
    <sheet name="Others" sheetId="31" state="visible" r:id="rId32"/>
  </sheets>
  <definedNames>
    <definedName function="false" hidden="false" localSheetId="10" name="_xlnm.Print_Area" vbProcedure="false">'AIAG GR&amp;R'!$A$1:$O$102</definedName>
    <definedName function="false" hidden="false" localSheetId="24" name="_xlnm.Print_Area" vbProcedure="false">'Appearance approval'!$A$1:$I$55</definedName>
    <definedName function="false" hidden="false" localSheetId="13" name="_xlnm.Print_Area" vbProcedure="false">Calculations!$A$1:$W$45</definedName>
    <definedName function="false" hidden="false" localSheetId="14" name="_xlnm.Print_Area" vbProcedure="false">'Calculations (2)'!$A$1:$W$45</definedName>
    <definedName function="false" hidden="false" localSheetId="28" name="_xlnm.Print_Area" vbProcedure="false">'Checking Aids'!$A$1:$I$55</definedName>
    <definedName function="false" hidden="false" localSheetId="7" name="_xlnm.Print_Area" vbProcedure="false">ControlPlan!$A$1:$M$106</definedName>
    <definedName function="false" hidden="false" localSheetId="3" name="_xlnm.Print_Area" vbProcedure="false">'Cust. Eng. approval'!$A$1:$H$55</definedName>
    <definedName function="false" hidden="false" localSheetId="29" name="_xlnm.Print_Area" vbProcedure="false">'Customer Specific'!$A$1:$I$55</definedName>
    <definedName function="false" hidden="false" localSheetId="2" name="_xlnm.Print_Area" vbProcedure="false">'Design record'!$A$1:$I$55</definedName>
    <definedName function="false" hidden="false" localSheetId="4" name="_xlnm.Print_Area" vbProcedure="false">DFMEA!$A$1:$T$103</definedName>
    <definedName function="false" hidden="false" localSheetId="15" name="_xlnm.Print_Area" vbProcedure="false">'Dimensional results'!$A$1:$S$140</definedName>
    <definedName function="false" hidden="false" localSheetId="11" name="_xlnm.Print_Area" vbProcedure="false">'Graphical Summary'!$A$1:$R$45</definedName>
    <definedName function="false" hidden="false" localSheetId="17" name="_xlnm.Print_Area" vbProcedure="false">'Initial Process Studies'!$A$1:$I$54</definedName>
    <definedName function="false" hidden="false" localSheetId="27" name="_xlnm.Print_Area" vbProcedure="false">'Master Sample'!$A$1:$I$55</definedName>
    <definedName function="false" hidden="false" localSheetId="16" name="_xlnm.Print_Area" vbProcedure="false">'Material-performance test'!$A$1:$I$55</definedName>
    <definedName function="false" hidden="false" localSheetId="8" name="_xlnm.Print_Area" vbProcedure="false">MSA!$A$1:$I$52</definedName>
    <definedName function="false" hidden="false" localSheetId="6" name="_xlnm.Print_Area" vbProcedure="false">PFMEA!$A$1:$T$102</definedName>
    <definedName function="false" hidden="false" localSheetId="0" name="_xlnm.Print_Area" vbProcedure="false">'PPAP Elements'!$A$1:$A$57</definedName>
    <definedName function="false" hidden="false" localSheetId="5" name="_xlnm.Print_Area" vbProcedure="false">'Process flow Diagram'!$A$1:$M$78</definedName>
    <definedName function="false" hidden="false" localSheetId="1" name="_xlnm.Print_Area" vbProcedure="false">PSW!$B$2:$L$83</definedName>
    <definedName function="false" hidden="false" localSheetId="23" name="_xlnm.Print_Area" vbProcedure="false">'Qual. Lab. Doc.'!$A$1:$G$44</definedName>
    <definedName function="false" hidden="false" localSheetId="19" name="_xlnm.Print_Area" vbProcedure="false">'result graph'!$A$1:$T$79</definedName>
    <definedName function="false" hidden="false" localSheetId="25" name="_xlnm.Print_Area" vbProcedure="false">'Sample prod. part (Run@rate)'!$A$1:$I$55</definedName>
    <definedName function="false" hidden="false" name="acc" vbProcedure="false">'Input measurements'!$H$3</definedName>
    <definedName function="false" hidden="false" name="Aone" vbProcedure="false">OFFSET(Calculations!$AF$74,0,0,SUM(Calculations!$X$13:$X$13))</definedName>
    <definedName function="false" hidden="false" name="Athree" vbProcedure="false">OFFSET(Calculations!$AH$74,0,0,SUM(Calculations!$X$13:$X$13))</definedName>
    <definedName function="false" hidden="false" name="Atwo" vbProcedure="false">OFFSET(Calculations!$AG$74,0,0,SUM(Calculations!$X$13:$X$13))</definedName>
    <definedName function="false" hidden="false" name="AvgTen" vbProcedure="false">OFFSET(Calculations!$AO$74,0,0,SUM(Calculations!$X$13:$X$13))</definedName>
    <definedName function="false" hidden="false" name="bereik" vbProcedure="false">'Input measurements'!$B$2:$B$502</definedName>
    <definedName function="false" hidden="false" name="Bone" vbProcedure="false">OFFSET(Calculations!$AI$74,0,0,SUM(Calculations!$X$13:$X$13))</definedName>
    <definedName function="false" hidden="false" name="Bthree" vbProcedure="false">OFFSET(Calculations!$AK$74,0,0,SUM(Calculations!$X$13:$X$13))</definedName>
    <definedName function="false" hidden="false" name="Btwo" vbProcedure="false">OFFSET(Calculations!$AJ$74,0,0,SUM(Calculations!$X$13:$X$13))</definedName>
    <definedName function="false" hidden="false" name="Cone" vbProcedure="false">OFFSET(Calculations!$AL$74,0,0,SUM(Calculations!$X$13:$X$13))</definedName>
    <definedName function="false" hidden="false" name="Cthree" vbProcedure="false">OFFSET(Calculations!$AN$74,0,0,SUM(Calculations!$X$13:$X$13))</definedName>
    <definedName function="false" hidden="false" name="Ctwo" vbProcedure="false">OFFSET(Calculations!$AM$74,0,0,SUM(Calculations!$X$13:$X$13))</definedName>
    <definedName function="false" hidden="false" name="eight" vbProcedure="false">OFFSET(Calculations!$AZ$72,0,0,SUM(Calculations!$X$12))</definedName>
    <definedName function="false" hidden="false" name="eighteen" vbProcedure="false">OFFSET(Calculations!$BJ$72,0,0,SUM(Calculations!$X$12))</definedName>
    <definedName function="false" hidden="false" name="eleven" vbProcedure="false">OFFSET(Calculations!$BC$72,0,0,SUM(Calculations!$X$12))</definedName>
    <definedName function="false" hidden="false" name="fifteen" vbProcedure="false">OFFSET(Calculations!$BG$72,0,0,SUM(Calculations!$X$12))</definedName>
    <definedName function="false" hidden="false" name="five" vbProcedure="false">OFFSET(Calculations!$AW$72,0,0,SUM(Calculations!$X$12))</definedName>
    <definedName function="false" hidden="false" name="four" vbProcedure="false">OFFSET(Calculations!$AV$72,0,0,SUM(Calculations!$X$12))</definedName>
    <definedName function="false" hidden="false" name="fourteen" vbProcedure="false">OFFSET(Calculations!$BF$72,0,0,SUM(Calculations!$X$12))</definedName>
    <definedName function="false" hidden="false" name="gem" vbProcedure="false">'result graph'!$G$22</definedName>
    <definedName function="false" hidden="false" name="LCLx" vbProcedure="false">OFFSET(Calculations!$Y$108,0,0,SUM(Calculations!$AC$111:$AC$111))</definedName>
    <definedName function="false" hidden="false" name="metingen" vbProcedure="false">'Input measurements'!$A$2:$A$502</definedName>
    <definedName function="false" hidden="false" name="migrat" vbProcedure="false">'result graph'!$G$25</definedName>
    <definedName function="false" hidden="false" name="mon" vbProcedure="false">'result graph'!$G$16</definedName>
    <definedName function="false" hidden="false" name="nine" vbProcedure="false">OFFSET(Calculations!$BA$72,0,0,SUM(Calculations!$X$12))</definedName>
    <definedName function="false" hidden="false" name="nineteen" vbProcedure="false">OFFSET(Calculations!$BK$72,0,0,SUM(Calculations!$X$12))</definedName>
    <definedName function="false" hidden="false" name="Number" vbProcedure="false">'result graph'!$G$14</definedName>
    <definedName function="false" hidden="false" name="one" vbProcedure="false">OFFSET(Calculations!$AS$72,0,0,SUM(Calculations!$X$12))</definedName>
    <definedName function="false" hidden="false" name="OpA" vbProcedure="false">OFFSET(Calculations!$AO$84,0,0,SUM(Calculations!$X$13:$X$13))</definedName>
    <definedName function="false" hidden="false" name="OpB" vbProcedure="false">OFFSET(Calculations!$AP$84,0,0,SUM(Calculations!$X$13:$X$13))</definedName>
    <definedName function="false" hidden="false" name="OpC" vbProcedure="false">OFFSET(Calculations!$AQ$84,0,0,SUM(Calculations!$X$13:$X$13))</definedName>
    <definedName function="false" hidden="false" name="OperatorA" vbProcedure="false">OFFSET(Calculations!$O$108,0,0,SUM(Calculations!$AC$111:$AC$111))</definedName>
    <definedName function="false" hidden="false" name="OperatorA_R" vbProcedure="false">OFFSET(Calculations!$R$108,0,0,SUM(Calculations!$AC$111:$AC$111))</definedName>
    <definedName function="false" hidden="false" name="OperatorB" vbProcedure="false">OFFSET(Calculations!$P$108,0,0,SUM(Calculations!$AC$111:$AC$111))</definedName>
    <definedName function="false" hidden="false" name="OperatorB_R" vbProcedure="false">OFFSET(Calculations!$S$108,0,0,SUM(Calculations!$AC$111:$AC$111))</definedName>
    <definedName function="false" hidden="false" name="OperatorC" vbProcedure="false">OFFSET(Calculations!$Q$108,0,0,SUM(Calculations!$AC$111:$AC$111))</definedName>
    <definedName function="false" hidden="false" name="OperatorC_R" vbProcedure="false">OFFSET(Calculations!$T$108,0,0,SUM(Calculations!$AC$111:$AC$111))</definedName>
    <definedName function="false" hidden="false" name="ppm" vbProcedure="false">'result graph'!$G$33</definedName>
    <definedName function="false" hidden="false" name="rage" vbProcedure="false">'result graph'!$G$18</definedName>
    <definedName function="false" hidden="false" name="Rbar" vbProcedure="false">OFFSET(Calculations!$W$108,0,0,SUM(Calculations!$AC$111:$AC$111))</definedName>
    <definedName function="false" hidden="false" name="road" vbProcedure="false">'result graph'!$G$27</definedName>
    <definedName function="false" hidden="false" name="round" vbProcedure="false">'Input measurements'!$H$5</definedName>
    <definedName function="false" hidden="false" name="seven" vbProcedure="false">OFFSET(Calculations!$AY$72,0,0,SUM(Calculations!$X$12))</definedName>
    <definedName function="false" hidden="false" name="seventeen" vbProcedure="false">OFFSET(Calculations!$BI$72,0,0,SUM(Calculations!$X$12))</definedName>
    <definedName function="false" hidden="false" name="six" vbProcedure="false">OFFSET(Calculations!$AX$72,0,0,SUM(Calculations!$X$12))</definedName>
    <definedName function="false" hidden="false" name="sixteen" vbProcedure="false">OFFSET(Calculations!$BH$72,0,0,SUM(Calculations!$X$12))</definedName>
    <definedName function="false" hidden="false" name="Sname" vbProcedure="false">#REF!</definedName>
    <definedName function="false" hidden="false" name="stand" vbProcedure="false">'result graph'!$G$20</definedName>
    <definedName function="false" hidden="false" name="target" vbProcedure="false">[1]!target</definedName>
    <definedName function="false" hidden="false" name="targets" vbProcedure="false">[1]!targets</definedName>
    <definedName function="false" hidden="false" name="ten" vbProcedure="false">OFFSET(Calculations!$BB$72,0,0,SUM(Calculations!$X$12))</definedName>
    <definedName function="false" hidden="false" name="theorboven" vbProcedure="false">'result graph'!$G$11</definedName>
    <definedName function="false" hidden="false" name="theoronder" vbProcedure="false">'result graph'!$G$10</definedName>
    <definedName function="false" hidden="false" name="thirteen" vbProcedure="false">OFFSET(Calculations!$BE$72,0,0,SUM(Calculations!$X$12))</definedName>
    <definedName function="false" hidden="false" name="thirty" vbProcedure="false">OFFSET(Calculations!$BV$72,0,0,SUM(Calculations!$X$12))</definedName>
    <definedName function="false" hidden="false" name="thirtyone" vbProcedure="false">OFFSET(Calculations!$BW$72,0,0,SUM(Calculations!$X$12))</definedName>
    <definedName function="false" hidden="false" name="three" vbProcedure="false">OFFSET(Calculations!$AU$72,0,0,SUM(Calculations!$X$12))</definedName>
    <definedName function="false" hidden="false" name="twelve" vbProcedure="false">OFFSET(Calculations!$BD$72,0,0,SUM(Calculations!$X$12))</definedName>
    <definedName function="false" hidden="false" name="twenty" vbProcedure="false">OFFSET(Calculations!$BL$72,0,0,SUM(Calculations!$X$12))</definedName>
    <definedName function="false" hidden="false" name="twentyeight" vbProcedure="false">OFFSET(Calculations!$BT$72,0,0,SUM(Calculations!$X$12))</definedName>
    <definedName function="false" hidden="false" name="twentyfive" vbProcedure="false">OFFSET(Calculations!$BQ$72,0,0,SUM(Calculations!$X$12))</definedName>
    <definedName function="false" hidden="false" name="twentyfour" vbProcedure="false">OFFSET(Calculations!$BP$72,0,0,SUM(Calculations!$X$12))</definedName>
    <definedName function="false" hidden="false" name="twentynine" vbProcedure="false">OFFSET(Calculations!$BU$72,0,0,SUM(Calculations!$X$12))</definedName>
    <definedName function="false" hidden="false" name="twentyone" vbProcedure="false">OFFSET(Calculations!$BM$72,0,0,SUM(Calculations!$X$12))</definedName>
    <definedName function="false" hidden="false" name="twentyseven" vbProcedure="false">OFFSET(Calculations!$BS$72,0,0,SUM(Calculations!$X$12))</definedName>
    <definedName function="false" hidden="false" name="twentysix" vbProcedure="false">OFFSET(Calculations!$BR$72,0,0,SUM(Calculations!$X$12))</definedName>
    <definedName function="false" hidden="false" name="twentythree" vbProcedure="false">OFFSET(Calculations!$BO$72,0,0,SUM(Calculations!$X$12))</definedName>
    <definedName function="false" hidden="false" name="twentytwo" vbProcedure="false">OFFSET(Calculations!$BN$72,0,0,SUM(Calculations!$X$12))</definedName>
    <definedName function="false" hidden="false" name="two" vbProcedure="false">OFFSET(Calculations!$AT$72,0,0,SUM(Calculations!$X$12))</definedName>
    <definedName function="false" hidden="false" name="UCLr" vbProcedure="false">OFFSET(Calculations!$Z$108,0,0,SUM(Calculations!$AC$111:$AC$111))</definedName>
    <definedName function="false" hidden="false" name="UCLx" vbProcedure="false">OFFSET(Calculations!$X$108,0,0,SUM(Calculations!$AC$111:$AC$111))</definedName>
    <definedName function="false" hidden="false" name="usercp" vbProcedure="false">'result graph'!$AB$31</definedName>
    <definedName function="false" hidden="false" name="usercpk" vbProcedure="false">'result graph'!$AB$33</definedName>
    <definedName function="false" hidden="false" name="Xaxis" vbProcedure="false">OFFSET(Calculations!$N$108,0,0,SUM(Calculations!$AC$111:$AC$111))</definedName>
    <definedName function="false" hidden="false" name="Xbarbar" vbProcedure="false">OFFSET(Calculations!$V$108,0,0,SUM(Calculations!$AC$111:$AC$111))</definedName>
    <definedName function="false" hidden="false" name="zero" vbProcedure="false">OFFSET(Calculations!$AR$72,0,0,SUM(Calculations!$X$12))</definedName>
    <definedName function="false" hidden="false" localSheetId="0" name="PPAP_Elements" vbProcedure="false">'ppap elements'!#ref!</definedName>
    <definedName function="false" hidden="false" localSheetId="1" name="Text11" vbProcedure="false">PSW!$G$13</definedName>
    <definedName function="false" hidden="false" localSheetId="1" name="Text16" vbProcedure="false">PSW!$C$61</definedName>
  </definedName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E6" authorId="0">
      <text>
        <r>
          <rPr>
            <sz val="10"/>
            <rFont val="Arial"/>
            <family val="0"/>
            <charset val="1"/>
          </rPr>
          <t xml:space="preserve">Person who accept or issue the changes must put down their signature and the relevant date.</t>
        </r>
      </text>
    </comment>
    <comment ref="F6" authorId="0">
      <text>
        <r>
          <rPr>
            <sz val="10"/>
            <rFont val="Arial"/>
            <family val="0"/>
            <charset val="1"/>
          </rPr>
          <t xml:space="preserve">Person who accept or issue the changes must put down their signature and the relevant date.</t>
        </r>
      </text>
    </comment>
  </commentList>
</comments>
</file>

<file path=xl/comments6.xml><?xml version="1.0" encoding="utf-8"?>
<comments xmlns="http://schemas.openxmlformats.org/spreadsheetml/2006/main" xmlns:xdr="http://schemas.openxmlformats.org/drawingml/2006/spreadsheetDrawing">
  <authors>
    <author> </author>
  </authors>
  <commentList>
    <comment ref="A9" authorId="0">
      <text>
        <r>
          <rPr>
            <sz val="10"/>
            <rFont val="Arial"/>
            <family val="0"/>
            <charset val="1"/>
          </rPr>
          <t xml:space="preserve">Op Seq # should be the same for process steps in the pFMEA and PCP.
Operator Instructions should be fed into here from SOPs.</t>
        </r>
      </text>
    </comment>
    <comment ref="D8" authorId="0">
      <text>
        <r>
          <rPr>
            <sz val="10"/>
            <rFont val="Arial"/>
            <family val="0"/>
            <charset val="1"/>
          </rPr>
          <t xml:space="preserve">Copy and paste the </t>
        </r>
        <r>
          <rPr>
            <b val="true"/>
            <u val="single"/>
            <sz val="8"/>
            <color rgb="FFFF0000"/>
            <rFont val="Tahoma"/>
            <family val="2"/>
            <charset val="1"/>
          </rPr>
          <t xml:space="preserve">cell</t>
        </r>
        <r>
          <rPr>
            <sz val="8"/>
            <color rgb="FF000000"/>
            <rFont val="Tahoma"/>
            <family val="2"/>
            <charset val="1"/>
          </rPr>
          <t xml:space="preserve"> that contains the desired symbol.  Do not copy and paste just the object.  Better yet, put the cursor in the cell you want to have an icon in it, then hit Ctl-Z on your keyboard.  The proper icon will appear in the cell. 
Use Elbow Style Connectors (found in Autoshapes) to draw the arrow between shapes.
Process flow arrows for abnormal conditions (scrap, rework, etc.) are drawn in red with dashed lines. </t>
        </r>
        <r>
          <rPr>
            <sz val="8"/>
            <color rgb="FFFF0000"/>
            <rFont val="Tahoma"/>
            <family val="2"/>
            <charset val="1"/>
          </rPr>
          <t xml:space="preserve"> --------------&gt;</t>
        </r>
      </text>
    </comment>
    <comment ref="D9" authorId="0">
      <text>
        <r>
          <rPr>
            <sz val="10"/>
            <rFont val="Arial"/>
            <family val="0"/>
            <charset val="1"/>
          </rPr>
          <t xml:space="preserve">Go/No-go deciosn  </t>
        </r>
      </text>
    </comment>
    <comment ref="E9" authorId="0">
      <text>
        <r>
          <rPr>
            <sz val="10"/>
            <rFont val="Arial"/>
            <family val="0"/>
            <charset val="1"/>
          </rPr>
          <t xml:space="preserve">Move:  The movement of material between stations or stops in a process.  
Movement between stations or nests.  Hand-carried or machine indexed.
Dunnage movement between departments</t>
        </r>
      </text>
    </comment>
    <comment ref="F9" authorId="0">
      <text>
        <r>
          <rPr>
            <sz val="10"/>
            <rFont val="Arial"/>
            <family val="0"/>
            <charset val="1"/>
          </rPr>
          <t xml:space="preserve">Store:  The act of placing material in storage, typically dunnage.
Get:  Retrieving material from storage, typically dunnage.</t>
        </r>
      </text>
    </comment>
    <comment ref="G9" authorId="0">
      <text>
        <r>
          <rPr>
            <sz val="10"/>
            <rFont val="Arial"/>
            <family val="0"/>
            <charset val="1"/>
          </rPr>
          <t xml:space="preserve">Inspect:  Any process step that evaluates the product for conformance to specifications.  Visual inspection, Functional testing, Automatic gauging, etc.
A decision must be made resulting in two separate process paths (good vs bad).
The inspections can be classified by:
       A = Automatic, or machine inspected (i.e.  leak tester)
       M = Manually inspected by the operator (i.e. hand gage)
       V = Visually inspected by the operator
       Q = Quality Audit, control plan check</t>
        </r>
      </text>
    </comment>
    <comment ref="H9" authorId="0">
      <text>
        <r>
          <rPr>
            <sz val="10"/>
            <rFont val="Arial"/>
            <family val="0"/>
            <charset val="1"/>
          </rPr>
          <t xml:space="preserve">Rework:   Process steps required to repair rejected material.  They can be online or offline operations.  
Teardown, reload, replace parts, etc.</t>
        </r>
      </text>
    </comment>
    <comment ref="I9" authorId="0">
      <text>
        <r>
          <rPr>
            <sz val="10"/>
            <rFont val="Arial"/>
            <family val="0"/>
            <charset val="1"/>
          </rPr>
          <t xml:space="preserve">Scrap:  Permanently removing rejected material from the value stream and placing it into a RED scrap container (tote, basket, etc).  
Contain:  Suspect or reject material is temporarily held until it can be scrapped or reworked.
NOTE:  Consider material in/on a bin, chute, conveyor, nest, bench still alive. </t>
        </r>
      </text>
    </comment>
    <comment ref="J9" authorId="0">
      <text>
        <r>
          <rPr>
            <sz val="10"/>
            <rFont val="Arial"/>
            <family val="0"/>
            <charset val="1"/>
          </rPr>
          <t xml:space="preserve">Changeover:  Flag the individual process steps that are affected by changeover activities.   This is key information that aids in identifying changeover failure modes and causes in the PFMEA. 
Possible changeover activities are classified:
    P = Product, material
    T = Tooling, hard setup changes (adjustments)
    S = Software, soft setup (menu, selector switches), job instructions
    D = Dunnage, packaging
    L = Labels (in-process labels, Product labels, etc)</t>
        </r>
      </text>
    </comment>
    <comment ref="K9" authorId="0">
      <text>
        <r>
          <rPr>
            <sz val="10"/>
            <rFont val="Arial"/>
            <family val="0"/>
            <charset val="1"/>
          </rPr>
          <t xml:space="preserve">What is the desired product characteristics produced by the process steps.</t>
        </r>
      </text>
    </comment>
    <comment ref="L9" authorId="0">
      <text>
        <r>
          <rPr>
            <sz val="10"/>
            <rFont val="Arial"/>
            <family val="0"/>
            <charset val="1"/>
          </rPr>
          <t xml:space="preserve">Process characteristics that require control to ensure the product characteristic(s) meet the specification
</t>
        </r>
      </text>
    </comment>
  </commentList>
</comments>
</file>

<file path=xl/sharedStrings.xml><?xml version="1.0" encoding="utf-8"?>
<sst xmlns="http://schemas.openxmlformats.org/spreadsheetml/2006/main" count="1370" uniqueCount="747">
  <si>
    <t xml:space="preserve">PPAP Approval</t>
  </si>
  <si>
    <t xml:space="preserve">The result of the PPAP process is a series of documents gathered in one specific location (a binder or electronically) called the "PPAP Package". The PPAP package is a series of documents which need a formal approval by the supplier and customer. The form that summarizes this package is called PSW (Part Submission Warrant). The approval of the PSW indicates that the supplier responsible person (usually the Quality Engineer) has reviewed this package and that the customer has not identified any issues that would prevent its approbation.</t>
  </si>
  <si>
    <t xml:space="preserve">The documentation on the PPAP package is closely related to the Advanced Product Quality Planning process (APQP) used during the design and development of new vehicles and component systems to reduce the risk of unexpected failure due to errors in design and manufacture. The PPAP manual is published by the Automotive Industry Action Group (AIAG), [www.aiag.org] and specifies generic requirements for obtaining PPAP approvals. Additional customer specific requirements may be imposed by particular clients (vehicle manufacturers) and incorporated in the purchasing contracts. Details of 'customer specific' requirements may be found on the International Automotive Task Force IATF website www.iatfglobaloversight.org. or supplier portals provided by the vehicle manufacturers.</t>
  </si>
  <si>
    <t xml:space="preserve">Suppliers are required to obtain PPAP approval from the vehicle manufacturers whenever a new or modified component is introduced to production, or the manufacturing process is changed. Obtaining approval requires the supplier to provide sample parts and documentary evidence showing that:</t>
  </si>
  <si>
    <t xml:space="preserve">1) The clients requirements have been understood</t>
  </si>
  <si>
    <t xml:space="preserve">2) The product supplied meets those requirements</t>
  </si>
  <si>
    <t xml:space="preserve">3) The process (including sub suppliers) is capable of producing conforming product</t>
  </si>
  <si>
    <t xml:space="preserve">4) The production control plan and quality management system will prevent non-conforming product reaching the client or compromising the safety and reliability of finished vehicles</t>
  </si>
  <si>
    <t xml:space="preserve">Production Part Approval Process (PPAP) may be required for all components and materials incorporated in the finished product, and may also be required if components are processed by external sub-contractors.</t>
  </si>
  <si>
    <t xml:space="preserve">PPAP Elements</t>
  </si>
  <si>
    <t xml:space="preserve">Below is the list of all 18 elements, and a brief description of them.</t>
  </si>
  <si>
    <r>
      <rPr>
        <b val="true"/>
        <sz val="10"/>
        <rFont val="Arial"/>
        <family val="2"/>
        <charset val="1"/>
      </rPr>
      <t xml:space="preserve">1. Part Submission Warrant (PSW)</t>
    </r>
    <r>
      <rPr>
        <sz val="10"/>
        <rFont val="Arial"/>
        <family val="2"/>
        <charset val="1"/>
      </rPr>
      <t xml:space="preserve"> This is the form that summarizes the whole PPAP package. This form shows the reason for submission (design change, annual revalidation, etc) and the level of documents submitted to the customer. There is a section that asks for "results meeting all drawing and specification requirements: yes/no" refers to the whole package. If there is any deviations the supplier should note on the warrant or inform that PPAP cannot be submitted. good document</t>
    </r>
  </si>
  <si>
    <r>
      <rPr>
        <b val="true"/>
        <sz val="10"/>
        <rFont val="Arial"/>
        <family val="2"/>
        <charset val="1"/>
      </rPr>
      <t xml:space="preserve">2. Design Records</t>
    </r>
    <r>
      <rPr>
        <sz val="10"/>
        <rFont val="Arial"/>
        <family val="2"/>
        <charset val="1"/>
      </rPr>
      <t xml:space="preserve"> A copy of the drawing. If the customer is design responsible this is a copy of customer drawing that is sent together with the Purchase Order (PO). If supplier is design responsible this is a released drawing in supplier's release system.</t>
    </r>
  </si>
  <si>
    <r>
      <rPr>
        <b val="true"/>
        <sz val="10"/>
        <rFont val="Arial"/>
        <family val="2"/>
        <charset val="1"/>
      </rPr>
      <t xml:space="preserve">3. Authorized Engineering Change(note) Documents</t>
    </r>
    <r>
      <rPr>
        <sz val="10"/>
        <rFont val="Arial"/>
        <family val="2"/>
        <charset val="1"/>
      </rPr>
      <t xml:space="preserve"> A document that shows the detailed description of the change. Usually this document is called "Engineering Change Notice", but it may be covered by the customer PO or any other engineering authorization.</t>
    </r>
  </si>
  <si>
    <r>
      <rPr>
        <b val="true"/>
        <sz val="10"/>
        <rFont val="Arial"/>
        <family val="2"/>
        <charset val="1"/>
      </rPr>
      <t xml:space="preserve">4. Engineering Approval</t>
    </r>
    <r>
      <rPr>
        <sz val="10"/>
        <rFont val="Arial"/>
        <family val="2"/>
        <charset val="1"/>
      </rPr>
      <t xml:space="preserve"> This approval is usually the Engineering trial with production parts performed at the customer plant. A "temporary deviation" usually is required to send parts to customer before PPAP. Customer may require other "Engineering Approvals".</t>
    </r>
  </si>
  <si>
    <t xml:space="preserve">5. DFMEA A copy of the Design Failure Mode and Effect Analysis (DFMEA), reviewed and signed-off by supplier and customer. If customer is design responsible, usually customer may not share this document with the supplier. However, the list of all critical or high impact product characteristics should be shared with the supplier, so they can be addressed on the PFMEA and Control Plan.</t>
  </si>
  <si>
    <r>
      <rPr>
        <b val="true"/>
        <sz val="10"/>
        <rFont val="Arial"/>
        <family val="2"/>
        <charset val="1"/>
      </rPr>
      <t xml:space="preserve">6. Process Flow Diagram</t>
    </r>
    <r>
      <rPr>
        <sz val="10"/>
        <rFont val="Arial"/>
        <family val="2"/>
        <charset val="1"/>
      </rPr>
      <t xml:space="preserve"> A copy of the Process Flow, indicating all steps and sequence in the fabrication process, including incoming components.</t>
    </r>
  </si>
  <si>
    <r>
      <rPr>
        <b val="true"/>
        <sz val="10"/>
        <rFont val="Arial"/>
        <family val="2"/>
        <charset val="1"/>
      </rPr>
      <t xml:space="preserve">7. PFMEA</t>
    </r>
    <r>
      <rPr>
        <sz val="10"/>
        <rFont val="Arial"/>
        <family val="2"/>
        <charset val="1"/>
      </rPr>
      <t xml:space="preserve"> A copy of the Process Failure Mode and Effect Analyis (PFMEA), reviewed and signed-off by supplier and customer. The PFMEA follows the Process Flow steps, and indicate "what could go wrong" during the fabrication and assembly of each component.</t>
    </r>
  </si>
  <si>
    <r>
      <rPr>
        <b val="true"/>
        <sz val="10"/>
        <rFont val="Arial"/>
        <family val="2"/>
        <charset val="1"/>
      </rPr>
      <t xml:space="preserve">8. Control Plan</t>
    </r>
    <r>
      <rPr>
        <sz val="10"/>
        <rFont val="Arial"/>
        <family val="2"/>
        <charset val="1"/>
      </rPr>
      <t xml:space="preserve"> A copy of the Control Plan, reviewed and signed-off by supplier and customer. The Control Plan follows the PFMEA steps, and provides more details on how the "potential issues" are checked in the incoming quality, assembly process or during inspections of finished products.</t>
    </r>
  </si>
  <si>
    <r>
      <rPr>
        <b val="true"/>
        <sz val="10"/>
        <rFont val="Arial"/>
        <family val="2"/>
        <charset val="1"/>
      </rPr>
      <t xml:space="preserve">9. Measurement System Analysis Studies (MSA))</t>
    </r>
    <r>
      <rPr>
        <sz val="10"/>
        <rFont val="Arial"/>
        <family val="2"/>
        <charset val="1"/>
      </rPr>
      <t xml:space="preserve"> MSA usually contains the Gage R&amp;R for the critical or high impact characteristics, and a confirmation that gauges used to measure these characteristics are calibrated.</t>
    </r>
  </si>
  <si>
    <r>
      <rPr>
        <b val="true"/>
        <sz val="10"/>
        <rFont val="Arial"/>
        <family val="2"/>
        <charset val="1"/>
      </rPr>
      <t xml:space="preserve">10. Dimensional Results</t>
    </r>
    <r>
      <rPr>
        <sz val="10"/>
        <rFont val="Arial"/>
        <family val="2"/>
        <charset val="1"/>
      </rPr>
      <t xml:space="preserve"> A list of every dimension noted on the ballooned drawing. This list shows the product characteristic, specification, the measurement results and the assessment showing if this dimension is "ok" or "not ok". Usually a minimum of 10 pieces is reported per product/process combination.</t>
    </r>
  </si>
  <si>
    <r>
      <rPr>
        <b val="true"/>
        <sz val="10"/>
        <rFont val="Arial"/>
        <family val="2"/>
        <charset val="1"/>
      </rPr>
      <t xml:space="preserve">11. Records of Material / Performance Tests</t>
    </r>
    <r>
      <rPr>
        <sz val="10"/>
        <rFont val="Arial"/>
        <family val="2"/>
        <charset val="1"/>
      </rPr>
      <t xml:space="preserve"> A summary of every test performed on the part. This summary is usually on a form of DVP&amp;R (Design Verification Plan and Report), which lists each individual test, when it was performed, the specification, results and the assessment pass/fail. If there is an Engineering Specification, usually it is noted on the print. The DVP&amp;R shall be reviewed and signed off by both customer and supplier engineering groups. The quality engineer will look for a customer signature on this document.</t>
    </r>
  </si>
  <si>
    <t xml:space="preserve">In addition, this section lists all material certifications (steel, plastics, plating, etc), as specified on the print. The material certification shall show compliance to the specific call on the print.</t>
  </si>
  <si>
    <t xml:space="preserve">12. Initial Process Studies Usually this section shows all Statistical Process Control charts affecting the most critical characteristics. The intent is to demonstrate that critical processes have stable variability and that is running near the intended nominal value.</t>
  </si>
  <si>
    <r>
      <rPr>
        <b val="true"/>
        <sz val="10"/>
        <rFont val="Arial"/>
        <family val="2"/>
        <charset val="1"/>
      </rPr>
      <t xml:space="preserve">13. Qualified Laboratory Documentation</t>
    </r>
    <r>
      <rPr>
        <sz val="10"/>
        <rFont val="Arial"/>
        <family val="2"/>
        <charset val="1"/>
      </rPr>
      <t xml:space="preserve"> Copy of all laboratory certifications (e.g. A2LA, TS) of the laboratories that performed the tests reported on section 10.</t>
    </r>
  </si>
  <si>
    <r>
      <rPr>
        <b val="true"/>
        <sz val="10"/>
        <rFont val="Arial"/>
        <family val="2"/>
        <charset val="1"/>
      </rPr>
      <t xml:space="preserve">14. Appearance Approval Report</t>
    </r>
    <r>
      <rPr>
        <sz val="10"/>
        <rFont val="Arial"/>
        <family val="2"/>
        <charset val="1"/>
      </rPr>
      <t xml:space="preserve"> A copy of the AAI (Appearance Approval Inspection) form signed by the customer. Applicable for components affecting appearance only.</t>
    </r>
  </si>
  <si>
    <r>
      <rPr>
        <b val="true"/>
        <sz val="10"/>
        <rFont val="Arial"/>
        <family val="2"/>
        <charset val="1"/>
      </rPr>
      <t xml:space="preserve">15. Sample Production Parts</t>
    </r>
    <r>
      <rPr>
        <sz val="10"/>
        <rFont val="Arial"/>
        <family val="2"/>
        <charset val="1"/>
      </rPr>
      <t xml:space="preserve"> A sample from the same lot of initial production run. The PPAP package usually shows a picture of the sample and where it is kept (customer or supplier).</t>
    </r>
  </si>
  <si>
    <r>
      <rPr>
        <b val="true"/>
        <sz val="10"/>
        <rFont val="Arial"/>
        <family val="2"/>
        <charset val="1"/>
      </rPr>
      <t xml:space="preserve">16. Master Sample</t>
    </r>
    <r>
      <rPr>
        <sz val="10"/>
        <rFont val="Arial"/>
        <family val="2"/>
        <charset val="1"/>
      </rPr>
      <t xml:space="preserve"> A sample signed off by customer and supplier, that usually is used to train operators on subjective inspections such as visual or for noise.</t>
    </r>
  </si>
  <si>
    <r>
      <rPr>
        <b val="true"/>
        <sz val="10"/>
        <rFont val="Arial"/>
        <family val="2"/>
        <charset val="1"/>
      </rPr>
      <t xml:space="preserve">17. Checking Aids</t>
    </r>
    <r>
      <rPr>
        <sz val="10"/>
        <rFont val="Arial"/>
        <family val="2"/>
        <charset val="1"/>
      </rPr>
      <t xml:space="preserve"> When there are special tools for checking parts, this section shows a picture of the tool and calibration records, including dimensional report of the tool.</t>
    </r>
  </si>
  <si>
    <r>
      <rPr>
        <b val="true"/>
        <sz val="10"/>
        <rFont val="Arial"/>
        <family val="2"/>
        <charset val="1"/>
      </rPr>
      <t xml:space="preserve">18. Customer Specific Requirements</t>
    </r>
    <r>
      <rPr>
        <sz val="10"/>
        <rFont val="Arial"/>
        <family val="2"/>
        <charset val="1"/>
      </rPr>
      <t xml:space="preserve"> Each customer may have specific requirements to be included on the PPAP package. It is a good practice to ask the customer for PPAP expectations before even quoting for a job. North America auto makers OEM (Original Equipment Manufacturer) requirements are listed on www.iatfglobaloversight.org. website.</t>
    </r>
  </si>
  <si>
    <t xml:space="preserve">P R O D U C T  S U B M I S S I O N  W A R R A N T</t>
  </si>
  <si>
    <t xml:space="preserve">SECTION 1: PRODUCT INFORMATION</t>
  </si>
  <si>
    <t xml:space="preserve">Product name/description:</t>
  </si>
  <si>
    <t xml:space="preserve">Spigot Holder UniStreet BGP203</t>
  </si>
  <si>
    <t xml:space="preserve">Product Submission Doc. No: </t>
  </si>
  <si>
    <t xml:space="preserve">Philips 12NC: </t>
  </si>
  <si>
    <t xml:space="preserve">Revision date: </t>
  </si>
  <si>
    <t xml:space="preserve">Revision no:</t>
  </si>
  <si>
    <t xml:space="preserve">Purchase order no:  </t>
  </si>
  <si>
    <t xml:space="preserve">Drawing: </t>
  </si>
  <si>
    <t xml:space="preserve">Project Name: </t>
  </si>
  <si>
    <t xml:space="preserve">Supplier product no (if applicable): </t>
  </si>
  <si>
    <t xml:space="preserve">Safety / Regulated item?</t>
  </si>
  <si>
    <t xml:space="preserve">SECTION 2: SUPPLIER / MANUFACTURING SITE INFORMATION</t>
  </si>
  <si>
    <t xml:space="preserve">Supplier / Manufacturing site name: </t>
  </si>
  <si>
    <t xml:space="preserve">Contact person:</t>
  </si>
  <si>
    <t xml:space="preserve">Supplier code:</t>
  </si>
  <si>
    <t xml:space="preserve">Phone no:</t>
  </si>
  <si>
    <t xml:space="preserve">Street Address:</t>
  </si>
  <si>
    <t xml:space="preserve">Other: </t>
  </si>
  <si>
    <t xml:space="preserve">City / State / Country:</t>
  </si>
  <si>
    <t xml:space="preserve">SECTION 3: REASON(S) FOR SUBMISSION (please tick all that apply)</t>
  </si>
  <si>
    <t xml:space="preserve">SECTION 4: ITEMS / DELIVERABLES FOR SUBMISSION</t>
  </si>
  <si>
    <t xml:space="preserve">Items / deliverables for PSW approval</t>
  </si>
  <si>
    <t xml:space="preserve">Applicable?</t>
  </si>
  <si>
    <t xml:space="preserve">Checked By</t>
  </si>
  <si>
    <t xml:space="preserve">Signature</t>
  </si>
  <si>
    <t xml:space="preserve">Reference to evidence, explanations and remarks</t>
  </si>
  <si>
    <t xml:space="preserve">APQP deliverables (wih Element #) : </t>
  </si>
  <si>
    <t xml:space="preserve">Design records / specifications (Element # 1)</t>
  </si>
  <si>
    <t xml:space="preserve">Design FMEA (Element # 2)</t>
  </si>
  <si>
    <t xml:space="preserve">Design review report (Element # 3)</t>
  </si>
  <si>
    <t xml:space="preserve">Functional/performance/materials test reports (Element # 4)</t>
  </si>
  <si>
    <t xml:space="preserve">Subsupplier risk management (Element # 5)</t>
  </si>
  <si>
    <t xml:space="preserve">Process flow chart (Element # 7)</t>
  </si>
  <si>
    <t xml:space="preserve">Process FMEA (Element # 8)</t>
  </si>
  <si>
    <t xml:space="preserve">Measurement system analysis (Element # 9)</t>
  </si>
  <si>
    <t xml:space="preserve">Packaging test reports (Element # 10)</t>
  </si>
  <si>
    <t xml:space="preserve">Work instructions (Element # 11)</t>
  </si>
  <si>
    <t xml:space="preserve">Control plan (Element # 12)</t>
  </si>
  <si>
    <t xml:space="preserve">Trial / Qualification Run (R@R) results (Element  # 13)</t>
  </si>
  <si>
    <t xml:space="preserve">Process capability study (Element # 14)</t>
  </si>
  <si>
    <t xml:space="preserve">Non APQP Deliverables:</t>
  </si>
  <si>
    <t xml:space="preserve">Dimensional results report</t>
  </si>
  <si>
    <t xml:space="preserve">Qualified laboratory documentation</t>
  </si>
  <si>
    <t xml:space="preserve">DMR (Device Master Record) </t>
  </si>
  <si>
    <t xml:space="preserve">Master samples</t>
  </si>
  <si>
    <t xml:space="preserve">Checking jigs</t>
  </si>
  <si>
    <t xml:space="preserve">Acceptance reports</t>
  </si>
  <si>
    <t xml:space="preserve">Non-compliance records / corrective actions</t>
  </si>
  <si>
    <t xml:space="preserve">Joint application review</t>
  </si>
  <si>
    <t xml:space="preserve">Service package</t>
  </si>
  <si>
    <t xml:space="preserve">Other, please specify ______________________________</t>
  </si>
  <si>
    <t xml:space="preserve">SECTION 5: SUSTAINABILITY &amp; RESTRICTED SUBSTANCES</t>
  </si>
  <si>
    <t xml:space="preserve">Does this part/product/component meet Philips Sustainability requirements?</t>
  </si>
  <si>
    <t xml:space="preserve">http://www.philips.com/shared/global/assets/Sustainability/rsl.pdf</t>
  </si>
  <si>
    <t xml:space="preserve">Do ISO/UL marking codes apply for plastic parts/ components? </t>
  </si>
  <si>
    <t xml:space="preserve">SECTION 6: SUBMISSION RESULTS</t>
  </si>
  <si>
    <t xml:space="preserve">Results for:</t>
  </si>
  <si>
    <t xml:space="preserve">dimensional 
measurements</t>
  </si>
  <si>
    <t xml:space="preserve"> functional and 
material tests</t>
  </si>
  <si>
    <t xml:space="preserve"> appearance 
criteria</t>
  </si>
  <si>
    <t xml:space="preserve"> statistical process 
package</t>
  </si>
  <si>
    <t xml:space="preserve">These results meet all drawing and specification requirements</t>
  </si>
  <si>
    <r>
      <rPr>
        <sz val="9"/>
        <color rgb="FF000000"/>
        <rFont val="Arial"/>
        <family val="2"/>
        <charset val="1"/>
      </rPr>
      <t xml:space="preserve">                                </t>
    </r>
    <r>
      <rPr>
        <sz val="9"/>
        <color rgb="FF0033CC"/>
        <rFont val="Arial"/>
        <family val="2"/>
        <charset val="1"/>
      </rPr>
      <t xml:space="preserve">(if “No” explanation and CA-PLan is required)</t>
    </r>
  </si>
  <si>
    <t xml:space="preserve">Explanation:      </t>
  </si>
  <si>
    <t xml:space="preserve">SECTION 7: DECLARATION</t>
  </si>
  <si>
    <r>
      <rPr>
        <sz val="9"/>
        <color rgb="FF000000"/>
        <rFont val="Arial"/>
        <family val="2"/>
        <charset val="1"/>
      </rPr>
      <t xml:space="preserve">I hereby affirm the __________</t>
    </r>
    <r>
      <rPr>
        <sz val="9"/>
        <color rgb="FF0033CC"/>
        <rFont val="Arial"/>
        <family val="2"/>
        <charset val="1"/>
      </rPr>
      <t xml:space="preserve">(# of samples)</t>
    </r>
    <r>
      <rPr>
        <sz val="9"/>
        <color rgb="FF000000"/>
        <rFont val="Arial"/>
        <family val="2"/>
        <charset val="1"/>
      </rPr>
      <t xml:space="preserve"> samples represented by this warrant are representative of our products and have been made to the applicable product and process requirements as agreed with Philips. I further warrant that these samples were produced at the agreed production rate under conditions representative to future production. I have noted any deviations from this declaration below:</t>
    </r>
  </si>
  <si>
    <t xml:space="preserve">EXPLANATIONS/COMMENTS:      </t>
  </si>
  <si>
    <t xml:space="preserve">Print Name:</t>
  </si>
  <si>
    <t xml:space="preserve">Title:</t>
  </si>
  <si>
    <t xml:space="preserve">Phone No: </t>
  </si>
  <si>
    <t xml:space="preserve">Supplier/Manufacturing site (authorized) signature:</t>
  </si>
  <si>
    <t xml:space="preserve">Date:</t>
  </si>
  <si>
    <t xml:space="preserve">SECTION 8: APPROVAL</t>
  </si>
  <si>
    <t xml:space="preserve">Philips Approval:</t>
  </si>
  <si>
    <t xml:space="preserve">Remarks: &lt;None&gt;</t>
  </si>
  <si>
    <t xml:space="preserve">              Submission Approved</t>
  </si>
  <si>
    <t xml:space="preserve">Regardless of the fact that the product is released and in compliance with any applicable (safety) norm at the time of approval, in the event that the product appears or turns out not to be safe or in any other aspect not fulfilling the specified requirements, supplier shall remain liable for the damages incurred to Philips and its affiliates as agreed in the GPA or Philips Purchasing Terms and Conditions</t>
  </si>
  <si>
    <t xml:space="preserve">               Interim Approval  </t>
  </si>
  <si>
    <t xml:space="preserve"> Until &lt;date&gt;</t>
  </si>
  <si>
    <t xml:space="preserve">  Quanties: &lt;# of Parts&gt;</t>
  </si>
  <si>
    <t xml:space="preserve">Other</t>
  </si>
  <si>
    <t xml:space="preserve">               Submission Rejected</t>
  </si>
  <si>
    <t xml:space="preserve">     </t>
  </si>
  <si>
    <t xml:space="preserve">Philips Lighting Supply Quality:
&lt;Name&gt;</t>
  </si>
  <si>
    <t xml:space="preserve">Philips Lighting Signature:</t>
  </si>
  <si>
    <t xml:space="preserve">Job Title:       </t>
  </si>
  <si>
    <t xml:space="preserve">Date: </t>
  </si>
  <si>
    <t xml:space="preserve">Philips Lighting Name (if required):
&lt;Name&gt;</t>
  </si>
  <si>
    <t xml:space="preserve">&lt;Name&gt;</t>
  </si>
  <si>
    <t xml:space="preserve">Date:  </t>
  </si>
  <si>
    <t xml:space="preserve">Cover sheet</t>
  </si>
  <si>
    <t xml:space="preserve">Design Record (Drawing of product)</t>
  </si>
  <si>
    <t xml:space="preserve">Attach drawing of product in this sheet</t>
  </si>
  <si>
    <t xml:space="preserve">Engineering Approval</t>
  </si>
  <si>
    <t xml:space="preserve">This approval is usually the Engineering trial with production parts performed at the customer plant. A "temporary deviation" usually is required to send parts to customer before PPAP. Customer may require other "Engineering Approvals". Usually last minute change that are undesired.</t>
  </si>
  <si>
    <t xml:space="preserve">No.</t>
  </si>
  <si>
    <t xml:space="preserve">Deviation</t>
  </si>
  <si>
    <t xml:space="preserve">Deviation 
Origin</t>
  </si>
  <si>
    <t xml:space="preserve">Subject</t>
  </si>
  <si>
    <t xml:space="preserve">Philips resp.</t>
  </si>
  <si>
    <t xml:space="preserve">Supplier resp.</t>
  </si>
  <si>
    <t xml:space="preserve">Design Failure Mode and Effect Analysis (DFMEA)</t>
  </si>
  <si>
    <t xml:space="preserve">(Design FMEA)</t>
  </si>
  <si>
    <t xml:space="preserve">System : </t>
  </si>
  <si>
    <t xml:space="preserve">Subsystem:</t>
  </si>
  <si>
    <t xml:space="preserve">FMEA Version :</t>
  </si>
  <si>
    <t xml:space="preserve">V0.1</t>
  </si>
  <si>
    <t xml:space="preserve">Component : </t>
  </si>
  <si>
    <t xml:space="preserve">Design Responsibility :</t>
  </si>
  <si>
    <t xml:space="preserve">Page:</t>
  </si>
  <si>
    <t xml:space="preserve">Model Year (s)/ Program(s) :</t>
  </si>
  <si>
    <t xml:space="preserve">Prepared by:</t>
  </si>
  <si>
    <t xml:space="preserve">Core Team :</t>
  </si>
  <si>
    <t xml:space="preserve">Key Date :</t>
  </si>
  <si>
    <t xml:space="preserve">FMEA Date (Orig.) :</t>
  </si>
  <si>
    <t xml:space="preserve">Item / Function</t>
  </si>
  <si>
    <t xml:space="preserve">Requirement</t>
  </si>
  <si>
    <t xml:space="preserve">Potential Failure Mode</t>
  </si>
  <si>
    <t xml:space="preserve">Potential Effect(s) of Failure</t>
  </si>
  <si>
    <t xml:space="preserve">Severity</t>
  </si>
  <si>
    <t xml:space="preserve">Classification</t>
  </si>
  <si>
    <t xml:space="preserve">Potential Cause(s) of Failure</t>
  </si>
  <si>
    <t xml:space="preserve">Current Design </t>
  </si>
  <si>
    <t xml:space="preserve">RPN</t>
  </si>
  <si>
    <t xml:space="preserve">Recommended Action</t>
  </si>
  <si>
    <t xml:space="preserve">Responsibility &amp; Target Completion Date</t>
  </si>
  <si>
    <t xml:space="preserve">Action Results</t>
  </si>
  <si>
    <t xml:space="preserve">Controls Prevention</t>
  </si>
  <si>
    <t xml:space="preserve">Occurrence</t>
  </si>
  <si>
    <t xml:space="preserve">Controls Detection</t>
  </si>
  <si>
    <t xml:space="preserve">Detection</t>
  </si>
  <si>
    <r>
      <rPr>
        <b val="true"/>
        <sz val="12"/>
        <rFont val="Arial"/>
        <family val="2"/>
        <charset val="1"/>
      </rPr>
      <t xml:space="preserve">Actions Taken </t>
    </r>
    <r>
      <rPr>
        <sz val="10"/>
        <rFont val="Arial"/>
        <family val="2"/>
        <charset val="1"/>
      </rPr>
      <t xml:space="preserve">Completion Date</t>
    </r>
  </si>
  <si>
    <t xml:space="preserve">Process flow Diagram</t>
  </si>
  <si>
    <t xml:space="preserve">Prcess Flow Document (PFD)</t>
  </si>
  <si>
    <t xml:space="preserve">Item</t>
  </si>
  <si>
    <t xml:space="preserve">Process Responsibility</t>
  </si>
  <si>
    <t xml:space="preserve">Process Identification</t>
  </si>
  <si>
    <t xml:space="preserve">Product Name &amp; Model</t>
  </si>
  <si>
    <t xml:space="preserve">Key Date</t>
  </si>
  <si>
    <t xml:space="preserve">Prepared by</t>
  </si>
  <si>
    <t xml:space="preserve">Core Team</t>
  </si>
  <si>
    <t xml:space="preserve">Date (Original)</t>
  </si>
  <si>
    <t xml:space="preserve">Date (Revised) : </t>
  </si>
  <si>
    <t xml:space="preserve">Process Flow Diagram</t>
  </si>
  <si>
    <t xml:space="preserve">Operation Sequence Number</t>
  </si>
  <si>
    <t xml:space="preserve">Operation Description 
(Do this, to this, with this)</t>
  </si>
  <si>
    <t xml:space="preserve">Incoming Source of Variation</t>
  </si>
  <si>
    <t xml:space="preserve">Decision</t>
  </si>
  <si>
    <t xml:space="preserve">Move</t>
  </si>
  <si>
    <t xml:space="preserve">Store/Get</t>
  </si>
  <si>
    <t xml:space="preserve">Inspect</t>
  </si>
  <si>
    <t xml:space="preserve">Rework</t>
  </si>
  <si>
    <t xml:space="preserve">Scrap/ Contain</t>
  </si>
  <si>
    <t xml:space="preserve">Changeover</t>
  </si>
  <si>
    <r>
      <rPr>
        <b val="true"/>
        <sz val="10"/>
        <rFont val="Arial"/>
        <family val="2"/>
        <charset val="1"/>
      </rPr>
      <t xml:space="preserve">Significant Product Characteristics 
</t>
    </r>
    <r>
      <rPr>
        <b val="true"/>
        <i val="true"/>
        <sz val="10"/>
        <rFont val="Arial"/>
        <family val="2"/>
        <charset val="1"/>
      </rPr>
      <t xml:space="preserve">(Outputs)</t>
    </r>
  </si>
  <si>
    <r>
      <rPr>
        <b val="true"/>
        <sz val="10"/>
        <rFont val="Arial"/>
        <family val="2"/>
        <charset val="1"/>
      </rPr>
      <t xml:space="preserve">Significant Process Characteristics
</t>
    </r>
    <r>
      <rPr>
        <b val="true"/>
        <i val="true"/>
        <sz val="10"/>
        <rFont val="Arial"/>
        <family val="2"/>
        <charset val="1"/>
      </rPr>
      <t xml:space="preserve">(Inputs)</t>
    </r>
  </si>
  <si>
    <t xml:space="preserve">Comments/Notes</t>
  </si>
  <si>
    <t xml:space="preserve">Process Failure Mode and Effect Analysis (PFMEA)</t>
  </si>
  <si>
    <t xml:space="preserve">                                  POTENTIAL FAILURE MODE AND EFFECTS ANALYSIS (PROCESS FMEA) </t>
  </si>
  <si>
    <t xml:space="preserve">PFMEA Number</t>
  </si>
  <si>
    <t xml:space="preserve">Date (Revised) </t>
  </si>
  <si>
    <t xml:space="preserve">Op Seq #</t>
  </si>
  <si>
    <t xml:space="preserve">Process Function/ Requirment</t>
  </si>
  <si>
    <t xml:space="preserve">Product Characteristics ID/Description</t>
  </si>
  <si>
    <t xml:space="preserve">Current Process</t>
  </si>
  <si>
    <t xml:space="preserve">Responsibility Completion Date</t>
  </si>
  <si>
    <t xml:space="preserve">Occurance</t>
  </si>
  <si>
    <t xml:space="preserve">Actions Taken &amp; Completion date</t>
  </si>
  <si>
    <t xml:space="preserve">Control plan</t>
  </si>
  <si>
    <t xml:space="preserve">Prcess Control Plan (PCP)</t>
  </si>
  <si>
    <t xml:space="preserve">Prototype                   Pre-Launch                 Production</t>
  </si>
  <si>
    <t xml:space="preserve">Control Plan Number</t>
  </si>
  <si>
    <t xml:space="preserve">Key Contact&amp; Phone</t>
  </si>
  <si>
    <t xml:space="preserve">Date (Revised)</t>
  </si>
  <si>
    <t xml:space="preserve">Part Number/Latest change level</t>
  </si>
  <si>
    <t xml:space="preserve">Part Name/Description</t>
  </si>
  <si>
    <t xml:space="preserve">Supplier/Plant approval date</t>
  </si>
  <si>
    <t xml:space="preserve">Customer Engineering Aprroval date (if required)</t>
  </si>
  <si>
    <t xml:space="preserve">Supplier/Plant</t>
  </si>
  <si>
    <t xml:space="preserve">Supplier Code</t>
  </si>
  <si>
    <t xml:space="preserve">Customer Quality Approval date (if required)</t>
  </si>
  <si>
    <t xml:space="preserve">Operation Description                   (Do this, to this, with this) </t>
  </si>
  <si>
    <t xml:space="preserve">Machine Device/Jig/tools for manufacturing</t>
  </si>
  <si>
    <t xml:space="preserve">Characteristics</t>
  </si>
  <si>
    <t xml:space="preserve">Class</t>
  </si>
  <si>
    <t xml:space="preserve">Methods</t>
  </si>
  <si>
    <t xml:space="preserve">Reaction Plan</t>
  </si>
  <si>
    <t xml:space="preserve">No</t>
  </si>
  <si>
    <t xml:space="preserve">Product</t>
  </si>
  <si>
    <t xml:space="preserve">Process</t>
  </si>
  <si>
    <t xml:space="preserve">Prodcut/Process specification Tolerance</t>
  </si>
  <si>
    <t xml:space="preserve">Evaluation Measurement technique</t>
  </si>
  <si>
    <t xml:space="preserve">Sample</t>
  </si>
  <si>
    <t xml:space="preserve">Control Methods</t>
  </si>
  <si>
    <t xml:space="preserve">Size</t>
  </si>
  <si>
    <t xml:space="preserve">Frequency</t>
  </si>
  <si>
    <t xml:space="preserve">Measurement system analysis</t>
  </si>
  <si>
    <t xml:space="preserve">The first gage-r-r-with-anova-xbarr-analysis (contain three worksheets which each seperately name AIAG GR&amp;-</t>
  </si>
  <si>
    <t xml:space="preserve">R, Graphical Summary &amp; Numerical Summary) is already prepared for your convenient to calculate the Repeatability &amp; Repr-</t>
  </si>
  <si>
    <t xml:space="preserve">roducability of your measuring and test equipment. Should you need more than just one gage to be checked, you may click</t>
  </si>
  <si>
    <t xml:space="preserve">the following "Add Gage".</t>
  </si>
  <si>
    <r>
      <rPr>
        <b val="true"/>
        <sz val="14"/>
        <color rgb="FFFF0000"/>
        <rFont val="Arial"/>
        <family val="2"/>
        <charset val="1"/>
      </rPr>
      <t xml:space="preserve">* </t>
    </r>
    <r>
      <rPr>
        <sz val="10"/>
        <rFont val="Arial"/>
        <family val="2"/>
        <charset val="1"/>
      </rPr>
      <t xml:space="preserve">We advise to check only measuring gages that are related to Product &amp; Processes CTQ.</t>
    </r>
  </si>
  <si>
    <t xml:space="preserve">Detail instructions can be found in the following worksheet "Instruction for MSA".</t>
  </si>
  <si>
    <t xml:space="preserve">Gage Repeatability and Reproducibility Data Collection Sheet</t>
  </si>
  <si>
    <t xml:space="preserve">Part No. &amp; Name: </t>
  </si>
  <si>
    <t xml:space="preserve">Characteristics: </t>
  </si>
  <si>
    <t xml:space="preserve">Specifications: </t>
  </si>
  <si>
    <t xml:space="preserve">Upper Spec</t>
  </si>
  <si>
    <t xml:space="preserve"># of Trials = </t>
  </si>
  <si>
    <r>
      <rPr>
        <sz val="10"/>
        <rFont val="Arial"/>
        <family val="2"/>
        <charset val="1"/>
      </rPr>
      <t xml:space="preserve">K </t>
    </r>
    <r>
      <rPr>
        <vertAlign val="subscript"/>
        <sz val="10"/>
        <rFont val="Arial"/>
        <family val="2"/>
        <charset val="1"/>
      </rPr>
      <t xml:space="preserve">1</t>
    </r>
    <r>
      <rPr>
        <sz val="10"/>
        <rFont val="Arial"/>
        <family val="2"/>
        <charset val="1"/>
      </rPr>
      <t xml:space="preserve"> = </t>
    </r>
  </si>
  <si>
    <t xml:space="preserve">Xbar diff = </t>
  </si>
  <si>
    <r>
      <rPr>
        <sz val="10"/>
        <rFont val="Arial"/>
        <family val="2"/>
        <charset val="1"/>
      </rPr>
      <t xml:space="preserve">D </t>
    </r>
    <r>
      <rPr>
        <vertAlign val="subscript"/>
        <sz val="10"/>
        <rFont val="Arial"/>
        <family val="2"/>
        <charset val="1"/>
      </rPr>
      <t xml:space="preserve">4</t>
    </r>
    <r>
      <rPr>
        <sz val="10"/>
        <rFont val="Arial"/>
        <family val="2"/>
        <charset val="1"/>
      </rPr>
      <t xml:space="preserve"> = </t>
    </r>
  </si>
  <si>
    <t xml:space="preserve">Lower Spec</t>
  </si>
  <si>
    <t xml:space="preserve"># of appraisers = </t>
  </si>
  <si>
    <r>
      <rPr>
        <sz val="10"/>
        <rFont val="Arial"/>
        <family val="2"/>
        <charset val="1"/>
      </rPr>
      <t xml:space="preserve">K </t>
    </r>
    <r>
      <rPr>
        <vertAlign val="subscript"/>
        <sz val="10"/>
        <rFont val="Arial"/>
        <family val="2"/>
        <charset val="1"/>
      </rPr>
      <t xml:space="preserve">2</t>
    </r>
    <r>
      <rPr>
        <sz val="10"/>
        <rFont val="Arial"/>
        <family val="2"/>
        <charset val="1"/>
      </rPr>
      <t xml:space="preserve"> = </t>
    </r>
  </si>
  <si>
    <t xml:space="preserve">Rbarbar = </t>
  </si>
  <si>
    <r>
      <rPr>
        <sz val="10"/>
        <rFont val="Arial"/>
        <family val="2"/>
        <charset val="1"/>
      </rPr>
      <t xml:space="preserve">R </t>
    </r>
    <r>
      <rPr>
        <vertAlign val="subscript"/>
        <sz val="10"/>
        <rFont val="Arial"/>
        <family val="2"/>
        <charset val="1"/>
      </rPr>
      <t xml:space="preserve">p</t>
    </r>
    <r>
      <rPr>
        <sz val="10"/>
        <rFont val="Arial"/>
        <family val="2"/>
        <charset val="1"/>
      </rPr>
      <t xml:space="preserve"> = </t>
    </r>
  </si>
  <si>
    <t xml:space="preserve">Total Tol</t>
  </si>
  <si>
    <t xml:space="preserve"># of parts = </t>
  </si>
  <si>
    <r>
      <rPr>
        <sz val="10"/>
        <rFont val="Arial"/>
        <family val="2"/>
        <charset val="1"/>
      </rPr>
      <t xml:space="preserve">K </t>
    </r>
    <r>
      <rPr>
        <vertAlign val="subscript"/>
        <sz val="10"/>
        <rFont val="Arial"/>
        <family val="2"/>
        <charset val="1"/>
      </rPr>
      <t xml:space="preserve">3</t>
    </r>
    <r>
      <rPr>
        <sz val="10"/>
        <rFont val="Arial"/>
        <family val="2"/>
        <charset val="1"/>
      </rPr>
      <t xml:space="preserve"> = </t>
    </r>
  </si>
  <si>
    <t xml:space="preserve">Appraiser/Trial #</t>
  </si>
  <si>
    <t xml:space="preserve">Part</t>
  </si>
  <si>
    <t xml:space="preserve">Average</t>
  </si>
  <si>
    <t xml:space="preserve">A</t>
  </si>
  <si>
    <r>
      <rPr>
        <sz val="10"/>
        <rFont val="Arial"/>
        <family val="2"/>
        <charset val="1"/>
      </rPr>
      <t xml:space="preserve">Xbar </t>
    </r>
    <r>
      <rPr>
        <vertAlign val="subscript"/>
        <sz val="10"/>
        <rFont val="Arial"/>
        <family val="2"/>
        <charset val="1"/>
      </rPr>
      <t xml:space="preserve">a</t>
    </r>
    <r>
      <rPr>
        <sz val="10"/>
        <rFont val="Arial"/>
        <family val="2"/>
        <charset val="1"/>
      </rPr>
      <t xml:space="preserve"> = </t>
    </r>
  </si>
  <si>
    <t xml:space="preserve">Range</t>
  </si>
  <si>
    <r>
      <rPr>
        <sz val="10"/>
        <rFont val="Arial"/>
        <family val="2"/>
        <charset val="1"/>
      </rPr>
      <t xml:space="preserve">Rbar </t>
    </r>
    <r>
      <rPr>
        <vertAlign val="subscript"/>
        <sz val="10"/>
        <rFont val="Arial"/>
        <family val="2"/>
        <charset val="1"/>
      </rPr>
      <t xml:space="preserve">a</t>
    </r>
    <r>
      <rPr>
        <sz val="10"/>
        <rFont val="Arial"/>
        <family val="2"/>
        <charset val="1"/>
      </rPr>
      <t xml:space="preserve"> = </t>
    </r>
  </si>
  <si>
    <t xml:space="preserve">B</t>
  </si>
  <si>
    <r>
      <rPr>
        <sz val="10"/>
        <rFont val="Arial"/>
        <family val="2"/>
        <charset val="1"/>
      </rPr>
      <t xml:space="preserve">Xbar </t>
    </r>
    <r>
      <rPr>
        <vertAlign val="subscript"/>
        <sz val="10"/>
        <rFont val="Arial"/>
        <family val="2"/>
        <charset val="1"/>
      </rPr>
      <t xml:space="preserve">b</t>
    </r>
    <r>
      <rPr>
        <sz val="10"/>
        <rFont val="Arial"/>
        <family val="2"/>
        <charset val="1"/>
      </rPr>
      <t xml:space="preserve"> = </t>
    </r>
  </si>
  <si>
    <r>
      <rPr>
        <sz val="10"/>
        <rFont val="Arial"/>
        <family val="2"/>
        <charset val="1"/>
      </rPr>
      <t xml:space="preserve">Rbar </t>
    </r>
    <r>
      <rPr>
        <vertAlign val="subscript"/>
        <sz val="10"/>
        <rFont val="Arial"/>
        <family val="2"/>
        <charset val="1"/>
      </rPr>
      <t xml:space="preserve">b</t>
    </r>
    <r>
      <rPr>
        <sz val="10"/>
        <rFont val="Arial"/>
        <family val="2"/>
        <charset val="1"/>
      </rPr>
      <t xml:space="preserve"> = </t>
    </r>
  </si>
  <si>
    <t xml:space="preserve">C</t>
  </si>
  <si>
    <r>
      <rPr>
        <sz val="10"/>
        <rFont val="Arial"/>
        <family val="2"/>
        <charset val="1"/>
      </rPr>
      <t xml:space="preserve">Xbar </t>
    </r>
    <r>
      <rPr>
        <vertAlign val="subscript"/>
        <sz val="10"/>
        <rFont val="Arial"/>
        <family val="2"/>
        <charset val="1"/>
      </rPr>
      <t xml:space="preserve">c</t>
    </r>
    <r>
      <rPr>
        <sz val="10"/>
        <rFont val="Arial"/>
        <family val="2"/>
        <charset val="1"/>
      </rPr>
      <t xml:space="preserve"> = </t>
    </r>
  </si>
  <si>
    <r>
      <rPr>
        <sz val="10"/>
        <rFont val="Arial"/>
        <family val="2"/>
        <charset val="1"/>
      </rPr>
      <t xml:space="preserve">Rbar </t>
    </r>
    <r>
      <rPr>
        <vertAlign val="subscript"/>
        <sz val="10"/>
        <rFont val="Arial"/>
        <family val="2"/>
        <charset val="1"/>
      </rPr>
      <t xml:space="preserve">c</t>
    </r>
    <r>
      <rPr>
        <sz val="10"/>
        <rFont val="Arial"/>
        <family val="2"/>
        <charset val="1"/>
      </rPr>
      <t xml:space="preserve"> = </t>
    </r>
  </si>
  <si>
    <t xml:space="preserve">Part Average</t>
  </si>
  <si>
    <t xml:space="preserve">Xbarbar =</t>
  </si>
  <si>
    <r>
      <rPr>
        <sz val="10"/>
        <rFont val="Arial"/>
        <family val="2"/>
        <charset val="1"/>
      </rPr>
      <t xml:space="preserve">R</t>
    </r>
    <r>
      <rPr>
        <vertAlign val="subscript"/>
        <sz val="10"/>
        <rFont val="Arial"/>
        <family val="2"/>
        <charset val="1"/>
      </rPr>
      <t xml:space="preserve">p</t>
    </r>
    <r>
      <rPr>
        <sz val="10"/>
        <rFont val="Arial"/>
        <family val="2"/>
        <charset val="1"/>
      </rPr>
      <t xml:space="preserve"> = </t>
    </r>
  </si>
  <si>
    <t xml:space="preserve">Xbar diff  =</t>
  </si>
  <si>
    <t xml:space="preserve">UCL R    =</t>
  </si>
  <si>
    <t xml:space="preserve">Gage Repeatability and Reproducibility Report - % VARIATION</t>
  </si>
  <si>
    <t xml:space="preserve">Gage Name: </t>
  </si>
  <si>
    <t xml:space="preserve">Gage Number:</t>
  </si>
  <si>
    <t xml:space="preserve">Performed by: </t>
  </si>
  <si>
    <t xml:space="preserve">Gage Type: </t>
  </si>
  <si>
    <r>
      <rPr>
        <sz val="10"/>
        <rFont val="Arial"/>
        <family val="2"/>
        <charset val="1"/>
      </rPr>
      <t xml:space="preserve">K</t>
    </r>
    <r>
      <rPr>
        <vertAlign val="subscript"/>
        <sz val="10"/>
        <rFont val="Arial"/>
        <family val="2"/>
        <charset val="1"/>
      </rPr>
      <t xml:space="preserve">1</t>
    </r>
    <r>
      <rPr>
        <sz val="10"/>
        <rFont val="Arial"/>
        <family val="2"/>
        <charset val="1"/>
      </rPr>
      <t xml:space="preserve"> = </t>
    </r>
  </si>
  <si>
    <r>
      <rPr>
        <sz val="10"/>
        <rFont val="Arial"/>
        <family val="2"/>
        <charset val="1"/>
      </rPr>
      <t xml:space="preserve">D</t>
    </r>
    <r>
      <rPr>
        <vertAlign val="subscript"/>
        <sz val="10"/>
        <rFont val="Arial"/>
        <family val="2"/>
        <charset val="1"/>
      </rPr>
      <t xml:space="preserve">4</t>
    </r>
    <r>
      <rPr>
        <sz val="10"/>
        <rFont val="Arial"/>
        <family val="2"/>
        <charset val="1"/>
      </rPr>
      <t xml:space="preserve"> = </t>
    </r>
  </si>
  <si>
    <r>
      <rPr>
        <sz val="10"/>
        <rFont val="Arial"/>
        <family val="2"/>
        <charset val="1"/>
      </rPr>
      <t xml:space="preserve">K</t>
    </r>
    <r>
      <rPr>
        <vertAlign val="subscript"/>
        <sz val="10"/>
        <rFont val="Arial"/>
        <family val="2"/>
        <charset val="1"/>
      </rPr>
      <t xml:space="preserve">2</t>
    </r>
    <r>
      <rPr>
        <sz val="10"/>
        <rFont val="Arial"/>
        <family val="2"/>
        <charset val="1"/>
      </rPr>
      <t xml:space="preserve"> = </t>
    </r>
  </si>
  <si>
    <r>
      <rPr>
        <sz val="10"/>
        <rFont val="Arial"/>
        <family val="2"/>
        <charset val="1"/>
      </rPr>
      <t xml:space="preserve">K</t>
    </r>
    <r>
      <rPr>
        <vertAlign val="subscript"/>
        <sz val="10"/>
        <rFont val="Arial"/>
        <family val="2"/>
        <charset val="1"/>
      </rPr>
      <t xml:space="preserve">3</t>
    </r>
    <r>
      <rPr>
        <sz val="10"/>
        <rFont val="Arial"/>
        <family val="2"/>
        <charset val="1"/>
      </rPr>
      <t xml:space="preserve"> = </t>
    </r>
  </si>
  <si>
    <t xml:space="preserve">Measurement Unit Analysis</t>
  </si>
  <si>
    <t xml:space="preserve">% Total Variation</t>
  </si>
  <si>
    <t xml:space="preserve">Repeatability - Equipment Variation (EV)</t>
  </si>
  <si>
    <t xml:space="preserve">Percent Equipment Variation</t>
  </si>
  <si>
    <t xml:space="preserve">EV               =</t>
  </si>
  <si>
    <r>
      <rPr>
        <sz val="10"/>
        <rFont val="Arial"/>
        <family val="2"/>
        <charset val="1"/>
      </rPr>
      <t xml:space="preserve">(Rbarbar) x (K</t>
    </r>
    <r>
      <rPr>
        <vertAlign val="subscript"/>
        <sz val="10"/>
        <rFont val="Arial"/>
        <family val="2"/>
        <charset val="1"/>
      </rPr>
      <t xml:space="preserve">1</t>
    </r>
    <r>
      <rPr>
        <sz val="10"/>
        <rFont val="Arial"/>
        <family val="2"/>
        <charset val="1"/>
      </rPr>
      <t xml:space="preserve">)</t>
    </r>
  </si>
  <si>
    <t xml:space="preserve">%EV     =</t>
  </si>
  <si>
    <t xml:space="preserve">100 [ EV / TV ]</t>
  </si>
  <si>
    <t xml:space="preserve">                   =</t>
  </si>
  <si>
    <t xml:space="preserve">Trials</t>
  </si>
  <si>
    <r>
      <rPr>
        <sz val="10"/>
        <rFont val="Arial"/>
        <family val="2"/>
        <charset val="1"/>
      </rPr>
      <t xml:space="preserve">K</t>
    </r>
    <r>
      <rPr>
        <vertAlign val="subscript"/>
        <sz val="10"/>
        <rFont val="Arial"/>
        <family val="2"/>
        <charset val="1"/>
      </rPr>
      <t xml:space="preserve">1</t>
    </r>
  </si>
  <si>
    <t xml:space="preserve">             =</t>
  </si>
  <si>
    <t xml:space="preserve">%</t>
  </si>
  <si>
    <t xml:space="preserve">Reproducibility - Appraiser Variation (AV)</t>
  </si>
  <si>
    <t xml:space="preserve">Percent Appraiser Variation</t>
  </si>
  <si>
    <t xml:space="preserve">AV               =</t>
  </si>
  <si>
    <t xml:space="preserve">%AV     =</t>
  </si>
  <si>
    <t xml:space="preserve">100 [ AV / TV ]</t>
  </si>
  <si>
    <t xml:space="preserve">Appraisers</t>
  </si>
  <si>
    <t xml:space="preserve">K2</t>
  </si>
  <si>
    <t xml:space="preserve">Repeatability &amp; Reproducibility (GRR)</t>
  </si>
  <si>
    <t xml:space="preserve">Percent Gage Repeatability &amp; Reproducibility Variation</t>
  </si>
  <si>
    <t xml:space="preserve">GRR            =</t>
  </si>
  <si>
    <t xml:space="preserve">SQRT[ (EV^2) + (AV^2) ]</t>
  </si>
  <si>
    <t xml:space="preserve">%GRR   =</t>
  </si>
  <si>
    <t xml:space="preserve">100 [ GRR / TV ]</t>
  </si>
  <si>
    <t xml:space="preserve">                  =</t>
  </si>
  <si>
    <t xml:space="preserve">Part Variation (PV)</t>
  </si>
  <si>
    <t xml:space="preserve">Parts</t>
  </si>
  <si>
    <r>
      <rPr>
        <sz val="10"/>
        <rFont val="Arial"/>
        <family val="2"/>
        <charset val="1"/>
      </rPr>
      <t xml:space="preserve">K</t>
    </r>
    <r>
      <rPr>
        <vertAlign val="subscript"/>
        <sz val="10"/>
        <rFont val="Arial"/>
        <family val="2"/>
        <charset val="1"/>
      </rPr>
      <t xml:space="preserve">3</t>
    </r>
  </si>
  <si>
    <t xml:space="preserve">Percent Part Variation</t>
  </si>
  <si>
    <t xml:space="preserve">PV              =</t>
  </si>
  <si>
    <r>
      <rPr>
        <sz val="10"/>
        <rFont val="Arial"/>
        <family val="2"/>
        <charset val="1"/>
      </rPr>
      <t xml:space="preserve">R</t>
    </r>
    <r>
      <rPr>
        <vertAlign val="subscript"/>
        <sz val="10"/>
        <rFont val="Arial"/>
        <family val="2"/>
        <charset val="1"/>
      </rPr>
      <t xml:space="preserve">p</t>
    </r>
    <r>
      <rPr>
        <sz val="10"/>
        <rFont val="Arial"/>
        <family val="2"/>
        <charset val="1"/>
      </rPr>
      <t xml:space="preserve"> x K</t>
    </r>
    <r>
      <rPr>
        <vertAlign val="subscript"/>
        <sz val="10"/>
        <rFont val="Arial"/>
        <family val="2"/>
        <charset val="1"/>
      </rPr>
      <t xml:space="preserve">3</t>
    </r>
  </si>
  <si>
    <t xml:space="preserve">%PV    =</t>
  </si>
  <si>
    <t xml:space="preserve">100 [ PV / TV ]</t>
  </si>
  <si>
    <t xml:space="preserve">            =</t>
  </si>
  <si>
    <t xml:space="preserve">Total Variation (TV)</t>
  </si>
  <si>
    <t xml:space="preserve">TV               =</t>
  </si>
  <si>
    <t xml:space="preserve">SQRT[ (GRR^2) + (PV^2) ]</t>
  </si>
  <si>
    <t xml:space="preserve">Number of Distinct Categories that can be Distinguished</t>
  </si>
  <si>
    <t xml:space="preserve">ndc       =</t>
  </si>
  <si>
    <t xml:space="preserve">1.41( PV / GRR )</t>
  </si>
  <si>
    <t xml:space="preserve">or approximately:</t>
  </si>
  <si>
    <t xml:space="preserve">Gage Repeatability and Reproducibility Report - % TOLERANCE (5.15 Sigma)</t>
  </si>
  <si>
    <t xml:space="preserve">% Total Tolerance</t>
  </si>
  <si>
    <r>
      <rPr>
        <sz val="10"/>
        <rFont val="Arial"/>
        <family val="2"/>
        <charset val="1"/>
      </rPr>
      <t xml:space="preserve">(Rbarbar) x (K</t>
    </r>
    <r>
      <rPr>
        <vertAlign val="subscript"/>
        <sz val="10"/>
        <rFont val="Arial"/>
        <family val="2"/>
        <charset val="1"/>
      </rPr>
      <t xml:space="preserve">1</t>
    </r>
    <r>
      <rPr>
        <sz val="10"/>
        <rFont val="Arial"/>
        <family val="2"/>
        <charset val="1"/>
      </rPr>
      <t xml:space="preserve">) x (5.1 Sigma)</t>
    </r>
  </si>
  <si>
    <t xml:space="preserve">100 [ EV / Total Tol ]</t>
  </si>
  <si>
    <t xml:space="preserve">100 [ AV / Total Tol ]</t>
  </si>
  <si>
    <t xml:space="preserve">100 [ GRR / Total Tol ]</t>
  </si>
  <si>
    <r>
      <rPr>
        <sz val="10"/>
        <rFont val="Arial"/>
        <family val="2"/>
        <charset val="1"/>
      </rPr>
      <t xml:space="preserve">(R</t>
    </r>
    <r>
      <rPr>
        <vertAlign val="subscript"/>
        <sz val="10"/>
        <rFont val="Arial"/>
        <family val="2"/>
        <charset val="1"/>
      </rPr>
      <t xml:space="preserve">p)</t>
    </r>
    <r>
      <rPr>
        <sz val="10"/>
        <rFont val="Arial"/>
        <family val="2"/>
        <charset val="1"/>
      </rPr>
      <t xml:space="preserve"> x (K</t>
    </r>
    <r>
      <rPr>
        <vertAlign val="subscript"/>
        <sz val="10"/>
        <rFont val="Arial"/>
        <family val="2"/>
        <charset val="1"/>
      </rPr>
      <t xml:space="preserve">3</t>
    </r>
    <r>
      <rPr>
        <sz val="10"/>
        <rFont val="Arial"/>
        <family val="2"/>
        <charset val="1"/>
      </rPr>
      <t xml:space="preserve">) x (5.1 Sigma)</t>
    </r>
  </si>
  <si>
    <t xml:space="preserve">100 [ PV / Total Tol ]</t>
  </si>
  <si>
    <t xml:space="preserve">Total Tolerance (Total Tol)</t>
  </si>
  <si>
    <t xml:space="preserve">Upper Spec - Lower Spec</t>
  </si>
  <si>
    <t xml:space="preserve">Gage Name:</t>
  </si>
  <si>
    <t xml:space="preserve">Part No. &amp; Name:</t>
  </si>
  <si>
    <t xml:space="preserve">Upper Tolerance:</t>
  </si>
  <si>
    <t xml:space="preserve">Gage No.</t>
  </si>
  <si>
    <t xml:space="preserve">Lower Tolerance:</t>
  </si>
  <si>
    <t xml:space="preserve">Performed by:</t>
  </si>
  <si>
    <t xml:space="preserve">Gage Type:</t>
  </si>
  <si>
    <t xml:space="preserve">Total Tolerance:</t>
  </si>
  <si>
    <t xml:space="preserve">Gage R&amp;R Study - ANOVA Method</t>
  </si>
  <si>
    <t xml:space="preserve">Gage R&amp;R Study - Xbar/Range Method</t>
  </si>
  <si>
    <t xml:space="preserve">Variance and Standard Deviation Components</t>
  </si>
  <si>
    <t xml:space="preserve">% of Variance</t>
  </si>
  <si>
    <t xml:space="preserve">Source</t>
  </si>
  <si>
    <t xml:space="preserve">St. Dev.</t>
  </si>
  <si>
    <t xml:space="preserve">Variance</t>
  </si>
  <si>
    <t xml:space="preserve">Total Gage R&amp;R</t>
  </si>
  <si>
    <t xml:space="preserve">   Repeatability</t>
  </si>
  <si>
    <t xml:space="preserve">   Reproducibility</t>
  </si>
  <si>
    <t xml:space="preserve">Operator</t>
  </si>
  <si>
    <t xml:space="preserve">Part to Part</t>
  </si>
  <si>
    <t xml:space="preserve">Operator*Part</t>
  </si>
  <si>
    <t xml:space="preserve">Total Variation</t>
  </si>
  <si>
    <t xml:space="preserve">Process Tolerance =</t>
  </si>
  <si>
    <t xml:space="preserve">Gage R&amp;R Using 5.15 Standard Deviations (99%)</t>
  </si>
  <si>
    <t xml:space="preserve">Study Variation</t>
  </si>
  <si>
    <t xml:space="preserve">% Study Variation</t>
  </si>
  <si>
    <t xml:space="preserve">% of Tolerance</t>
  </si>
  <si>
    <t xml:space="preserve">Gage R&amp;R Using 6.0 Standard Deviations (99.7%)</t>
  </si>
  <si>
    <t xml:space="preserve">Number of Distinct Categories =</t>
  </si>
  <si>
    <t xml:space="preserve">Analysis of Variance (ANOVA) Table</t>
  </si>
  <si>
    <t xml:space="preserve">DF</t>
  </si>
  <si>
    <t xml:space="preserve">SS</t>
  </si>
  <si>
    <t xml:space="preserve">MS</t>
  </si>
  <si>
    <t xml:space="preserve">F</t>
  </si>
  <si>
    <t xml:space="preserve">p</t>
  </si>
  <si>
    <t xml:space="preserve">Part </t>
  </si>
  <si>
    <t xml:space="preserve">Op.x Part Interaction</t>
  </si>
  <si>
    <t xml:space="preserve">Gage (error)</t>
  </si>
  <si>
    <t xml:space="preserve">Total </t>
  </si>
  <si>
    <t xml:space="preserve">p value for Op. x Part Interaction as error term = 0.25</t>
  </si>
  <si>
    <t xml:space="preserve">Part (P)</t>
  </si>
  <si>
    <t xml:space="preserve">Technician (T)</t>
  </si>
  <si>
    <t xml:space="preserve">Cell Interaction Squares</t>
  </si>
  <si>
    <t xml:space="preserve">ANOVA Table</t>
  </si>
  <si>
    <t xml:space="preserve">Sum</t>
  </si>
  <si>
    <t xml:space="preserve">n</t>
  </si>
  <si>
    <t xml:space="preserve">Avg</t>
  </si>
  <si>
    <t xml:space="preserve">RowSqs</t>
  </si>
  <si>
    <r>
      <rPr>
        <sz val="10"/>
        <rFont val="Arial"/>
        <family val="0"/>
        <charset val="1"/>
      </rPr>
      <t xml:space="preserve">X</t>
    </r>
    <r>
      <rPr>
        <vertAlign val="superscript"/>
        <sz val="10"/>
        <rFont val="Arial"/>
        <family val="2"/>
        <charset val="1"/>
      </rPr>
      <t xml:space="preserve">2</t>
    </r>
  </si>
  <si>
    <t xml:space="preserve">P</t>
  </si>
  <si>
    <t xml:space="preserve">Total GR&amp;R</t>
  </si>
  <si>
    <t xml:space="preserve">Repeatability</t>
  </si>
  <si>
    <t xml:space="preserve">Reproducibility</t>
  </si>
  <si>
    <t xml:space="preserve">Part-Part</t>
  </si>
  <si>
    <t xml:space="preserve">Gage R&amp;R</t>
  </si>
  <si>
    <t xml:space="preserve">Repeat</t>
  </si>
  <si>
    <t xml:space="preserve">Reprod</t>
  </si>
  <si>
    <t xml:space="preserve">% Contribution</t>
  </si>
  <si>
    <t xml:space="preserve">Operators</t>
  </si>
  <si>
    <t xml:space="preserve">% Tol (5.15 SD)</t>
  </si>
  <si>
    <t xml:space="preserve">% Tol (6.0 SD)</t>
  </si>
  <si>
    <t xml:space="preserve">ColSqs</t>
  </si>
  <si>
    <t xml:space="preserve">Sum T Sqs</t>
  </si>
  <si>
    <t xml:space="preserve">Sum P Sqs</t>
  </si>
  <si>
    <t xml:space="preserve">Sum Cell Sqs</t>
  </si>
  <si>
    <t xml:space="preserve">Sum X</t>
  </si>
  <si>
    <r>
      <rPr>
        <sz val="10"/>
        <rFont val="Arial"/>
        <family val="0"/>
        <charset val="1"/>
      </rPr>
      <t xml:space="preserve">Sum X</t>
    </r>
    <r>
      <rPr>
        <vertAlign val="superscript"/>
        <sz val="10"/>
        <rFont val="Arial"/>
        <family val="2"/>
        <charset val="1"/>
      </rPr>
      <t xml:space="preserve">2</t>
    </r>
  </si>
  <si>
    <t xml:space="preserve">Ten</t>
  </si>
  <si>
    <t xml:space="preserve">Nine</t>
  </si>
  <si>
    <t xml:space="preserve">Eight</t>
  </si>
  <si>
    <t xml:space="preserve">Seven</t>
  </si>
  <si>
    <t xml:space="preserve">Six</t>
  </si>
  <si>
    <t xml:space="preserve">Five</t>
  </si>
  <si>
    <t xml:space="preserve">Four</t>
  </si>
  <si>
    <t xml:space="preserve">Three</t>
  </si>
  <si>
    <t xml:space="preserve">Two</t>
  </si>
  <si>
    <t xml:space="preserve">CM</t>
  </si>
  <si>
    <t xml:space="preserve">Xbar</t>
  </si>
  <si>
    <t xml:space="preserve">R</t>
  </si>
  <si>
    <t xml:space="preserve">TotSS</t>
  </si>
  <si>
    <t xml:space="preserve">Op. A</t>
  </si>
  <si>
    <t xml:space="preserve">Op. A &amp; Op. B</t>
  </si>
  <si>
    <t xml:space="preserve">TechSS</t>
  </si>
  <si>
    <t xml:space="preserve">Op. A &amp; Op. C</t>
  </si>
  <si>
    <t xml:space="preserve">PartSS</t>
  </si>
  <si>
    <t xml:space="preserve">Op. B &amp; Op. C</t>
  </si>
  <si>
    <t xml:space="preserve">Op. B</t>
  </si>
  <si>
    <t xml:space="preserve">InterSS</t>
  </si>
  <si>
    <t xml:space="preserve">ErrorSS</t>
  </si>
  <si>
    <t xml:space="preserve">Op. C</t>
  </si>
  <si>
    <t xml:space="preserve">zero</t>
  </si>
  <si>
    <t xml:space="preserve">one</t>
  </si>
  <si>
    <t xml:space="preserve">two</t>
  </si>
  <si>
    <t xml:space="preserve">three</t>
  </si>
  <si>
    <t xml:space="preserve">four</t>
  </si>
  <si>
    <t xml:space="preserve">five</t>
  </si>
  <si>
    <t xml:space="preserve">six</t>
  </si>
  <si>
    <t xml:space="preserve">seven</t>
  </si>
  <si>
    <t xml:space="preserve">eight</t>
  </si>
  <si>
    <t xml:space="preserve">nine</t>
  </si>
  <si>
    <t xml:space="preserve">ten</t>
  </si>
  <si>
    <t xml:space="preserve">eleven</t>
  </si>
  <si>
    <t xml:space="preserve">twelve</t>
  </si>
  <si>
    <t xml:space="preserve">thirteen</t>
  </si>
  <si>
    <t xml:space="preserve">fourteen</t>
  </si>
  <si>
    <t xml:space="preserve">fifteen</t>
  </si>
  <si>
    <t xml:space="preserve">sixteen</t>
  </si>
  <si>
    <t xml:space="preserve">seventeen</t>
  </si>
  <si>
    <t xml:space="preserve">eighteen</t>
  </si>
  <si>
    <t xml:space="preserve">nineteen</t>
  </si>
  <si>
    <t xml:space="preserve">twenty</t>
  </si>
  <si>
    <t xml:space="preserve">twentyone</t>
  </si>
  <si>
    <t xml:space="preserve">twentytwo</t>
  </si>
  <si>
    <t xml:space="preserve">twentythree</t>
  </si>
  <si>
    <t xml:space="preserve">twentyfour</t>
  </si>
  <si>
    <t xml:space="preserve">twentyfive</t>
  </si>
  <si>
    <t xml:space="preserve">twentysix</t>
  </si>
  <si>
    <t xml:space="preserve">twentyseven</t>
  </si>
  <si>
    <t xml:space="preserve">twentyeight</t>
  </si>
  <si>
    <t xml:space="preserve">twentynine</t>
  </si>
  <si>
    <t xml:space="preserve">thirty</t>
  </si>
  <si>
    <t xml:space="preserve">thirtyone</t>
  </si>
  <si>
    <t xml:space="preserve">Ten thru Six</t>
  </si>
  <si>
    <t xml:space="preserve">Five thru 2</t>
  </si>
  <si>
    <t xml:space="preserve">Op A</t>
  </si>
  <si>
    <t xml:space="preserve">Op B</t>
  </si>
  <si>
    <t xml:space="preserve">Op C</t>
  </si>
  <si>
    <t xml:space="preserve">Xbar R Chart</t>
  </si>
  <si>
    <t xml:space="preserve">UCL X</t>
  </si>
  <si>
    <t xml:space="preserve">LCL X</t>
  </si>
  <si>
    <t xml:space="preserve">UCL R</t>
  </si>
  <si>
    <t xml:space="preserve">Control Chart Factors</t>
  </si>
  <si>
    <t xml:space="preserve">A2</t>
  </si>
  <si>
    <t xml:space="preserve">D4</t>
  </si>
  <si>
    <t xml:space="preserve">Num. Pts.</t>
  </si>
  <si>
    <t xml:space="preserve">Num Parts</t>
  </si>
  <si>
    <t xml:space="preserve">Supplier Dimensional report (Attach the suppliers report in this sheet)</t>
  </si>
  <si>
    <t xml:space="preserve">SAMPLE RUN 1</t>
  </si>
  <si>
    <t xml:space="preserve">Production date:</t>
  </si>
  <si>
    <t xml:space="preserve">Supplier batch ID number:</t>
  </si>
  <si>
    <t xml:space="preserve">SAMPLE RUN 2</t>
  </si>
  <si>
    <t xml:space="preserve">SAMPLE RUN 3</t>
  </si>
  <si>
    <t xml:space="preserve">Records of Material / Performance Tests</t>
  </si>
  <si>
    <t xml:space="preserve">Attach material certificates of incoming material used to produce products</t>
  </si>
  <si>
    <t xml:space="preserve">Material certificates can be of the following kind:</t>
  </si>
  <si>
    <t xml:space="preserve">- material certificates delivered by your supplier</t>
  </si>
  <si>
    <t xml:space="preserve">- incoming inspection reports of incoming material </t>
  </si>
  <si>
    <t xml:space="preserve">- RoHs analysis report(s)</t>
  </si>
  <si>
    <t xml:space="preserve">Initial Process Studies</t>
  </si>
  <si>
    <r>
      <rPr>
        <sz val="10"/>
        <rFont val="Arial"/>
        <family val="2"/>
        <charset val="1"/>
      </rPr>
      <t xml:space="preserve">Use the following two worksheets for your C</t>
    </r>
    <r>
      <rPr>
        <vertAlign val="subscript"/>
        <sz val="10"/>
        <rFont val="Arial"/>
        <family val="2"/>
        <charset val="1"/>
      </rPr>
      <t xml:space="preserve">pk</t>
    </r>
    <r>
      <rPr>
        <sz val="10"/>
        <rFont val="Arial"/>
        <family val="2"/>
        <charset val="1"/>
      </rPr>
      <t xml:space="preserve"> calculation.</t>
    </r>
  </si>
  <si>
    <t xml:space="preserve">Remark:   MINIMUM 32 pc to be inspected</t>
  </si>
  <si>
    <t xml:space="preserve">For each CTQ as defined into the PQA/MQS</t>
  </si>
  <si>
    <t xml:space="preserve">The first CP Cpk PM short_long term Sigma (contain two worksheets which each seperately name "Input mea-</t>
  </si>
  <si>
    <t xml:space="preserve">surement" &amp; "result graph") is already prepared for your convenient to calculate CTS/CTQ product/processes capabilities. S-</t>
  </si>
  <si>
    <t xml:space="preserve">hould you need more than just one gage to be checked, you may click the following "Add Cpk".</t>
  </si>
  <si>
    <r>
      <rPr>
        <b val="true"/>
        <sz val="14"/>
        <color rgb="FFFF0000"/>
        <rFont val="Arial"/>
        <family val="2"/>
        <charset val="1"/>
      </rPr>
      <t xml:space="preserve">* </t>
    </r>
    <r>
      <rPr>
        <sz val="10"/>
        <rFont val="Arial"/>
        <family val="2"/>
        <charset val="1"/>
      </rPr>
      <t xml:space="preserve">We advise to check only Cpk that are related to Product &amp; Processes CTS/CTQ.</t>
    </r>
  </si>
  <si>
    <t xml:space="preserve">Measurement data</t>
  </si>
  <si>
    <t xml:space="preserve">calculations results are given with</t>
  </si>
  <si>
    <t xml:space="preserve">decimals after comma</t>
  </si>
  <si>
    <t xml:space="preserve">PHILIPS</t>
  </si>
  <si>
    <r>
      <rPr>
        <b val="true"/>
        <sz val="12"/>
        <rFont val="Arial"/>
        <family val="2"/>
        <charset val="1"/>
      </rPr>
      <t xml:space="preserve">GRAPH TOOL CP, CP</t>
    </r>
    <r>
      <rPr>
        <b val="true"/>
        <vertAlign val="subscript"/>
        <sz val="12"/>
        <rFont val="Arial"/>
        <family val="2"/>
        <charset val="1"/>
      </rPr>
      <t xml:space="preserve">k</t>
    </r>
    <r>
      <rPr>
        <b val="true"/>
        <sz val="12"/>
        <rFont val="Arial"/>
        <family val="2"/>
        <charset val="1"/>
      </rPr>
      <t xml:space="preserve">, Short &amp; Long term Sigma, HISTOGRAPH, GAUSS GRAPH</t>
    </r>
  </si>
  <si>
    <t xml:space="preserve">Author:</t>
  </si>
  <si>
    <t xml:space="preserve">Measurement of:</t>
  </si>
  <si>
    <t xml:space="preserve">Week:</t>
  </si>
  <si>
    <t xml:space="preserve">UPPER &amp; LOWER LIMITS</t>
  </si>
  <si>
    <t xml:space="preserve">SETUP FOR CLASS DEFINITON, FREQUENCY CALCULATION</t>
  </si>
  <si>
    <t xml:space="preserve">Minimum limit</t>
  </si>
  <si>
    <t xml:space="preserve">Min</t>
  </si>
  <si>
    <t xml:space="preserve">Max</t>
  </si>
  <si>
    <t xml:space="preserve">Mid</t>
  </si>
  <si>
    <t xml:space="preserve">Norm. Distribution</t>
  </si>
  <si>
    <t xml:space="preserve">Maximum limit</t>
  </si>
  <si>
    <t xml:space="preserve">DATA FOR HISTOGRAM, GAUSS GRAPH</t>
  </si>
  <si>
    <t xml:space="preserve">Number of measurements</t>
  </si>
  <si>
    <t xml:space="preserve">Number of classes</t>
  </si>
  <si>
    <t xml:space="preserve">Minimum measurement value</t>
  </si>
  <si>
    <t xml:space="preserve">Maximum measurement value</t>
  </si>
  <si>
    <t xml:space="preserve">Class width</t>
  </si>
  <si>
    <t xml:space="preserve">Standard deviation</t>
  </si>
  <si>
    <t xml:space="preserve">95% confidence </t>
  </si>
  <si>
    <t xml:space="preserve">Average measurement values</t>
  </si>
  <si>
    <t xml:space="preserve">CALCULATION FOR GRAPH BUILD UP</t>
  </si>
  <si>
    <t xml:space="preserve">Minimum value for graph</t>
  </si>
  <si>
    <t xml:space="preserve">Maximum value for graph</t>
  </si>
  <si>
    <t xml:space="preserve">Range for graph</t>
  </si>
  <si>
    <t xml:space="preserve">Class width for graph</t>
  </si>
  <si>
    <t xml:space="preserve">CAPABILITY</t>
  </si>
  <si>
    <t xml:space="preserve">default</t>
  </si>
  <si>
    <t xml:space="preserve">CP</t>
  </si>
  <si>
    <t xml:space="preserve">user defined CP target</t>
  </si>
  <si>
    <r>
      <rPr>
        <sz val="10"/>
        <rFont val="Arial"/>
        <family val="2"/>
        <charset val="1"/>
      </rPr>
      <t xml:space="preserve">CP</t>
    </r>
    <r>
      <rPr>
        <vertAlign val="subscript"/>
        <sz val="10"/>
        <rFont val="Arial"/>
        <family val="2"/>
        <charset val="1"/>
      </rPr>
      <t xml:space="preserve">k</t>
    </r>
  </si>
  <si>
    <t xml:space="preserve">Defects DPM</t>
  </si>
  <si>
    <r>
      <rPr>
        <sz val="10"/>
        <color rgb="FF0000FF"/>
        <rFont val="Arial"/>
        <family val="2"/>
        <charset val="1"/>
      </rPr>
      <t xml:space="preserve">user defined CP</t>
    </r>
    <r>
      <rPr>
        <vertAlign val="subscript"/>
        <sz val="10"/>
        <color rgb="FF0000FF"/>
        <rFont val="Arial"/>
        <family val="2"/>
        <charset val="1"/>
      </rPr>
      <t xml:space="preserve">k</t>
    </r>
    <r>
      <rPr>
        <sz val="10"/>
        <color rgb="FF0000FF"/>
        <rFont val="Arial"/>
        <family val="2"/>
        <charset val="1"/>
      </rPr>
      <t xml:space="preserve"> target</t>
    </r>
  </si>
  <si>
    <t xml:space="preserve">lts</t>
  </si>
  <si>
    <t xml:space="preserve">Long term</t>
  </si>
  <si>
    <t xml:space="preserve">Z_lt</t>
  </si>
  <si>
    <t xml:space="preserve">Short term</t>
  </si>
  <si>
    <t xml:space="preserve">Z_st</t>
  </si>
  <si>
    <t xml:space="preserve">sts</t>
  </si>
  <si>
    <t xml:space="preserve">Mean </t>
  </si>
  <si>
    <t xml:space="preserve">Std dev </t>
  </si>
  <si>
    <t xml:space="preserve">USL</t>
  </si>
  <si>
    <t xml:space="preserve">Tolerance limits</t>
  </si>
  <si>
    <t xml:space="preserve">DPM sigma</t>
  </si>
  <si>
    <t xml:space="preserve">LSL</t>
  </si>
  <si>
    <t xml:space="preserve">sigma</t>
  </si>
  <si>
    <t xml:space="preserve">Z_usl</t>
  </si>
  <si>
    <t xml:space="preserve">(USL-Mean)/std dev </t>
  </si>
  <si>
    <t xml:space="preserve">Normal distribution</t>
  </si>
  <si>
    <t xml:space="preserve">6sigma</t>
  </si>
  <si>
    <t xml:space="preserve">Z_lsl</t>
  </si>
  <si>
    <t xml:space="preserve">(LSL-Mean)/std dev </t>
  </si>
  <si>
    <t xml:space="preserve">  CP:</t>
  </si>
  <si>
    <t xml:space="preserve">average limits</t>
  </si>
  <si>
    <t xml:space="preserve">DPMO_usl</t>
  </si>
  <si>
    <t xml:space="preserve">=(1-NORMSDIST(Z_usl))*1000000</t>
  </si>
  <si>
    <r>
      <rPr>
        <b val="true"/>
        <sz val="10"/>
        <rFont val="Arial"/>
        <family val="2"/>
        <charset val="1"/>
      </rPr>
      <t xml:space="preserve"> CP</t>
    </r>
    <r>
      <rPr>
        <b val="true"/>
        <vertAlign val="subscript"/>
        <sz val="10"/>
        <rFont val="Arial"/>
        <family val="2"/>
        <charset val="1"/>
      </rPr>
      <t xml:space="preserve">k</t>
    </r>
    <r>
      <rPr>
        <b val="true"/>
        <sz val="10"/>
        <rFont val="Arial"/>
        <family val="2"/>
        <charset val="1"/>
      </rPr>
      <t xml:space="preserve">:</t>
    </r>
  </si>
  <si>
    <t xml:space="preserve">average measurements</t>
  </si>
  <si>
    <t xml:space="preserve">DPMO_lsl</t>
  </si>
  <si>
    <t xml:space="preserve">=(NORMSDIST(Z_lsl))*1000000</t>
  </si>
  <si>
    <t xml:space="preserve">Defects:</t>
  </si>
  <si>
    <t xml:space="preserve">shift sigma</t>
  </si>
  <si>
    <t xml:space="preserve">DPMO_total</t>
  </si>
  <si>
    <t xml:space="preserve">=DPMO_usl + DPMO_lsl</t>
  </si>
  <si>
    <t xml:space="preserve">Z_st:</t>
  </si>
  <si>
    <t xml:space="preserve">Assumption shift sigma</t>
  </si>
  <si>
    <t xml:space="preserve">=NORMSINV(1-DPMO_total/1000000)</t>
  </si>
  <si>
    <t xml:space="preserve">Z_lt:</t>
  </si>
  <si>
    <t xml:space="preserve">=Z_lt + 1,5</t>
  </si>
  <si>
    <t xml:space="preserve">revision: 01-Dec-2010</t>
  </si>
  <si>
    <t xml:space="preserve">aantal metingen</t>
  </si>
  <si>
    <t xml:space="preserve">klassen</t>
  </si>
  <si>
    <t xml:space="preserve">min waarde</t>
  </si>
  <si>
    <t xml:space="preserve">max waarde</t>
  </si>
  <si>
    <t xml:space="preserve">range</t>
  </si>
  <si>
    <t xml:space="preserve">klassebreedte</t>
  </si>
  <si>
    <t xml:space="preserve">stand deviatie</t>
  </si>
  <si>
    <t xml:space="preserve">gemiddelde</t>
  </si>
  <si>
    <t xml:space="preserve">theor. ondergrens</t>
  </si>
  <si>
    <t xml:space="preserve">theor. bovengrens</t>
  </si>
  <si>
    <t xml:space="preserve">min grafiek</t>
  </si>
  <si>
    <t xml:space="preserve">max grafiek</t>
  </si>
  <si>
    <t xml:space="preserve">range grafiek</t>
  </si>
  <si>
    <t xml:space="preserve">klassebreedte grafiek</t>
  </si>
  <si>
    <t xml:space="preserve">klasse</t>
  </si>
  <si>
    <t xml:space="preserve">min</t>
  </si>
  <si>
    <t xml:space="preserve">max</t>
  </si>
  <si>
    <t xml:space="preserve">mid</t>
  </si>
  <si>
    <t xml:space="preserve">frequentie</t>
  </si>
  <si>
    <t xml:space="preserve">Qualified Laboratory Documentation</t>
  </si>
  <si>
    <t xml:space="preserve">Attach the document in column "Certificate Attachment"</t>
  </si>
  <si>
    <t xml:space="preserve">Duplicate table if more than one laboratory</t>
  </si>
  <si>
    <t xml:space="preserve">Laboratory Name:</t>
  </si>
  <si>
    <t xml:space="preserve">Devices Name</t>
  </si>
  <si>
    <t xml:space="preserve">Devices Purpose</t>
  </si>
  <si>
    <t xml:space="preserve">Accredition</t>
  </si>
  <si>
    <t xml:space="preserve">Validity Period</t>
  </si>
  <si>
    <t xml:space="preserve">Certificate Attachment</t>
  </si>
  <si>
    <t xml:space="preserve">Appearance Approval Report</t>
  </si>
  <si>
    <t xml:space="preserve">Attach the document in this sheet</t>
  </si>
  <si>
    <t xml:space="preserve">Sample Production Parts</t>
  </si>
  <si>
    <t xml:space="preserve">The PPAP Submission samples must be produced during a full speed mass production run,</t>
  </si>
  <si>
    <t xml:space="preserve"> with the final industrial set up.</t>
  </si>
  <si>
    <t xml:space="preserve">Use the following "Data Entry" to fill in all your data from the pilot run.</t>
  </si>
  <si>
    <t xml:space="preserve">including; location of the master samples, quantities and identification</t>
  </si>
  <si>
    <t xml:space="preserve">P R O D U C T I O N  T R I A L  R U N  R E C O R D  S H E E T</t>
  </si>
  <si>
    <r>
      <rPr>
        <b val="true"/>
        <sz val="14"/>
        <rFont val="Arial"/>
        <family val="2"/>
        <charset val="1"/>
      </rPr>
      <t xml:space="preserve">I. </t>
    </r>
    <r>
      <rPr>
        <b val="true"/>
        <u val="single"/>
        <sz val="14"/>
        <rFont val="Arial"/>
        <family val="2"/>
        <charset val="1"/>
      </rPr>
      <t xml:space="preserve">Key Information</t>
    </r>
  </si>
  <si>
    <t xml:space="preserve">Product </t>
  </si>
  <si>
    <t xml:space="preserve">  Trial Run</t>
  </si>
  <si>
    <t xml:space="preserve">Project Name</t>
  </si>
  <si>
    <t xml:space="preserve">   Date of Trial</t>
  </si>
  <si>
    <t xml:space="preserve">Product descrip.</t>
  </si>
  <si>
    <t xml:space="preserve">   Production Order # </t>
  </si>
  <si>
    <t xml:space="preserve">Philips 12NC</t>
  </si>
  <si>
    <t xml:space="preserve">   Philips Assessor Name/Title</t>
  </si>
  <si>
    <t xml:space="preserve">Supplier / Manufacturing Site</t>
  </si>
  <si>
    <t xml:space="preserve">  Customer Production </t>
  </si>
  <si>
    <t xml:space="preserve">LVL d.o.o.</t>
  </si>
  <si>
    <t xml:space="preserve">Supplier Name</t>
  </si>
  <si>
    <t xml:space="preserve">  X  Cust. Demand / Week (without Service Parts)</t>
  </si>
  <si>
    <t xml:space="preserve">Cesta na Rupo 51</t>
  </si>
  <si>
    <t xml:space="preserve">Site Location</t>
  </si>
  <si>
    <t xml:space="preserve">  Y  Number of days customer/supplier works/week</t>
  </si>
  <si>
    <t xml:space="preserve">AMAG Castings, Intals SPA</t>
  </si>
  <si>
    <t xml:space="preserve">Vendor Code</t>
  </si>
  <si>
    <t xml:space="preserve">  Z  Customer Demand per Day (DPV)</t>
  </si>
  <si>
    <r>
      <rPr>
        <b val="true"/>
        <sz val="14"/>
        <rFont val="Arial"/>
        <family val="2"/>
        <charset val="1"/>
      </rPr>
      <t xml:space="preserve">II. </t>
    </r>
    <r>
      <rPr>
        <b val="true"/>
        <u val="single"/>
        <sz val="14"/>
        <rFont val="Arial"/>
        <family val="2"/>
        <charset val="1"/>
      </rPr>
      <t xml:space="preserve">Capacity Planning</t>
    </r>
  </si>
  <si>
    <t xml:space="preserve"> </t>
  </si>
  <si>
    <t xml:space="preserve">Operating pattern for the specific product</t>
  </si>
  <si>
    <t xml:space="preserve">Process 1</t>
  </si>
  <si>
    <t xml:space="preserve">Process 2</t>
  </si>
  <si>
    <t xml:space="preserve">Process 3</t>
  </si>
  <si>
    <t xml:space="preserve">Process 4</t>
  </si>
  <si>
    <t xml:space="preserve">Process 5</t>
  </si>
  <si>
    <t xml:space="preserve">Process description</t>
  </si>
  <si>
    <t xml:space="preserve">Melting</t>
  </si>
  <si>
    <r>
      <rPr>
        <b val="true"/>
        <sz val="10"/>
        <rFont val="Arial"/>
        <family val="2"/>
        <charset val="1"/>
      </rPr>
      <t xml:space="preserve">Dedicated</t>
    </r>
    <r>
      <rPr>
        <sz val="10"/>
        <rFont val="Arial"/>
        <family val="2"/>
        <charset val="1"/>
      </rPr>
      <t xml:space="preserve"> or </t>
    </r>
    <r>
      <rPr>
        <b val="true"/>
        <sz val="10"/>
        <rFont val="Arial"/>
        <family val="2"/>
        <charset val="1"/>
      </rPr>
      <t xml:space="preserve">Shared</t>
    </r>
    <r>
      <rPr>
        <sz val="10"/>
        <rFont val="Arial"/>
        <family val="2"/>
        <charset val="1"/>
      </rPr>
      <t xml:space="preserve"> process</t>
    </r>
  </si>
  <si>
    <t xml:space="preserve">Shifts/day</t>
  </si>
  <si>
    <t xml:space="preserve">Total hours/shift</t>
  </si>
  <si>
    <t xml:space="preserve">Personal breaks: lunch, breaks (minutes/shift)</t>
  </si>
  <si>
    <t xml:space="preserve">Planned Maintenance (minutes / shift)</t>
  </si>
  <si>
    <t xml:space="preserve">D</t>
  </si>
  <si>
    <t xml:space="preserve">Days/week</t>
  </si>
  <si>
    <t xml:space="preserve">E</t>
  </si>
  <si>
    <r>
      <rPr>
        <b val="true"/>
        <sz val="10"/>
        <rFont val="Arial"/>
        <family val="2"/>
        <charset val="1"/>
      </rPr>
      <t xml:space="preserve">Net available time 
</t>
    </r>
    <r>
      <rPr>
        <sz val="10"/>
        <rFont val="Arial"/>
        <family val="2"/>
        <charset val="1"/>
      </rPr>
      <t xml:space="preserve">(production hours / week)  
[</t>
    </r>
    <r>
      <rPr>
        <sz val="8"/>
        <rFont val="Arial"/>
        <family val="2"/>
        <charset val="1"/>
      </rPr>
      <t xml:space="preserve">A*(B-(C/60))*D]</t>
    </r>
  </si>
  <si>
    <t xml:space="preserve">Projected Downtime</t>
  </si>
  <si>
    <t xml:space="preserve">Tool / Variant / Consumable Tools changeover (minutes)</t>
  </si>
  <si>
    <t xml:space="preserve">G</t>
  </si>
  <si>
    <t xml:space="preserve">Changeovers per shift</t>
  </si>
  <si>
    <t xml:space="preserve">H</t>
  </si>
  <si>
    <t xml:space="preserve">Inspections of facilities per shift (minutes)</t>
  </si>
  <si>
    <t xml:space="preserve">I</t>
  </si>
  <si>
    <t xml:space="preserve">Breakdowns per shift  (unscheduled downtime) (minutes)</t>
  </si>
  <si>
    <t xml:space="preserve">J</t>
  </si>
  <si>
    <r>
      <rPr>
        <b val="true"/>
        <sz val="10"/>
        <rFont val="Arial"/>
        <family val="2"/>
        <charset val="1"/>
      </rPr>
      <t xml:space="preserve">Total projected downtime/week </t>
    </r>
    <r>
      <rPr>
        <sz val="10"/>
        <rFont val="Arial"/>
        <family val="2"/>
        <charset val="1"/>
      </rPr>
      <t xml:space="preserve">(hours) [</t>
    </r>
    <r>
      <rPr>
        <sz val="8"/>
        <rFont val="Arial"/>
        <family val="2"/>
        <charset val="1"/>
      </rPr>
      <t xml:space="preserve">(FxG+H)/60xAxD]</t>
    </r>
  </si>
  <si>
    <t xml:space="preserve">K</t>
  </si>
  <si>
    <r>
      <rPr>
        <b val="true"/>
        <sz val="10"/>
        <rFont val="Arial"/>
        <family val="2"/>
        <charset val="1"/>
      </rPr>
      <t xml:space="preserve">Equipment Availability  </t>
    </r>
    <r>
      <rPr>
        <sz val="8"/>
        <rFont val="Arial"/>
        <family val="2"/>
        <charset val="1"/>
      </rPr>
      <t xml:space="preserve"> [(E-J)/E]</t>
    </r>
  </si>
  <si>
    <t xml:space="preserve">Projected Quality Rate (%)</t>
  </si>
  <si>
    <t xml:space="preserve">Projected percent of parts scrap &amp; rework (%)</t>
  </si>
  <si>
    <t xml:space="preserve">L</t>
  </si>
  <si>
    <t xml:space="preserve">Planned Cycle time / Capacity</t>
  </si>
  <si>
    <r>
      <rPr>
        <b val="true"/>
        <sz val="10"/>
        <rFont val="Arial"/>
        <family val="2"/>
        <charset val="1"/>
      </rPr>
      <t xml:space="preserve">Required Cycle time needed to cover exact customer demand</t>
    </r>
    <r>
      <rPr>
        <sz val="10"/>
        <rFont val="Arial"/>
        <family val="2"/>
        <charset val="1"/>
      </rPr>
      <t xml:space="preserve">  (sec/part)
[</t>
    </r>
    <r>
      <rPr>
        <sz val="8"/>
        <rFont val="Arial"/>
        <family val="2"/>
        <charset val="1"/>
      </rPr>
      <t xml:space="preserve">E*3600*K/ X*L]</t>
    </r>
  </si>
  <si>
    <t xml:space="preserve">M</t>
  </si>
  <si>
    <r>
      <rPr>
        <u val="single"/>
        <sz val="10"/>
        <rFont val="Arial"/>
        <family val="2"/>
        <charset val="1"/>
      </rPr>
      <t xml:space="preserve">Planned ideal cycle time</t>
    </r>
    <r>
      <rPr>
        <sz val="10"/>
        <rFont val="Arial"/>
        <family val="2"/>
        <charset val="1"/>
      </rPr>
      <t xml:space="preserve"> (sec/part)</t>
    </r>
  </si>
  <si>
    <r>
      <rPr>
        <sz val="10"/>
        <rFont val="Arial"/>
        <family val="0"/>
        <charset val="1"/>
      </rPr>
      <t xml:space="preserve">Planned production capacity / week
[</t>
    </r>
    <r>
      <rPr>
        <sz val="8"/>
        <rFont val="Arial"/>
        <family val="2"/>
        <charset val="1"/>
      </rPr>
      <t xml:space="preserve">(E-J)*3600/M*L]</t>
    </r>
  </si>
  <si>
    <r>
      <rPr>
        <sz val="10"/>
        <rFont val="Arial"/>
        <family val="0"/>
        <charset val="1"/>
      </rPr>
      <t xml:space="preserve">Planned production capacity / day 
[</t>
    </r>
    <r>
      <rPr>
        <sz val="8"/>
        <rFont val="Arial"/>
        <family val="2"/>
        <charset val="1"/>
      </rPr>
      <t xml:space="preserve">(E-J)*3600/M*L/D]</t>
    </r>
  </si>
  <si>
    <r>
      <rPr>
        <b val="true"/>
        <sz val="14"/>
        <rFont val="Arial"/>
        <family val="2"/>
        <charset val="1"/>
      </rPr>
      <t xml:space="preserve">III. Process Governing Documents </t>
    </r>
    <r>
      <rPr>
        <sz val="12"/>
        <rFont val="Arial"/>
        <family val="2"/>
        <charset val="1"/>
      </rPr>
      <t xml:space="preserve">(any discrepancy should be explained)</t>
    </r>
  </si>
  <si>
    <t xml:space="preserve">Availability</t>
  </si>
  <si>
    <t xml:space="preserve">Sufficiency/Content</t>
  </si>
  <si>
    <t xml:space="preserve">Adherence</t>
  </si>
  <si>
    <t xml:space="preserve">Comments</t>
  </si>
  <si>
    <t xml:space="preserve">APQP deliverables:</t>
  </si>
  <si>
    <t xml:space="preserve">Ramp-up Plan</t>
  </si>
  <si>
    <t xml:space="preserve">Subsupplier control/capacity data</t>
  </si>
  <si>
    <t xml:space="preserve">Tool capacity information</t>
  </si>
  <si>
    <t xml:space="preserve">Process flow chart</t>
  </si>
  <si>
    <t xml:space="preserve">PFMEA</t>
  </si>
  <si>
    <t xml:space="preserve">Packaging / labeling plan</t>
  </si>
  <si>
    <t xml:space="preserve">Operator/Work Instructions</t>
  </si>
  <si>
    <t xml:space="preserve">Visual aids</t>
  </si>
  <si>
    <t xml:space="preserve">Limit/border/golden samples</t>
  </si>
  <si>
    <t xml:space="preserve">Control Plan</t>
  </si>
  <si>
    <t xml:space="preserve">Line sharing information</t>
  </si>
  <si>
    <t xml:space="preserve">Maintenance Plans</t>
  </si>
  <si>
    <t xml:space="preserve">Prototype / pilot concerns (PR/R's)</t>
  </si>
  <si>
    <t xml:space="preserve">Other (please specify) _______________________________</t>
  </si>
  <si>
    <r>
      <rPr>
        <b val="true"/>
        <sz val="14"/>
        <rFont val="Arial"/>
        <family val="2"/>
        <charset val="1"/>
      </rPr>
      <t xml:space="preserve">IV. </t>
    </r>
    <r>
      <rPr>
        <b val="true"/>
        <u val="single"/>
        <sz val="14"/>
        <rFont val="Arial"/>
        <family val="2"/>
        <charset val="1"/>
      </rPr>
      <t xml:space="preserve">Production Run</t>
    </r>
  </si>
  <si>
    <t xml:space="preserve">Duration data of production run</t>
  </si>
  <si>
    <t xml:space="preserve">N</t>
  </si>
  <si>
    <t xml:space="preserve">Total duration of production run (minutes)</t>
  </si>
  <si>
    <t xml:space="preserve">O1</t>
  </si>
  <si>
    <t xml:space="preserve">Planned downtime (lunch, breaks, planned maintenance) (minutes)</t>
  </si>
  <si>
    <t xml:space="preserve">O2</t>
  </si>
  <si>
    <t xml:space="preserve">Planned downtime (changeovers, set-ups, inspections) (minutes)</t>
  </si>
  <si>
    <t xml:space="preserve">Total unplanned downtime (i.e. breakdowns, unscheduled adjustments, unscheduled setups, etc.) (minutes)</t>
  </si>
  <si>
    <t xml:space="preserve">Part quantity data of production run</t>
  </si>
  <si>
    <t xml:space="preserve">Q</t>
  </si>
  <si>
    <t xml:space="preserve">Total parts run</t>
  </si>
  <si>
    <t xml:space="preserve">Total rejected parts (including the ones which can be re-processed or reworked)</t>
  </si>
  <si>
    <t xml:space="preserve">S</t>
  </si>
  <si>
    <r>
      <rPr>
        <b val="true"/>
        <sz val="10"/>
        <rFont val="Arial"/>
        <family val="2"/>
        <charset val="1"/>
      </rPr>
      <t xml:space="preserve">Total good parts </t>
    </r>
    <r>
      <rPr>
        <sz val="10"/>
        <rFont val="Arial"/>
        <family val="2"/>
        <charset val="1"/>
      </rPr>
      <t xml:space="preserve">(first time through only- do not include parts that were rejected, re-processed or reworked)</t>
    </r>
  </si>
  <si>
    <t xml:space="preserve">T</t>
  </si>
  <si>
    <t xml:space="preserve">FOR rate (%)</t>
  </si>
  <si>
    <t xml:space="preserve">Reasons for rejected parts</t>
  </si>
  <si>
    <t xml:space="preserve">U</t>
  </si>
  <si>
    <r>
      <rPr>
        <b val="true"/>
        <sz val="12"/>
        <rFont val="Arial"/>
        <family val="2"/>
        <charset val="1"/>
      </rPr>
      <t xml:space="preserve">Process total actual cycle time (sec/part) </t>
    </r>
    <r>
      <rPr>
        <sz val="8"/>
        <rFont val="Arial"/>
        <family val="2"/>
        <charset val="1"/>
      </rPr>
      <t xml:space="preserve">[(N-O1-O2-P) x 60 / Q]</t>
    </r>
  </si>
  <si>
    <r>
      <rPr>
        <b val="true"/>
        <sz val="14"/>
        <rFont val="Arial"/>
        <family val="2"/>
        <charset val="1"/>
      </rPr>
      <t xml:space="preserve">V. </t>
    </r>
    <r>
      <rPr>
        <b val="true"/>
        <u val="single"/>
        <sz val="14"/>
        <rFont val="Arial"/>
        <family val="2"/>
        <charset val="1"/>
      </rPr>
      <t xml:space="preserve">Capacity Calculation</t>
    </r>
  </si>
  <si>
    <t xml:space="preserve">V</t>
  </si>
  <si>
    <r>
      <rPr>
        <sz val="10"/>
        <rFont val="Arial"/>
        <family val="0"/>
        <charset val="1"/>
      </rPr>
      <t xml:space="preserve">Weekly Parts Available for Shipment
</t>
    </r>
    <r>
      <rPr>
        <sz val="8"/>
        <rFont val="Arial"/>
        <family val="2"/>
        <charset val="1"/>
      </rPr>
      <t xml:space="preserve">[E*3600 / ((N-O)*60/S)]</t>
    </r>
  </si>
  <si>
    <t xml:space="preserve">W</t>
  </si>
  <si>
    <r>
      <rPr>
        <sz val="10"/>
        <rFont val="Arial"/>
        <family val="2"/>
        <charset val="1"/>
      </rPr>
      <t xml:space="preserve">Daily Parts Available for Shipment        [</t>
    </r>
    <r>
      <rPr>
        <sz val="8"/>
        <rFont val="Arial"/>
        <family val="2"/>
        <charset val="1"/>
      </rPr>
      <t xml:space="preserve">V/Y]</t>
    </r>
  </si>
  <si>
    <t xml:space="preserve">Z</t>
  </si>
  <si>
    <t xml:space="preserve">DPV</t>
  </si>
  <si>
    <t xml:space="preserve">AA</t>
  </si>
  <si>
    <r>
      <rPr>
        <sz val="10"/>
        <rFont val="Arial"/>
        <family val="2"/>
        <charset val="1"/>
      </rPr>
      <t xml:space="preserve">Percent above/below DPV                     [</t>
    </r>
    <r>
      <rPr>
        <sz val="8"/>
        <rFont val="Arial"/>
        <family val="2"/>
        <charset val="1"/>
      </rPr>
      <t xml:space="preserve">W/Z]</t>
    </r>
  </si>
  <si>
    <r>
      <rPr>
        <b val="true"/>
        <sz val="14"/>
        <rFont val="Arial"/>
        <family val="2"/>
        <charset val="1"/>
      </rPr>
      <t xml:space="preserve">VI. </t>
    </r>
    <r>
      <rPr>
        <b val="true"/>
        <u val="single"/>
        <sz val="14"/>
        <rFont val="Arial"/>
        <family val="2"/>
        <charset val="1"/>
      </rPr>
      <t xml:space="preserve">Overall Equipment Effectiveness</t>
    </r>
  </si>
  <si>
    <r>
      <rPr>
        <sz val="10"/>
        <rFont val="Arial"/>
        <family val="2"/>
        <charset val="1"/>
      </rPr>
      <t xml:space="preserve">Equipment Availability        </t>
    </r>
    <r>
      <rPr>
        <sz val="8"/>
        <rFont val="Arial"/>
        <family val="2"/>
        <charset val="1"/>
      </rPr>
      <t xml:space="preserve">[(N-O1-O2-P)/(N-O1)]</t>
    </r>
  </si>
  <si>
    <r>
      <rPr>
        <sz val="10"/>
        <rFont val="Arial"/>
        <family val="2"/>
        <charset val="1"/>
      </rPr>
      <t xml:space="preserve">Performance Efficiency</t>
    </r>
    <r>
      <rPr>
        <sz val="8"/>
        <rFont val="Arial"/>
        <family val="2"/>
        <charset val="1"/>
      </rPr>
      <t xml:space="preserve">      [(M*Q)/(N-O1)]</t>
    </r>
  </si>
  <si>
    <r>
      <rPr>
        <sz val="10"/>
        <rFont val="Arial"/>
        <family val="0"/>
        <charset val="1"/>
      </rPr>
      <t xml:space="preserve">Quality Rate</t>
    </r>
    <r>
      <rPr>
        <sz val="8"/>
        <rFont val="Arial"/>
        <family val="2"/>
        <charset val="1"/>
      </rPr>
      <t xml:space="preserve">                          [S/Q]</t>
    </r>
  </si>
  <si>
    <t xml:space="preserve">OEE</t>
  </si>
  <si>
    <t xml:space="preserve">DEDICATED</t>
  </si>
  <si>
    <r>
      <rPr>
        <b val="true"/>
        <sz val="14"/>
        <rFont val="Arial"/>
        <family val="2"/>
        <charset val="1"/>
      </rPr>
      <t xml:space="preserve">VII. </t>
    </r>
    <r>
      <rPr>
        <b val="true"/>
        <u val="single"/>
        <sz val="14"/>
        <rFont val="Arial"/>
        <family val="2"/>
        <charset val="1"/>
      </rPr>
      <t xml:space="preserve">Manufacturing Bottleneck</t>
    </r>
  </si>
  <si>
    <t xml:space="preserve">Process </t>
  </si>
  <si>
    <t xml:space="preserve">% above DPV</t>
  </si>
  <si>
    <r>
      <rPr>
        <b val="true"/>
        <sz val="14"/>
        <rFont val="Arial"/>
        <family val="2"/>
        <charset val="1"/>
      </rPr>
      <t xml:space="preserve">VIII. </t>
    </r>
    <r>
      <rPr>
        <b val="true"/>
        <u val="single"/>
        <sz val="14"/>
        <rFont val="Arial"/>
        <family val="2"/>
        <charset val="1"/>
      </rPr>
      <t xml:space="preserve">Summary / Conclusion</t>
    </r>
  </si>
  <si>
    <t xml:space="preserve">PASS</t>
  </si>
  <si>
    <t xml:space="preserve">OPEN</t>
  </si>
  <si>
    <t xml:space="preserve">RE-RUN DATE (DD/MM/YYYY)</t>
  </si>
  <si>
    <t xml:space="preserve">FAIL</t>
  </si>
  <si>
    <t xml:space="preserve">Philips CL Supply Quality:
&lt;Name&gt;</t>
  </si>
  <si>
    <t xml:space="preserve">Signature:</t>
  </si>
  <si>
    <t xml:space="preserve">Date:  DD/MM/YYYY</t>
  </si>
  <si>
    <t xml:space="preserve">Philips CL Name (if required):
&lt;Name&gt;</t>
  </si>
  <si>
    <t xml:space="preserve">Master Sample</t>
  </si>
  <si>
    <t xml:space="preserve">Attach the document with the full list of Master Samples in this sheet</t>
  </si>
  <si>
    <t xml:space="preserve">Checking Aids</t>
  </si>
  <si>
    <t xml:space="preserve">List the overview of test equipment used in case not mentioned into;</t>
  </si>
  <si>
    <t xml:space="preserve">* control plan</t>
  </si>
  <si>
    <t xml:space="preserve">* dimensional results (Suppliers inspection report)</t>
  </si>
  <si>
    <t xml:space="preserve">Part Name: </t>
  </si>
  <si>
    <t xml:space="preserve">Customer :  </t>
  </si>
  <si>
    <t xml:space="preserve">Part No: </t>
  </si>
  <si>
    <t xml:space="preserve">Rev. No/Date: </t>
  </si>
  <si>
    <t xml:space="preserve">Sl. No</t>
  </si>
  <si>
    <t xml:space="preserve">Gauge / Instrument</t>
  </si>
  <si>
    <t xml:space="preserve">Availability of Gauge/ Instrument</t>
  </si>
  <si>
    <t xml:space="preserve">Calibrated On</t>
  </si>
  <si>
    <t xml:space="preserve">Calibration Due</t>
  </si>
  <si>
    <t xml:space="preserve">Calibration Status</t>
  </si>
  <si>
    <t xml:space="preserve">Prepared By :</t>
  </si>
  <si>
    <t xml:space="preserve">Approved By :</t>
  </si>
  <si>
    <t xml:space="preserve">Signature :</t>
  </si>
  <si>
    <t xml:space="preserve">Customer Specific Requirements</t>
  </si>
  <si>
    <t xml:space="preserve">Attach ….</t>
  </si>
  <si>
    <t xml:space="preserve">Back to PSW</t>
  </si>
</sst>
</file>

<file path=xl/styles.xml><?xml version="1.0" encoding="utf-8"?>
<styleSheet xmlns="http://schemas.openxmlformats.org/spreadsheetml/2006/main">
  <numFmts count="33">
    <numFmt numFmtId="164" formatCode="General"/>
    <numFmt numFmtId="165" formatCode="#,##0.00_);[RED]\(#,##0.00\)"/>
    <numFmt numFmtId="166" formatCode="\$#,##0.00;[RED]&quot;-$&quot;#,##0.00"/>
    <numFmt numFmtId="167" formatCode="0.0000%"/>
    <numFmt numFmtId="168" formatCode="mmmm\ d&quot;, &quot;yyyy"/>
    <numFmt numFmtId="169" formatCode="_-* #,##0\ _B_F_-;\-* #,##0\ _B_F_-;_-* &quot;- &quot;_B_F_-;_-@_-"/>
    <numFmt numFmtId="170" formatCode="_-* #,##0.00\ _B_F_-;\-* #,##0.00\ _B_F_-;_-* \-??\ _B_F_-;_-@_-"/>
    <numFmt numFmtId="171" formatCode="\R#,##0;[RED]&quot;-R&quot;#,##0"/>
    <numFmt numFmtId="172" formatCode="\R#,##0.00;[RED]&quot;-R&quot;#,##0.00"/>
    <numFmt numFmtId="173" formatCode="_(\$* #,##0_);_(\$* \(#,##0\);_(\$* \-_);_(@_)"/>
    <numFmt numFmtId="174" formatCode="_(\$* #,##0.00_);_(\$* \(#,##0.00\);_(\$* \-??_);_(@_)"/>
    <numFmt numFmtId="175" formatCode="_ &quot;R &quot;* #,##0_ ;_ &quot;R &quot;* \-#,##0_ ;_ &quot;R &quot;* \-_ ;_ @_ "/>
    <numFmt numFmtId="176" formatCode="m/d/yyyy"/>
    <numFmt numFmtId="177" formatCode="0%"/>
    <numFmt numFmtId="178" formatCode="0.00%"/>
    <numFmt numFmtId="179" formatCode="_-\£* #,##0_-;&quot;-£&quot;* #,##0_-;_-\£* \-_-;_-@_-"/>
    <numFmt numFmtId="180" formatCode="_-\£* #,##0.00_-;&quot;-£&quot;* #,##0.00_-;_-\£* \-??_-;_-@_-"/>
    <numFmt numFmtId="181" formatCode="#,##0_);[RED]\(#,##0\)"/>
    <numFmt numFmtId="182" formatCode="dd\-mmm\-yy"/>
    <numFmt numFmtId="183" formatCode="General"/>
    <numFmt numFmtId="184" formatCode="0"/>
    <numFmt numFmtId="185" formatCode="m/d/yy;@"/>
    <numFmt numFmtId="186" formatCode="0.000"/>
    <numFmt numFmtId="187" formatCode="0.00"/>
    <numFmt numFmtId="188" formatCode="0.0000"/>
    <numFmt numFmtId="189" formatCode="@"/>
    <numFmt numFmtId="190" formatCode="0.0"/>
    <numFmt numFmtId="191" formatCode="0.00000"/>
    <numFmt numFmtId="192" formatCode="#,##0.000000&quot;      &quot;"/>
    <numFmt numFmtId="193" formatCode="#,##0"/>
    <numFmt numFmtId="194" formatCode="#,##0&quot; DPM&quot;"/>
    <numFmt numFmtId="195" formatCode="#,##0.000000000"/>
    <numFmt numFmtId="196" formatCode="0.00000000000000"/>
  </numFmts>
  <fonts count="102">
    <font>
      <sz val="10"/>
      <name val="Arial"/>
      <family val="0"/>
      <charset val="1"/>
    </font>
    <font>
      <sz val="10"/>
      <name val="Arial"/>
      <family val="0"/>
    </font>
    <font>
      <sz val="10"/>
      <name val="Arial"/>
      <family val="0"/>
    </font>
    <font>
      <sz val="10"/>
      <name val="Arial"/>
      <family val="0"/>
    </font>
    <font>
      <sz val="8"/>
      <name val="Times New Roman"/>
      <family val="1"/>
      <charset val="1"/>
    </font>
    <font>
      <b val="true"/>
      <sz val="10"/>
      <name val="Arial"/>
      <family val="2"/>
      <charset val="1"/>
    </font>
    <font>
      <sz val="10"/>
      <name val="Times New Roman"/>
      <family val="1"/>
      <charset val="1"/>
    </font>
    <font>
      <sz val="8"/>
      <name val="Arial"/>
      <family val="2"/>
      <charset val="1"/>
    </font>
    <font>
      <b val="true"/>
      <sz val="12"/>
      <name val="Arial"/>
      <family val="2"/>
      <charset val="1"/>
    </font>
    <font>
      <u val="single"/>
      <sz val="11"/>
      <color rgb="FF0000FF"/>
      <name val="Calibri"/>
      <family val="2"/>
      <charset val="1"/>
    </font>
    <font>
      <b val="true"/>
      <sz val="11"/>
      <name val="Arial"/>
      <family val="2"/>
      <charset val="1"/>
    </font>
    <font>
      <sz val="10"/>
      <name val="Arial"/>
      <family val="2"/>
      <charset val="1"/>
    </font>
    <font>
      <sz val="10"/>
      <name val="Courier New"/>
      <family val="3"/>
      <charset val="1"/>
    </font>
    <font>
      <sz val="11"/>
      <color rgb="FF000000"/>
      <name val="Calibri"/>
      <family val="2"/>
      <charset val="1"/>
    </font>
    <font>
      <sz val="9.35"/>
      <name val="Arial"/>
      <family val="2"/>
      <charset val="1"/>
    </font>
    <font>
      <b val="true"/>
      <sz val="10"/>
      <color rgb="FF0000FF"/>
      <name val="Arial"/>
      <family val="2"/>
      <charset val="1"/>
    </font>
    <font>
      <sz val="9"/>
      <color rgb="FF000000"/>
      <name val="Arial"/>
      <family val="2"/>
      <charset val="1"/>
    </font>
    <font>
      <b val="true"/>
      <sz val="14"/>
      <color rgb="FF000000"/>
      <name val="Arial"/>
      <family val="2"/>
      <charset val="1"/>
    </font>
    <font>
      <sz val="9"/>
      <color rgb="FFC4BD97"/>
      <name val="Arial"/>
      <family val="2"/>
      <charset val="1"/>
    </font>
    <font>
      <b val="true"/>
      <sz val="9"/>
      <color rgb="FF000000"/>
      <name val="Arial"/>
      <family val="2"/>
      <charset val="1"/>
    </font>
    <font>
      <b val="true"/>
      <sz val="9"/>
      <color rgb="FF0033CC"/>
      <name val="Arial"/>
      <family val="2"/>
      <charset val="1"/>
    </font>
    <font>
      <b val="true"/>
      <u val="single"/>
      <sz val="9"/>
      <color rgb="FF000000"/>
      <name val="Arial"/>
      <family val="2"/>
      <charset val="1"/>
    </font>
    <font>
      <i val="true"/>
      <sz val="9"/>
      <color rgb="FF000000"/>
      <name val="Arial"/>
      <family val="2"/>
      <charset val="1"/>
    </font>
    <font>
      <sz val="9"/>
      <color rgb="FF0033CC"/>
      <name val="Arial"/>
      <family val="2"/>
      <charset val="1"/>
    </font>
    <font>
      <sz val="6"/>
      <color rgb="FF000000"/>
      <name val="Arial"/>
      <family val="2"/>
      <charset val="1"/>
    </font>
    <font>
      <sz val="8"/>
      <color rgb="FF000000"/>
      <name val="Tahoma"/>
      <family val="0"/>
      <charset val="1"/>
    </font>
    <font>
      <u val="single"/>
      <sz val="10"/>
      <color rgb="FF0000FF"/>
      <name val="Arial"/>
      <family val="2"/>
      <charset val="1"/>
    </font>
    <font>
      <b val="true"/>
      <sz val="16"/>
      <name val="Arial"/>
      <family val="2"/>
      <charset val="1"/>
    </font>
    <font>
      <b val="true"/>
      <sz val="14"/>
      <color rgb="FFFFFFFF"/>
      <name val="Arial"/>
      <family val="2"/>
      <charset val="1"/>
    </font>
    <font>
      <sz val="10"/>
      <color rgb="FFFFFFFF"/>
      <name val="Arial"/>
      <family val="2"/>
      <charset val="1"/>
    </font>
    <font>
      <sz val="10"/>
      <color rgb="FF0000FF"/>
      <name val="Arial"/>
      <family val="2"/>
      <charset val="1"/>
    </font>
    <font>
      <sz val="16"/>
      <color rgb="FF0000FF"/>
      <name val="Arial"/>
      <family val="2"/>
      <charset val="1"/>
    </font>
    <font>
      <sz val="16"/>
      <color rgb="FFFFFFFF"/>
      <name val="Arial"/>
      <family val="2"/>
      <charset val="1"/>
    </font>
    <font>
      <sz val="16"/>
      <name val="Arial"/>
      <family val="2"/>
      <charset val="1"/>
    </font>
    <font>
      <u val="single"/>
      <sz val="10"/>
      <name val="Arial"/>
      <family val="2"/>
      <charset val="1"/>
    </font>
    <font>
      <b val="true"/>
      <sz val="24"/>
      <color rgb="FFFFFFFF"/>
      <name val="Calibri"/>
      <family val="2"/>
      <charset val="1"/>
    </font>
    <font>
      <b val="true"/>
      <sz val="15"/>
      <color rgb="FF1F497D"/>
      <name val="Calibri"/>
      <family val="2"/>
      <charset val="1"/>
    </font>
    <font>
      <sz val="12"/>
      <color rgb="FFFFFFFF"/>
      <name val="Calibri"/>
      <family val="2"/>
      <charset val="1"/>
    </font>
    <font>
      <sz val="12"/>
      <color rgb="FF000000"/>
      <name val="Calibri"/>
      <family val="2"/>
      <charset val="1"/>
    </font>
    <font>
      <sz val="12"/>
      <color rgb="FFFFFFFF"/>
      <name val="Arial"/>
      <family val="2"/>
      <charset val="1"/>
    </font>
    <font>
      <sz val="12"/>
      <name val="Arial"/>
      <family val="2"/>
      <charset val="1"/>
    </font>
    <font>
      <b val="true"/>
      <sz val="10"/>
      <color rgb="FFFFFFFF"/>
      <name val="Arial"/>
      <family val="2"/>
      <charset val="1"/>
    </font>
    <font>
      <b val="true"/>
      <i val="true"/>
      <sz val="10"/>
      <name val="Arial"/>
      <family val="2"/>
      <charset val="1"/>
    </font>
    <font>
      <b val="true"/>
      <sz val="8"/>
      <name val="Arial"/>
      <family val="2"/>
      <charset val="1"/>
    </font>
    <font>
      <sz val="7"/>
      <name val="Arial"/>
      <family val="2"/>
      <charset val="1"/>
    </font>
    <font>
      <b val="true"/>
      <sz val="11"/>
      <color rgb="FF000000"/>
      <name val="Calibri"/>
      <family val="2"/>
      <charset val="1"/>
    </font>
    <font>
      <sz val="10"/>
      <color rgb="FF000000"/>
      <name val="Arial"/>
      <family val="2"/>
      <charset val="1"/>
    </font>
    <font>
      <b val="true"/>
      <u val="single"/>
      <sz val="8"/>
      <color rgb="FFFF0000"/>
      <name val="Tahoma"/>
      <family val="2"/>
      <charset val="1"/>
    </font>
    <font>
      <sz val="8"/>
      <color rgb="FF000000"/>
      <name val="Tahoma"/>
      <family val="2"/>
      <charset val="1"/>
    </font>
    <font>
      <sz val="8"/>
      <color rgb="FFFF0000"/>
      <name val="Tahoma"/>
      <family val="2"/>
      <charset val="1"/>
    </font>
    <font>
      <b val="true"/>
      <sz val="6"/>
      <color rgb="FF000000"/>
      <name val="Arial"/>
      <family val="0"/>
    </font>
    <font>
      <b val="true"/>
      <sz val="10"/>
      <color rgb="FF000000"/>
      <name val="Calibri"/>
      <family val="2"/>
      <charset val="1"/>
    </font>
    <font>
      <sz val="10"/>
      <name val="Calibri"/>
      <family val="2"/>
      <charset val="1"/>
    </font>
    <font>
      <sz val="10"/>
      <color rgb="FF000000"/>
      <name val="Calibri"/>
      <family val="2"/>
      <charset val="1"/>
    </font>
    <font>
      <b val="true"/>
      <sz val="10"/>
      <name val="Calibri"/>
      <family val="2"/>
      <charset val="1"/>
    </font>
    <font>
      <sz val="11"/>
      <color rgb="FFFFFFFF"/>
      <name val="Calibri"/>
      <family val="2"/>
      <charset val="1"/>
    </font>
    <font>
      <sz val="10"/>
      <color rgb="FFFFFFFF"/>
      <name val="Calibri"/>
      <family val="2"/>
      <charset val="1"/>
    </font>
    <font>
      <b val="true"/>
      <sz val="14"/>
      <color rgb="FFFF0000"/>
      <name val="Arial"/>
      <family val="2"/>
      <charset val="1"/>
    </font>
    <font>
      <sz val="10"/>
      <color rgb="FF000000"/>
      <name val="Felix Titling"/>
      <family val="0"/>
      <charset val="1"/>
    </font>
    <font>
      <b val="true"/>
      <sz val="8"/>
      <color rgb="FFFF0000"/>
      <name val="Arial"/>
      <family val="0"/>
    </font>
    <font>
      <b val="true"/>
      <sz val="8"/>
      <color rgb="FF000000"/>
      <name val="Arial"/>
      <family val="0"/>
    </font>
    <font>
      <sz val="8"/>
      <color rgb="FF000000"/>
      <name val="Arial"/>
      <family val="0"/>
    </font>
    <font>
      <u val="single"/>
      <sz val="8"/>
      <color rgb="FF000000"/>
      <name val="Arial"/>
      <family val="0"/>
    </font>
    <font>
      <b val="true"/>
      <sz val="14"/>
      <name val="Arial"/>
      <family val="2"/>
      <charset val="1"/>
    </font>
    <font>
      <vertAlign val="subscript"/>
      <sz val="10"/>
      <name val="Arial"/>
      <family val="2"/>
      <charset val="1"/>
    </font>
    <font>
      <sz val="10"/>
      <color rgb="FF000000"/>
      <name val="Arial"/>
      <family val="0"/>
    </font>
    <font>
      <b val="true"/>
      <sz val="11.75"/>
      <color rgb="FF000000"/>
      <name val="Arial"/>
      <family val="2"/>
    </font>
    <font>
      <sz val="1"/>
      <color rgb="FFC0C0C0"/>
      <name val="Arial"/>
      <family val="2"/>
    </font>
    <font>
      <sz val="10"/>
      <color rgb="FF000000"/>
      <name val="Arial"/>
      <family val="2"/>
    </font>
    <font>
      <sz val="8.45"/>
      <color rgb="FF000000"/>
      <name val="Arial"/>
      <family val="2"/>
    </font>
    <font>
      <b val="true"/>
      <sz val="11.5"/>
      <color rgb="FF000000"/>
      <name val="Arial"/>
      <family val="2"/>
    </font>
    <font>
      <sz val="9.5"/>
      <color rgb="FF000000"/>
      <name val="Arial"/>
      <family val="2"/>
    </font>
    <font>
      <u val="single"/>
      <sz val="12"/>
      <name val="Arial"/>
      <family val="2"/>
      <charset val="1"/>
    </font>
    <font>
      <sz val="12"/>
      <color rgb="FFFF0000"/>
      <name val="Arial"/>
      <family val="2"/>
      <charset val="1"/>
    </font>
    <font>
      <vertAlign val="superscript"/>
      <sz val="10"/>
      <name val="Arial"/>
      <family val="2"/>
      <charset val="1"/>
    </font>
    <font>
      <b val="true"/>
      <sz val="8"/>
      <color rgb="FF000000"/>
      <name val="Arial"/>
      <family val="2"/>
    </font>
    <font>
      <b val="true"/>
      <sz val="12"/>
      <color rgb="FF000000"/>
      <name val="Arial"/>
      <family val="2"/>
    </font>
    <font>
      <sz val="10"/>
      <color rgb="FFFFFFFF"/>
      <name val="Arial"/>
      <family val="2"/>
    </font>
    <font>
      <sz val="36"/>
      <name val="Philips-Logo"/>
      <family val="1"/>
      <charset val="1"/>
    </font>
    <font>
      <b val="true"/>
      <vertAlign val="subscript"/>
      <sz val="12"/>
      <name val="Arial"/>
      <family val="2"/>
      <charset val="1"/>
    </font>
    <font>
      <sz val="10"/>
      <color rgb="FFCCFFFF"/>
      <name val="Arial"/>
      <family val="2"/>
      <charset val="1"/>
    </font>
    <font>
      <sz val="10"/>
      <color rgb="FFC0C0C0"/>
      <name val="Arial"/>
      <family val="2"/>
      <charset val="1"/>
    </font>
    <font>
      <b val="true"/>
      <sz val="10"/>
      <color rgb="FF000000"/>
      <name val="Arial"/>
      <family val="2"/>
      <charset val="1"/>
    </font>
    <font>
      <vertAlign val="subscript"/>
      <sz val="10"/>
      <color rgb="FF0000FF"/>
      <name val="Arial"/>
      <family val="2"/>
      <charset val="1"/>
    </font>
    <font>
      <sz val="10"/>
      <color rgb="FFFF0000"/>
      <name val="Arial"/>
      <family val="2"/>
      <charset val="1"/>
    </font>
    <font>
      <b val="true"/>
      <vertAlign val="subscript"/>
      <sz val="10"/>
      <name val="Arial"/>
      <family val="2"/>
      <charset val="1"/>
    </font>
    <font>
      <sz val="6.25"/>
      <color rgb="FF000000"/>
      <name val="Arial"/>
      <family val="0"/>
    </font>
    <font>
      <b val="true"/>
      <sz val="10.25"/>
      <color rgb="FF000000"/>
      <name val="Arial"/>
      <family val="2"/>
    </font>
    <font>
      <b val="true"/>
      <sz val="6"/>
      <color rgb="FF000000"/>
      <name val="Arial"/>
      <family val="2"/>
    </font>
    <font>
      <b val="true"/>
      <sz val="9.25"/>
      <color rgb="FF000000"/>
      <name val="Arial"/>
      <family val="2"/>
    </font>
    <font>
      <sz val="9.2"/>
      <color rgb="FF000000"/>
      <name val="Arial"/>
      <family val="2"/>
    </font>
    <font>
      <sz val="12"/>
      <color rgb="FF000000"/>
      <name val="Arial"/>
      <family val="2"/>
    </font>
    <font>
      <sz val="10"/>
      <color rgb="FFFF6600"/>
      <name val="Arial"/>
      <family val="2"/>
      <charset val="1"/>
    </font>
    <font>
      <b val="true"/>
      <u val="single"/>
      <sz val="14"/>
      <name val="Arial"/>
      <family val="2"/>
      <charset val="1"/>
    </font>
    <font>
      <sz val="10"/>
      <name val="Arial"/>
      <family val="2"/>
      <charset val="238"/>
    </font>
    <font>
      <b val="true"/>
      <sz val="12"/>
      <color rgb="FFFFFFFF"/>
      <name val="Arial"/>
      <family val="2"/>
      <charset val="1"/>
    </font>
    <font>
      <b val="true"/>
      <sz val="15"/>
      <name val="Arial"/>
      <family val="2"/>
      <charset val="1"/>
    </font>
    <font>
      <sz val="15"/>
      <name val="Arial"/>
      <family val="2"/>
      <charset val="1"/>
    </font>
    <font>
      <b val="true"/>
      <sz val="18"/>
      <name val="Arial"/>
      <family val="2"/>
      <charset val="1"/>
    </font>
    <font>
      <sz val="10"/>
      <name val="Wingdings"/>
      <family val="0"/>
      <charset val="2"/>
    </font>
    <font>
      <sz val="14"/>
      <name val="Arial"/>
      <family val="2"/>
      <charset val="1"/>
    </font>
    <font>
      <b val="true"/>
      <sz val="13"/>
      <name val="Arial"/>
      <family val="2"/>
      <charset val="1"/>
    </font>
  </fonts>
  <fills count="29">
    <fill>
      <patternFill patternType="none"/>
    </fill>
    <fill>
      <patternFill patternType="gray125"/>
    </fill>
    <fill>
      <patternFill patternType="solid">
        <fgColor rgb="FFFFFFFF"/>
        <bgColor rgb="FFFFFFCC"/>
      </patternFill>
    </fill>
    <fill>
      <patternFill patternType="solid">
        <fgColor rgb="FFC0504D"/>
        <bgColor rgb="FF993366"/>
      </patternFill>
    </fill>
    <fill>
      <patternFill patternType="solid">
        <fgColor rgb="FFD99694"/>
        <bgColor rgb="FFFF99CC"/>
      </patternFill>
    </fill>
    <fill>
      <patternFill patternType="solid">
        <fgColor rgb="FFC4BD97"/>
        <bgColor rgb="FFBFBFBF"/>
      </patternFill>
    </fill>
    <fill>
      <patternFill patternType="solid">
        <fgColor rgb="FFBFBFBF"/>
        <bgColor rgb="FFC0C0C0"/>
      </patternFill>
    </fill>
    <fill>
      <patternFill patternType="solid">
        <fgColor rgb="FFC0C0C0"/>
        <bgColor rgb="FFBFBFBF"/>
      </patternFill>
    </fill>
    <fill>
      <patternFill patternType="solid">
        <fgColor rgb="FF00CCFF"/>
        <bgColor rgb="FF00B0F0"/>
      </patternFill>
    </fill>
    <fill>
      <patternFill patternType="solid">
        <fgColor rgb="FFFF0000"/>
        <bgColor rgb="FFC00000"/>
      </patternFill>
    </fill>
    <fill>
      <patternFill patternType="solid">
        <fgColor rgb="FF0000FF"/>
        <bgColor rgb="FF0000CC"/>
      </patternFill>
    </fill>
    <fill>
      <patternFill patternType="solid">
        <fgColor rgb="FFD9D9D9"/>
        <bgColor rgb="FFDCE6F2"/>
      </patternFill>
    </fill>
    <fill>
      <patternFill patternType="solid">
        <fgColor rgb="FFFFFF00"/>
        <bgColor rgb="FFFFFF99"/>
      </patternFill>
    </fill>
    <fill>
      <patternFill patternType="solid">
        <fgColor rgb="FF0060A8"/>
        <bgColor rgb="FF0070C0"/>
      </patternFill>
    </fill>
    <fill>
      <patternFill patternType="solid">
        <fgColor rgb="FF558ED5"/>
        <bgColor rgb="FF4F81BD"/>
      </patternFill>
    </fill>
    <fill>
      <patternFill patternType="solid">
        <fgColor rgb="FFDCE6F2"/>
        <bgColor rgb="FFDBEEF4"/>
      </patternFill>
    </fill>
    <fill>
      <patternFill patternType="solid">
        <fgColor rgb="FF0070C0"/>
        <bgColor rgb="FF0060A8"/>
      </patternFill>
    </fill>
    <fill>
      <patternFill patternType="solid">
        <fgColor rgb="FF93CDDD"/>
        <bgColor rgb="FFB9CDE5"/>
      </patternFill>
    </fill>
    <fill>
      <patternFill patternType="solid">
        <fgColor rgb="FFC00000"/>
        <bgColor rgb="FFFF0000"/>
      </patternFill>
    </fill>
    <fill>
      <patternFill patternType="solid">
        <fgColor rgb="FFDBEEF4"/>
        <bgColor rgb="FFDCE6F2"/>
      </patternFill>
    </fill>
    <fill>
      <patternFill patternType="solid">
        <fgColor rgb="FF17375E"/>
        <bgColor rgb="FF1F497D"/>
      </patternFill>
    </fill>
    <fill>
      <patternFill patternType="solid">
        <fgColor rgb="FFCCFFCC"/>
        <bgColor rgb="FFCCFFFF"/>
      </patternFill>
    </fill>
    <fill>
      <patternFill patternType="solid">
        <fgColor rgb="FF00FFFF"/>
        <bgColor rgb="FF00FFFF"/>
      </patternFill>
    </fill>
    <fill>
      <patternFill patternType="solid">
        <fgColor rgb="FFFFCC99"/>
        <bgColor rgb="FFD9D9D9"/>
      </patternFill>
    </fill>
    <fill>
      <patternFill patternType="solid">
        <fgColor rgb="FFFF99CC"/>
        <bgColor rgb="FFD99694"/>
      </patternFill>
    </fill>
    <fill>
      <patternFill patternType="solid">
        <fgColor rgb="FF000000"/>
        <bgColor rgb="FF003300"/>
      </patternFill>
    </fill>
    <fill>
      <patternFill patternType="solid">
        <fgColor rgb="FFFFFF99"/>
        <bgColor rgb="FFFFFFCC"/>
      </patternFill>
    </fill>
    <fill>
      <patternFill patternType="solid">
        <fgColor rgb="FFCCFFFF"/>
        <bgColor rgb="FFDBEEF4"/>
      </patternFill>
    </fill>
    <fill>
      <patternFill patternType="solid">
        <fgColor rgb="FFB9CDE5"/>
        <bgColor rgb="FFC0C0C0"/>
      </patternFill>
    </fill>
  </fills>
  <borders count="116">
    <border diagonalUp="false" diagonalDown="false">
      <left/>
      <right/>
      <top/>
      <bottom/>
      <diagonal/>
    </border>
    <border diagonalUp="false" diagonalDown="false">
      <left/>
      <right/>
      <top style="medium"/>
      <bottom style="medium"/>
      <diagonal/>
    </border>
    <border diagonalUp="false" diagonalDown="false">
      <left/>
      <right/>
      <top style="thin"/>
      <bottom style="thin"/>
      <diagonal/>
    </border>
    <border diagonalUp="false" diagonalDown="false">
      <left/>
      <right/>
      <top/>
      <bottom style="medium"/>
      <diagonal/>
    </border>
    <border diagonalUp="false" diagonalDown="false">
      <left/>
      <right/>
      <top/>
      <bottom style="thick">
        <color rgb="FF4F81BD"/>
      </bottom>
      <diagonal/>
    </border>
    <border diagonalUp="false" diagonalDown="false">
      <left style="medium"/>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right/>
      <top style="medium"/>
      <bottom style="medium"/>
      <diagonal/>
    </border>
    <border diagonalUp="false" diagonalDown="false">
      <left style="medium"/>
      <right style="medium"/>
      <top style="medium"/>
      <bottom/>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style="thin"/>
      <right style="thin"/>
      <top style="medium"/>
      <bottom/>
      <diagonal/>
    </border>
    <border diagonalUp="false" diagonalDown="false">
      <left style="thin"/>
      <right style="thin"/>
      <top style="medium"/>
      <bottom style="thin"/>
      <diagonal/>
    </border>
    <border diagonalUp="false" diagonalDown="false">
      <left style="thin"/>
      <right style="medium"/>
      <top style="medium"/>
      <bottom style="medium"/>
      <diagonal/>
    </border>
    <border diagonalUp="false" diagonalDown="false">
      <left style="medium"/>
      <right style="medium"/>
      <top style="medium"/>
      <bottom style="thin"/>
      <diagonal/>
    </border>
    <border diagonalUp="false" diagonalDown="false">
      <left style="thin"/>
      <right style="thin"/>
      <top/>
      <bottom style="medium"/>
      <diagonal/>
    </border>
    <border diagonalUp="false" diagonalDown="false">
      <left style="thin"/>
      <right style="thin"/>
      <top style="thin"/>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medium"/>
      <top/>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right style="thin"/>
      <top style="thin"/>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right style="thin"/>
      <top style="medium"/>
      <bottom/>
      <diagonal/>
    </border>
    <border diagonalUp="false" diagonalDown="false">
      <left style="thin"/>
      <right/>
      <top style="medium"/>
      <bottom/>
      <diagonal/>
    </border>
    <border diagonalUp="false" diagonalDown="false">
      <left style="thin"/>
      <right style="medium"/>
      <top style="medium"/>
      <bottom/>
      <diagonal/>
    </border>
    <border diagonalUp="false" diagonalDown="false">
      <left/>
      <right/>
      <top style="medium"/>
      <bottom style="thin"/>
      <diagonal/>
    </border>
    <border diagonalUp="false" diagonalDown="false">
      <left style="medium"/>
      <right style="medium"/>
      <top style="thin"/>
      <bottom style="medium"/>
      <diagonal/>
    </border>
    <border diagonalUp="false" diagonalDown="false">
      <left style="medium"/>
      <right style="medium"/>
      <top style="thin"/>
      <bottom/>
      <diagonal/>
    </border>
    <border diagonalUp="false" diagonalDown="false">
      <left style="medium"/>
      <right style="medium"/>
      <top style="thin"/>
      <bottom style="thin"/>
      <diagonal/>
    </border>
    <border diagonalUp="true" diagonalDown="false">
      <left style="medium"/>
      <right style="medium"/>
      <top style="medium"/>
      <bottom style="thin"/>
      <diagonal style="medium"/>
    </border>
    <border diagonalUp="false" diagonalDown="false">
      <left style="thin"/>
      <right/>
      <top style="thin"/>
      <bottom style="medium"/>
      <diagonal/>
    </border>
    <border diagonalUp="false" diagonalDown="false">
      <left style="medium"/>
      <right style="thin"/>
      <top style="medium"/>
      <bottom style="medium"/>
      <diagonal/>
    </border>
    <border diagonalUp="false" diagonalDown="false">
      <left style="medium"/>
      <right/>
      <top style="medium"/>
      <bottom/>
      <diagonal/>
    </border>
    <border diagonalUp="false" diagonalDown="false">
      <left/>
      <right/>
      <top style="medium"/>
      <bottom/>
      <diagonal/>
    </border>
    <border diagonalUp="false" diagonalDown="false">
      <left style="thin"/>
      <right style="thin"/>
      <top/>
      <bottom/>
      <diagonal/>
    </border>
    <border diagonalUp="false" diagonalDown="false">
      <left/>
      <right style="medium"/>
      <top style="medium"/>
      <bottom/>
      <diagonal/>
    </border>
    <border diagonalUp="false" diagonalDown="false">
      <left style="thin"/>
      <right style="hair"/>
      <top style="thin"/>
      <bottom/>
      <diagonal/>
    </border>
    <border diagonalUp="false" diagonalDown="false">
      <left style="hair"/>
      <right style="thin"/>
      <top style="thin"/>
      <bottom/>
      <diagonal/>
    </border>
    <border diagonalUp="false" diagonalDown="false">
      <left style="thin"/>
      <right style="hair"/>
      <top/>
      <bottom style="thin"/>
      <diagonal/>
    </border>
    <border diagonalUp="false" diagonalDown="false">
      <left style="hair"/>
      <right style="thin"/>
      <top/>
      <bottom style="thin"/>
      <diagonal/>
    </border>
    <border diagonalUp="false" diagonalDown="false">
      <left style="thin"/>
      <right style="hair"/>
      <top style="thin"/>
      <bottom style="hair"/>
      <diagonal/>
    </border>
    <border diagonalUp="false" diagonalDown="false">
      <left style="hair"/>
      <right style="thin"/>
      <top style="thin"/>
      <bottom style="hair"/>
      <diagonal/>
    </border>
    <border diagonalUp="false" diagonalDown="false">
      <left style="thin"/>
      <right style="hair"/>
      <top style="thin"/>
      <bottom style="thin"/>
      <diagonal/>
    </border>
    <border diagonalUp="false" diagonalDown="false">
      <left style="hair"/>
      <right style="hair"/>
      <top style="thin"/>
      <bottom style="thin"/>
      <diagonal/>
    </border>
    <border diagonalUp="false" diagonalDown="false">
      <left style="hair"/>
      <right style="thin"/>
      <top style="thin"/>
      <bottom style="thin"/>
      <diagonal/>
    </border>
    <border diagonalUp="false" diagonalDown="false">
      <left style="thin"/>
      <right style="hair"/>
      <top style="hair"/>
      <bottom style="thin"/>
      <diagonal/>
    </border>
    <border diagonalUp="false" diagonalDown="false">
      <left style="hair"/>
      <right style="thin"/>
      <top style="hair"/>
      <bottom style="thin"/>
      <diagonal/>
    </border>
    <border diagonalUp="false" diagonalDown="false">
      <left style="thin"/>
      <right style="hair"/>
      <top/>
      <bottom/>
      <diagonal/>
    </border>
    <border diagonalUp="false" diagonalDown="false">
      <left style="hair"/>
      <right style="hair"/>
      <top/>
      <bottom/>
      <diagonal/>
    </border>
    <border diagonalUp="false" diagonalDown="false">
      <left style="hair"/>
      <right style="thin"/>
      <top/>
      <bottom/>
      <diagonal/>
    </border>
    <border diagonalUp="false" diagonalDown="false">
      <left style="thin"/>
      <right style="hair"/>
      <top style="hair"/>
      <bottom style="hair"/>
      <diagonal/>
    </border>
    <border diagonalUp="false" diagonalDown="false">
      <left style="hair"/>
      <right style="thin"/>
      <top style="hair"/>
      <bottom style="hair"/>
      <diagonal/>
    </border>
    <border diagonalUp="false" diagonalDown="false">
      <left style="thin"/>
      <right/>
      <top style="hair"/>
      <bottom style="hair"/>
      <diagonal/>
    </border>
    <border diagonalUp="false" diagonalDown="false">
      <left/>
      <right/>
      <top style="hair"/>
      <bottom style="hair"/>
      <diagonal/>
    </border>
    <border diagonalUp="false" diagonalDown="false">
      <left/>
      <right style="hair"/>
      <top style="hair"/>
      <bottom style="hair"/>
      <diagonal/>
    </border>
    <border diagonalUp="false" diagonalDown="false">
      <left style="thin"/>
      <right/>
      <top style="hair"/>
      <bottom style="thin"/>
      <diagonal/>
    </border>
    <border diagonalUp="false" diagonalDown="false">
      <left/>
      <right/>
      <top style="hair"/>
      <bottom style="thin"/>
      <diagonal/>
    </border>
    <border diagonalUp="false" diagonalDown="false">
      <left/>
      <right style="hair"/>
      <top style="hair"/>
      <bottom style="thin"/>
      <diagonal/>
    </border>
    <border diagonalUp="false" diagonalDown="false">
      <left style="hair"/>
      <right style="hair"/>
      <top/>
      <bottom style="thin"/>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style="thin"/>
      <top style="thin"/>
      <bottom style="thin">
        <color rgb="FFFFFFFF"/>
      </bottom>
      <diagonal/>
    </border>
    <border diagonalUp="false" diagonalDown="false">
      <left style="thin"/>
      <right style="thin"/>
      <top style="thin">
        <color rgb="FFFFFFFF"/>
      </top>
      <bottom style="thin">
        <color rgb="FFFFFFFF"/>
      </bottom>
      <diagonal/>
    </border>
    <border diagonalUp="false" diagonalDown="false">
      <left style="thin"/>
      <right style="thin"/>
      <top style="thin">
        <color rgb="FFFFFFFF"/>
      </top>
      <bottom style="thin"/>
      <diagonal/>
    </border>
    <border diagonalUp="false" diagonalDown="false">
      <left style="medium"/>
      <right/>
      <top style="medium"/>
      <bottom style="thin"/>
      <diagonal/>
    </border>
    <border diagonalUp="false" diagonalDown="false">
      <left style="medium"/>
      <right/>
      <top style="thin"/>
      <bottom style="thin"/>
      <diagonal/>
    </border>
    <border diagonalUp="false" diagonalDown="false">
      <left/>
      <right style="medium"/>
      <top style="medium"/>
      <bottom style="thin"/>
      <diagonal/>
    </border>
    <border diagonalUp="false" diagonalDown="false">
      <left/>
      <right style="medium"/>
      <top style="thin"/>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style="medium"/>
      <top/>
      <bottom style="thin"/>
      <diagonal/>
    </border>
    <border diagonalUp="false" diagonalDown="false">
      <left/>
      <right style="medium"/>
      <top style="medium"/>
      <bottom style="medium"/>
      <diagonal/>
    </border>
    <border diagonalUp="false" diagonalDown="false">
      <left style="thin"/>
      <right style="medium"/>
      <top/>
      <bottom/>
      <diagonal/>
    </border>
    <border diagonalUp="false" diagonalDown="false">
      <left style="medium"/>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top style="double"/>
      <bottom style="thin"/>
      <diagonal/>
    </border>
    <border diagonalUp="false" diagonalDown="false">
      <left/>
      <right style="medium"/>
      <top style="double"/>
      <bottom style="thin"/>
      <diagonal/>
    </border>
    <border diagonalUp="false" diagonalDown="false">
      <left style="medium"/>
      <right/>
      <top style="thin"/>
      <bottom style="double"/>
      <diagonal/>
    </border>
    <border diagonalUp="false" diagonalDown="false">
      <left/>
      <right/>
      <top style="thin"/>
      <bottom style="double"/>
      <diagonal/>
    </border>
    <border diagonalUp="false" diagonalDown="false">
      <left/>
      <right style="thin"/>
      <top style="thin"/>
      <bottom style="double"/>
      <diagonal/>
    </border>
    <border diagonalUp="false" diagonalDown="false">
      <left style="thin"/>
      <right/>
      <top style="thin"/>
      <bottom style="double"/>
      <diagonal/>
    </border>
    <border diagonalUp="false" diagonalDown="false">
      <left/>
      <right style="medium"/>
      <top style="thin"/>
      <bottom style="double"/>
      <diagonal/>
    </border>
    <border diagonalUp="false" diagonalDown="false">
      <left style="medium"/>
      <right style="thin"/>
      <top style="double"/>
      <bottom style="thin"/>
      <diagonal/>
    </border>
    <border diagonalUp="false" diagonalDown="false">
      <left style="thin"/>
      <right style="thin"/>
      <top style="double"/>
      <bottom style="thin"/>
      <diagonal/>
    </border>
    <border diagonalUp="false" diagonalDown="false">
      <left style="thin"/>
      <right style="medium"/>
      <top style="double"/>
      <bottom style="thin"/>
      <diagonal/>
    </border>
  </borders>
  <cellStyleXfs count="6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6"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center" vertical="bottom" textRotation="0" wrapText="tru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6" fontId="6" fillId="0" borderId="0" applyFont="true" applyBorder="true" applyAlignment="true" applyProtection="true">
      <alignment horizontal="center" vertical="bottom" textRotation="0" wrapText="false" indent="0" shrinkToFit="false"/>
      <protection locked="true" hidden="false"/>
    </xf>
    <xf numFmtId="167"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center"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64" fontId="7" fillId="2" borderId="0" applyFont="true" applyBorder="false" applyAlignment="true" applyProtection="false">
      <alignment horizontal="general" vertical="bottom" textRotation="0" wrapText="false" indent="0" shrinkToFit="false"/>
    </xf>
    <xf numFmtId="164" fontId="8" fillId="0" borderId="0" applyFont="true" applyBorder="true" applyAlignment="true" applyProtection="true">
      <alignment horizontal="left" vertical="bottom" textRotation="0" wrapText="false" indent="0" shrinkToFit="false"/>
      <protection locked="true" hidden="false"/>
    </xf>
    <xf numFmtId="164" fontId="8" fillId="0" borderId="1" applyFont="true" applyBorder="true" applyAlignment="true" applyProtection="false">
      <alignment horizontal="general" vertical="bottom" textRotation="0" wrapText="false" indent="0" shrinkToFit="false"/>
    </xf>
    <xf numFmtId="164" fontId="8" fillId="0" borderId="2" applyFont="true" applyBorder="true" applyAlignment="true" applyProtection="true">
      <alignment horizontal="left" vertical="center" textRotation="0" wrapText="false" indent="0" shrinkToFit="false"/>
      <protection locked="true" hidden="false"/>
    </xf>
    <xf numFmtId="164" fontId="9" fillId="0" borderId="0" applyFont="true" applyBorder="false" applyAlignment="true" applyProtection="false">
      <alignment horizontal="general" vertical="bottom" textRotation="0" wrapText="false" indent="0" shrinkToFit="false"/>
    </xf>
    <xf numFmtId="164" fontId="7" fillId="2" borderId="0" applyFont="true" applyBorder="false" applyAlignment="true" applyProtection="false">
      <alignment horizontal="general" vertical="bottom" textRotation="0" wrapText="false" indent="0" shrinkToFit="false"/>
    </xf>
    <xf numFmtId="171" fontId="0" fillId="0" borderId="0" applyFont="true" applyBorder="false" applyAlignment="true" applyProtection="false">
      <alignment horizontal="general" vertical="bottom" textRotation="0" wrapText="false" indent="0" shrinkToFit="false"/>
    </xf>
    <xf numFmtId="172" fontId="0" fillId="0" borderId="0" applyFont="true" applyBorder="false" applyAlignment="true" applyProtection="false">
      <alignment horizontal="general" vertical="bottom" textRotation="0" wrapText="false" indent="0" shrinkToFit="false"/>
    </xf>
    <xf numFmtId="164" fontId="10" fillId="0" borderId="3" applyFont="true" applyBorder="true" applyAlignment="true" applyProtection="true">
      <alignment horizontal="general" vertical="bottom" textRotation="0" wrapText="false" indent="0" shrinkToFit="false"/>
      <protection locked="true" hidden="false"/>
    </xf>
    <xf numFmtId="173" fontId="0" fillId="0" borderId="0" applyFont="true" applyBorder="false" applyAlignment="true" applyProtection="false">
      <alignment horizontal="general" vertical="bottom" textRotation="0" wrapText="false" indent="0" shrinkToFit="false"/>
    </xf>
    <xf numFmtId="174" fontId="0" fillId="0" borderId="0" applyFont="true" applyBorder="false" applyAlignment="true" applyProtection="false">
      <alignment horizontal="general" vertical="bottom" textRotation="0" wrapText="false" indent="0" shrinkToFit="false"/>
    </xf>
    <xf numFmtId="175" fontId="11"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false" hidden="false"/>
    </xf>
    <xf numFmtId="176" fontId="4" fillId="0" borderId="0" applyFont="true" applyBorder="true" applyAlignment="true" applyProtection="true">
      <alignment horizontal="center" vertical="bottom" textRotation="0" wrapText="true" indent="0" shrinkToFit="false"/>
      <protection locked="false" hidden="false"/>
    </xf>
    <xf numFmtId="177" fontId="0" fillId="0" borderId="0" applyFont="true" applyBorder="false" applyAlignment="true" applyProtection="false">
      <alignment horizontal="general" vertical="bottom" textRotation="0" wrapText="false" indent="0" shrinkToFit="false"/>
    </xf>
    <xf numFmtId="178" fontId="0" fillId="0" borderId="0" applyFont="true" applyBorder="false" applyAlignment="true" applyProtection="false">
      <alignment horizontal="general" vertical="bottom" textRotation="0" wrapText="false" indent="0" shrinkToFit="false"/>
    </xf>
    <xf numFmtId="177" fontId="0" fillId="0" borderId="0" applyFont="true" applyBorder="false" applyAlignment="true" applyProtection="false">
      <alignment horizontal="general" vertical="bottom" textRotation="0" wrapText="false" indent="0" shrinkToFit="false"/>
    </xf>
    <xf numFmtId="178" fontId="0" fillId="0" borderId="0" applyFont="true" applyBorder="false" applyAlignment="true" applyProtection="false">
      <alignment horizontal="general" vertical="bottom" textRotation="0" wrapText="false" indent="0" shrinkToFit="false"/>
    </xf>
    <xf numFmtId="164" fontId="11"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1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left" vertical="bottom" textRotation="0" wrapText="false" indent="0" shrinkToFit="false"/>
      <protection locked="true" hidden="false"/>
    </xf>
    <xf numFmtId="179" fontId="0" fillId="0" borderId="0" applyFont="true" applyBorder="false" applyAlignment="true" applyProtection="false">
      <alignment horizontal="general" vertical="bottom" textRotation="0" wrapText="false" indent="0" shrinkToFit="false"/>
    </xf>
    <xf numFmtId="180"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81" fontId="0" fillId="0" borderId="0" applyFont="true" applyBorder="false" applyAlignment="true" applyProtection="false">
      <alignment horizontal="general" vertical="bottom" textRotation="0" wrapText="false" indent="0" shrinkToFit="false"/>
    </xf>
    <xf numFmtId="164" fontId="36" fillId="0" borderId="4" applyFont="true" applyBorder="true" applyAlignment="true" applyProtection="false">
      <alignment horizontal="general" vertical="bottom" textRotation="0" wrapText="false" indent="0" shrinkToFit="false"/>
    </xf>
    <xf numFmtId="164" fontId="55" fillId="3" borderId="0" applyFont="true" applyBorder="false" applyAlignment="true" applyProtection="false">
      <alignment horizontal="general" vertical="bottom" textRotation="0" wrapText="false" indent="0" shrinkToFit="false"/>
    </xf>
    <xf numFmtId="164" fontId="55" fillId="4" borderId="0" applyFont="true" applyBorder="false" applyAlignment="true" applyProtection="false">
      <alignment horizontal="general" vertical="bottom" textRotation="0" wrapText="false" indent="0" shrinkToFit="false"/>
    </xf>
  </cellStyleXfs>
  <cellXfs count="1096">
    <xf numFmtId="164" fontId="0" fillId="0" borderId="0" xfId="0" applyFont="false" applyBorder="false" applyAlignment="false" applyProtection="false">
      <alignment horizontal="general" vertical="bottom" textRotation="0" wrapText="false" indent="0" shrinkToFit="false"/>
      <protection locked="true" hidden="false"/>
    </xf>
    <xf numFmtId="164" fontId="11" fillId="0" borderId="0" xfId="50" applyFont="false" applyBorder="false" applyAlignment="false" applyProtection="false">
      <alignment horizontal="general" vertical="bottom" textRotation="0" wrapText="false" indent="0" shrinkToFit="false"/>
      <protection locked="true" hidden="false"/>
    </xf>
    <xf numFmtId="164" fontId="8" fillId="0" borderId="0" xfId="50" applyFont="true" applyBorder="false" applyAlignment="false" applyProtection="false">
      <alignment horizontal="general" vertical="bottom" textRotation="0" wrapText="false" indent="0" shrinkToFit="false"/>
      <protection locked="true" hidden="false"/>
    </xf>
    <xf numFmtId="164" fontId="11" fillId="0" borderId="0" xfId="50" applyFont="false" applyBorder="false" applyAlignment="true" applyProtection="false">
      <alignment horizontal="general" vertical="bottom" textRotation="0" wrapText="true" indent="0" shrinkToFit="false"/>
      <protection locked="true" hidden="false"/>
    </xf>
    <xf numFmtId="164" fontId="11" fillId="0" borderId="0" xfId="50" applyFont="false" applyBorder="false" applyAlignment="true" applyProtection="false">
      <alignment horizontal="left" vertical="bottom" textRotation="0" wrapText="true" indent="0" shrinkToFit="false"/>
      <protection locked="true" hidden="false"/>
    </xf>
    <xf numFmtId="164" fontId="14" fillId="0" borderId="0" xfId="50" applyFont="true" applyBorder="false" applyAlignment="true" applyProtection="false">
      <alignment horizontal="left" vertical="bottom" textRotation="0" wrapText="true" indent="0" shrinkToFit="false"/>
      <protection locked="true" hidden="false"/>
    </xf>
    <xf numFmtId="164" fontId="8" fillId="0" borderId="0" xfId="50" applyFont="true" applyBorder="false" applyAlignment="true" applyProtection="false">
      <alignment horizontal="general" vertical="bottom" textRotation="0" wrapText="true" indent="0" shrinkToFit="false"/>
      <protection locked="true" hidden="false"/>
    </xf>
    <xf numFmtId="164" fontId="5" fillId="0" borderId="0" xfId="50" applyFont="true" applyBorder="false" applyAlignment="true" applyProtection="false">
      <alignment horizontal="general" vertical="bottom" textRotation="0" wrapText="true" indent="0" shrinkToFit="false"/>
      <protection locked="true" hidden="false"/>
    </xf>
    <xf numFmtId="164" fontId="15" fillId="0" borderId="0" xfId="50" applyFont="true" applyBorder="false" applyAlignment="true" applyProtection="false">
      <alignment horizontal="general" vertical="bottom" textRotation="0" wrapText="true" indent="0" shrinkToFit="false"/>
      <protection locked="true" hidden="false"/>
    </xf>
    <xf numFmtId="164" fontId="16" fillId="5" borderId="0" xfId="43" applyFont="true" applyBorder="false" applyAlignment="true" applyProtection="false">
      <alignment horizontal="general" vertical="center" textRotation="0" wrapText="false" indent="0" shrinkToFit="false"/>
      <protection locked="true" hidden="false"/>
    </xf>
    <xf numFmtId="164" fontId="17" fillId="0" borderId="5" xfId="43" applyFont="true" applyBorder="true" applyAlignment="true" applyProtection="false">
      <alignment horizontal="center" vertical="center" textRotation="0" wrapText="false" indent="0" shrinkToFit="false"/>
      <protection locked="true" hidden="false"/>
    </xf>
    <xf numFmtId="164" fontId="18" fillId="5" borderId="0" xfId="43" applyFont="true" applyBorder="false" applyAlignment="true" applyProtection="true">
      <alignment horizontal="general" vertical="center" textRotation="0" wrapText="false" indent="0" shrinkToFit="false"/>
      <protection locked="false" hidden="false"/>
    </xf>
    <xf numFmtId="164" fontId="16" fillId="0" borderId="6" xfId="43" applyFont="true" applyBorder="true" applyAlignment="true" applyProtection="false">
      <alignment horizontal="general" vertical="center" textRotation="0" wrapText="false" indent="0" shrinkToFit="false"/>
      <protection locked="true" hidden="false"/>
    </xf>
    <xf numFmtId="164" fontId="16" fillId="0" borderId="0" xfId="43" applyFont="true" applyBorder="true" applyAlignment="true" applyProtection="false">
      <alignment horizontal="general" vertical="center" textRotation="0" wrapText="false" indent="0" shrinkToFit="false"/>
      <protection locked="true" hidden="false"/>
    </xf>
    <xf numFmtId="164" fontId="16" fillId="0" borderId="7" xfId="43" applyFont="true" applyBorder="true" applyAlignment="true" applyProtection="false">
      <alignment horizontal="general" vertical="center" textRotation="0" wrapText="false" indent="0" shrinkToFit="false"/>
      <protection locked="true" hidden="false"/>
    </xf>
    <xf numFmtId="164" fontId="19" fillId="0" borderId="0" xfId="43" applyFont="true" applyBorder="true" applyAlignment="true" applyProtection="false">
      <alignment horizontal="general" vertical="center" textRotation="0" wrapText="false" indent="0" shrinkToFit="false"/>
      <protection locked="true" hidden="false"/>
    </xf>
    <xf numFmtId="164" fontId="16" fillId="0" borderId="8" xfId="43" applyFont="true" applyBorder="true" applyAlignment="true" applyProtection="false">
      <alignment horizontal="right" vertical="center" textRotation="0" wrapText="true" indent="0" shrinkToFit="false"/>
      <protection locked="true" hidden="false"/>
    </xf>
    <xf numFmtId="164" fontId="20" fillId="0" borderId="9" xfId="43" applyFont="true" applyBorder="true" applyAlignment="true" applyProtection="true">
      <alignment horizontal="left" vertical="center" textRotation="0" wrapText="true" indent="0" shrinkToFit="false"/>
      <protection locked="false" hidden="false"/>
    </xf>
    <xf numFmtId="164" fontId="16" fillId="0" borderId="9" xfId="43" applyFont="true" applyBorder="true" applyAlignment="true" applyProtection="false">
      <alignment horizontal="right" vertical="center" textRotation="0" wrapText="true" indent="0" shrinkToFit="false"/>
      <protection locked="true" hidden="false"/>
    </xf>
    <xf numFmtId="164" fontId="20" fillId="0" borderId="10" xfId="43" applyFont="true" applyBorder="true" applyAlignment="true" applyProtection="true">
      <alignment horizontal="left" vertical="center" textRotation="0" wrapText="true" indent="0" shrinkToFit="false"/>
      <protection locked="false" hidden="false"/>
    </xf>
    <xf numFmtId="164" fontId="16" fillId="0" borderId="9" xfId="43" applyFont="true" applyBorder="true" applyAlignment="true" applyProtection="true">
      <alignment horizontal="left" vertical="center" textRotation="0" wrapText="true" indent="0" shrinkToFit="false"/>
      <protection locked="true" hidden="false"/>
    </xf>
    <xf numFmtId="164" fontId="16" fillId="0" borderId="0" xfId="43" applyFont="true" applyBorder="true" applyAlignment="true" applyProtection="false">
      <alignment horizontal="left" vertical="center" textRotation="0" wrapText="true" indent="0" shrinkToFit="false"/>
      <protection locked="true" hidden="false"/>
    </xf>
    <xf numFmtId="164" fontId="16" fillId="0" borderId="0" xfId="43" applyFont="true" applyBorder="true" applyAlignment="true" applyProtection="false">
      <alignment horizontal="justify" vertical="center" textRotation="0" wrapText="true" indent="0" shrinkToFit="false"/>
      <protection locked="true" hidden="false"/>
    </xf>
    <xf numFmtId="164" fontId="16" fillId="0" borderId="9" xfId="43" applyFont="true" applyBorder="true" applyAlignment="true" applyProtection="true">
      <alignment horizontal="center" vertical="center" textRotation="0" wrapText="false" indent="0" shrinkToFit="false"/>
      <protection locked="false" hidden="false"/>
    </xf>
    <xf numFmtId="164" fontId="16" fillId="5" borderId="0" xfId="43" applyFont="true" applyBorder="true" applyAlignment="true" applyProtection="false">
      <alignment horizontal="general" vertical="center" textRotation="0" wrapText="false" indent="0" shrinkToFit="false"/>
      <protection locked="true" hidden="false"/>
    </xf>
    <xf numFmtId="164" fontId="16" fillId="0" borderId="0" xfId="43" applyFont="true" applyBorder="true" applyAlignment="true" applyProtection="false">
      <alignment horizontal="center" vertical="center" textRotation="0" wrapText="false" indent="0" shrinkToFit="false"/>
      <protection locked="true" hidden="false"/>
    </xf>
    <xf numFmtId="164" fontId="21" fillId="0" borderId="9" xfId="43" applyFont="true" applyBorder="true" applyAlignment="true" applyProtection="false">
      <alignment horizontal="center" vertical="center" textRotation="0" wrapText="true" indent="0" shrinkToFit="false"/>
      <protection locked="true" hidden="false"/>
    </xf>
    <xf numFmtId="164" fontId="22" fillId="6" borderId="9" xfId="43" applyFont="true" applyBorder="true" applyAlignment="true" applyProtection="false">
      <alignment horizontal="left" vertical="center" textRotation="0" wrapText="true" indent="0" shrinkToFit="false"/>
      <protection locked="true" hidden="false"/>
    </xf>
    <xf numFmtId="164" fontId="16" fillId="5" borderId="0" xfId="43" applyFont="true" applyBorder="false" applyAlignment="true" applyProtection="false">
      <alignment horizontal="left" vertical="center" textRotation="0" wrapText="false" indent="0" shrinkToFit="false"/>
      <protection locked="true" hidden="false"/>
    </xf>
    <xf numFmtId="164" fontId="16" fillId="0" borderId="6" xfId="43" applyFont="true" applyBorder="true" applyAlignment="true" applyProtection="false">
      <alignment horizontal="left" vertical="center" textRotation="0" wrapText="false" indent="0" shrinkToFit="false"/>
      <protection locked="true" hidden="false"/>
    </xf>
    <xf numFmtId="164" fontId="16" fillId="0" borderId="9" xfId="43" applyFont="true" applyBorder="true" applyAlignment="true" applyProtection="false">
      <alignment horizontal="left" vertical="center" textRotation="0" wrapText="true" indent="0" shrinkToFit="false"/>
      <protection locked="true" hidden="false"/>
    </xf>
    <xf numFmtId="164" fontId="20" fillId="0" borderId="8" xfId="43" applyFont="true" applyBorder="true" applyAlignment="true" applyProtection="true">
      <alignment horizontal="left" vertical="center" textRotation="0" wrapText="true" indent="0" shrinkToFit="false"/>
      <protection locked="false" hidden="false"/>
    </xf>
    <xf numFmtId="164" fontId="16" fillId="0" borderId="7" xfId="43" applyFont="true" applyBorder="true" applyAlignment="true" applyProtection="false">
      <alignment horizontal="left" vertical="center" textRotation="0" wrapText="false" indent="0" shrinkToFit="false"/>
      <protection locked="true" hidden="false"/>
    </xf>
    <xf numFmtId="164" fontId="22" fillId="6" borderId="9" xfId="43" applyFont="true" applyBorder="true" applyAlignment="true" applyProtection="true">
      <alignment horizontal="left" vertical="center" textRotation="0" wrapText="true" indent="0" shrinkToFit="false"/>
      <protection locked="true" hidden="false"/>
    </xf>
    <xf numFmtId="164" fontId="16" fillId="0" borderId="0" xfId="43" applyFont="true" applyBorder="true" applyAlignment="true" applyProtection="false">
      <alignment horizontal="general" vertical="center" textRotation="0" wrapText="true" indent="0" shrinkToFit="false"/>
      <protection locked="true" hidden="false"/>
    </xf>
    <xf numFmtId="164" fontId="16" fillId="0" borderId="11" xfId="43" applyFont="true" applyBorder="true" applyAlignment="true" applyProtection="false">
      <alignment horizontal="left" vertical="center" textRotation="0" wrapText="true" indent="0" shrinkToFit="false"/>
      <protection locked="true" hidden="false"/>
    </xf>
    <xf numFmtId="164" fontId="16" fillId="0" borderId="10" xfId="43" applyFont="true" applyBorder="true" applyAlignment="true" applyProtection="false">
      <alignment horizontal="center" vertical="center" textRotation="0" wrapText="true" indent="0" shrinkToFit="false"/>
      <protection locked="true" hidden="false"/>
    </xf>
    <xf numFmtId="164" fontId="9" fillId="0" borderId="12" xfId="33" applyFont="true" applyBorder="true" applyAlignment="true" applyProtection="true">
      <alignment horizontal="left" vertical="center" textRotation="0" wrapText="true" indent="0" shrinkToFit="false"/>
      <protection locked="true" hidden="false"/>
    </xf>
    <xf numFmtId="164" fontId="16" fillId="0" borderId="9" xfId="43" applyFont="true" applyBorder="true" applyAlignment="true" applyProtection="false">
      <alignment horizontal="center" vertical="center" textRotation="0" wrapText="true" indent="0" shrinkToFit="false"/>
      <protection locked="true" hidden="false"/>
    </xf>
    <xf numFmtId="164" fontId="16" fillId="0" borderId="9" xfId="43" applyFont="true" applyBorder="true" applyAlignment="true" applyProtection="true">
      <alignment horizontal="left" vertical="center" textRotation="0" wrapText="true" indent="0" shrinkToFit="false"/>
      <protection locked="false" hidden="false"/>
    </xf>
    <xf numFmtId="164" fontId="16" fillId="0" borderId="8" xfId="43" applyFont="true" applyBorder="true" applyAlignment="true" applyProtection="false">
      <alignment horizontal="left" vertical="center" textRotation="0" wrapText="true" indent="0" shrinkToFit="false"/>
      <protection locked="true" hidden="false"/>
    </xf>
    <xf numFmtId="164" fontId="16" fillId="0" borderId="2" xfId="43" applyFont="true" applyBorder="true" applyAlignment="true" applyProtection="false">
      <alignment horizontal="left" vertical="center" textRotation="0" wrapText="true" indent="0" shrinkToFit="false"/>
      <protection locked="true" hidden="false"/>
    </xf>
    <xf numFmtId="164" fontId="16" fillId="0" borderId="9" xfId="43" applyFont="true" applyBorder="true" applyAlignment="true" applyProtection="false">
      <alignment horizontal="right" vertical="center" textRotation="0" wrapText="false" indent="0" shrinkToFit="false"/>
      <protection locked="true" hidden="false"/>
    </xf>
    <xf numFmtId="164" fontId="16" fillId="0" borderId="9" xfId="43" applyFont="true" applyBorder="true" applyAlignment="true" applyProtection="true">
      <alignment horizontal="center" vertical="center" textRotation="0" wrapText="true" indent="0" shrinkToFit="false"/>
      <protection locked="false" hidden="false"/>
    </xf>
    <xf numFmtId="164" fontId="16" fillId="6" borderId="9" xfId="43" applyFont="true" applyBorder="true" applyAlignment="true" applyProtection="true">
      <alignment horizontal="left" vertical="center" textRotation="0" wrapText="true" indent="0" shrinkToFit="false"/>
      <protection locked="false" hidden="false"/>
    </xf>
    <xf numFmtId="164" fontId="16" fillId="6" borderId="13" xfId="43" applyFont="true" applyBorder="true" applyAlignment="true" applyProtection="true">
      <alignment horizontal="left" vertical="center" textRotation="0" wrapText="true" indent="0" shrinkToFit="false"/>
      <protection locked="false" hidden="false"/>
    </xf>
    <xf numFmtId="164" fontId="16" fillId="6" borderId="14" xfId="43" applyFont="true" applyBorder="true" applyAlignment="true" applyProtection="true">
      <alignment horizontal="left" vertical="center" textRotation="0" wrapText="true" indent="0" shrinkToFit="false"/>
      <protection locked="false" hidden="false"/>
    </xf>
    <xf numFmtId="164" fontId="16" fillId="6" borderId="15" xfId="43" applyFont="true" applyBorder="true" applyAlignment="true" applyProtection="true">
      <alignment horizontal="left" vertical="center" textRotation="0" wrapText="true" indent="0" shrinkToFit="false"/>
      <protection locked="false" hidden="false"/>
    </xf>
    <xf numFmtId="164" fontId="16" fillId="6" borderId="16" xfId="43" applyFont="true" applyBorder="true" applyAlignment="true" applyProtection="true">
      <alignment horizontal="justify" vertical="center" textRotation="0" wrapText="true" indent="0" shrinkToFit="false"/>
      <protection locked="false" hidden="false"/>
    </xf>
    <xf numFmtId="164" fontId="24" fillId="6" borderId="17" xfId="43" applyFont="true" applyBorder="true" applyAlignment="true" applyProtection="true">
      <alignment horizontal="justify" vertical="center" textRotation="0" wrapText="false" indent="0" shrinkToFit="false"/>
      <protection locked="false" hidden="false"/>
    </xf>
    <xf numFmtId="164" fontId="16" fillId="6" borderId="0" xfId="43" applyFont="true" applyBorder="true" applyAlignment="true" applyProtection="true">
      <alignment horizontal="justify" vertical="center" textRotation="0" wrapText="true" indent="0" shrinkToFit="false"/>
      <protection locked="false" hidden="false"/>
    </xf>
    <xf numFmtId="164" fontId="16" fillId="6" borderId="17" xfId="43" applyFont="true" applyBorder="true" applyAlignment="true" applyProtection="true">
      <alignment horizontal="justify" vertical="center" textRotation="0" wrapText="true" indent="0" shrinkToFit="false"/>
      <protection locked="false" hidden="false"/>
    </xf>
    <xf numFmtId="164" fontId="16" fillId="6" borderId="0" xfId="43" applyFont="true" applyBorder="true" applyAlignment="true" applyProtection="true">
      <alignment horizontal="general" vertical="center" textRotation="0" wrapText="false" indent="0" shrinkToFit="false"/>
      <protection locked="false" hidden="false"/>
    </xf>
    <xf numFmtId="164" fontId="16" fillId="6" borderId="0" xfId="43" applyFont="true" applyBorder="true" applyAlignment="true" applyProtection="true">
      <alignment horizontal="left" vertical="center" textRotation="0" wrapText="false" indent="0" shrinkToFit="false"/>
      <protection locked="false" hidden="false"/>
    </xf>
    <xf numFmtId="164" fontId="16" fillId="6" borderId="0" xfId="43" applyFont="true" applyBorder="true" applyAlignment="true" applyProtection="true">
      <alignment horizontal="general" vertical="center" textRotation="0" wrapText="true" indent="0" shrinkToFit="false"/>
      <protection locked="false" hidden="false"/>
    </xf>
    <xf numFmtId="164" fontId="16" fillId="6" borderId="0" xfId="43" applyFont="true" applyBorder="true" applyAlignment="true" applyProtection="true">
      <alignment horizontal="center" vertical="center" textRotation="0" wrapText="true" indent="0" shrinkToFit="false"/>
      <protection locked="false" hidden="false"/>
    </xf>
    <xf numFmtId="164" fontId="16" fillId="6" borderId="17" xfId="43" applyFont="true" applyBorder="true" applyAlignment="true" applyProtection="true">
      <alignment horizontal="general" vertical="center" textRotation="0" wrapText="true" indent="0" shrinkToFit="false"/>
      <protection locked="false" hidden="false"/>
    </xf>
    <xf numFmtId="164" fontId="16" fillId="6" borderId="18" xfId="43" applyFont="true" applyBorder="true" applyAlignment="true" applyProtection="true">
      <alignment horizontal="justify" vertical="center" textRotation="0" wrapText="true" indent="0" shrinkToFit="false"/>
      <protection locked="false" hidden="false"/>
    </xf>
    <xf numFmtId="164" fontId="16" fillId="6" borderId="19" xfId="43" applyFont="true" applyBorder="true" applyAlignment="true" applyProtection="true">
      <alignment horizontal="justify" vertical="center" textRotation="0" wrapText="true" indent="0" shrinkToFit="false"/>
      <protection locked="false" hidden="false"/>
    </xf>
    <xf numFmtId="164" fontId="16" fillId="6" borderId="19" xfId="43" applyFont="true" applyBorder="true" applyAlignment="true" applyProtection="true">
      <alignment horizontal="general" vertical="center" textRotation="0" wrapText="true" indent="0" shrinkToFit="false"/>
      <protection locked="false" hidden="false"/>
    </xf>
    <xf numFmtId="164" fontId="16" fillId="6" borderId="20" xfId="43" applyFont="true" applyBorder="true" applyAlignment="true" applyProtection="true">
      <alignment horizontal="general" vertical="center" textRotation="0" wrapText="true" indent="0" shrinkToFit="false"/>
      <protection locked="false" hidden="false"/>
    </xf>
    <xf numFmtId="164" fontId="16" fillId="6" borderId="9" xfId="43" applyFont="true" applyBorder="true" applyAlignment="true" applyProtection="true">
      <alignment horizontal="left" vertical="top" textRotation="0" wrapText="true" indent="0" shrinkToFit="false"/>
      <protection locked="false" hidden="false"/>
    </xf>
    <xf numFmtId="164" fontId="16" fillId="0" borderId="21" xfId="43" applyFont="true" applyBorder="true" applyAlignment="true" applyProtection="false">
      <alignment horizontal="general" vertical="center" textRotation="0" wrapText="false" indent="0" shrinkToFit="false"/>
      <protection locked="true" hidden="false"/>
    </xf>
    <xf numFmtId="164" fontId="16" fillId="0" borderId="3" xfId="43" applyFont="true" applyBorder="true" applyAlignment="true" applyProtection="false">
      <alignment horizontal="general" vertical="center" textRotation="0" wrapText="false" indent="0" shrinkToFit="false"/>
      <protection locked="true" hidden="false"/>
    </xf>
    <xf numFmtId="164" fontId="16" fillId="0" borderId="22" xfId="43" applyFont="true" applyBorder="true" applyAlignment="true" applyProtection="false">
      <alignment horizontal="general" vertical="center" textRotation="0" wrapText="false" indent="0" shrinkToFit="false"/>
      <protection locked="true" hidden="false"/>
    </xf>
    <xf numFmtId="164" fontId="0" fillId="7" borderId="23" xfId="0" applyFont="false" applyBorder="true" applyAlignment="false" applyProtection="false">
      <alignment horizontal="general" vertical="bottom" textRotation="0" wrapText="false" indent="0" shrinkToFit="false"/>
      <protection locked="true" hidden="false"/>
    </xf>
    <xf numFmtId="164" fontId="26" fillId="7" borderId="1" xfId="20" applyFont="true" applyBorder="true" applyAlignment="true" applyProtection="true">
      <alignment horizontal="center" vertical="center"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27" fillId="8" borderId="6" xfId="0" applyFont="true" applyBorder="true" applyAlignment="true" applyProtection="false">
      <alignment horizontal="center"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11" fillId="7" borderId="0" xfId="0" applyFont="true" applyBorder="true" applyAlignment="true" applyProtection="false">
      <alignment horizontal="left" vertical="center" textRotation="0" wrapText="true" indent="0" shrinkToFit="false"/>
      <protection locked="true" hidden="false"/>
    </xf>
    <xf numFmtId="164" fontId="8" fillId="0" borderId="9" xfId="0" applyFont="true" applyBorder="true" applyAlignment="tru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center" vertical="center" textRotation="0" wrapText="false" indent="0" shrinkToFit="false"/>
      <protection locked="true" hidden="false"/>
    </xf>
    <xf numFmtId="164" fontId="8" fillId="0" borderId="9" xfId="0" applyFont="true" applyBorder="true" applyAlignment="true" applyProtection="false">
      <alignment horizontal="general" vertical="center" textRotation="0" wrapText="tru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11" fillId="0" borderId="9" xfId="0" applyFont="true" applyBorder="true" applyAlignment="false" applyProtection="false">
      <alignment horizontal="general" vertical="bottom" textRotation="0" wrapText="false" indent="0" shrinkToFit="false"/>
      <protection locked="true" hidden="false"/>
    </xf>
    <xf numFmtId="164" fontId="27" fillId="8" borderId="21" xfId="0" applyFont="true" applyBorder="true" applyAlignment="true" applyProtection="false">
      <alignment horizontal="center" vertical="bottom" textRotation="0" wrapText="false" indent="0" shrinkToFit="false"/>
      <protection locked="true" hidden="false"/>
    </xf>
    <xf numFmtId="164" fontId="28" fillId="9" borderId="24" xfId="0" applyFont="true" applyBorder="true" applyAlignment="true" applyProtection="true">
      <alignment horizontal="center" vertical="center" textRotation="0" wrapText="false" indent="0" shrinkToFit="false"/>
      <protection locked="false" hidden="false"/>
    </xf>
    <xf numFmtId="164" fontId="29" fillId="10" borderId="6" xfId="0" applyFont="true" applyBorder="true" applyAlignment="true" applyProtection="true">
      <alignment horizontal="right" vertical="center" textRotation="0" wrapText="false" indent="0" shrinkToFit="false"/>
      <protection locked="false" hidden="false"/>
    </xf>
    <xf numFmtId="164" fontId="30" fillId="0" borderId="19" xfId="0" applyFont="true" applyBorder="true" applyAlignment="true" applyProtection="true">
      <alignment horizontal="left" vertical="center" textRotation="0" wrapText="false" indent="0" shrinkToFit="false"/>
      <protection locked="false" hidden="false"/>
    </xf>
    <xf numFmtId="164" fontId="30" fillId="0" borderId="19" xfId="0" applyFont="true" applyBorder="true" applyAlignment="true" applyProtection="true">
      <alignment horizontal="general" vertical="center" textRotation="0" wrapText="false" indent="0" shrinkToFit="false"/>
      <protection locked="false" hidden="false"/>
    </xf>
    <xf numFmtId="164" fontId="31" fillId="0" borderId="0" xfId="0" applyFont="true" applyBorder="true" applyAlignment="true" applyProtection="true">
      <alignment horizontal="center" vertical="center" textRotation="0" wrapText="false" indent="0" shrinkToFit="false"/>
      <protection locked="false" hidden="false"/>
    </xf>
    <xf numFmtId="164" fontId="11" fillId="0" borderId="0" xfId="0" applyFont="true" applyBorder="true" applyAlignment="true" applyProtection="true">
      <alignment horizontal="center" vertical="center" textRotation="0" wrapText="false" indent="0" shrinkToFit="false"/>
      <protection locked="false" hidden="false"/>
    </xf>
    <xf numFmtId="164" fontId="32" fillId="10" borderId="0" xfId="0" applyFont="true" applyBorder="true" applyAlignment="true" applyProtection="true">
      <alignment horizontal="center" vertical="center"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27" fillId="0" borderId="0" xfId="0" applyFont="true" applyBorder="true" applyAlignment="true" applyProtection="true">
      <alignment horizontal="center" vertical="center" textRotation="0" wrapText="false" indent="0" shrinkToFit="false"/>
      <protection locked="false" hidden="false"/>
    </xf>
    <xf numFmtId="164" fontId="0" fillId="0" borderId="0" xfId="0" applyFont="false" applyBorder="true" applyAlignment="true" applyProtection="true">
      <alignment horizontal="general" vertical="center" textRotation="0" wrapText="false" indent="0" shrinkToFit="false"/>
      <protection locked="false" hidden="false"/>
    </xf>
    <xf numFmtId="164" fontId="29" fillId="10" borderId="0" xfId="0" applyFont="true" applyBorder="true" applyAlignment="true" applyProtection="true">
      <alignment horizontal="general" vertical="center" textRotation="0" wrapText="false" indent="0" shrinkToFit="false"/>
      <protection locked="false" hidden="false"/>
    </xf>
    <xf numFmtId="164" fontId="0" fillId="10" borderId="0" xfId="0" applyFont="false" applyBorder="true" applyAlignment="true" applyProtection="true">
      <alignment horizontal="general" vertical="center" textRotation="0" wrapText="false" indent="0" shrinkToFit="false"/>
      <protection locked="false" hidden="false"/>
    </xf>
    <xf numFmtId="164" fontId="0" fillId="10" borderId="7" xfId="0" applyFont="false" applyBorder="true" applyAlignment="true" applyProtection="true">
      <alignment horizontal="general" vertical="center" textRotation="0" wrapText="false" indent="0" shrinkToFit="false"/>
      <protection locked="false" hidden="false"/>
    </xf>
    <xf numFmtId="164" fontId="33" fillId="0" borderId="0" xfId="0" applyFont="true" applyBorder="true" applyAlignment="true" applyProtection="true">
      <alignment horizontal="center" vertical="center" textRotation="0" wrapText="false" indent="0" shrinkToFit="false"/>
      <protection locked="false" hidden="false"/>
    </xf>
    <xf numFmtId="164" fontId="29" fillId="10" borderId="0" xfId="0" applyFont="true" applyBorder="true" applyAlignment="true" applyProtection="true">
      <alignment horizontal="right" vertical="center" textRotation="0" wrapText="false" indent="0" shrinkToFit="false"/>
      <protection locked="false" hidden="false"/>
    </xf>
    <xf numFmtId="164" fontId="34" fillId="0" borderId="19" xfId="0" applyFont="true" applyBorder="true" applyAlignment="true" applyProtection="true">
      <alignment horizontal="left" vertical="center" textRotation="0" wrapText="false" indent="0" shrinkToFit="false"/>
      <protection locked="false" hidden="false"/>
    </xf>
    <xf numFmtId="164" fontId="34" fillId="0" borderId="19" xfId="0" applyFont="true" applyBorder="true" applyAlignment="true" applyProtection="true">
      <alignment horizontal="general" vertical="center" textRotation="0" wrapText="false" indent="0" shrinkToFit="false"/>
      <protection locked="false" hidden="false"/>
    </xf>
    <xf numFmtId="164" fontId="30" fillId="0" borderId="0" xfId="0" applyFont="true" applyBorder="true" applyAlignment="true" applyProtection="true">
      <alignment horizontal="general" vertical="center" textRotation="0" wrapText="false" indent="0" shrinkToFit="false"/>
      <protection locked="false" hidden="false"/>
    </xf>
    <xf numFmtId="164" fontId="29" fillId="10" borderId="0" xfId="0" applyFont="true" applyBorder="true" applyAlignment="true" applyProtection="true">
      <alignment horizontal="right" vertical="center" textRotation="0" wrapText="true" indent="0" shrinkToFit="false"/>
      <protection locked="false" hidden="false"/>
    </xf>
    <xf numFmtId="164" fontId="11" fillId="0" borderId="19" xfId="0" applyFont="true" applyBorder="true" applyAlignment="true" applyProtection="true">
      <alignment horizontal="left" vertical="center" textRotation="0" wrapText="false" indent="0" shrinkToFit="false"/>
      <protection locked="false" hidden="false"/>
    </xf>
    <xf numFmtId="164" fontId="0" fillId="0" borderId="19" xfId="0" applyFont="false" applyBorder="true" applyAlignment="true" applyProtection="true">
      <alignment horizontal="general" vertical="center" textRotation="0" wrapText="false" indent="0" shrinkToFit="false"/>
      <protection locked="false" hidden="false"/>
    </xf>
    <xf numFmtId="164" fontId="11" fillId="0" borderId="19" xfId="0" applyFont="true" applyBorder="true" applyAlignment="true" applyProtection="true">
      <alignment horizontal="general" vertical="center" textRotation="0" wrapText="false" indent="0" shrinkToFit="false"/>
      <protection locked="false" hidden="false"/>
    </xf>
    <xf numFmtId="164" fontId="29" fillId="10" borderId="6" xfId="0" applyFont="true" applyBorder="true" applyAlignment="true" applyProtection="true">
      <alignment horizontal="right" vertical="center" textRotation="0" wrapText="true" indent="0" shrinkToFit="false"/>
      <protection locked="false" hidden="false"/>
    </xf>
    <xf numFmtId="164" fontId="30" fillId="0" borderId="2" xfId="0" applyFont="true" applyBorder="true" applyAlignment="true" applyProtection="true">
      <alignment horizontal="left" vertical="center" textRotation="0" wrapText="true" indent="0" shrinkToFit="false"/>
      <protection locked="false" hidden="false"/>
    </xf>
    <xf numFmtId="164" fontId="11" fillId="0" borderId="2" xfId="0" applyFont="true" applyBorder="true" applyAlignment="true" applyProtection="true">
      <alignment horizontal="general" vertical="center" textRotation="0" wrapText="false" indent="0" shrinkToFit="false"/>
      <protection locked="false" hidden="false"/>
    </xf>
    <xf numFmtId="164" fontId="0" fillId="0" borderId="2" xfId="0" applyFont="false" applyBorder="true" applyAlignment="true" applyProtection="true">
      <alignment horizontal="general" vertical="center" textRotation="0" wrapText="false" indent="0" shrinkToFit="false"/>
      <protection locked="false" hidden="false"/>
    </xf>
    <xf numFmtId="182" fontId="11" fillId="0" borderId="2" xfId="0" applyFont="true" applyBorder="true" applyAlignment="true" applyProtection="true">
      <alignment horizontal="left" vertical="center" textRotation="0" wrapText="false" indent="0" shrinkToFit="false"/>
      <protection locked="false" hidden="false"/>
    </xf>
    <xf numFmtId="164" fontId="0" fillId="0" borderId="2" xfId="0" applyFont="false" applyBorder="true" applyAlignment="true" applyProtection="true">
      <alignment horizontal="right" vertical="center" textRotation="0" wrapText="false" indent="0" shrinkToFit="false"/>
      <protection locked="false" hidden="false"/>
    </xf>
    <xf numFmtId="182" fontId="0" fillId="0" borderId="0" xfId="0" applyFont="false" applyBorder="true" applyAlignment="true" applyProtection="true">
      <alignment horizontal="general" vertical="center" textRotation="0" wrapText="false" indent="0" shrinkToFit="false"/>
      <protection locked="false" hidden="false"/>
    </xf>
    <xf numFmtId="182" fontId="0" fillId="10" borderId="0" xfId="0" applyFont="false" applyBorder="true" applyAlignment="true" applyProtection="true">
      <alignment horizontal="general" vertical="center" textRotation="0" wrapText="false" indent="0" shrinkToFit="false"/>
      <protection locked="false" hidden="false"/>
    </xf>
    <xf numFmtId="164" fontId="0" fillId="10" borderId="21" xfId="0" applyFont="false" applyBorder="true" applyAlignment="true" applyProtection="true">
      <alignment horizontal="right" vertical="center" textRotation="0" wrapText="false" indent="0" shrinkToFit="false"/>
      <protection locked="false" hidden="false"/>
    </xf>
    <xf numFmtId="164" fontId="0" fillId="10" borderId="3" xfId="0" applyFont="false" applyBorder="true" applyAlignment="true" applyProtection="true">
      <alignment horizontal="right" vertical="center" textRotation="0" wrapText="false" indent="0" shrinkToFit="false"/>
      <protection locked="false" hidden="false"/>
    </xf>
    <xf numFmtId="164" fontId="0" fillId="10" borderId="3" xfId="0" applyFont="false" applyBorder="true" applyAlignment="true" applyProtection="true">
      <alignment horizontal="general" vertical="center" textRotation="0" wrapText="false" indent="0" shrinkToFit="false"/>
      <protection locked="false" hidden="false"/>
    </xf>
    <xf numFmtId="164" fontId="0" fillId="10" borderId="22" xfId="0" applyFont="false" applyBorder="true" applyAlignment="true" applyProtection="true">
      <alignment horizontal="general" vertical="center" textRotation="0" wrapText="false" indent="0" shrinkToFit="false"/>
      <protection locked="false" hidden="false"/>
    </xf>
    <xf numFmtId="164" fontId="8" fillId="11" borderId="23" xfId="0" applyFont="true" applyBorder="true" applyAlignment="true" applyProtection="false">
      <alignment horizontal="center" vertical="center" textRotation="0" wrapText="true" indent="0" shrinkToFit="false"/>
      <protection locked="true" hidden="false"/>
    </xf>
    <xf numFmtId="164" fontId="8" fillId="11" borderId="25" xfId="0" applyFont="true" applyBorder="true" applyAlignment="true" applyProtection="false">
      <alignment horizontal="center" vertical="center" textRotation="0" wrapText="true" indent="0" shrinkToFit="false"/>
      <protection locked="true" hidden="false"/>
    </xf>
    <xf numFmtId="164" fontId="8" fillId="11" borderId="26" xfId="0" applyFont="true" applyBorder="true" applyAlignment="true" applyProtection="false">
      <alignment horizontal="center" vertical="center" textRotation="0" wrapText="true" indent="0" shrinkToFit="false"/>
      <protection locked="true" hidden="false"/>
    </xf>
    <xf numFmtId="164" fontId="8" fillId="11" borderId="27" xfId="0" applyFont="true" applyBorder="true" applyAlignment="true" applyProtection="false">
      <alignment horizontal="center" vertical="center" textRotation="0" wrapText="true" indent="0" shrinkToFit="false"/>
      <protection locked="true" hidden="false"/>
    </xf>
    <xf numFmtId="164" fontId="8" fillId="11" borderId="25" xfId="0" applyFont="true" applyBorder="true" applyAlignment="true" applyProtection="false">
      <alignment horizontal="center" vertical="center" textRotation="90" wrapText="false" indent="0" shrinkToFit="false"/>
      <protection locked="true" hidden="false"/>
    </xf>
    <xf numFmtId="164" fontId="8" fillId="11" borderId="28" xfId="0" applyFont="true" applyBorder="true" applyAlignment="true" applyProtection="false">
      <alignment horizontal="center" vertical="center" textRotation="0" wrapText="true" indent="0" shrinkToFit="false"/>
      <protection locked="true" hidden="false"/>
    </xf>
    <xf numFmtId="164" fontId="8" fillId="11" borderId="29" xfId="0" applyFont="true" applyBorder="true" applyAlignment="true" applyProtection="false">
      <alignment horizontal="center" vertical="center" textRotation="0" wrapText="true" indent="0" shrinkToFit="false"/>
      <protection locked="true" hidden="false"/>
    </xf>
    <xf numFmtId="164" fontId="8" fillId="11" borderId="30" xfId="0" applyFont="true" applyBorder="true" applyAlignment="true" applyProtection="false">
      <alignment horizontal="center" vertical="bottom" textRotation="0" wrapText="false" indent="0" shrinkToFit="false"/>
      <protection locked="true" hidden="false"/>
    </xf>
    <xf numFmtId="164" fontId="8" fillId="11" borderId="31" xfId="0" applyFont="true" applyBorder="true" applyAlignment="true" applyProtection="false">
      <alignment horizontal="center" vertical="center" textRotation="0" wrapText="true" indent="0" shrinkToFit="false"/>
      <protection locked="true" hidden="false"/>
    </xf>
    <xf numFmtId="164" fontId="8" fillId="11" borderId="32" xfId="0" applyFont="true" applyBorder="true" applyAlignment="true" applyProtection="false">
      <alignment horizontal="center" vertical="center" textRotation="0" wrapText="true" indent="0" shrinkToFit="false"/>
      <protection locked="true" hidden="false"/>
    </xf>
    <xf numFmtId="164" fontId="5" fillId="11" borderId="32" xfId="0" applyFont="true" applyBorder="true" applyAlignment="true" applyProtection="false">
      <alignment horizontal="center" vertical="center" textRotation="90" wrapText="false" indent="0" shrinkToFit="false"/>
      <protection locked="true" hidden="false"/>
    </xf>
    <xf numFmtId="164" fontId="8" fillId="11" borderId="33" xfId="0" applyFont="true" applyBorder="true" applyAlignment="true" applyProtection="false">
      <alignment horizontal="center" vertical="center" textRotation="0" wrapText="true" indent="0" shrinkToFit="false"/>
      <protection locked="true" hidden="false"/>
    </xf>
    <xf numFmtId="164" fontId="5" fillId="11" borderId="34" xfId="0" applyFont="true" applyBorder="true" applyAlignment="true" applyProtection="false">
      <alignment horizontal="center" vertical="center" textRotation="90" wrapText="false" indent="0" shrinkToFit="false"/>
      <protection locked="true" hidden="false"/>
    </xf>
    <xf numFmtId="164" fontId="11" fillId="0" borderId="35" xfId="0" applyFont="true" applyBorder="true" applyAlignment="true" applyProtection="true">
      <alignment horizontal="center" vertical="center" textRotation="0" wrapText="true" indent="0" shrinkToFit="false"/>
      <protection locked="false" hidden="false"/>
    </xf>
    <xf numFmtId="164" fontId="11" fillId="0" borderId="10" xfId="0" applyFont="true" applyBorder="true" applyAlignment="true" applyProtection="true">
      <alignment horizontal="center" vertical="center" textRotation="0" wrapText="true" indent="0" shrinkToFit="false"/>
      <protection locked="false" hidden="false"/>
    </xf>
    <xf numFmtId="164" fontId="11" fillId="0" borderId="9" xfId="0" applyFont="true" applyBorder="true" applyAlignment="true" applyProtection="true">
      <alignment horizontal="center" vertical="center" textRotation="0" wrapText="true" indent="0" shrinkToFit="false"/>
      <protection locked="false" hidden="false"/>
    </xf>
    <xf numFmtId="164" fontId="11" fillId="0" borderId="9" xfId="0" applyFont="true" applyBorder="true" applyAlignment="true" applyProtection="true">
      <alignment horizontal="left" vertical="center" textRotation="0" wrapText="true" indent="0" shrinkToFit="false"/>
      <protection locked="false" hidden="false"/>
    </xf>
    <xf numFmtId="164" fontId="0" fillId="0" borderId="9" xfId="0" applyFont="false" applyBorder="true" applyAlignment="true" applyProtection="true">
      <alignment horizontal="center" vertical="center" textRotation="0" wrapText="true" indent="0" shrinkToFit="false"/>
      <protection locked="true" hidden="false"/>
    </xf>
    <xf numFmtId="164" fontId="0" fillId="12" borderId="9" xfId="0" applyFont="false" applyBorder="true" applyAlignment="true" applyProtection="true">
      <alignment horizontal="center" vertical="center" textRotation="0" wrapText="true" indent="0" shrinkToFit="false"/>
      <protection locked="false" hidden="false"/>
    </xf>
    <xf numFmtId="164" fontId="29" fillId="10" borderId="9" xfId="0" applyFont="true" applyBorder="true" applyAlignment="true" applyProtection="true">
      <alignment horizontal="center" vertical="center" textRotation="0" wrapText="true" indent="0" shrinkToFit="false"/>
      <protection locked="false" hidden="false"/>
    </xf>
    <xf numFmtId="183" fontId="29" fillId="9" borderId="12" xfId="0" applyFont="true" applyBorder="true" applyAlignment="true" applyProtection="false">
      <alignment horizontal="center" vertical="center" textRotation="0" wrapText="true" indent="0" shrinkToFit="false"/>
      <protection locked="true" hidden="false"/>
    </xf>
    <xf numFmtId="164" fontId="11" fillId="0" borderId="36" xfId="0" applyFont="true" applyBorder="true" applyAlignment="true" applyProtection="true">
      <alignment horizontal="center" vertical="center" textRotation="0" wrapText="true" indent="0" shrinkToFit="false"/>
      <protection locked="false" hidden="false"/>
    </xf>
    <xf numFmtId="164" fontId="0" fillId="0" borderId="9" xfId="0" applyFont="false" applyBorder="true" applyAlignment="true" applyProtection="true">
      <alignment horizontal="center" vertical="center" textRotation="0" wrapText="true" indent="0" shrinkToFit="false"/>
      <protection locked="false" hidden="false"/>
    </xf>
    <xf numFmtId="183" fontId="29" fillId="9" borderId="37" xfId="0" applyFont="true" applyBorder="true" applyAlignment="true" applyProtection="false">
      <alignment horizontal="center" vertical="center" textRotation="0" wrapText="true" indent="0" shrinkToFit="false"/>
      <protection locked="true" hidden="false"/>
    </xf>
    <xf numFmtId="164" fontId="0" fillId="0" borderId="35" xfId="0" applyFont="false" applyBorder="true" applyAlignment="true" applyProtection="true">
      <alignment horizontal="general" vertical="top" textRotation="0" wrapText="true" indent="0" shrinkToFit="false"/>
      <protection locked="false" hidden="false"/>
    </xf>
    <xf numFmtId="164" fontId="0" fillId="0" borderId="10" xfId="0" applyFont="false" applyBorder="true" applyAlignment="true" applyProtection="true">
      <alignment horizontal="center" vertical="center" textRotation="0" wrapText="true" indent="0" shrinkToFit="false"/>
      <protection locked="false" hidden="false"/>
    </xf>
    <xf numFmtId="164" fontId="0" fillId="0" borderId="36" xfId="0" applyFont="false" applyBorder="true" applyAlignment="true" applyProtection="true">
      <alignment horizontal="center" vertical="center" textRotation="0" wrapText="true" indent="0" shrinkToFit="false"/>
      <protection locked="false" hidden="false"/>
    </xf>
    <xf numFmtId="164" fontId="0" fillId="0" borderId="35" xfId="0" applyFont="false" applyBorder="true" applyAlignment="true" applyProtection="true">
      <alignment horizontal="center" vertical="center" textRotation="0" wrapText="true" indent="0" shrinkToFit="false"/>
      <protection locked="false" hidden="false"/>
    </xf>
    <xf numFmtId="164" fontId="0" fillId="0" borderId="10" xfId="0" applyFont="false" applyBorder="true" applyAlignment="true" applyProtection="true">
      <alignment horizontal="general" vertical="top" textRotation="0" wrapText="true" indent="0" shrinkToFit="false"/>
      <protection locked="false" hidden="false"/>
    </xf>
    <xf numFmtId="164" fontId="0" fillId="0" borderId="9" xfId="0" applyFont="false" applyBorder="true" applyAlignment="true" applyProtection="true">
      <alignment horizontal="general" vertical="top" textRotation="0" wrapText="true" indent="0" shrinkToFit="false"/>
      <protection locked="false" hidden="false"/>
    </xf>
    <xf numFmtId="164" fontId="0" fillId="0" borderId="9" xfId="0" applyFont="false" applyBorder="true" applyAlignment="true" applyProtection="true">
      <alignment horizontal="general" vertical="top" textRotation="0" wrapText="true" indent="0" shrinkToFit="false"/>
      <protection locked="true" hidden="false"/>
    </xf>
    <xf numFmtId="164" fontId="0" fillId="12" borderId="9" xfId="0" applyFont="false" applyBorder="true" applyAlignment="true" applyProtection="true">
      <alignment horizontal="center" vertical="top" textRotation="0" wrapText="true" indent="0" shrinkToFit="false"/>
      <protection locked="false" hidden="false"/>
    </xf>
    <xf numFmtId="164" fontId="29" fillId="10" borderId="9" xfId="0" applyFont="true" applyBorder="true" applyAlignment="true" applyProtection="true">
      <alignment horizontal="center" vertical="top" textRotation="0" wrapText="true" indent="0" shrinkToFit="false"/>
      <protection locked="false" hidden="false"/>
    </xf>
    <xf numFmtId="164" fontId="0" fillId="0" borderId="9" xfId="0" applyFont="false" applyBorder="true" applyAlignment="true" applyProtection="true">
      <alignment horizontal="center" vertical="top" textRotation="0" wrapText="true" indent="0" shrinkToFit="false"/>
      <protection locked="false" hidden="false"/>
    </xf>
    <xf numFmtId="164" fontId="0" fillId="12" borderId="9" xfId="0" applyFont="false" applyBorder="true" applyAlignment="true" applyProtection="true">
      <alignment horizontal="general" vertical="top" textRotation="0" wrapText="true" indent="0" shrinkToFit="false"/>
      <protection locked="false" hidden="false"/>
    </xf>
    <xf numFmtId="164" fontId="0" fillId="0" borderId="36" xfId="0" applyFont="false" applyBorder="true" applyAlignment="true" applyProtection="true">
      <alignment horizontal="general" vertical="top" textRotation="0" wrapText="true" indent="0" shrinkToFit="false"/>
      <protection locked="false" hidden="false"/>
    </xf>
    <xf numFmtId="164" fontId="0" fillId="0" borderId="35" xfId="0" applyFont="false" applyBorder="true" applyAlignment="true" applyProtection="true">
      <alignment horizontal="center" vertical="top" textRotation="0" wrapText="true" indent="0" shrinkToFit="false"/>
      <protection locked="false" hidden="false"/>
    </xf>
    <xf numFmtId="164" fontId="0" fillId="0" borderId="38" xfId="0" applyFont="false" applyBorder="true" applyAlignment="true" applyProtection="true">
      <alignment horizontal="general" vertical="top" textRotation="0" wrapText="true" indent="0" shrinkToFit="false"/>
      <protection locked="false" hidden="false"/>
    </xf>
    <xf numFmtId="164" fontId="0" fillId="0" borderId="15" xfId="0" applyFont="false" applyBorder="true" applyAlignment="true" applyProtection="true">
      <alignment horizontal="general" vertical="top" textRotation="0" wrapText="true" indent="0" shrinkToFit="false"/>
      <protection locked="false" hidden="false"/>
    </xf>
    <xf numFmtId="164" fontId="0" fillId="0" borderId="11" xfId="0" applyFont="false" applyBorder="true" applyAlignment="true" applyProtection="true">
      <alignment horizontal="general" vertical="top" textRotation="0" wrapText="true" indent="0" shrinkToFit="false"/>
      <protection locked="false" hidden="false"/>
    </xf>
    <xf numFmtId="164" fontId="0" fillId="0" borderId="11" xfId="0" applyFont="false" applyBorder="true" applyAlignment="true" applyProtection="true">
      <alignment horizontal="general" vertical="top" textRotation="0" wrapText="true" indent="0" shrinkToFit="false"/>
      <protection locked="true" hidden="false"/>
    </xf>
    <xf numFmtId="164" fontId="0" fillId="12" borderId="11" xfId="0" applyFont="false" applyBorder="true" applyAlignment="true" applyProtection="true">
      <alignment horizontal="center" vertical="top" textRotation="0" wrapText="true" indent="0" shrinkToFit="false"/>
      <protection locked="false" hidden="false"/>
    </xf>
    <xf numFmtId="164" fontId="29" fillId="10" borderId="11" xfId="0" applyFont="true" applyBorder="true" applyAlignment="true" applyProtection="true">
      <alignment horizontal="center" vertical="top" textRotation="0" wrapText="true" indent="0" shrinkToFit="false"/>
      <protection locked="false" hidden="false"/>
    </xf>
    <xf numFmtId="164" fontId="0" fillId="0" borderId="11" xfId="0" applyFont="false" applyBorder="true" applyAlignment="true" applyProtection="true">
      <alignment horizontal="center" vertical="top" textRotation="0" wrapText="true" indent="0" shrinkToFit="false"/>
      <protection locked="false" hidden="false"/>
    </xf>
    <xf numFmtId="164" fontId="0" fillId="12" borderId="11" xfId="0" applyFont="false" applyBorder="true" applyAlignment="true" applyProtection="true">
      <alignment horizontal="general" vertical="top" textRotation="0" wrapText="true" indent="0" shrinkToFit="false"/>
      <protection locked="false" hidden="false"/>
    </xf>
    <xf numFmtId="164" fontId="0" fillId="0" borderId="39" xfId="0" applyFont="false" applyBorder="true" applyAlignment="true" applyProtection="true">
      <alignment horizontal="general" vertical="top" textRotation="0" wrapText="true" indent="0" shrinkToFit="false"/>
      <protection locked="false" hidden="false"/>
    </xf>
    <xf numFmtId="164" fontId="0" fillId="0" borderId="38" xfId="0" applyFont="false" applyBorder="true" applyAlignment="true" applyProtection="true">
      <alignment horizontal="center" vertical="top" textRotation="0" wrapText="true" indent="0" shrinkToFit="false"/>
      <protection locked="false" hidden="false"/>
    </xf>
    <xf numFmtId="164" fontId="0" fillId="0" borderId="33" xfId="0" applyFont="false" applyBorder="true" applyAlignment="true" applyProtection="true">
      <alignment horizontal="general" vertical="top" textRotation="0" wrapText="true" indent="0" shrinkToFit="false"/>
      <protection locked="false" hidden="false"/>
    </xf>
    <xf numFmtId="164" fontId="0" fillId="0" borderId="40" xfId="0" applyFont="false" applyBorder="true" applyAlignment="true" applyProtection="true">
      <alignment horizontal="general" vertical="top" textRotation="0" wrapText="true" indent="0" shrinkToFit="false"/>
      <protection locked="false" hidden="false"/>
    </xf>
    <xf numFmtId="164" fontId="0" fillId="0" borderId="32" xfId="0" applyFont="false" applyBorder="true" applyAlignment="true" applyProtection="true">
      <alignment horizontal="general" vertical="top" textRotation="0" wrapText="true" indent="0" shrinkToFit="false"/>
      <protection locked="false" hidden="false"/>
    </xf>
    <xf numFmtId="164" fontId="0" fillId="0" borderId="32" xfId="0" applyFont="false" applyBorder="true" applyAlignment="true" applyProtection="true">
      <alignment horizontal="general" vertical="top" textRotation="0" wrapText="true" indent="0" shrinkToFit="false"/>
      <protection locked="true" hidden="false"/>
    </xf>
    <xf numFmtId="164" fontId="0" fillId="12" borderId="32" xfId="0" applyFont="false" applyBorder="true" applyAlignment="true" applyProtection="true">
      <alignment horizontal="center" vertical="top" textRotation="0" wrapText="true" indent="0" shrinkToFit="false"/>
      <protection locked="false" hidden="false"/>
    </xf>
    <xf numFmtId="164" fontId="29" fillId="10" borderId="32" xfId="0" applyFont="true" applyBorder="true" applyAlignment="true" applyProtection="true">
      <alignment horizontal="center" vertical="top" textRotation="0" wrapText="true" indent="0" shrinkToFit="false"/>
      <protection locked="false" hidden="false"/>
    </xf>
    <xf numFmtId="164" fontId="0" fillId="0" borderId="32" xfId="0" applyFont="false" applyBorder="true" applyAlignment="true" applyProtection="true">
      <alignment horizontal="center" vertical="top" textRotation="0" wrapText="true" indent="0" shrinkToFit="false"/>
      <protection locked="false" hidden="false"/>
    </xf>
    <xf numFmtId="164" fontId="0" fillId="12" borderId="32" xfId="0" applyFont="false" applyBorder="true" applyAlignment="true" applyProtection="true">
      <alignment horizontal="general" vertical="top" textRotation="0" wrapText="true" indent="0" shrinkToFit="false"/>
      <protection locked="false" hidden="false"/>
    </xf>
    <xf numFmtId="164" fontId="0" fillId="0" borderId="34" xfId="0" applyFont="false" applyBorder="true" applyAlignment="true" applyProtection="true">
      <alignment horizontal="general" vertical="top" textRotation="0" wrapText="true" indent="0" shrinkToFit="false"/>
      <protection locked="false" hidden="false"/>
    </xf>
    <xf numFmtId="164" fontId="0" fillId="0" borderId="33" xfId="0" applyFont="false" applyBorder="true" applyAlignment="true" applyProtection="true">
      <alignment horizontal="center" vertical="top" textRotation="0" wrapText="true" indent="0" shrinkToFit="false"/>
      <protection locked="false" hidden="false"/>
    </xf>
    <xf numFmtId="164" fontId="35" fillId="13" borderId="24" xfId="58" applyFont="true" applyBorder="true" applyAlignment="true" applyProtection="true">
      <alignment horizontal="center" vertical="center" textRotation="0" wrapText="true" indent="0" shrinkToFit="false"/>
      <protection locked="true" hidden="false"/>
    </xf>
    <xf numFmtId="164" fontId="37" fillId="14" borderId="6" xfId="0" applyFont="true" applyBorder="true" applyAlignment="true" applyProtection="false">
      <alignment horizontal="right" vertical="bottom" textRotation="0" wrapText="false" indent="0" shrinkToFit="false"/>
      <protection locked="true" hidden="false"/>
    </xf>
    <xf numFmtId="164" fontId="38" fillId="0" borderId="41" xfId="0" applyFont="true" applyBorder="true" applyAlignment="true" applyProtection="false">
      <alignment horizontal="left" vertical="bottom" textRotation="0" wrapText="false" indent="2" shrinkToFit="false"/>
      <protection locked="true" hidden="false"/>
    </xf>
    <xf numFmtId="164" fontId="37" fillId="14" borderId="28" xfId="0" applyFont="true" applyBorder="true" applyAlignment="true" applyProtection="false">
      <alignment horizontal="right" vertical="bottom" textRotation="0" wrapText="false" indent="0" shrinkToFit="false"/>
      <protection locked="true" hidden="false"/>
    </xf>
    <xf numFmtId="164" fontId="38" fillId="0" borderId="28" xfId="0" applyFont="true" applyBorder="true" applyAlignment="true" applyProtection="false">
      <alignment horizontal="left" vertical="bottom" textRotation="0" wrapText="false" indent="2" shrinkToFit="false"/>
      <protection locked="true" hidden="false"/>
    </xf>
    <xf numFmtId="164" fontId="37" fillId="14" borderId="28" xfId="0" applyFont="true" applyBorder="true" applyAlignment="true" applyProtection="false">
      <alignment horizontal="general" vertical="bottom" textRotation="0" wrapText="false" indent="0" shrinkToFit="false"/>
      <protection locked="true" hidden="false"/>
    </xf>
    <xf numFmtId="164" fontId="38" fillId="0" borderId="42" xfId="0" applyFont="true" applyBorder="true" applyAlignment="true" applyProtection="false">
      <alignment horizontal="left" vertical="bottom" textRotation="0" wrapText="false" indent="2" shrinkToFit="false"/>
      <protection locked="true" hidden="false"/>
    </xf>
    <xf numFmtId="164" fontId="38" fillId="0" borderId="35" xfId="0" applyFont="true" applyBorder="true" applyAlignment="true" applyProtection="false">
      <alignment horizontal="left" vertical="bottom" textRotation="0" wrapText="false" indent="2" shrinkToFit="false"/>
      <protection locked="true" hidden="false"/>
    </xf>
    <xf numFmtId="164" fontId="37" fillId="14" borderId="9" xfId="0" applyFont="true" applyBorder="true" applyAlignment="true" applyProtection="false">
      <alignment horizontal="right" vertical="bottom" textRotation="0" wrapText="false" indent="0" shrinkToFit="false"/>
      <protection locked="true" hidden="false"/>
    </xf>
    <xf numFmtId="164" fontId="38" fillId="0" borderId="9" xfId="0" applyFont="true" applyBorder="true" applyAlignment="true" applyProtection="false">
      <alignment horizontal="left" vertical="bottom" textRotation="0" wrapText="false" indent="2" shrinkToFit="false"/>
      <protection locked="true" hidden="false"/>
    </xf>
    <xf numFmtId="164" fontId="37" fillId="14" borderId="9" xfId="0" applyFont="true" applyBorder="true" applyAlignment="true" applyProtection="false">
      <alignment horizontal="general" vertical="bottom" textRotation="0" wrapText="false" indent="0" shrinkToFit="false"/>
      <protection locked="true" hidden="false"/>
    </xf>
    <xf numFmtId="164" fontId="38" fillId="0" borderId="36" xfId="0" applyFont="true" applyBorder="true" applyAlignment="true" applyProtection="false">
      <alignment horizontal="left" vertical="bottom" textRotation="0" wrapText="false" indent="2" shrinkToFit="false"/>
      <protection locked="true" hidden="false"/>
    </xf>
    <xf numFmtId="164" fontId="37" fillId="14" borderId="21" xfId="0" applyFont="true" applyBorder="true" applyAlignment="true" applyProtection="false">
      <alignment horizontal="right" vertical="bottom" textRotation="0" wrapText="false" indent="0" shrinkToFit="false"/>
      <protection locked="true" hidden="false"/>
    </xf>
    <xf numFmtId="164" fontId="38" fillId="0" borderId="33" xfId="0" applyFont="true" applyBorder="true" applyAlignment="true" applyProtection="false">
      <alignment horizontal="left" vertical="bottom" textRotation="0" wrapText="false" indent="2" shrinkToFit="false"/>
      <protection locked="true" hidden="false"/>
    </xf>
    <xf numFmtId="164" fontId="37" fillId="14" borderId="32" xfId="0" applyFont="true" applyBorder="true" applyAlignment="true" applyProtection="false">
      <alignment horizontal="left" vertical="bottom" textRotation="0" wrapText="false" indent="0" shrinkToFit="false"/>
      <protection locked="true" hidden="false"/>
    </xf>
    <xf numFmtId="164" fontId="38" fillId="0" borderId="3" xfId="0" applyFont="true" applyBorder="true" applyAlignment="true" applyProtection="false">
      <alignment horizontal="left" vertical="bottom" textRotation="0" wrapText="false" indent="1" shrinkToFit="false"/>
      <protection locked="true" hidden="false"/>
    </xf>
    <xf numFmtId="164" fontId="38" fillId="0" borderId="34" xfId="0" applyFont="true" applyBorder="true" applyAlignment="true" applyProtection="false">
      <alignment horizontal="general"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39" fillId="14" borderId="43" xfId="0" applyFont="true" applyBorder="true" applyAlignment="true" applyProtection="false">
      <alignment horizontal="center" vertical="center" textRotation="0" wrapText="false" indent="0" shrinkToFit="false"/>
      <protection locked="true" hidden="false"/>
    </xf>
    <xf numFmtId="164" fontId="38" fillId="0" borderId="44" xfId="0" applyFont="true" applyBorder="true" applyAlignment="true" applyProtection="false">
      <alignment horizontal="center" vertical="bottom" textRotation="0" wrapText="false" indent="0" shrinkToFit="false"/>
      <protection locked="true" hidden="false"/>
    </xf>
    <xf numFmtId="164" fontId="40" fillId="15" borderId="43" xfId="0" applyFont="true" applyBorder="true" applyAlignment="true" applyProtection="false">
      <alignment horizontal="center" vertical="top" textRotation="0" wrapText="false" indent="0" shrinkToFit="false"/>
      <protection locked="true" hidden="false"/>
    </xf>
    <xf numFmtId="164" fontId="5" fillId="11" borderId="9" xfId="0" applyFont="true" applyBorder="true" applyAlignment="true" applyProtection="false">
      <alignment horizontal="center" vertical="center" textRotation="0" wrapText="true" indent="0" shrinkToFit="false"/>
      <protection locked="true" hidden="false"/>
    </xf>
    <xf numFmtId="164" fontId="41" fillId="16" borderId="45" xfId="0" applyFont="true" applyBorder="true" applyAlignment="true" applyProtection="false">
      <alignment horizontal="center" vertical="center" textRotation="90" wrapText="false" indent="0" shrinkToFit="false"/>
      <protection locked="true" hidden="false"/>
    </xf>
    <xf numFmtId="164" fontId="41" fillId="16" borderId="27" xfId="0" applyFont="true" applyBorder="true" applyAlignment="true" applyProtection="false">
      <alignment horizontal="center" vertical="center" textRotation="90" wrapText="false" indent="0" shrinkToFit="false"/>
      <protection locked="true" hidden="false"/>
    </xf>
    <xf numFmtId="164" fontId="41" fillId="16" borderId="46" xfId="0" applyFont="true" applyBorder="true" applyAlignment="true" applyProtection="false">
      <alignment horizontal="center" vertical="center" textRotation="90" wrapText="true" indent="0" shrinkToFit="false"/>
      <protection locked="true" hidden="false"/>
    </xf>
    <xf numFmtId="164" fontId="41" fillId="16" borderId="27" xfId="0" applyFont="true" applyBorder="true" applyAlignment="true" applyProtection="false">
      <alignment horizontal="center" vertical="bottom" textRotation="90" wrapText="true" indent="0" shrinkToFit="false"/>
      <protection locked="true" hidden="false"/>
    </xf>
    <xf numFmtId="164" fontId="5" fillId="11" borderId="46" xfId="0" applyFont="true" applyBorder="true" applyAlignment="true" applyProtection="false">
      <alignment horizontal="center" vertical="center" textRotation="0" wrapText="true" indent="0" shrinkToFit="false"/>
      <protection locked="true" hidden="false"/>
    </xf>
    <xf numFmtId="164" fontId="5" fillId="11" borderId="47" xfId="0" applyFont="true" applyBorder="true" applyAlignment="true" applyProtection="false">
      <alignment horizontal="center" vertical="center" textRotation="0" wrapText="true" indent="0" shrinkToFit="false"/>
      <protection locked="true" hidden="false"/>
    </xf>
    <xf numFmtId="164" fontId="5" fillId="0" borderId="9" xfId="0" applyFont="true" applyBorder="true" applyAlignment="true" applyProtection="false">
      <alignment horizontal="center" vertical="center" textRotation="0" wrapText="true" indent="0" shrinkToFit="false"/>
      <protection locked="true" hidden="false"/>
    </xf>
    <xf numFmtId="164" fontId="43" fillId="2" borderId="9" xfId="0" applyFont="true" applyBorder="true" applyAlignment="true" applyProtection="false">
      <alignment horizontal="center" vertical="center" textRotation="90" wrapText="false" indent="0" shrinkToFit="false"/>
      <protection locked="true" hidden="false"/>
    </xf>
    <xf numFmtId="164" fontId="43" fillId="2" borderId="9" xfId="0" applyFont="true" applyBorder="true" applyAlignment="true" applyProtection="false">
      <alignment horizontal="center" vertical="center" textRotation="90" wrapText="true" indent="0" shrinkToFit="false"/>
      <protection locked="true" hidden="false"/>
    </xf>
    <xf numFmtId="164" fontId="44" fillId="2" borderId="9" xfId="0" applyFont="true" applyBorder="true" applyAlignment="true" applyProtection="false">
      <alignment horizontal="center" vertical="center" textRotation="0" wrapText="true" indent="0" shrinkToFit="false"/>
      <protection locked="true" hidden="false"/>
    </xf>
    <xf numFmtId="164" fontId="5" fillId="2" borderId="9" xfId="0" applyFont="true" applyBorder="true" applyAlignment="true" applyProtection="false">
      <alignment horizontal="center" vertical="center" textRotation="0" wrapText="true" indent="0" shrinkToFit="false"/>
      <protection locked="true" hidden="false"/>
    </xf>
    <xf numFmtId="164" fontId="45" fillId="0" borderId="9" xfId="0" applyFont="true" applyBorder="true" applyAlignment="true" applyProtection="false">
      <alignment horizontal="center" vertical="center" textRotation="0" wrapText="false" indent="0" shrinkToFit="false"/>
      <protection locked="true" hidden="false"/>
    </xf>
    <xf numFmtId="164" fontId="45" fillId="0" borderId="9" xfId="0" applyFont="true" applyBorder="true" applyAlignment="true" applyProtection="false">
      <alignment horizontal="left" vertical="center" textRotation="0" wrapText="false" indent="2" shrinkToFit="false"/>
      <protection locked="true" hidden="false"/>
    </xf>
    <xf numFmtId="164" fontId="45" fillId="0" borderId="9" xfId="0" applyFont="true" applyBorder="true" applyAlignment="true" applyProtection="false">
      <alignment horizontal="left" vertical="center" textRotation="0" wrapText="true" indent="2" shrinkToFit="false"/>
      <protection locked="true" hidden="false"/>
    </xf>
    <xf numFmtId="164" fontId="46" fillId="0" borderId="9" xfId="0" applyFont="true" applyBorder="true" applyAlignment="true" applyProtection="false">
      <alignment horizontal="left" vertical="center" textRotation="0" wrapText="true" indent="1" shrinkToFit="false"/>
      <protection locked="true" hidden="false"/>
    </xf>
    <xf numFmtId="164" fontId="46" fillId="0" borderId="9"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1" shrinkToFit="false"/>
      <protection locked="true" hidden="false"/>
    </xf>
    <xf numFmtId="164" fontId="35" fillId="13" borderId="24" xfId="58" applyFont="true" applyBorder="true" applyAlignment="true" applyProtection="true">
      <alignment horizontal="left" vertical="center" textRotation="0" wrapText="true" indent="0" shrinkToFit="false"/>
      <protection locked="true" hidden="false"/>
    </xf>
    <xf numFmtId="164" fontId="37" fillId="14" borderId="43" xfId="0" applyFont="true" applyBorder="true" applyAlignment="true" applyProtection="false">
      <alignment horizontal="center" vertical="bottom" textRotation="0" wrapText="false" indent="0" shrinkToFit="false"/>
      <protection locked="true" hidden="false"/>
    </xf>
    <xf numFmtId="164" fontId="38" fillId="0" borderId="48" xfId="0" applyFont="true" applyBorder="true" applyAlignment="true" applyProtection="false">
      <alignment horizontal="left" vertical="bottom" textRotation="0" wrapText="false" indent="2" shrinkToFit="false"/>
      <protection locked="true" hidden="false"/>
    </xf>
    <xf numFmtId="164" fontId="37" fillId="14" borderId="30" xfId="0" applyFont="true" applyBorder="true" applyAlignment="true" applyProtection="false">
      <alignment horizontal="right" vertical="bottom" textRotation="0" wrapText="false" indent="0" shrinkToFit="false"/>
      <protection locked="true" hidden="false"/>
    </xf>
    <xf numFmtId="164" fontId="38" fillId="0" borderId="24" xfId="0" applyFont="true" applyBorder="true" applyAlignment="true" applyProtection="false">
      <alignment horizontal="left" vertical="top" textRotation="0" wrapText="false" indent="2" shrinkToFit="false"/>
      <protection locked="true" hidden="false"/>
    </xf>
    <xf numFmtId="164" fontId="37" fillId="14" borderId="30" xfId="0" applyFont="true" applyBorder="true" applyAlignment="true" applyProtection="false">
      <alignment horizontal="general" vertical="bottom" textRotation="0" wrapText="false" indent="0" shrinkToFit="false"/>
      <protection locked="true" hidden="false"/>
    </xf>
    <xf numFmtId="164" fontId="38" fillId="0" borderId="7" xfId="0" applyFont="true" applyBorder="true" applyAlignment="true" applyProtection="false">
      <alignment horizontal="left" vertical="top" textRotation="0" wrapText="false" indent="1" shrinkToFit="false"/>
      <protection locked="true" hidden="false"/>
    </xf>
    <xf numFmtId="164" fontId="38" fillId="0" borderId="14" xfId="0" applyFont="true" applyBorder="true" applyAlignment="true" applyProtection="false">
      <alignment horizontal="left" vertical="bottom" textRotation="0" wrapText="false" indent="2" shrinkToFit="false"/>
      <protection locked="true" hidden="false"/>
    </xf>
    <xf numFmtId="164" fontId="37" fillId="14" borderId="49" xfId="0" applyFont="true" applyBorder="true" applyAlignment="true" applyProtection="false">
      <alignment horizontal="right" vertical="bottom" textRotation="0" wrapText="false" indent="0" shrinkToFit="false"/>
      <protection locked="true" hidden="false"/>
    </xf>
    <xf numFmtId="164" fontId="38" fillId="0" borderId="50" xfId="0" applyFont="true" applyBorder="true" applyAlignment="true" applyProtection="false">
      <alignment horizontal="left" vertical="top" textRotation="0" wrapText="false" indent="2" shrinkToFit="false"/>
      <protection locked="true" hidden="false"/>
    </xf>
    <xf numFmtId="164" fontId="37" fillId="14" borderId="51" xfId="0" applyFont="true" applyBorder="true" applyAlignment="true" applyProtection="false">
      <alignment horizontal="general" vertical="bottom" textRotation="0" wrapText="false" indent="0" shrinkToFit="false"/>
      <protection locked="true" hidden="false"/>
    </xf>
    <xf numFmtId="164" fontId="38" fillId="0" borderId="49" xfId="0" applyFont="true" applyBorder="true" applyAlignment="true" applyProtection="false">
      <alignment horizontal="left" vertical="top" textRotation="0" wrapText="true" indent="2" shrinkToFit="false"/>
      <protection locked="true" hidden="false"/>
    </xf>
    <xf numFmtId="164" fontId="37" fillId="14" borderId="50" xfId="0" applyFont="true" applyBorder="true" applyAlignment="true" applyProtection="false">
      <alignment horizontal="left" vertical="bottom" textRotation="0" wrapText="false" indent="0" shrinkToFit="false"/>
      <protection locked="true" hidden="false"/>
    </xf>
    <xf numFmtId="164" fontId="38" fillId="0" borderId="0" xfId="0" applyFont="true" applyBorder="true" applyAlignment="true" applyProtection="false">
      <alignment horizontal="left" vertical="bottom" textRotation="0" wrapText="false" indent="1" shrinkToFit="false"/>
      <protection locked="true" hidden="false"/>
    </xf>
    <xf numFmtId="164" fontId="37" fillId="14" borderId="24" xfId="0" applyFont="true" applyBorder="true" applyAlignment="true" applyProtection="false">
      <alignment horizontal="left" vertical="bottom" textRotation="0" wrapText="false" indent="1" shrinkToFit="false"/>
      <protection locked="true" hidden="false"/>
    </xf>
    <xf numFmtId="164" fontId="38" fillId="0" borderId="43" xfId="0" applyFont="true" applyBorder="true" applyAlignment="true" applyProtection="false">
      <alignment horizontal="left" vertical="bottom" textRotation="0" wrapText="false" indent="2" shrinkToFit="false"/>
      <protection locked="true" hidden="false"/>
    </xf>
    <xf numFmtId="164" fontId="5" fillId="11" borderId="41" xfId="0" applyFont="true" applyBorder="true" applyAlignment="true" applyProtection="false">
      <alignment horizontal="center" vertical="center" textRotation="0" wrapText="true" indent="0" shrinkToFit="false"/>
      <protection locked="true" hidden="false"/>
    </xf>
    <xf numFmtId="164" fontId="5" fillId="11" borderId="28" xfId="0" applyFont="true" applyBorder="true" applyAlignment="true" applyProtection="false">
      <alignment horizontal="center" vertical="center" textRotation="0" wrapText="true" indent="0" shrinkToFit="false"/>
      <protection locked="true" hidden="false"/>
    </xf>
    <xf numFmtId="164" fontId="5" fillId="11" borderId="27" xfId="0" applyFont="true" applyBorder="true" applyAlignment="true" applyProtection="false">
      <alignment horizontal="center" vertical="center" textRotation="90" wrapText="false" indent="0" shrinkToFit="false"/>
      <protection locked="true" hidden="false"/>
    </xf>
    <xf numFmtId="164" fontId="5" fillId="11" borderId="27" xfId="0" applyFont="true" applyBorder="true" applyAlignment="true" applyProtection="false">
      <alignment horizontal="center" vertical="center" textRotation="0" wrapText="true" indent="0" shrinkToFit="false"/>
      <protection locked="true" hidden="false"/>
    </xf>
    <xf numFmtId="164" fontId="5" fillId="17" borderId="27" xfId="0" applyFont="true" applyBorder="true" applyAlignment="true" applyProtection="false">
      <alignment horizontal="center" vertical="center" textRotation="0" wrapText="true" indent="0" shrinkToFit="false"/>
      <protection locked="true" hidden="false"/>
    </xf>
    <xf numFmtId="164" fontId="10" fillId="17" borderId="52" xfId="0" applyFont="true" applyBorder="true" applyAlignment="true" applyProtection="false">
      <alignment horizontal="center" vertical="center" textRotation="30" wrapText="true" indent="0" shrinkToFit="false"/>
      <protection locked="true" hidden="false"/>
    </xf>
    <xf numFmtId="164" fontId="5" fillId="17" borderId="42" xfId="0" applyFont="true" applyBorder="true" applyAlignment="true" applyProtection="false">
      <alignment horizontal="center" vertical="bottom" textRotation="0" wrapText="false" indent="0" shrinkToFit="false"/>
      <protection locked="true" hidden="false"/>
    </xf>
    <xf numFmtId="164" fontId="5" fillId="11" borderId="11" xfId="0" applyFont="true" applyBorder="true" applyAlignment="true" applyProtection="false">
      <alignment horizontal="center" vertical="center" textRotation="0" wrapText="true" indent="0" shrinkToFit="false"/>
      <protection locked="true" hidden="false"/>
    </xf>
    <xf numFmtId="164" fontId="5" fillId="11" borderId="11" xfId="0" applyFont="true" applyBorder="true" applyAlignment="true" applyProtection="false">
      <alignment horizontal="center" vertical="center" textRotation="90" wrapText="false" indent="0" shrinkToFit="false"/>
      <protection locked="true" hidden="false"/>
    </xf>
    <xf numFmtId="164" fontId="5" fillId="17" borderId="11" xfId="0" applyFont="true" applyBorder="true" applyAlignment="true" applyProtection="false">
      <alignment horizontal="center" vertical="center" textRotation="0" wrapText="true" indent="0" shrinkToFit="false"/>
      <protection locked="true" hidden="false"/>
    </xf>
    <xf numFmtId="164" fontId="5" fillId="17" borderId="11" xfId="0" applyFont="true" applyBorder="true" applyAlignment="true" applyProtection="false">
      <alignment horizontal="center" vertical="center" textRotation="90" wrapText="false" indent="0" shrinkToFit="false"/>
      <protection locked="true" hidden="false"/>
    </xf>
    <xf numFmtId="164" fontId="5" fillId="17" borderId="39" xfId="0" applyFont="true" applyBorder="true" applyAlignment="true" applyProtection="false">
      <alignment horizontal="center" vertical="center" textRotation="90" wrapText="false" indent="0" shrinkToFit="false"/>
      <protection locked="true" hidden="false"/>
    </xf>
    <xf numFmtId="164" fontId="51" fillId="0" borderId="35" xfId="0" applyFont="true" applyBorder="true" applyAlignment="true" applyProtection="false">
      <alignment horizontal="general" vertical="center" textRotation="0" wrapText="false" indent="0" shrinkToFit="false"/>
      <protection locked="true" hidden="false"/>
    </xf>
    <xf numFmtId="164" fontId="52" fillId="0" borderId="9" xfId="0" applyFont="true" applyBorder="true" applyAlignment="true" applyProtection="false">
      <alignment horizontal="general" vertical="center" textRotation="0" wrapText="true" indent="0" shrinkToFit="false"/>
      <protection locked="true" hidden="false"/>
    </xf>
    <xf numFmtId="164" fontId="53" fillId="0" borderId="9" xfId="0" applyFont="true" applyBorder="true" applyAlignment="true" applyProtection="false">
      <alignment horizontal="general" vertical="center" textRotation="0" wrapText="true" indent="0" shrinkToFit="false"/>
      <protection locked="true" hidden="false"/>
    </xf>
    <xf numFmtId="164" fontId="53" fillId="0" borderId="9" xfId="0" applyFont="true" applyBorder="true" applyAlignment="true" applyProtection="false">
      <alignment horizontal="center" vertical="center" textRotation="0" wrapText="false" indent="0" shrinkToFit="false"/>
      <protection locked="true" hidden="false"/>
    </xf>
    <xf numFmtId="164" fontId="54" fillId="0" borderId="9" xfId="41" applyFont="true" applyBorder="true" applyAlignment="true" applyProtection="true">
      <alignment horizontal="center" vertical="center" textRotation="0" wrapText="true" indent="0" shrinkToFit="false" readingOrder="1"/>
      <protection locked="false" hidden="false"/>
    </xf>
    <xf numFmtId="164" fontId="53" fillId="0" borderId="9" xfId="0" applyFont="true" applyBorder="true" applyAlignment="true" applyProtection="false">
      <alignment horizontal="left" vertical="center" textRotation="0" wrapText="false" indent="1" shrinkToFit="false"/>
      <protection locked="true" hidden="false"/>
    </xf>
    <xf numFmtId="164" fontId="53" fillId="0" borderId="9" xfId="0" applyFont="true" applyBorder="true" applyAlignment="true" applyProtection="false">
      <alignment horizontal="left" vertical="center" textRotation="0" wrapText="true" indent="1" shrinkToFit="false"/>
      <protection locked="true" hidden="false"/>
    </xf>
    <xf numFmtId="183" fontId="56" fillId="18" borderId="9" xfId="59" applyFont="true" applyBorder="true" applyAlignment="true" applyProtection="true">
      <alignment horizontal="center" vertical="center" textRotation="0" wrapText="false" indent="0" shrinkToFit="false"/>
      <protection locked="true" hidden="false"/>
    </xf>
    <xf numFmtId="164" fontId="0" fillId="19" borderId="9" xfId="0" applyFont="false" applyBorder="true" applyAlignment="true" applyProtection="false">
      <alignment horizontal="center" vertical="center" textRotation="0" wrapText="false" indent="0" shrinkToFit="false"/>
      <protection locked="true" hidden="false"/>
    </xf>
    <xf numFmtId="183" fontId="55" fillId="20" borderId="36" xfId="60" applyFont="false" applyBorder="true" applyAlignment="true" applyProtection="true">
      <alignment horizontal="center" vertical="center" textRotation="0" wrapText="false" indent="0" shrinkToFit="false"/>
      <protection locked="true" hidden="false"/>
    </xf>
    <xf numFmtId="164" fontId="0" fillId="19" borderId="9" xfId="0" applyFont="false" applyBorder="true" applyAlignment="true" applyProtection="false">
      <alignment horizontal="left" vertical="center" textRotation="0" wrapText="true" indent="1" shrinkToFit="false"/>
      <protection locked="true" hidden="false"/>
    </xf>
    <xf numFmtId="164" fontId="52" fillId="0" borderId="9" xfId="0" applyFont="true" applyBorder="true" applyAlignment="true" applyProtection="false">
      <alignment horizontal="left" vertical="center" textRotation="0" wrapText="true" indent="1" shrinkToFit="false"/>
      <protection locked="true" hidden="false"/>
    </xf>
    <xf numFmtId="164" fontId="51" fillId="0" borderId="35" xfId="0" applyFont="true" applyBorder="true" applyAlignment="true" applyProtection="false">
      <alignment horizontal="center" vertical="center" textRotation="0" wrapText="false" indent="0" shrinkToFit="false"/>
      <protection locked="true" hidden="false"/>
    </xf>
    <xf numFmtId="164" fontId="52" fillId="0" borderId="9" xfId="0" applyFont="true" applyBorder="true" applyAlignment="true" applyProtection="false">
      <alignment horizontal="left" vertical="center" textRotation="0" wrapText="true" indent="0" shrinkToFit="false"/>
      <protection locked="true" hidden="false"/>
    </xf>
    <xf numFmtId="164" fontId="0" fillId="19" borderId="9" xfId="0" applyFont="false" applyBorder="true" applyAlignment="true" applyProtection="false">
      <alignment horizontal="left" vertical="center" textRotation="0" wrapText="false" indent="1" shrinkToFit="false"/>
      <protection locked="true" hidden="false"/>
    </xf>
    <xf numFmtId="164" fontId="53" fillId="0" borderId="9" xfId="0" applyFont="true" applyBorder="true" applyAlignment="true" applyProtection="false">
      <alignment horizontal="center" vertical="center" textRotation="0" wrapText="true" indent="0" shrinkToFit="false"/>
      <protection locked="true" hidden="false"/>
    </xf>
    <xf numFmtId="164" fontId="53" fillId="0" borderId="9" xfId="0" applyFont="true" applyBorder="true" applyAlignment="true" applyProtection="false">
      <alignment horizontal="left" vertical="center" textRotation="0" wrapText="true" indent="0" shrinkToFit="false"/>
      <protection locked="true" hidden="false"/>
    </xf>
    <xf numFmtId="164" fontId="53" fillId="0" borderId="9" xfId="0" applyFont="true" applyBorder="true" applyAlignment="true" applyProtection="false">
      <alignment horizontal="left" vertical="center" textRotation="0" wrapText="false" indent="0" shrinkToFit="false"/>
      <protection locked="true" hidden="false"/>
    </xf>
    <xf numFmtId="164" fontId="0" fillId="0" borderId="9" xfId="0" applyFont="false" applyBorder="true" applyAlignment="true" applyProtection="false">
      <alignment horizontal="left" vertical="center" textRotation="0" wrapText="true" indent="1" shrinkToFit="false"/>
      <protection locked="true" hidden="false"/>
    </xf>
    <xf numFmtId="164" fontId="11" fillId="0" borderId="9" xfId="0" applyFont="true" applyBorder="true" applyAlignment="true" applyProtection="false">
      <alignment horizontal="left" vertical="center" textRotation="0" wrapText="true" indent="0" shrinkToFit="false"/>
      <protection locked="true" hidden="false"/>
    </xf>
    <xf numFmtId="164" fontId="11" fillId="0" borderId="9" xfId="0" applyFont="true" applyBorder="true" applyAlignment="true" applyProtection="false">
      <alignment horizontal="left" vertical="center" textRotation="0" wrapText="true" indent="1" shrinkToFit="false"/>
      <protection locked="true" hidden="false"/>
    </xf>
    <xf numFmtId="164" fontId="11" fillId="0" borderId="9" xfId="0" applyFont="true" applyBorder="true" applyAlignment="true" applyProtection="false">
      <alignment horizontal="left" vertical="center" textRotation="0" wrapText="false" indent="0" shrinkToFit="false"/>
      <protection locked="true" hidden="false"/>
    </xf>
    <xf numFmtId="164" fontId="11" fillId="0" borderId="9" xfId="0" applyFont="true" applyBorder="true" applyAlignment="true" applyProtection="false">
      <alignment horizontal="left" vertical="center" textRotation="0" wrapText="false" indent="1" shrinkToFit="false"/>
      <protection locked="true" hidden="false"/>
    </xf>
    <xf numFmtId="164" fontId="53" fillId="0" borderId="9" xfId="0" applyFont="true" applyBorder="true" applyAlignment="true" applyProtection="false">
      <alignment horizontal="center" vertical="center" textRotation="0" wrapText="true" indent="0" shrinkToFit="false"/>
      <protection locked="true" hidden="false"/>
    </xf>
    <xf numFmtId="164" fontId="0" fillId="0" borderId="9" xfId="0" applyFont="false" applyBorder="true" applyAlignment="true" applyProtection="false">
      <alignment horizontal="left" vertical="bottom" textRotation="0" wrapText="true" indent="0" shrinkToFit="false"/>
      <protection locked="true" hidden="false"/>
    </xf>
    <xf numFmtId="164" fontId="0" fillId="0" borderId="9" xfId="0" applyFont="false" applyBorder="true" applyAlignment="tru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left" vertical="bottom" textRotation="0" wrapText="true" indent="1" shrinkToFit="false"/>
      <protection locked="true" hidden="false"/>
    </xf>
    <xf numFmtId="164" fontId="0" fillId="0" borderId="9" xfId="0" applyFont="false" applyBorder="tru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left" vertical="bottom" textRotation="0" wrapText="false" indent="0" shrinkToFit="false"/>
      <protection locked="true" hidden="false"/>
    </xf>
    <xf numFmtId="164" fontId="0" fillId="0" borderId="9" xfId="0" applyFont="false" applyBorder="true" applyAlignment="true" applyProtection="false">
      <alignment horizontal="left" vertical="bottom" textRotation="0" wrapText="false" indent="1" shrinkToFit="false"/>
      <protection locked="true" hidden="false"/>
    </xf>
    <xf numFmtId="164" fontId="52" fillId="0" borderId="8" xfId="0" applyFont="true" applyBorder="true" applyAlignment="true" applyProtection="false">
      <alignment horizontal="left" vertical="center" textRotation="0" wrapText="true" indent="0" shrinkToFit="false"/>
      <protection locked="true" hidden="false"/>
    </xf>
    <xf numFmtId="164" fontId="11" fillId="0" borderId="35" xfId="0" applyFont="true" applyBorder="true" applyAlignment="true" applyProtection="false">
      <alignment horizontal="center" vertical="center" textRotation="0" wrapText="true" indent="0" shrinkToFit="false"/>
      <protection locked="true" hidden="false"/>
    </xf>
    <xf numFmtId="164" fontId="51" fillId="0" borderId="33" xfId="0" applyFont="true" applyBorder="true" applyAlignment="true" applyProtection="false">
      <alignment horizontal="center" vertical="center" textRotation="0" wrapText="false" indent="0" shrinkToFit="false"/>
      <protection locked="true" hidden="false"/>
    </xf>
    <xf numFmtId="164" fontId="52" fillId="0" borderId="53" xfId="0" applyFont="true" applyBorder="true" applyAlignment="true" applyProtection="false">
      <alignment horizontal="left" vertical="center" textRotation="0" wrapText="true" indent="0" shrinkToFit="false"/>
      <protection locked="true" hidden="false"/>
    </xf>
    <xf numFmtId="164" fontId="52" fillId="0" borderId="11" xfId="0" applyFont="true" applyBorder="true" applyAlignment="true" applyProtection="false">
      <alignment horizontal="left" vertical="center" textRotation="0" wrapText="true" indent="1" shrinkToFit="false"/>
      <protection locked="true" hidden="false"/>
    </xf>
    <xf numFmtId="164" fontId="53" fillId="0" borderId="32" xfId="0" applyFont="true" applyBorder="true" applyAlignment="true" applyProtection="false">
      <alignment horizontal="center" vertical="center" textRotation="0" wrapText="true" indent="0" shrinkToFit="false"/>
      <protection locked="true" hidden="false"/>
    </xf>
    <xf numFmtId="164" fontId="53" fillId="0" borderId="32" xfId="0" applyFont="true" applyBorder="true" applyAlignment="true" applyProtection="false">
      <alignment horizontal="left" vertical="center" textRotation="0" wrapText="true" indent="0" shrinkToFit="false"/>
      <protection locked="true" hidden="false"/>
    </xf>
    <xf numFmtId="164" fontId="53" fillId="0" borderId="32" xfId="0" applyFont="true" applyBorder="true" applyAlignment="true" applyProtection="false">
      <alignment horizontal="center" vertical="center" textRotation="0" wrapText="false" indent="0" shrinkToFit="false"/>
      <protection locked="true" hidden="false"/>
    </xf>
    <xf numFmtId="164" fontId="54" fillId="0" borderId="32" xfId="41" applyFont="true" applyBorder="true" applyAlignment="true" applyProtection="true">
      <alignment horizontal="center" vertical="center" textRotation="0" wrapText="true" indent="0" shrinkToFit="false" readingOrder="1"/>
      <protection locked="false" hidden="false"/>
    </xf>
    <xf numFmtId="164" fontId="53" fillId="0" borderId="32" xfId="0" applyFont="true" applyBorder="true" applyAlignment="true" applyProtection="false">
      <alignment horizontal="left" vertical="center" textRotation="0" wrapText="false" indent="0" shrinkToFit="false"/>
      <protection locked="true" hidden="false"/>
    </xf>
    <xf numFmtId="164" fontId="53" fillId="0" borderId="32" xfId="0" applyFont="true" applyBorder="true" applyAlignment="true" applyProtection="false">
      <alignment horizontal="left" vertical="center" textRotation="0" wrapText="true" indent="1" shrinkToFit="false"/>
      <protection locked="true" hidden="false"/>
    </xf>
    <xf numFmtId="164" fontId="0" fillId="19" borderId="32" xfId="0" applyFont="false" applyBorder="true" applyAlignment="true" applyProtection="false">
      <alignment horizontal="left" vertical="center" textRotation="0" wrapText="true" indent="1" shrinkToFit="false"/>
      <protection locked="true" hidden="false"/>
    </xf>
    <xf numFmtId="164" fontId="0" fillId="19" borderId="32" xfId="0" applyFont="false" applyBorder="true" applyAlignment="true" applyProtection="false">
      <alignment horizontal="left" vertical="center" textRotation="0" wrapText="false" indent="1" shrinkToFit="false"/>
      <protection locked="true" hidden="false"/>
    </xf>
    <xf numFmtId="164" fontId="0" fillId="19" borderId="32" xfId="0" applyFont="false" applyBorder="true" applyAlignment="true" applyProtection="false">
      <alignment horizontal="center" vertical="center" textRotation="0" wrapText="false" indent="0" shrinkToFit="false"/>
      <protection locked="true" hidden="false"/>
    </xf>
    <xf numFmtId="164" fontId="0" fillId="0" borderId="24" xfId="0" applyFont="true" applyBorder="true" applyAlignment="true" applyProtection="false">
      <alignment horizontal="left" vertical="center" textRotation="0" wrapText="false" indent="3" shrinkToFit="false"/>
      <protection locked="true" hidden="false"/>
    </xf>
    <xf numFmtId="164" fontId="37" fillId="14" borderId="41" xfId="0" applyFont="true" applyBorder="true" applyAlignment="true" applyProtection="false">
      <alignment horizontal="right" vertical="bottom" textRotation="0" wrapText="false" indent="1" shrinkToFit="false"/>
      <protection locked="true" hidden="false"/>
    </xf>
    <xf numFmtId="164" fontId="0" fillId="0" borderId="28" xfId="0" applyFont="false" applyBorder="true" applyAlignment="true" applyProtection="false">
      <alignment horizontal="general" vertical="center" textRotation="0" wrapText="false" indent="0" shrinkToFit="false"/>
      <protection locked="true" hidden="false"/>
    </xf>
    <xf numFmtId="164" fontId="0" fillId="0" borderId="28" xfId="0" applyFont="false" applyBorder="true" applyAlignment="true" applyProtection="false">
      <alignment horizontal="left" vertical="center" textRotation="0" wrapText="false" indent="0" shrinkToFit="false"/>
      <protection locked="true" hidden="false"/>
    </xf>
    <xf numFmtId="164" fontId="37" fillId="14" borderId="28" xfId="0" applyFont="true" applyBorder="true" applyAlignment="true" applyProtection="false">
      <alignment horizontal="center" vertical="bottom" textRotation="0" wrapText="false" indent="0" shrinkToFit="false"/>
      <protection locked="true" hidden="false"/>
    </xf>
    <xf numFmtId="164" fontId="37" fillId="14" borderId="42" xfId="0" applyFont="true" applyBorder="true" applyAlignment="true" applyProtection="false">
      <alignment horizontal="center" vertical="bottom" textRotation="0" wrapText="false" indent="0" shrinkToFit="false"/>
      <protection locked="true" hidden="false"/>
    </xf>
    <xf numFmtId="164" fontId="37" fillId="14" borderId="35" xfId="0" applyFont="true" applyBorder="true" applyAlignment="true" applyProtection="false">
      <alignment horizontal="right" vertical="bottom" textRotation="0" wrapText="false" indent="1"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left" vertical="center" textRotation="0" wrapText="false" indent="0" shrinkToFit="false"/>
      <protection locked="true" hidden="false"/>
    </xf>
    <xf numFmtId="164" fontId="0" fillId="0" borderId="36" xfId="0" applyFont="false" applyBorder="true" applyAlignment="true" applyProtection="false">
      <alignment horizontal="center" vertical="center" textRotation="0" wrapText="false" indent="0" shrinkToFit="false"/>
      <protection locked="true" hidden="false"/>
    </xf>
    <xf numFmtId="164" fontId="37" fillId="14" borderId="9" xfId="0" applyFont="true" applyBorder="true" applyAlignment="true" applyProtection="false">
      <alignment horizontal="center" vertical="bottom" textRotation="0" wrapText="false" indent="0" shrinkToFit="false"/>
      <protection locked="true" hidden="false"/>
    </xf>
    <xf numFmtId="164" fontId="0" fillId="0" borderId="36" xfId="0" applyFont="false" applyBorder="true" applyAlignment="true" applyProtection="false">
      <alignment horizontal="general" vertical="center" textRotation="0" wrapText="false" indent="0" shrinkToFit="false"/>
      <protection locked="true" hidden="false"/>
    </xf>
    <xf numFmtId="164" fontId="37" fillId="14" borderId="33" xfId="0" applyFont="true" applyBorder="true" applyAlignment="true" applyProtection="false">
      <alignment horizontal="right" vertical="bottom" textRotation="0" wrapText="false" indent="1" shrinkToFit="false"/>
      <protection locked="true" hidden="false"/>
    </xf>
    <xf numFmtId="164" fontId="0" fillId="0" borderId="32" xfId="0" applyFont="false" applyBorder="true" applyAlignment="true" applyProtection="false">
      <alignment horizontal="general" vertical="center" textRotation="0" wrapText="false" indent="0" shrinkToFit="false"/>
      <protection locked="true" hidden="false"/>
    </xf>
    <xf numFmtId="164" fontId="37" fillId="14" borderId="32" xfId="0" applyFont="true" applyBorder="true" applyAlignment="true" applyProtection="false">
      <alignment horizontal="right" vertical="bottom" textRotation="0" wrapText="false" indent="0" shrinkToFit="false"/>
      <protection locked="true" hidden="false"/>
    </xf>
    <xf numFmtId="164" fontId="0" fillId="0" borderId="32" xfId="0" applyFont="false" applyBorder="true" applyAlignment="true" applyProtection="false">
      <alignment horizontal="left" vertical="center" textRotation="0" wrapText="false" indent="0" shrinkToFit="false"/>
      <protection locked="true" hidden="false"/>
    </xf>
    <xf numFmtId="164" fontId="37" fillId="14" borderId="32" xfId="0" applyFont="true" applyBorder="true" applyAlignment="true" applyProtection="false">
      <alignment horizontal="center" vertical="bottom" textRotation="0" wrapText="false" indent="0" shrinkToFit="false"/>
      <protection locked="true" hidden="false"/>
    </xf>
    <xf numFmtId="164" fontId="0" fillId="0" borderId="34" xfId="0" applyFont="false" applyBorder="true" applyAlignment="true" applyProtection="false">
      <alignment horizontal="general" vertical="center" textRotation="0" wrapText="false" indent="0" shrinkToFit="false"/>
      <protection locked="true" hidden="false"/>
    </xf>
    <xf numFmtId="164" fontId="0" fillId="0" borderId="54" xfId="0" applyFont="true" applyBorder="true" applyAlignment="true" applyProtection="false">
      <alignment horizontal="center" vertical="center" textRotation="0" wrapText="false" indent="0" shrinkToFit="false"/>
      <protection locked="true" hidden="false"/>
    </xf>
    <xf numFmtId="164" fontId="0" fillId="0" borderId="25" xfId="0" applyFont="true" applyBorder="true" applyAlignment="true" applyProtection="false">
      <alignment horizontal="center" vertical="center" textRotation="0" wrapText="true" indent="0" shrinkToFit="false"/>
      <protection locked="true" hidden="false"/>
    </xf>
    <xf numFmtId="164" fontId="0" fillId="0" borderId="28" xfId="0" applyFont="true" applyBorder="true" applyAlignment="true" applyProtection="false">
      <alignment horizontal="center" vertical="center" textRotation="0" wrapText="false" indent="0" shrinkToFit="false"/>
      <protection locked="true" hidden="false"/>
    </xf>
    <xf numFmtId="164" fontId="0" fillId="0" borderId="25" xfId="0" applyFont="true" applyBorder="true" applyAlignment="true" applyProtection="false">
      <alignment horizontal="center" vertical="center" textRotation="0" wrapText="false" indent="0" shrinkToFit="false"/>
      <protection locked="true" hidden="false"/>
    </xf>
    <xf numFmtId="164" fontId="0" fillId="0" borderId="29" xfId="0" applyFont="true" applyBorder="true" applyAlignment="true" applyProtection="false">
      <alignment horizontal="center" vertical="center" textRotation="0" wrapText="false" indent="0" shrinkToFit="false"/>
      <protection locked="true" hidden="false"/>
    </xf>
    <xf numFmtId="164" fontId="0" fillId="0" borderId="32" xfId="0" applyFont="true" applyBorder="true" applyAlignment="true" applyProtection="false">
      <alignment horizontal="center" vertical="center" textRotation="0" wrapText="false" indent="0" shrinkToFit="false"/>
      <protection locked="true" hidden="false"/>
    </xf>
    <xf numFmtId="164" fontId="0" fillId="0" borderId="32" xfId="0" applyFont="true" applyBorder="true" applyAlignment="true" applyProtection="false">
      <alignment horizontal="center" vertical="center" textRotation="0" wrapText="true" indent="0" shrinkToFit="false"/>
      <protection locked="true" hidden="false"/>
    </xf>
    <xf numFmtId="164" fontId="0" fillId="0" borderId="32"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4" fontId="0" fillId="0" borderId="12" xfId="0" applyFont="false" applyBorder="true" applyAlignment="true" applyProtection="false">
      <alignment horizontal="center" vertical="top" textRotation="0" wrapText="true" indent="0" shrinkToFit="false"/>
      <protection locked="true" hidden="false"/>
    </xf>
    <xf numFmtId="164" fontId="0" fillId="0" borderId="12" xfId="0" applyFont="false" applyBorder="true" applyAlignment="true" applyProtection="false">
      <alignment horizontal="left" vertical="top" textRotation="0" wrapText="true" indent="1" shrinkToFit="false"/>
      <protection locked="true" hidden="false"/>
    </xf>
    <xf numFmtId="184" fontId="0" fillId="0" borderId="12" xfId="0" applyFont="false" applyBorder="true" applyAlignment="true" applyProtection="false">
      <alignment horizontal="center" vertical="center" textRotation="0" wrapText="true" indent="0" shrinkToFit="false"/>
      <protection locked="true" hidden="false"/>
    </xf>
    <xf numFmtId="164" fontId="0" fillId="0" borderId="12" xfId="0" applyFont="false" applyBorder="true" applyAlignment="true" applyProtection="false">
      <alignment horizontal="center" vertical="center" textRotation="0" wrapText="true" indent="0" shrinkToFit="false"/>
      <protection locked="true" hidden="false"/>
    </xf>
    <xf numFmtId="164" fontId="0" fillId="0" borderId="12" xfId="0" applyFont="false" applyBorder="true" applyAlignment="true" applyProtection="false">
      <alignment horizontal="left" vertical="center" textRotation="0" wrapText="true" indent="1" shrinkToFit="false"/>
      <protection locked="true" hidden="false"/>
    </xf>
    <xf numFmtId="164" fontId="0" fillId="0" borderId="9" xfId="0" applyFont="false" applyBorder="true" applyAlignment="true" applyProtection="false">
      <alignment horizontal="center" vertical="top" textRotation="0" wrapText="true" indent="0" shrinkToFit="false"/>
      <protection locked="true" hidden="false"/>
    </xf>
    <xf numFmtId="164" fontId="0" fillId="0" borderId="9" xfId="0" applyFont="false" applyBorder="true" applyAlignment="true" applyProtection="false">
      <alignment horizontal="left" vertical="top" textRotation="0" wrapText="true" indent="1" shrinkToFit="false"/>
      <protection locked="true" hidden="false"/>
    </xf>
    <xf numFmtId="184" fontId="0" fillId="0" borderId="9" xfId="0" applyFont="false" applyBorder="true" applyAlignment="true" applyProtection="false">
      <alignment horizontal="center" vertical="center" textRotation="0" wrapText="true" indent="0" shrinkToFit="false"/>
      <protection locked="true" hidden="false"/>
    </xf>
    <xf numFmtId="164" fontId="0" fillId="0" borderId="9" xfId="0" applyFont="false" applyBorder="true" applyAlignment="true" applyProtection="false">
      <alignment horizontal="center" vertical="center" textRotation="0" wrapText="true" indent="0" shrinkToFit="false"/>
      <protection locked="true" hidden="false"/>
    </xf>
    <xf numFmtId="177" fontId="0" fillId="0" borderId="9" xfId="0" applyFont="false" applyBorder="true" applyAlignment="true" applyProtection="false">
      <alignment horizontal="left" vertical="center" textRotation="0" wrapText="true" indent="1" shrinkToFit="false"/>
      <protection locked="true" hidden="false"/>
    </xf>
    <xf numFmtId="164" fontId="0" fillId="0" borderId="35" xfId="0" applyFont="false" applyBorder="true" applyAlignment="true" applyProtection="false">
      <alignment horizontal="left" vertical="center" textRotation="0" wrapText="true" indent="1" shrinkToFit="false"/>
      <protection locked="true" hidden="false"/>
    </xf>
    <xf numFmtId="164" fontId="0" fillId="0" borderId="36" xfId="0" applyFont="false" applyBorder="true" applyAlignment="true" applyProtection="false">
      <alignment horizontal="left" vertical="center" textRotation="0" wrapText="true" indent="1" shrinkToFit="false"/>
      <protection locked="true" hidden="false"/>
    </xf>
    <xf numFmtId="164" fontId="0" fillId="0" borderId="33" xfId="0" applyFont="false" applyBorder="true" applyAlignment="true" applyProtection="false">
      <alignment horizontal="left" vertical="center" textRotation="0" wrapText="true" indent="1" shrinkToFit="false"/>
      <protection locked="true" hidden="false"/>
    </xf>
    <xf numFmtId="164" fontId="0" fillId="0" borderId="32" xfId="0" applyFont="false" applyBorder="true" applyAlignment="true" applyProtection="false">
      <alignment horizontal="left" vertical="center" textRotation="0" wrapText="true" indent="1" shrinkToFit="false"/>
      <protection locked="true" hidden="false"/>
    </xf>
    <xf numFmtId="164" fontId="0" fillId="0" borderId="34" xfId="0" applyFont="false" applyBorder="true" applyAlignment="true" applyProtection="false">
      <alignment horizontal="left" vertical="center" textRotation="0" wrapText="true" indent="1" shrinkToFit="false"/>
      <protection locked="true" hidden="false"/>
    </xf>
    <xf numFmtId="164" fontId="11" fillId="0" borderId="0" xfId="41" applyFont="false" applyBorder="false" applyAlignment="false" applyProtection="false">
      <alignment horizontal="general" vertical="bottom" textRotation="0" wrapText="false" indent="0" shrinkToFit="false"/>
      <protection locked="true" hidden="false"/>
    </xf>
    <xf numFmtId="164" fontId="11" fillId="7" borderId="55" xfId="41" applyFont="false" applyBorder="true" applyAlignment="false" applyProtection="false">
      <alignment horizontal="general" vertical="bottom" textRotation="0" wrapText="false" indent="0" shrinkToFit="false"/>
      <protection locked="true" hidden="false"/>
    </xf>
    <xf numFmtId="164" fontId="26" fillId="7" borderId="56" xfId="20" applyFont="true" applyBorder="true" applyAlignment="true" applyProtection="true">
      <alignment horizontal="center" vertical="center" textRotation="0" wrapText="false" indent="0" shrinkToFit="false"/>
      <protection locked="true" hidden="false"/>
    </xf>
    <xf numFmtId="164" fontId="11" fillId="7" borderId="56" xfId="41" applyFont="false" applyBorder="true" applyAlignment="false" applyProtection="false">
      <alignment horizontal="general" vertical="bottom" textRotation="0" wrapText="false" indent="0" shrinkToFit="false"/>
      <protection locked="true" hidden="false"/>
    </xf>
    <xf numFmtId="164" fontId="11" fillId="7" borderId="0" xfId="41" applyFont="false" applyBorder="true" applyAlignment="false" applyProtection="false">
      <alignment horizontal="general" vertical="bottom" textRotation="0" wrapText="false" indent="0" shrinkToFit="false"/>
      <protection locked="true" hidden="false"/>
    </xf>
    <xf numFmtId="164" fontId="27" fillId="8" borderId="5" xfId="41" applyFont="true" applyBorder="true" applyAlignment="true" applyProtection="false">
      <alignment horizontal="center" vertical="bottom" textRotation="0" wrapText="false" indent="0" shrinkToFit="false"/>
      <protection locked="true" hidden="false"/>
    </xf>
    <xf numFmtId="164" fontId="11" fillId="7" borderId="0" xfId="41" applyFont="false" applyBorder="false" applyAlignment="false" applyProtection="false">
      <alignment horizontal="general" vertical="bottom" textRotation="0" wrapText="false" indent="0" shrinkToFit="false"/>
      <protection locked="true" hidden="false"/>
    </xf>
    <xf numFmtId="164" fontId="57" fillId="7" borderId="0" xfId="41" applyFont="true" applyBorder="false" applyAlignment="false" applyProtection="false">
      <alignment horizontal="general" vertical="bottom" textRotation="0" wrapText="false" indent="0" shrinkToFit="false"/>
      <protection locked="true" hidden="false"/>
    </xf>
    <xf numFmtId="164" fontId="11" fillId="6" borderId="0" xfId="41" applyFont="false" applyBorder="false" applyAlignment="false" applyProtection="false">
      <alignment horizontal="general" vertical="bottom" textRotation="0" wrapText="false" indent="0" shrinkToFit="false"/>
      <protection locked="true" hidden="false"/>
    </xf>
    <xf numFmtId="164" fontId="11" fillId="7" borderId="16" xfId="41" applyFont="false" applyBorder="true" applyAlignment="true" applyProtection="true">
      <alignment horizontal="general" vertical="center" textRotation="0" wrapText="false" indent="0" shrinkToFit="false"/>
      <protection locked="true" hidden="true"/>
    </xf>
    <xf numFmtId="164" fontId="11" fillId="7" borderId="0" xfId="41" applyFont="false" applyBorder="true" applyAlignment="true" applyProtection="true">
      <alignment horizontal="general" vertical="center" textRotation="0" wrapText="false" indent="0" shrinkToFit="false"/>
      <protection locked="true" hidden="true"/>
    </xf>
    <xf numFmtId="164" fontId="11" fillId="7" borderId="0" xfId="41" applyFont="false" applyBorder="false" applyAlignment="true" applyProtection="true">
      <alignment horizontal="general" vertical="center" textRotation="0" wrapText="false" indent="0" shrinkToFit="false"/>
      <protection locked="true" hidden="true"/>
    </xf>
    <xf numFmtId="164" fontId="63" fillId="7" borderId="11" xfId="41" applyFont="true" applyBorder="true" applyAlignment="true" applyProtection="true">
      <alignment horizontal="center" vertical="center" textRotation="0" wrapText="false" indent="0" shrinkToFit="false"/>
      <protection locked="true" hidden="true"/>
    </xf>
    <xf numFmtId="164" fontId="11" fillId="12" borderId="9" xfId="41" applyFont="true" applyBorder="true" applyAlignment="true" applyProtection="true">
      <alignment horizontal="center" vertical="center" textRotation="0" wrapText="false" indent="0" shrinkToFit="false"/>
      <protection locked="true" hidden="true"/>
    </xf>
    <xf numFmtId="164" fontId="0" fillId="0" borderId="9" xfId="0" applyFont="false" applyBorder="true" applyAlignment="true" applyProtection="true">
      <alignment horizontal="center" vertical="center" textRotation="0" wrapText="false" indent="0" shrinkToFit="false"/>
      <protection locked="false" hidden="false"/>
    </xf>
    <xf numFmtId="164" fontId="11" fillId="7" borderId="0" xfId="41" applyFont="false" applyBorder="true" applyAlignment="true" applyProtection="true">
      <alignment horizontal="right" vertical="center" textRotation="0" wrapText="false" indent="0" shrinkToFit="false"/>
      <protection locked="true" hidden="true"/>
    </xf>
    <xf numFmtId="185" fontId="0" fillId="0" borderId="9" xfId="0" applyFont="false" applyBorder="true" applyAlignment="true" applyProtection="true">
      <alignment horizontal="center" vertical="center" textRotation="0" wrapText="false" indent="0" shrinkToFit="false"/>
      <protection locked="false" hidden="false"/>
    </xf>
    <xf numFmtId="164" fontId="11" fillId="7" borderId="17" xfId="41" applyFont="false" applyBorder="true" applyAlignment="true" applyProtection="true">
      <alignment horizontal="general" vertical="center" textRotation="0" wrapText="false" indent="0" shrinkToFit="false"/>
      <protection locked="true" hidden="true"/>
    </xf>
    <xf numFmtId="164" fontId="0" fillId="0" borderId="9" xfId="0" applyFont="false" applyBorder="true" applyAlignment="true" applyProtection="true">
      <alignment horizontal="general" vertical="center" textRotation="0" wrapText="false" indent="0" shrinkToFit="false"/>
      <protection locked="false" hidden="false"/>
    </xf>
    <xf numFmtId="183" fontId="11" fillId="21" borderId="9" xfId="41" applyFont="false" applyBorder="true" applyAlignment="true" applyProtection="true">
      <alignment horizontal="center" vertical="center" textRotation="0" wrapText="false" indent="0" shrinkToFit="false"/>
      <protection locked="true" hidden="true"/>
    </xf>
    <xf numFmtId="164" fontId="11" fillId="7" borderId="57" xfId="41" applyFont="true" applyBorder="true" applyAlignment="true" applyProtection="true">
      <alignment horizontal="center" vertical="center" textRotation="0" wrapText="false" indent="0" shrinkToFit="false"/>
      <protection locked="true" hidden="true"/>
    </xf>
    <xf numFmtId="183" fontId="11" fillId="21" borderId="9" xfId="41" applyFont="false" applyBorder="true" applyAlignment="true" applyProtection="true">
      <alignment horizontal="general" vertical="center" textRotation="0" wrapText="false" indent="0" shrinkToFit="false"/>
      <protection locked="true" hidden="true"/>
    </xf>
    <xf numFmtId="164" fontId="11" fillId="7" borderId="18" xfId="41" applyFont="false" applyBorder="true" applyAlignment="true" applyProtection="true">
      <alignment horizontal="general" vertical="center" textRotation="0" wrapText="false" indent="0" shrinkToFit="false"/>
      <protection locked="true" hidden="true"/>
    </xf>
    <xf numFmtId="164" fontId="11" fillId="7" borderId="19" xfId="41" applyFont="false" applyBorder="true" applyAlignment="true" applyProtection="true">
      <alignment horizontal="general" vertical="center" textRotation="0" wrapText="false" indent="0" shrinkToFit="false"/>
      <protection locked="true" hidden="true"/>
    </xf>
    <xf numFmtId="164" fontId="11" fillId="7" borderId="20" xfId="41" applyFont="false" applyBorder="true" applyAlignment="true" applyProtection="true">
      <alignment horizontal="general" vertical="center" textRotation="0" wrapText="false" indent="0" shrinkToFit="false"/>
      <protection locked="true" hidden="true"/>
    </xf>
    <xf numFmtId="164" fontId="11" fillId="12" borderId="9" xfId="41" applyFont="true" applyBorder="true" applyAlignment="true" applyProtection="true">
      <alignment horizontal="center" vertical="center" textRotation="0" wrapText="true" indent="0" shrinkToFit="false"/>
      <protection locked="true" hidden="true"/>
    </xf>
    <xf numFmtId="164" fontId="11" fillId="22" borderId="9" xfId="41" applyFont="true" applyBorder="true" applyAlignment="true" applyProtection="true">
      <alignment horizontal="center" vertical="center" textRotation="0" wrapText="false" indent="0" shrinkToFit="false"/>
      <protection locked="true" hidden="true"/>
    </xf>
    <xf numFmtId="164" fontId="11" fillId="22" borderId="11" xfId="41" applyFont="true" applyBorder="true" applyAlignment="true" applyProtection="true">
      <alignment horizontal="center" vertical="center" textRotation="0" wrapText="true" indent="0" shrinkToFit="false"/>
      <protection locked="true" hidden="true"/>
    </xf>
    <xf numFmtId="164" fontId="11" fillId="22" borderId="9" xfId="41" applyFont="false" applyBorder="true" applyAlignment="true" applyProtection="true">
      <alignment horizontal="center" vertical="center" textRotation="0" wrapText="false" indent="0" shrinkToFit="false"/>
      <protection locked="true" hidden="true"/>
    </xf>
    <xf numFmtId="164" fontId="11" fillId="0" borderId="8" xfId="41" applyFont="true" applyBorder="true" applyAlignment="true" applyProtection="true">
      <alignment horizontal="general" vertical="center" textRotation="0" wrapText="false" indent="0" shrinkToFit="false"/>
      <protection locked="false" hidden="false"/>
    </xf>
    <xf numFmtId="164" fontId="11" fillId="22" borderId="9" xfId="41" applyFont="false" applyBorder="true" applyAlignment="true" applyProtection="true">
      <alignment horizontal="right" vertical="center" textRotation="0" wrapText="false" indent="0" shrinkToFit="false"/>
      <protection locked="true" hidden="true"/>
    </xf>
    <xf numFmtId="164" fontId="0" fillId="0" borderId="8" xfId="0" applyFont="false" applyBorder="true" applyAlignment="true" applyProtection="true">
      <alignment horizontal="general" vertical="center" textRotation="0" wrapText="false" indent="0" shrinkToFit="false"/>
      <protection locked="false" hidden="false"/>
    </xf>
    <xf numFmtId="164" fontId="11" fillId="22" borderId="8" xfId="41" applyFont="false" applyBorder="true" applyAlignment="true" applyProtection="true">
      <alignment horizontal="general" vertical="center" textRotation="0" wrapText="false" indent="0" shrinkToFit="false"/>
      <protection locked="true" hidden="true"/>
    </xf>
    <xf numFmtId="164" fontId="11" fillId="22" borderId="10" xfId="41" applyFont="false" applyBorder="true" applyAlignment="true" applyProtection="true">
      <alignment horizontal="right" vertical="center" textRotation="0" wrapText="false" indent="0" shrinkToFit="false"/>
      <protection locked="true" hidden="true"/>
    </xf>
    <xf numFmtId="164" fontId="11" fillId="21" borderId="8" xfId="41" applyFont="true" applyBorder="true" applyAlignment="true" applyProtection="true">
      <alignment horizontal="right" vertical="center" textRotation="0" wrapText="false" indent="0" shrinkToFit="false"/>
      <protection locked="true" hidden="true"/>
    </xf>
    <xf numFmtId="183" fontId="11" fillId="21" borderId="10" xfId="41" applyFont="false" applyBorder="true" applyAlignment="true" applyProtection="true">
      <alignment horizontal="left" vertical="center" textRotation="0" wrapText="false" indent="0" shrinkToFit="false"/>
      <protection locked="true" hidden="true"/>
    </xf>
    <xf numFmtId="164" fontId="11" fillId="21" borderId="13" xfId="41" applyFont="true" applyBorder="true" applyAlignment="true" applyProtection="true">
      <alignment horizontal="right" vertical="center" textRotation="0" wrapText="false" indent="0" shrinkToFit="false"/>
      <protection locked="true" hidden="true"/>
    </xf>
    <xf numFmtId="183" fontId="11" fillId="21" borderId="15" xfId="41" applyFont="false" applyBorder="true" applyAlignment="true" applyProtection="true">
      <alignment horizontal="left" vertical="center" textRotation="0" wrapText="false" indent="0" shrinkToFit="false"/>
      <protection locked="true" hidden="true"/>
    </xf>
    <xf numFmtId="164" fontId="11" fillId="21" borderId="18" xfId="41" applyFont="true" applyBorder="true" applyAlignment="true" applyProtection="true">
      <alignment horizontal="right" vertical="center" textRotation="0" wrapText="false" indent="0" shrinkToFit="false"/>
      <protection locked="true" hidden="true"/>
    </xf>
    <xf numFmtId="183" fontId="11" fillId="21" borderId="20" xfId="41" applyFont="false" applyBorder="true" applyAlignment="true" applyProtection="true">
      <alignment horizontal="left" vertical="center" textRotation="0" wrapText="false" indent="0" shrinkToFit="false"/>
      <protection locked="true" hidden="true"/>
    </xf>
    <xf numFmtId="164" fontId="11" fillId="22" borderId="2" xfId="41" applyFont="false" applyBorder="true" applyAlignment="true" applyProtection="true">
      <alignment horizontal="general" vertical="center" textRotation="0" wrapText="false" indent="0" shrinkToFit="false"/>
      <protection locked="true" hidden="true"/>
    </xf>
    <xf numFmtId="164" fontId="11" fillId="22" borderId="10" xfId="41" applyFont="false" applyBorder="true" applyAlignment="true" applyProtection="true">
      <alignment horizontal="general" vertical="center" textRotation="0" wrapText="false" indent="0" shrinkToFit="false"/>
      <protection locked="true" hidden="true"/>
    </xf>
    <xf numFmtId="164" fontId="11" fillId="21" borderId="8" xfId="41" applyFont="true" applyBorder="true" applyAlignment="true" applyProtection="true">
      <alignment horizontal="general" vertical="center" textRotation="0" wrapText="false" indent="0" shrinkToFit="false"/>
      <protection locked="true" hidden="true"/>
    </xf>
    <xf numFmtId="176" fontId="11" fillId="21" borderId="9" xfId="41" applyFont="false" applyBorder="true" applyAlignment="true" applyProtection="true">
      <alignment horizontal="center" vertical="center" textRotation="0" wrapText="false" indent="0" shrinkToFit="false"/>
      <protection locked="true" hidden="true"/>
    </xf>
    <xf numFmtId="164" fontId="11" fillId="22" borderId="11" xfId="41" applyFont="true" applyBorder="true" applyAlignment="true" applyProtection="true">
      <alignment horizontal="center" vertical="center" textRotation="0" wrapText="false" indent="0" shrinkToFit="false"/>
      <protection locked="true" hidden="true"/>
    </xf>
    <xf numFmtId="164" fontId="11" fillId="21" borderId="13" xfId="41" applyFont="true" applyBorder="true" applyAlignment="true" applyProtection="true">
      <alignment horizontal="general" vertical="center" textRotation="0" wrapText="false" indent="0" shrinkToFit="false"/>
      <protection locked="true" hidden="true"/>
    </xf>
    <xf numFmtId="164" fontId="11" fillId="21" borderId="14" xfId="41" applyFont="false" applyBorder="true" applyAlignment="true" applyProtection="true">
      <alignment horizontal="general" vertical="center" textRotation="0" wrapText="false" indent="0" shrinkToFit="false"/>
      <protection locked="true" hidden="true"/>
    </xf>
    <xf numFmtId="164" fontId="11" fillId="21" borderId="15" xfId="41" applyFont="false" applyBorder="true" applyAlignment="true" applyProtection="true">
      <alignment horizontal="general" vertical="center" textRotation="0" wrapText="false" indent="0" shrinkToFit="false"/>
      <protection locked="true" hidden="true"/>
    </xf>
    <xf numFmtId="164" fontId="11" fillId="21" borderId="16" xfId="41" applyFont="false" applyBorder="true" applyAlignment="true" applyProtection="true">
      <alignment horizontal="general" vertical="center" textRotation="0" wrapText="false" indent="0" shrinkToFit="false"/>
      <protection locked="true" hidden="true"/>
    </xf>
    <xf numFmtId="164" fontId="11" fillId="21" borderId="0" xfId="41" applyFont="true" applyBorder="true" applyAlignment="true" applyProtection="true">
      <alignment horizontal="right" vertical="center" textRotation="0" wrapText="false" indent="0" shrinkToFit="false"/>
      <protection locked="true" hidden="true"/>
    </xf>
    <xf numFmtId="164" fontId="11" fillId="21" borderId="0" xfId="41" applyFont="true" applyBorder="true" applyAlignment="true" applyProtection="true">
      <alignment horizontal="general" vertical="center" textRotation="0" wrapText="false" indent="0" shrinkToFit="false"/>
      <protection locked="true" hidden="true"/>
    </xf>
    <xf numFmtId="164" fontId="11" fillId="21" borderId="17" xfId="41" applyFont="false" applyBorder="true" applyAlignment="true" applyProtection="true">
      <alignment horizontal="general" vertical="center" textRotation="0" wrapText="false" indent="0" shrinkToFit="false"/>
      <protection locked="true" hidden="true"/>
    </xf>
    <xf numFmtId="164" fontId="11" fillId="21" borderId="0" xfId="41" applyFont="true" applyBorder="true" applyAlignment="true" applyProtection="true">
      <alignment horizontal="center" vertical="center" textRotation="0" wrapText="false" indent="0" shrinkToFit="false"/>
      <protection locked="true" hidden="true"/>
    </xf>
    <xf numFmtId="183" fontId="11" fillId="21" borderId="0" xfId="41" applyFont="false" applyBorder="true" applyAlignment="true" applyProtection="true">
      <alignment horizontal="left" vertical="center" textRotation="0" wrapText="false" indent="0" shrinkToFit="false"/>
      <protection locked="true" hidden="true"/>
    </xf>
    <xf numFmtId="164" fontId="11" fillId="22" borderId="41" xfId="41" applyFont="true" applyBorder="true" applyAlignment="true" applyProtection="true">
      <alignment horizontal="center" vertical="center" textRotation="0" wrapText="false" indent="0" shrinkToFit="false"/>
      <protection locked="true" hidden="true"/>
    </xf>
    <xf numFmtId="164" fontId="11" fillId="22" borderId="42" xfId="41" applyFont="true" applyBorder="true" applyAlignment="true" applyProtection="true">
      <alignment horizontal="center" vertical="center" textRotation="0" wrapText="false" indent="0" shrinkToFit="false"/>
      <protection locked="true" hidden="true"/>
    </xf>
    <xf numFmtId="183" fontId="11" fillId="21" borderId="0" xfId="41" applyFont="true" applyBorder="true" applyAlignment="true" applyProtection="true">
      <alignment horizontal="left" vertical="center" textRotation="0" wrapText="false" indent="0" shrinkToFit="false"/>
      <protection locked="true" hidden="true"/>
    </xf>
    <xf numFmtId="164" fontId="11" fillId="22" borderId="35" xfId="41" applyFont="false" applyBorder="true" applyAlignment="true" applyProtection="true">
      <alignment horizontal="center" vertical="center" textRotation="0" wrapText="false" indent="0" shrinkToFit="false"/>
      <protection locked="true" hidden="true"/>
    </xf>
    <xf numFmtId="164" fontId="11" fillId="21" borderId="36" xfId="41" applyFont="false" applyBorder="true" applyAlignment="true" applyProtection="true">
      <alignment horizontal="center" vertical="center" textRotation="0" wrapText="false" indent="0" shrinkToFit="false"/>
      <protection locked="true" hidden="true"/>
    </xf>
    <xf numFmtId="186" fontId="11" fillId="21" borderId="0" xfId="41" applyFont="false" applyBorder="true" applyAlignment="true" applyProtection="true">
      <alignment horizontal="left" vertical="center" textRotation="0" wrapText="false" indent="0" shrinkToFit="false"/>
      <protection locked="true" hidden="true"/>
    </xf>
    <xf numFmtId="164" fontId="11" fillId="22" borderId="33" xfId="41" applyFont="false" applyBorder="true" applyAlignment="true" applyProtection="true">
      <alignment horizontal="center" vertical="center" textRotation="0" wrapText="false" indent="0" shrinkToFit="false"/>
      <protection locked="true" hidden="true"/>
    </xf>
    <xf numFmtId="164" fontId="11" fillId="21" borderId="34" xfId="41" applyFont="false" applyBorder="true" applyAlignment="true" applyProtection="true">
      <alignment horizontal="center" vertical="center" textRotation="0" wrapText="false" indent="0" shrinkToFit="false"/>
      <protection locked="true" hidden="true"/>
    </xf>
    <xf numFmtId="164" fontId="11" fillId="21" borderId="19" xfId="41" applyFont="false" applyBorder="true" applyAlignment="true" applyProtection="true">
      <alignment horizontal="general" vertical="center" textRotation="0" wrapText="false" indent="0" shrinkToFit="false"/>
      <protection locked="true" hidden="true"/>
    </xf>
    <xf numFmtId="164" fontId="11" fillId="21" borderId="20" xfId="41" applyFont="false" applyBorder="true" applyAlignment="true" applyProtection="true">
      <alignment horizontal="general" vertical="center" textRotation="0" wrapText="false" indent="0" shrinkToFit="false"/>
      <protection locked="true" hidden="true"/>
    </xf>
    <xf numFmtId="164" fontId="11" fillId="21" borderId="17" xfId="41" applyFont="false" applyBorder="true" applyAlignment="true" applyProtection="true">
      <alignment horizontal="center" vertical="center" textRotation="0" wrapText="false" indent="0" shrinkToFit="false"/>
      <protection locked="true" hidden="true"/>
    </xf>
    <xf numFmtId="164" fontId="11" fillId="21" borderId="7" xfId="41" applyFont="false" applyBorder="true" applyAlignment="true" applyProtection="true">
      <alignment horizontal="general" vertical="center" textRotation="0" wrapText="false" indent="0" shrinkToFit="false"/>
      <protection locked="true" hidden="true"/>
    </xf>
    <xf numFmtId="164" fontId="11" fillId="22" borderId="28" xfId="41" applyFont="false" applyBorder="true" applyAlignment="true" applyProtection="true">
      <alignment horizontal="center" vertical="center" textRotation="0" wrapText="false" indent="0" shrinkToFit="false"/>
      <protection locked="true" hidden="true"/>
    </xf>
    <xf numFmtId="164" fontId="11" fillId="21" borderId="32" xfId="41" applyFont="false" applyBorder="true" applyAlignment="true" applyProtection="true">
      <alignment horizontal="center" vertical="center" textRotation="0" wrapText="false" indent="0" shrinkToFit="false"/>
      <protection locked="true" hidden="true"/>
    </xf>
    <xf numFmtId="164" fontId="11" fillId="21" borderId="18" xfId="41" applyFont="false" applyBorder="true" applyAlignment="true" applyProtection="true">
      <alignment horizontal="general" vertical="center" textRotation="0" wrapText="false" indent="0" shrinkToFit="false"/>
      <protection locked="true" hidden="true"/>
    </xf>
    <xf numFmtId="183" fontId="11" fillId="21" borderId="17" xfId="41" applyFont="false" applyBorder="true" applyAlignment="true" applyProtection="true">
      <alignment horizontal="left" vertical="center" textRotation="0" wrapText="false" indent="0" shrinkToFit="false"/>
      <protection locked="true" hidden="true"/>
    </xf>
    <xf numFmtId="164" fontId="11" fillId="7" borderId="0" xfId="41" applyFont="false" applyBorder="true" applyAlignment="false" applyProtection="true">
      <alignment horizontal="general" vertical="bottom" textRotation="0" wrapText="false" indent="0" shrinkToFit="false"/>
      <protection locked="true" hidden="true"/>
    </xf>
    <xf numFmtId="164" fontId="11" fillId="7" borderId="0" xfId="41" applyFont="false" applyBorder="false" applyAlignment="false" applyProtection="true">
      <alignment horizontal="general" vertical="bottom" textRotation="0" wrapText="false" indent="0" shrinkToFit="false"/>
      <protection locked="true" hidden="true"/>
    </xf>
    <xf numFmtId="183" fontId="8" fillId="7" borderId="0" xfId="41" applyFont="true" applyBorder="true" applyAlignment="true" applyProtection="true">
      <alignment horizontal="left" vertical="bottom" textRotation="0" wrapText="false" indent="0" shrinkToFit="false"/>
      <protection locked="true" hidden="true"/>
    </xf>
    <xf numFmtId="164" fontId="40" fillId="7" borderId="0" xfId="41" applyFont="true" applyBorder="false" applyAlignment="false" applyProtection="true">
      <alignment horizontal="general" vertical="bottom" textRotation="0" wrapText="false" indent="0" shrinkToFit="false"/>
      <protection locked="true" hidden="true"/>
    </xf>
    <xf numFmtId="164" fontId="8" fillId="7" borderId="0" xfId="41" applyFont="true" applyBorder="true" applyAlignment="true" applyProtection="true">
      <alignment horizontal="general" vertical="bottom" textRotation="0" wrapText="false" indent="0" shrinkToFit="false"/>
      <protection locked="true" hidden="true"/>
    </xf>
    <xf numFmtId="164" fontId="40" fillId="7" borderId="0" xfId="41" applyFont="true" applyBorder="true" applyAlignment="false" applyProtection="true">
      <alignment horizontal="general" vertical="bottom" textRotation="0" wrapText="false" indent="0" shrinkToFit="false"/>
      <protection locked="true" hidden="true"/>
    </xf>
    <xf numFmtId="164" fontId="8" fillId="7" borderId="0" xfId="41" applyFont="true" applyBorder="true" applyAlignment="true" applyProtection="true">
      <alignment horizontal="left" vertical="bottom" textRotation="0" wrapText="false" indent="0" shrinkToFit="false"/>
      <protection locked="true" hidden="true"/>
    </xf>
    <xf numFmtId="183" fontId="40" fillId="21" borderId="9" xfId="41" applyFont="true" applyBorder="true" applyAlignment="true" applyProtection="true">
      <alignment horizontal="left" vertical="bottom" textRotation="0" wrapText="false" indent="0" shrinkToFit="false"/>
      <protection locked="true" hidden="true"/>
    </xf>
    <xf numFmtId="183" fontId="40" fillId="21" borderId="9" xfId="41" applyFont="true" applyBorder="true" applyAlignment="true" applyProtection="true">
      <alignment horizontal="center" vertical="bottom" textRotation="0" wrapText="false" indent="0" shrinkToFit="false"/>
      <protection locked="true" hidden="true"/>
    </xf>
    <xf numFmtId="176" fontId="40" fillId="21" borderId="9" xfId="0" applyFont="true" applyBorder="true" applyAlignment="true" applyProtection="true">
      <alignment horizontal="left" vertical="bottom" textRotation="0" wrapText="false" indent="0" shrinkToFit="false"/>
      <protection locked="true" hidden="true"/>
    </xf>
    <xf numFmtId="183" fontId="40" fillId="21" borderId="9" xfId="41" applyFont="true" applyBorder="true" applyAlignment="true" applyProtection="true">
      <alignment horizontal="left" vertical="bottom" textRotation="0" wrapText="false" indent="0" shrinkToFit="false"/>
      <protection locked="true" hidden="true"/>
    </xf>
    <xf numFmtId="183" fontId="40" fillId="21" borderId="9" xfId="41" applyFont="true" applyBorder="true" applyAlignment="true" applyProtection="true">
      <alignment horizontal="center" vertical="bottom" textRotation="0" wrapText="false" indent="0" shrinkToFit="false"/>
      <protection locked="true" hidden="true"/>
    </xf>
    <xf numFmtId="183" fontId="40" fillId="21" borderId="9" xfId="0" applyFont="true" applyBorder="true" applyAlignment="true" applyProtection="true">
      <alignment horizontal="left" vertical="bottom" textRotation="0" wrapText="false" indent="0" shrinkToFit="false"/>
      <protection locked="true" hidden="true"/>
    </xf>
    <xf numFmtId="164" fontId="11" fillId="0" borderId="0" xfId="41" applyFont="false" applyBorder="true" applyAlignment="false" applyProtection="true">
      <alignment horizontal="general" vertical="bottom" textRotation="0" wrapText="false" indent="0" shrinkToFit="false"/>
      <protection locked="true" hidden="true"/>
    </xf>
    <xf numFmtId="164" fontId="11" fillId="0" borderId="0" xfId="41" applyFont="false" applyBorder="false" applyAlignment="false" applyProtection="true">
      <alignment horizontal="general" vertical="bottom" textRotation="0" wrapText="false" indent="0" shrinkToFit="false"/>
      <protection locked="true" hidden="true"/>
    </xf>
    <xf numFmtId="164" fontId="40" fillId="0" borderId="0" xfId="41" applyFont="true" applyBorder="false" applyAlignment="false" applyProtection="true">
      <alignment horizontal="general" vertical="bottom" textRotation="0" wrapText="false" indent="0" shrinkToFit="false"/>
      <protection locked="true" hidden="true"/>
    </xf>
    <xf numFmtId="176" fontId="40" fillId="21" borderId="9" xfId="41" applyFont="true" applyBorder="true" applyAlignment="true" applyProtection="true">
      <alignment horizontal="left" vertical="bottom" textRotation="0" wrapText="false" indent="0" shrinkToFit="false"/>
      <protection locked="true" hidden="true"/>
    </xf>
    <xf numFmtId="164" fontId="40" fillId="7" borderId="0" xfId="41" applyFont="true" applyBorder="true" applyAlignment="true" applyProtection="true">
      <alignment horizontal="left" vertical="bottom" textRotation="0" wrapText="false" indent="0" shrinkToFit="false"/>
      <protection locked="true" hidden="true"/>
    </xf>
    <xf numFmtId="164" fontId="8" fillId="22" borderId="9" xfId="41" applyFont="true" applyBorder="true" applyAlignment="true" applyProtection="true">
      <alignment horizontal="center" vertical="bottom" textRotation="0" wrapText="false" indent="0" shrinkToFit="false"/>
      <protection locked="true" hidden="true"/>
    </xf>
    <xf numFmtId="164" fontId="8" fillId="22" borderId="8" xfId="41" applyFont="true" applyBorder="true" applyAlignment="true" applyProtection="true">
      <alignment horizontal="general" vertical="bottom" textRotation="0" wrapText="false" indent="0" shrinkToFit="false"/>
      <protection locked="true" hidden="true"/>
    </xf>
    <xf numFmtId="164" fontId="8" fillId="22" borderId="2" xfId="41" applyFont="true" applyBorder="true" applyAlignment="true" applyProtection="true">
      <alignment horizontal="general" vertical="bottom" textRotation="0" wrapText="false" indent="0" shrinkToFit="false"/>
      <protection locked="true" hidden="true"/>
    </xf>
    <xf numFmtId="164" fontId="40" fillId="22" borderId="10" xfId="41" applyFont="true" applyBorder="true" applyAlignment="false" applyProtection="true">
      <alignment horizontal="general" vertical="bottom" textRotation="0" wrapText="false" indent="0" shrinkToFit="false"/>
      <protection locked="true" hidden="true"/>
    </xf>
    <xf numFmtId="164" fontId="40" fillId="22" borderId="2" xfId="41" applyFont="true" applyBorder="true" applyAlignment="false" applyProtection="true">
      <alignment horizontal="general" vertical="bottom" textRotation="0" wrapText="false" indent="0" shrinkToFit="false"/>
      <protection locked="true" hidden="true"/>
    </xf>
    <xf numFmtId="164" fontId="40" fillId="21" borderId="16" xfId="41" applyFont="true" applyBorder="true" applyAlignment="false" applyProtection="true">
      <alignment horizontal="general" vertical="bottom" textRotation="0" wrapText="false" indent="0" shrinkToFit="false"/>
      <protection locked="true" hidden="true"/>
    </xf>
    <xf numFmtId="164" fontId="8" fillId="21" borderId="0" xfId="41" applyFont="true" applyBorder="true" applyAlignment="true" applyProtection="true">
      <alignment horizontal="general" vertical="bottom" textRotation="0" wrapText="false" indent="0" shrinkToFit="false"/>
      <protection locked="true" hidden="true"/>
    </xf>
    <xf numFmtId="164" fontId="40" fillId="21" borderId="0" xfId="41" applyFont="true" applyBorder="true" applyAlignment="false" applyProtection="true">
      <alignment horizontal="general" vertical="bottom" textRotation="0" wrapText="false" indent="0" shrinkToFit="false"/>
      <protection locked="true" hidden="true"/>
    </xf>
    <xf numFmtId="164" fontId="72" fillId="21" borderId="17" xfId="41" applyFont="true" applyBorder="true" applyAlignment="true" applyProtection="true">
      <alignment horizontal="center" vertical="bottom" textRotation="0" wrapText="true" indent="0" shrinkToFit="false"/>
      <protection locked="true" hidden="true"/>
    </xf>
    <xf numFmtId="164" fontId="72" fillId="21" borderId="16" xfId="41" applyFont="true" applyBorder="true" applyAlignment="true" applyProtection="true">
      <alignment horizontal="left" vertical="bottom" textRotation="0" wrapText="false" indent="0" shrinkToFit="false"/>
      <protection locked="true" hidden="true"/>
    </xf>
    <xf numFmtId="164" fontId="72" fillId="21" borderId="0" xfId="41" applyFont="true" applyBorder="true" applyAlignment="true" applyProtection="true">
      <alignment horizontal="center" vertical="bottom" textRotation="0" wrapText="false" indent="0" shrinkToFit="false"/>
      <protection locked="true" hidden="true"/>
    </xf>
    <xf numFmtId="164" fontId="40" fillId="21" borderId="16" xfId="41" applyFont="true" applyBorder="true" applyAlignment="true" applyProtection="true">
      <alignment horizontal="left" vertical="bottom" textRotation="0" wrapText="false" indent="0" shrinkToFit="false"/>
      <protection locked="true" hidden="true"/>
    </xf>
    <xf numFmtId="183" fontId="40" fillId="21" borderId="0" xfId="41" applyFont="true" applyBorder="true" applyAlignment="true" applyProtection="true">
      <alignment horizontal="center" vertical="bottom" textRotation="0" wrapText="false" indent="0" shrinkToFit="false"/>
      <protection locked="true" hidden="true"/>
    </xf>
    <xf numFmtId="178" fontId="40" fillId="21" borderId="17" xfId="41" applyFont="true" applyBorder="true" applyAlignment="true" applyProtection="true">
      <alignment horizontal="right" vertical="bottom" textRotation="0" wrapText="false" indent="0" shrinkToFit="false"/>
      <protection locked="true" hidden="true"/>
    </xf>
    <xf numFmtId="164" fontId="40" fillId="21" borderId="0" xfId="41" applyFont="true" applyBorder="true" applyAlignment="true" applyProtection="true">
      <alignment horizontal="right" vertical="bottom" textRotation="0" wrapText="false" indent="0" shrinkToFit="false"/>
      <protection locked="true" hidden="true"/>
    </xf>
    <xf numFmtId="164" fontId="40" fillId="21" borderId="18" xfId="41" applyFont="true" applyBorder="true" applyAlignment="true" applyProtection="true">
      <alignment horizontal="left" vertical="bottom" textRotation="0" wrapText="false" indent="0" shrinkToFit="false"/>
      <protection locked="true" hidden="true"/>
    </xf>
    <xf numFmtId="183" fontId="40" fillId="21" borderId="19" xfId="41" applyFont="true" applyBorder="true" applyAlignment="true" applyProtection="true">
      <alignment horizontal="center" vertical="bottom" textRotation="0" wrapText="false" indent="0" shrinkToFit="false"/>
      <protection locked="true" hidden="true"/>
    </xf>
    <xf numFmtId="164" fontId="40" fillId="21" borderId="19" xfId="41" applyFont="true" applyBorder="true" applyAlignment="false" applyProtection="true">
      <alignment horizontal="general" vertical="bottom" textRotation="0" wrapText="false" indent="0" shrinkToFit="false"/>
      <protection locked="true" hidden="true"/>
    </xf>
    <xf numFmtId="178" fontId="40" fillId="21" borderId="20" xfId="41" applyFont="true" applyBorder="true" applyAlignment="true" applyProtection="true">
      <alignment horizontal="right" vertical="bottom" textRotation="0" wrapText="false" indent="0" shrinkToFit="false"/>
      <protection locked="true" hidden="true"/>
    </xf>
    <xf numFmtId="164" fontId="40" fillId="21" borderId="8" xfId="41" applyFont="true" applyBorder="true" applyAlignment="true" applyProtection="true">
      <alignment horizontal="right" vertical="bottom" textRotation="0" wrapText="false" indent="0" shrinkToFit="false"/>
      <protection locked="true" hidden="true"/>
    </xf>
    <xf numFmtId="183" fontId="40" fillId="21" borderId="2" xfId="41" applyFont="true" applyBorder="true" applyAlignment="true" applyProtection="true">
      <alignment horizontal="left" vertical="bottom" textRotation="0" wrapText="false" indent="0" shrinkToFit="false"/>
      <protection locked="true" hidden="true"/>
    </xf>
    <xf numFmtId="164" fontId="40" fillId="21" borderId="2" xfId="41" applyFont="true" applyBorder="true" applyAlignment="false" applyProtection="true">
      <alignment horizontal="general" vertical="bottom" textRotation="0" wrapText="false" indent="0" shrinkToFit="false"/>
      <protection locked="true" hidden="true"/>
    </xf>
    <xf numFmtId="164" fontId="40" fillId="21" borderId="10" xfId="41" applyFont="true" applyBorder="true" applyAlignment="false" applyProtection="true">
      <alignment horizontal="general" vertical="bottom" textRotation="0" wrapText="false" indent="0" shrinkToFit="false"/>
      <protection locked="true" hidden="true"/>
    </xf>
    <xf numFmtId="164" fontId="40" fillId="7" borderId="0" xfId="41" applyFont="true" applyBorder="true" applyAlignment="true" applyProtection="true">
      <alignment horizontal="right" vertical="bottom" textRotation="0" wrapText="false" indent="0" shrinkToFit="false"/>
      <protection locked="true" hidden="true"/>
    </xf>
    <xf numFmtId="164" fontId="8" fillId="21" borderId="16" xfId="41" applyFont="true" applyBorder="true" applyAlignment="true" applyProtection="true">
      <alignment horizontal="general" vertical="bottom" textRotation="0" wrapText="false" indent="0" shrinkToFit="false"/>
      <protection locked="true" hidden="true"/>
    </xf>
    <xf numFmtId="164" fontId="40" fillId="21" borderId="17" xfId="41" applyFont="true" applyBorder="true" applyAlignment="false" applyProtection="true">
      <alignment horizontal="general" vertical="bottom" textRotation="0" wrapText="false" indent="0" shrinkToFit="false"/>
      <protection locked="true" hidden="true"/>
    </xf>
    <xf numFmtId="164" fontId="72" fillId="21" borderId="0" xfId="41" applyFont="true" applyBorder="true" applyAlignment="true" applyProtection="true">
      <alignment horizontal="center" vertical="bottom" textRotation="0" wrapText="true" indent="0" shrinkToFit="false"/>
      <protection locked="true" hidden="true"/>
    </xf>
    <xf numFmtId="178" fontId="73" fillId="21" borderId="0" xfId="41" applyFont="true" applyBorder="true" applyAlignment="true" applyProtection="true">
      <alignment horizontal="right" vertical="bottom" textRotation="0" wrapText="false" indent="0" shrinkToFit="false"/>
      <protection locked="true" hidden="true"/>
    </xf>
    <xf numFmtId="178" fontId="73" fillId="21" borderId="17" xfId="41" applyFont="true" applyBorder="true" applyAlignment="true" applyProtection="true">
      <alignment horizontal="right" vertical="bottom" textRotation="0" wrapText="false" indent="0" shrinkToFit="false"/>
      <protection locked="true" hidden="true"/>
    </xf>
    <xf numFmtId="178" fontId="40" fillId="21" borderId="0" xfId="41" applyFont="true" applyBorder="true" applyAlignment="true" applyProtection="true">
      <alignment horizontal="right" vertical="bottom" textRotation="0" wrapText="false" indent="0" shrinkToFit="false"/>
      <protection locked="true" hidden="true"/>
    </xf>
    <xf numFmtId="178" fontId="40" fillId="21" borderId="19" xfId="41" applyFont="true" applyBorder="true" applyAlignment="true" applyProtection="true">
      <alignment horizontal="right" vertical="bottom" textRotation="0" wrapText="false" indent="0" shrinkToFit="false"/>
      <protection locked="true" hidden="true"/>
    </xf>
    <xf numFmtId="164" fontId="40" fillId="21" borderId="19" xfId="41" applyFont="true" applyBorder="true" applyAlignment="true" applyProtection="true">
      <alignment horizontal="right" vertical="bottom" textRotation="0" wrapText="false" indent="0" shrinkToFit="false"/>
      <protection locked="true" hidden="true"/>
    </xf>
    <xf numFmtId="164" fontId="8" fillId="22" borderId="10" xfId="41" applyFont="true" applyBorder="true" applyAlignment="true" applyProtection="true">
      <alignment horizontal="general" vertical="bottom" textRotation="0" wrapText="false" indent="0" shrinkToFit="false"/>
      <protection locked="true" hidden="true"/>
    </xf>
    <xf numFmtId="164" fontId="8" fillId="21" borderId="17" xfId="41" applyFont="true" applyBorder="true" applyAlignment="true" applyProtection="true">
      <alignment horizontal="general" vertical="bottom" textRotation="0" wrapText="false" indent="0" shrinkToFit="false"/>
      <protection locked="true" hidden="true"/>
    </xf>
    <xf numFmtId="164" fontId="72" fillId="21" borderId="17" xfId="41" applyFont="true" applyBorder="true" applyAlignment="true" applyProtection="true">
      <alignment horizontal="center" vertical="bottom" textRotation="0" wrapText="false" indent="0" shrinkToFit="false"/>
      <protection locked="true" hidden="true"/>
    </xf>
    <xf numFmtId="186" fontId="40" fillId="21" borderId="0" xfId="41" applyFont="true" applyBorder="true" applyAlignment="true" applyProtection="true">
      <alignment horizontal="center" vertical="bottom" textRotation="0" wrapText="false" indent="0" shrinkToFit="false"/>
      <protection locked="true" hidden="true"/>
    </xf>
    <xf numFmtId="186" fontId="40" fillId="21" borderId="17" xfId="41" applyFont="true" applyBorder="true" applyAlignment="true" applyProtection="true">
      <alignment horizontal="center" vertical="bottom" textRotation="0" wrapText="false" indent="0" shrinkToFit="false"/>
      <protection locked="true" hidden="true"/>
    </xf>
    <xf numFmtId="164" fontId="40" fillId="21" borderId="17" xfId="41" applyFont="true" applyBorder="true" applyAlignment="true" applyProtection="true">
      <alignment horizontal="center" vertical="bottom" textRotation="0" wrapText="false" indent="0" shrinkToFit="false"/>
      <protection locked="true" hidden="true"/>
    </xf>
    <xf numFmtId="164" fontId="40" fillId="21" borderId="18" xfId="41" applyFont="true" applyBorder="true" applyAlignment="false" applyProtection="true">
      <alignment horizontal="general" vertical="bottom" textRotation="0" wrapText="false" indent="0" shrinkToFit="false"/>
      <protection locked="true" hidden="true"/>
    </xf>
    <xf numFmtId="164" fontId="40" fillId="21" borderId="20" xfId="41" applyFont="true" applyBorder="true" applyAlignment="false" applyProtection="true">
      <alignment horizontal="general" vertical="bottom" textRotation="0" wrapText="false" indent="0" shrinkToFit="false"/>
      <protection locked="true" hidden="tru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21" borderId="13" xfId="0" applyFont="true" applyBorder="true" applyAlignment="true" applyProtection="false">
      <alignment horizontal="center" vertical="bottom" textRotation="0" wrapText="false" indent="0" shrinkToFit="false"/>
      <protection locked="true" hidden="false"/>
    </xf>
    <xf numFmtId="164" fontId="0" fillId="21" borderId="15" xfId="0" applyFont="false" applyBorder="true" applyAlignment="true" applyProtection="false">
      <alignment horizontal="center" vertical="bottom" textRotation="0" wrapText="false" indent="0" shrinkToFit="false"/>
      <protection locked="true" hidden="false"/>
    </xf>
    <xf numFmtId="164" fontId="0" fillId="21" borderId="13" xfId="0" applyFont="false" applyBorder="true" applyAlignment="false" applyProtection="false">
      <alignment horizontal="general" vertical="bottom" textRotation="0" wrapText="false" indent="0" shrinkToFit="false"/>
      <protection locked="true" hidden="false"/>
    </xf>
    <xf numFmtId="164" fontId="0" fillId="21" borderId="14" xfId="0" applyFont="true" applyBorder="true" applyAlignment="true" applyProtection="false">
      <alignment horizontal="center" vertical="bottom" textRotation="0" wrapText="false" indent="0" shrinkToFit="false"/>
      <protection locked="true" hidden="false"/>
    </xf>
    <xf numFmtId="164" fontId="0" fillId="21" borderId="15" xfId="0" applyFont="false" applyBorder="true" applyAlignment="false" applyProtection="false">
      <alignment horizontal="general" vertical="bottom"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64" fontId="0" fillId="21" borderId="8" xfId="0" applyFont="false" applyBorder="true" applyAlignment="false" applyProtection="false">
      <alignment horizontal="general" vertical="bottom" textRotation="0" wrapText="false" indent="0" shrinkToFit="false"/>
      <protection locked="true" hidden="false"/>
    </xf>
    <xf numFmtId="164" fontId="0" fillId="21" borderId="2" xfId="0" applyFont="true" applyBorder="true" applyAlignment="true" applyProtection="false">
      <alignment horizontal="center" vertical="bottom" textRotation="0" wrapText="false" indent="0" shrinkToFit="false"/>
      <protection locked="true" hidden="false"/>
    </xf>
    <xf numFmtId="164" fontId="0" fillId="21" borderId="10"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21" borderId="18" xfId="0" applyFont="true" applyBorder="true" applyAlignment="true" applyProtection="false">
      <alignment horizontal="center" vertical="bottom" textRotation="0" wrapText="false" indent="0" shrinkToFit="false"/>
      <protection locked="true" hidden="false"/>
    </xf>
    <xf numFmtId="164" fontId="0" fillId="21" borderId="20" xfId="0" applyFont="false" applyBorder="true" applyAlignment="true" applyProtection="false">
      <alignment horizontal="center" vertical="bottom" textRotation="0" wrapText="false" indent="0" shrinkToFit="false"/>
      <protection locked="true" hidden="false"/>
    </xf>
    <xf numFmtId="164" fontId="0" fillId="21" borderId="9" xfId="0" applyFont="true" applyBorder="true" applyAlignment="true" applyProtection="false">
      <alignment horizontal="center" vertical="bottom" textRotation="0" wrapText="false" indent="0" shrinkToFit="false"/>
      <protection locked="true" hidden="false"/>
    </xf>
    <xf numFmtId="164" fontId="0" fillId="21" borderId="1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87" fontId="0" fillId="0" borderId="0" xfId="0" applyFont="true" applyBorder="true" applyAlignment="false" applyProtection="false">
      <alignment horizontal="general" vertical="bottom" textRotation="0" wrapText="false" indent="0" shrinkToFit="false"/>
      <protection locked="true" hidden="false"/>
    </xf>
    <xf numFmtId="177" fontId="0" fillId="0" borderId="0" xfId="0" applyFont="false" applyBorder="true" applyAlignment="false" applyProtection="false">
      <alignment horizontal="general" vertical="bottom" textRotation="0" wrapText="false" indent="0" shrinkToFit="false"/>
      <protection locked="true" hidden="false"/>
    </xf>
    <xf numFmtId="183" fontId="0" fillId="21" borderId="9" xfId="0" applyFont="false" applyBorder="true" applyAlignment="false" applyProtection="false">
      <alignment horizontal="general" vertical="bottom" textRotation="0" wrapText="false" indent="0" shrinkToFit="false"/>
      <protection locked="true" hidden="false"/>
    </xf>
    <xf numFmtId="164" fontId="0" fillId="21" borderId="9" xfId="0" applyFont="true" applyBorder="true" applyAlignment="true" applyProtection="false">
      <alignment horizontal="left" vertical="bottom" textRotation="0" wrapText="false" indent="0" shrinkToFit="false"/>
      <protection locked="true" hidden="false"/>
    </xf>
    <xf numFmtId="186" fontId="0" fillId="21" borderId="9" xfId="0" applyFont="false" applyBorder="true" applyAlignment="false" applyProtection="false">
      <alignment horizontal="general" vertical="bottom" textRotation="0" wrapText="false" indent="0" shrinkToFit="false"/>
      <protection locked="true" hidden="false"/>
    </xf>
    <xf numFmtId="188" fontId="0" fillId="0" borderId="0" xfId="0" applyFont="false" applyBorder="false" applyAlignment="false" applyProtection="false">
      <alignment horizontal="general" vertical="bottom" textRotation="0" wrapText="false" indent="0" shrinkToFit="false"/>
      <protection locked="true" hidden="false"/>
    </xf>
    <xf numFmtId="164" fontId="0" fillId="21" borderId="16" xfId="0" applyFont="false" applyBorder="true" applyAlignment="true" applyProtection="false">
      <alignment horizontal="center" vertical="bottom" textRotation="0" wrapText="false" indent="0" shrinkToFit="false"/>
      <protection locked="true" hidden="false"/>
    </xf>
    <xf numFmtId="164" fontId="0" fillId="21" borderId="17" xfId="0" applyFont="false" applyBorder="true" applyAlignment="true" applyProtection="false">
      <alignment horizontal="center" vertical="bottom" textRotation="0" wrapText="false" indent="0" shrinkToFit="false"/>
      <protection locked="true" hidden="false"/>
    </xf>
    <xf numFmtId="183" fontId="0" fillId="21" borderId="57" xfId="0" applyFont="false" applyBorder="true" applyAlignment="true" applyProtection="false">
      <alignment horizontal="center" vertical="bottom" textRotation="0" wrapText="false" indent="0" shrinkToFit="false"/>
      <protection locked="true" hidden="false"/>
    </xf>
    <xf numFmtId="164" fontId="0" fillId="21" borderId="12" xfId="0" applyFont="false" applyBorder="true" applyAlignment="true" applyProtection="false">
      <alignment horizontal="center" vertical="bottom" textRotation="0" wrapText="false" indent="0" shrinkToFit="false"/>
      <protection locked="true" hidden="false"/>
    </xf>
    <xf numFmtId="188"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83" fontId="0" fillId="21" borderId="9" xfId="44" applyFont="false" applyBorder="true" applyAlignment="true" applyProtection="true">
      <alignment horizontal="center" vertical="bottom" textRotation="0" wrapText="false" indent="0" shrinkToFit="false"/>
      <protection locked="true" hidden="false"/>
    </xf>
    <xf numFmtId="164" fontId="0" fillId="21" borderId="9" xfId="44" applyFont="true" applyBorder="true" applyAlignment="true" applyProtection="true">
      <alignment horizontal="center" vertical="bottom" textRotation="0" wrapText="false" indent="0" shrinkToFit="false"/>
      <protection locked="true" hidden="false"/>
    </xf>
    <xf numFmtId="164" fontId="0" fillId="21" borderId="11" xfId="0" applyFont="false" applyBorder="true" applyAlignment="false" applyProtection="false">
      <alignment horizontal="general" vertical="bottom" textRotation="0" wrapText="false" indent="0" shrinkToFit="false"/>
      <protection locked="true" hidden="false"/>
    </xf>
    <xf numFmtId="178" fontId="0" fillId="0" borderId="0" xfId="0" applyFont="false" applyBorder="false" applyAlignment="false" applyProtection="false">
      <alignment horizontal="general" vertical="bottom" textRotation="0" wrapText="false" indent="0" shrinkToFit="false"/>
      <protection locked="true" hidden="false"/>
    </xf>
    <xf numFmtId="183" fontId="0" fillId="21" borderId="9" xfId="44" applyFont="false" applyBorder="true" applyAlignment="true" applyProtection="true">
      <alignment horizontal="center" vertical="bottom" textRotation="0" wrapText="false" indent="0" shrinkToFit="false"/>
      <protection locked="true" hidden="false"/>
    </xf>
    <xf numFmtId="164" fontId="0" fillId="21" borderId="8" xfId="0" applyFont="true" applyBorder="true" applyAlignment="true" applyProtection="false">
      <alignment horizontal="center" vertical="bottom" textRotation="0" wrapText="false" indent="0" shrinkToFit="false"/>
      <protection locked="true" hidden="false"/>
    </xf>
    <xf numFmtId="164" fontId="0" fillId="21" borderId="10" xfId="0" applyFont="false" applyBorder="true" applyAlignment="true" applyProtection="false">
      <alignment horizontal="center" vertical="bottom" textRotation="0" wrapText="false" indent="0" shrinkToFit="false"/>
      <protection locked="true" hidden="false"/>
    </xf>
    <xf numFmtId="183" fontId="0" fillId="21" borderId="2" xfId="0" applyFont="false" applyBorder="true" applyAlignment="false" applyProtection="false">
      <alignment horizontal="general" vertical="bottom" textRotation="0" wrapText="false" indent="0" shrinkToFit="false"/>
      <protection locked="true" hidden="false"/>
    </xf>
    <xf numFmtId="164" fontId="0" fillId="23" borderId="9" xfId="0" applyFont="false" applyBorder="true" applyAlignment="false" applyProtection="false">
      <alignment horizontal="general" vertical="bottom" textRotation="0" wrapText="false" indent="0" shrinkToFit="false"/>
      <protection locked="true" hidden="false"/>
    </xf>
    <xf numFmtId="164" fontId="0" fillId="0" borderId="0" xfId="44" applyFont="false" applyBorder="tru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0" fillId="0" borderId="0" xfId="44" applyFont="true" applyBorder="true" applyAlignment="true" applyProtection="true">
      <alignment horizontal="left" vertical="bottom" textRotation="0" wrapText="false" indent="0" shrinkToFit="false"/>
      <protection locked="true" hidden="false"/>
    </xf>
    <xf numFmtId="164" fontId="0" fillId="0" borderId="0" xfId="44" applyFont="false" applyBorder="true" applyAlignment="true" applyProtection="true">
      <alignment horizontal="left" vertical="bottom" textRotation="0" wrapText="false" indent="0" shrinkToFit="false"/>
      <protection locked="true" hidden="false"/>
    </xf>
    <xf numFmtId="164" fontId="0" fillId="23" borderId="9" xfId="44"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3" borderId="9" xfId="0" applyFont="true" applyBorder="true" applyAlignment="true" applyProtection="false">
      <alignment horizontal="center" vertical="bottom" textRotation="0" wrapText="false" indent="0" shrinkToFit="false"/>
      <protection locked="true" hidden="false"/>
    </xf>
    <xf numFmtId="164" fontId="0" fillId="23" borderId="0" xfId="0" applyFont="false" applyBorder="false" applyAlignment="false" applyProtection="false">
      <alignment horizontal="general" vertical="bottom" textRotation="0" wrapText="false" indent="0" shrinkToFit="false"/>
      <protection locked="true" hidden="false"/>
    </xf>
    <xf numFmtId="164" fontId="0" fillId="23" borderId="0" xfId="44" applyFont="true" applyBorder="true" applyAlignment="true" applyProtection="true">
      <alignment horizontal="center" vertical="bottom" textRotation="0" wrapText="false" indent="0" shrinkToFit="false"/>
      <protection locked="true" hidden="false"/>
    </xf>
    <xf numFmtId="164" fontId="0" fillId="23" borderId="0" xfId="44" applyFont="false" applyBorder="true" applyAlignment="true" applyProtection="true">
      <alignment horizontal="center" vertical="bottom" textRotation="0" wrapText="false" indent="0" shrinkToFit="false"/>
      <protection locked="true" hidden="false"/>
    </xf>
    <xf numFmtId="164" fontId="0" fillId="0" borderId="0" xfId="44" applyFont="false" applyBorder="true" applyAlignment="true" applyProtection="true">
      <alignment horizontal="center" vertical="bottom" textRotation="0" wrapText="false" indent="0" shrinkToFit="false"/>
      <protection locked="true" hidden="false"/>
    </xf>
    <xf numFmtId="164" fontId="0" fillId="0" borderId="0" xfId="44" applyFont="false" applyBorder="true" applyAlignment="true" applyProtection="true">
      <alignment horizontal="center" vertical="bottom" textRotation="0" wrapText="false" indent="0" shrinkToFit="false"/>
      <protection locked="true" hidden="false"/>
    </xf>
    <xf numFmtId="164" fontId="0" fillId="23" borderId="0" xfId="44" applyFont="true" applyBorder="true" applyAlignment="true" applyProtection="true">
      <alignment horizontal="left" vertical="bottom" textRotation="0" wrapText="false" indent="0" shrinkToFit="false"/>
      <protection locked="true" hidden="false"/>
    </xf>
    <xf numFmtId="164" fontId="0" fillId="23" borderId="9" xfId="44" applyFont="false" applyBorder="true" applyAlignment="true" applyProtection="true">
      <alignment horizontal="center" vertical="bottom" textRotation="0" wrapText="false" indent="0" shrinkToFit="false"/>
      <protection locked="false" hidden="false"/>
    </xf>
    <xf numFmtId="164" fontId="0" fillId="23" borderId="11" xfId="0" applyFont="false" applyBorder="true" applyAlignment="false" applyProtection="false">
      <alignment horizontal="general" vertical="bottom" textRotation="0" wrapText="false" indent="0" shrinkToFit="false"/>
      <protection locked="true" hidden="false"/>
    </xf>
    <xf numFmtId="164" fontId="0" fillId="23" borderId="0" xfId="44" applyFont="true" applyBorder="true" applyAlignment="true" applyProtection="true">
      <alignment horizontal="right" vertical="bottom" textRotation="0" wrapText="false" indent="0" shrinkToFit="false"/>
      <protection locked="true" hidden="false"/>
    </xf>
    <xf numFmtId="164" fontId="0" fillId="23" borderId="57" xfId="0" applyFont="false" applyBorder="true" applyAlignment="false" applyProtection="false">
      <alignment horizontal="general" vertical="bottom" textRotation="0" wrapText="false" indent="0" shrinkToFit="false"/>
      <protection locked="true" hidden="false"/>
    </xf>
    <xf numFmtId="164" fontId="0" fillId="23" borderId="0" xfId="0" applyFont="false" applyBorder="false" applyAlignment="true" applyProtection="false">
      <alignment horizontal="right" vertical="bottom" textRotation="0" wrapText="false" indent="0" shrinkToFit="false"/>
      <protection locked="true" hidden="false"/>
    </xf>
    <xf numFmtId="183" fontId="0" fillId="23" borderId="0" xfId="0" applyFont="false" applyBorder="true" applyAlignment="false" applyProtection="false">
      <alignment horizontal="general" vertical="bottom" textRotation="0" wrapText="false" indent="0" shrinkToFit="false"/>
      <protection locked="true" hidden="false"/>
    </xf>
    <xf numFmtId="164" fontId="0" fillId="23" borderId="1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21" borderId="0" xfId="0" applyFont="true" applyBorder="false" applyAlignment="true" applyProtection="false">
      <alignment horizontal="center" vertical="bottom" textRotation="0" wrapText="false" indent="0" shrinkToFit="false"/>
      <protection locked="true" hidden="false"/>
    </xf>
    <xf numFmtId="183" fontId="0" fillId="21" borderId="0" xfId="0" applyFont="false" applyBorder="true" applyAlignment="false" applyProtection="false">
      <alignment horizontal="general" vertical="bottom" textRotation="0" wrapText="false" indent="0" shrinkToFit="false"/>
      <protection locked="true" hidden="false"/>
    </xf>
    <xf numFmtId="164" fontId="0" fillId="0" borderId="0" xfId="44" applyFont="true" applyBorder="true" applyAlignment="true" applyProtection="true">
      <alignment horizontal="center" vertical="bottom" textRotation="0" wrapText="false" indent="0" shrinkToFit="false"/>
      <protection locked="true" hidden="false"/>
    </xf>
    <xf numFmtId="183" fontId="0" fillId="21" borderId="14" xfId="0" applyFont="false" applyBorder="true" applyAlignment="false" applyProtection="false">
      <alignment horizontal="general" vertical="bottom" textRotation="0" wrapText="false" indent="0" shrinkToFit="false"/>
      <protection locked="true" hidden="false"/>
    </xf>
    <xf numFmtId="183" fontId="0" fillId="24" borderId="0" xfId="44" applyFont="true" applyBorder="true" applyAlignment="true" applyProtection="true">
      <alignment horizontal="center" vertical="bottom" textRotation="0" wrapText="false" indent="0" shrinkToFit="false"/>
      <protection locked="true" hidden="false"/>
    </xf>
    <xf numFmtId="183" fontId="0" fillId="24" borderId="9" xfId="44" applyFont="false" applyBorder="true" applyAlignment="true" applyProtection="true">
      <alignment horizontal="center" vertical="bottom" textRotation="0" wrapText="false" indent="0" shrinkToFit="false"/>
      <protection locked="false" hidden="false"/>
    </xf>
    <xf numFmtId="183" fontId="0" fillId="21" borderId="16" xfId="0" applyFont="false" applyBorder="true" applyAlignment="false" applyProtection="false">
      <alignment horizontal="general" vertical="bottom" textRotation="0" wrapText="false" indent="0" shrinkToFit="false"/>
      <protection locked="true" hidden="false"/>
    </xf>
    <xf numFmtId="183" fontId="0" fillId="21" borderId="17" xfId="0" applyFont="false" applyBorder="true" applyAlignment="false" applyProtection="false">
      <alignment horizontal="general" vertical="bottom" textRotation="0" wrapText="false" indent="0" shrinkToFit="false"/>
      <protection locked="true" hidden="false"/>
    </xf>
    <xf numFmtId="164" fontId="0" fillId="21" borderId="57" xfId="0" applyFont="false" applyBorder="true" applyAlignment="false" applyProtection="false">
      <alignment horizontal="general" vertical="bottom" textRotation="0" wrapText="false" indent="0" shrinkToFit="false"/>
      <protection locked="true" hidden="false"/>
    </xf>
    <xf numFmtId="183" fontId="0" fillId="21" borderId="18" xfId="0" applyFont="false" applyBorder="true" applyAlignment="false" applyProtection="false">
      <alignment horizontal="general" vertical="bottom" textRotation="0" wrapText="false" indent="0" shrinkToFit="false"/>
      <protection locked="true" hidden="false"/>
    </xf>
    <xf numFmtId="183" fontId="0" fillId="21" borderId="19" xfId="0" applyFont="false" applyBorder="true" applyAlignment="false" applyProtection="false">
      <alignment horizontal="general" vertical="bottom" textRotation="0" wrapText="false" indent="0" shrinkToFit="false"/>
      <protection locked="true" hidden="false"/>
    </xf>
    <xf numFmtId="183" fontId="0" fillId="21" borderId="20" xfId="0" applyFont="false" applyBorder="true" applyAlignment="false" applyProtection="false">
      <alignment horizontal="general" vertical="bottom" textRotation="0" wrapText="false" indent="0" shrinkToFit="false"/>
      <protection locked="true" hidden="false"/>
    </xf>
    <xf numFmtId="164" fontId="0" fillId="21" borderId="12" xfId="0" applyFont="false" applyBorder="true" applyAlignment="false" applyProtection="false">
      <alignment horizontal="general" vertical="bottom" textRotation="0" wrapText="false" indent="0" shrinkToFit="false"/>
      <protection locked="true" hidden="false"/>
    </xf>
    <xf numFmtId="183" fontId="0" fillId="24" borderId="9" xfId="0" applyFont="false" applyBorder="true" applyAlignment="true" applyProtection="false">
      <alignment horizontal="center" vertical="bottom" textRotation="0" wrapText="false" indent="0" shrinkToFit="false"/>
      <protection locked="true" hidden="false"/>
    </xf>
    <xf numFmtId="164" fontId="0" fillId="23" borderId="9" xfId="0" applyFont="true" applyBorder="true" applyAlignment="true" applyProtection="true">
      <alignment horizontal="center" vertical="bottom" textRotation="0" wrapText="false" indent="0" shrinkToFit="false"/>
      <protection locked="false" hidden="false"/>
    </xf>
    <xf numFmtId="183" fontId="0" fillId="23" borderId="9" xfId="0" applyFont="false" applyBorder="true" applyAlignment="false" applyProtection="false">
      <alignment horizontal="general" vertical="bottom" textRotation="0" wrapText="false" indent="0" shrinkToFit="false"/>
      <protection locked="true" hidden="false"/>
    </xf>
    <xf numFmtId="164" fontId="0" fillId="23" borderId="9" xfId="0" applyFont="true" applyBorder="true" applyAlignment="true" applyProtection="false">
      <alignment horizontal="right" vertical="bottom" textRotation="0" wrapText="false" indent="0" shrinkToFit="false"/>
      <protection locked="true" hidden="false"/>
    </xf>
    <xf numFmtId="183" fontId="0" fillId="24" borderId="0" xfId="0" applyFont="false" applyBorder="false" applyAlignment="true" applyProtection="false">
      <alignment horizontal="center" vertical="bottom" textRotation="0" wrapText="false" indent="0" shrinkToFit="false"/>
      <protection locked="true" hidden="false"/>
    </xf>
    <xf numFmtId="164" fontId="7" fillId="7"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26" fillId="7" borderId="0" xfId="20" applyFont="true" applyBorder="true" applyAlignment="true" applyProtection="true">
      <alignment horizontal="left" vertical="center" textRotation="0" wrapText="false" indent="0" shrinkToFit="false"/>
      <protection locked="true" hidden="false"/>
    </xf>
    <xf numFmtId="164" fontId="26" fillId="7" borderId="0" xfId="20" applyFont="fals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26" fillId="8" borderId="0" xfId="20" applyFont="true" applyBorder="true" applyAlignment="true" applyProtection="true">
      <alignment horizontal="center" vertical="bottom" textRotation="0" wrapText="false" indent="0" shrinkToFit="false"/>
      <protection locked="true" hidden="false"/>
    </xf>
    <xf numFmtId="164" fontId="26" fillId="8" borderId="0" xfId="20" applyFont="false" applyBorder="true" applyAlignment="true" applyProtection="true">
      <alignment horizontal="general" vertical="bottom" textRotation="0" wrapText="false" indent="0" shrinkToFit="false"/>
      <protection locked="true" hidden="false"/>
    </xf>
    <xf numFmtId="164" fontId="26" fillId="7" borderId="0" xfId="20" applyFont="false" applyBorder="true" applyAlignment="true" applyProtection="true">
      <alignment horizontal="left" vertical="bottom" textRotation="0" wrapText="false" indent="0" shrinkToFit="false"/>
      <protection locked="true" hidden="false"/>
    </xf>
    <xf numFmtId="164" fontId="26" fillId="7" borderId="0" xfId="20" applyFont="false" applyBorder="true" applyAlignment="true" applyProtection="true">
      <alignment horizontal="center" vertical="bottom" textRotation="0" wrapText="false" indent="0" shrinkToFit="false"/>
      <protection locked="true" hidden="false"/>
    </xf>
    <xf numFmtId="164" fontId="26" fillId="7" borderId="5" xfId="20" applyFont="false" applyBorder="true" applyAlignment="true" applyProtection="true">
      <alignment horizontal="center" vertical="bottom" textRotation="0" wrapText="false" indent="0" shrinkToFit="false"/>
      <protection locked="true" hidden="false"/>
    </xf>
    <xf numFmtId="164" fontId="26" fillId="0" borderId="0" xfId="20" applyFont="false" applyBorder="true" applyAlignment="true" applyProtection="true">
      <alignment horizontal="general" vertical="bottom" textRotation="0" wrapText="false" indent="0" shrinkToFit="false"/>
      <protection locked="true" hidden="false"/>
    </xf>
    <xf numFmtId="164" fontId="26" fillId="0" borderId="0" xfId="20" applyFont="false" applyBorder="true" applyAlignment="true" applyProtection="true">
      <alignment horizontal="general" vertical="bottom" textRotation="0" wrapText="true" indent="0" shrinkToFit="false"/>
      <protection locked="true" hidden="false"/>
    </xf>
    <xf numFmtId="164" fontId="7" fillId="7" borderId="0" xfId="0" applyFont="true" applyBorder="false" applyAlignment="true" applyProtection="false">
      <alignment horizontal="general" vertical="bottom" textRotation="0" wrapText="true" indent="0" shrinkToFit="false"/>
      <protection locked="true" hidden="false"/>
    </xf>
    <xf numFmtId="189" fontId="0" fillId="7" borderId="0" xfId="0" applyFont="true" applyBorder="false" applyAlignment="false" applyProtection="false">
      <alignment horizontal="general" vertical="bottom" textRotation="0" wrapText="false" indent="0" shrinkToFit="false"/>
      <protection locked="true" hidden="false"/>
    </xf>
    <xf numFmtId="164" fontId="0" fillId="7" borderId="55" xfId="0" applyFont="false" applyBorder="true" applyAlignment="false" applyProtection="false">
      <alignment horizontal="general" vertical="bottom" textRotation="0" wrapText="false" indent="0" shrinkToFit="false"/>
      <protection locked="true" hidden="false"/>
    </xf>
    <xf numFmtId="164" fontId="0" fillId="7" borderId="56" xfId="0" applyFont="false" applyBorder="true" applyAlignment="false" applyProtection="false">
      <alignment horizontal="general" vertical="bottom" textRotation="0" wrapText="false" indent="0" shrinkToFit="false"/>
      <protection locked="true" hidden="false"/>
    </xf>
    <xf numFmtId="164" fontId="0" fillId="7" borderId="0" xfId="0" applyFont="false" applyBorder="true" applyAlignment="false" applyProtection="false">
      <alignment horizontal="general" vertical="bottom" textRotation="0" wrapText="false" indent="0" shrinkToFit="false"/>
      <protection locked="true" hidden="false"/>
    </xf>
    <xf numFmtId="164" fontId="27" fillId="8" borderId="5" xfId="0" applyFont="true" applyBorder="true" applyAlignment="true" applyProtection="false">
      <alignment horizontal="center" vertical="bottom" textRotation="0" wrapText="false" indent="0" shrinkToFit="false"/>
      <protection locked="true" hidden="false"/>
    </xf>
    <xf numFmtId="164" fontId="11"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87" fontId="11" fillId="0" borderId="0" xfId="41" applyFont="false" applyBorder="false" applyAlignment="false" applyProtection="false">
      <alignment horizontal="general" vertical="bottom" textRotation="0" wrapText="false" indent="0" shrinkToFit="false"/>
      <protection locked="true" hidden="false"/>
    </xf>
    <xf numFmtId="187" fontId="11" fillId="0" borderId="0" xfId="41" applyFont="false" applyBorder="false" applyAlignment="true" applyProtection="false">
      <alignment horizontal="center" vertical="bottom" textRotation="0" wrapText="false" indent="0" shrinkToFit="false"/>
      <protection locked="true" hidden="false"/>
    </xf>
    <xf numFmtId="187" fontId="11" fillId="7" borderId="0" xfId="41" applyFont="false" applyBorder="false" applyAlignment="true" applyProtection="false">
      <alignment horizontal="center" vertical="bottom" textRotation="0" wrapText="false" indent="0" shrinkToFit="false"/>
      <protection locked="true" hidden="false"/>
    </xf>
    <xf numFmtId="187" fontId="11" fillId="7" borderId="0" xfId="41" applyFont="false" applyBorder="false" applyAlignment="false" applyProtection="false">
      <alignment horizontal="general" vertical="bottom" textRotation="0" wrapText="false" indent="0" shrinkToFit="false"/>
      <protection locked="true" hidden="false"/>
    </xf>
    <xf numFmtId="187" fontId="11" fillId="25" borderId="54" xfId="41" applyFont="false" applyBorder="true" applyAlignment="true" applyProtection="false">
      <alignment horizontal="general" vertical="center" textRotation="0" wrapText="false" indent="0" shrinkToFit="false"/>
      <protection locked="true" hidden="false"/>
    </xf>
    <xf numFmtId="187" fontId="30" fillId="12" borderId="25" xfId="41" applyFont="true" applyBorder="true" applyAlignment="true" applyProtection="false">
      <alignment horizontal="center" vertical="center" textRotation="0" wrapText="true" indent="0" shrinkToFit="false"/>
      <protection locked="true" hidden="false"/>
    </xf>
    <xf numFmtId="187" fontId="11" fillId="7" borderId="0" xfId="41" applyFont="false" applyBorder="false" applyAlignment="true" applyProtection="false">
      <alignment horizontal="general" vertical="center" textRotation="0" wrapText="false" indent="0" shrinkToFit="false"/>
      <protection locked="true" hidden="false"/>
    </xf>
    <xf numFmtId="187" fontId="11" fillId="7" borderId="0" xfId="41" applyFont="false" applyBorder="true" applyAlignment="true" applyProtection="false">
      <alignment horizontal="general" vertical="center" textRotation="0" wrapText="false" indent="0" shrinkToFit="false"/>
      <protection locked="true" hidden="false"/>
    </xf>
    <xf numFmtId="187" fontId="11" fillId="7" borderId="0" xfId="41" applyFont="false" applyBorder="true" applyAlignment="true" applyProtection="false">
      <alignment horizontal="center" vertical="center" textRotation="0" wrapText="false" indent="0" shrinkToFit="false"/>
      <protection locked="true" hidden="false"/>
    </xf>
    <xf numFmtId="184" fontId="11" fillId="7" borderId="0" xfId="41" applyFont="false" applyBorder="false" applyAlignment="true" applyProtection="false">
      <alignment horizontal="general" vertical="center" textRotation="0" wrapText="false" indent="0" shrinkToFit="false"/>
      <protection locked="true" hidden="false"/>
    </xf>
    <xf numFmtId="187" fontId="11" fillId="0" borderId="0" xfId="41" applyFont="false" applyBorder="false" applyAlignment="true" applyProtection="false">
      <alignment horizontal="general" vertical="center" textRotation="0" wrapText="false" indent="0" shrinkToFit="false"/>
      <protection locked="true" hidden="false"/>
    </xf>
    <xf numFmtId="184" fontId="11" fillId="21" borderId="41" xfId="41" applyFont="false" applyBorder="true" applyAlignment="true" applyProtection="false">
      <alignment horizontal="center" vertical="center" textRotation="0" wrapText="false" indent="0" shrinkToFit="false"/>
      <protection locked="true" hidden="false"/>
    </xf>
    <xf numFmtId="186" fontId="30" fillId="26" borderId="36" xfId="0" applyFont="true" applyBorder="true" applyAlignment="true" applyProtection="true">
      <alignment horizontal="center" vertical="center" textRotation="0" wrapText="false" indent="0" shrinkToFit="false"/>
      <protection locked="false" hidden="false"/>
    </xf>
    <xf numFmtId="188" fontId="11" fillId="7" borderId="0" xfId="41" applyFont="false" applyBorder="false" applyAlignment="true" applyProtection="false">
      <alignment horizontal="general" vertical="center" textRotation="0" wrapText="false" indent="0" shrinkToFit="false"/>
      <protection locked="true" hidden="false"/>
    </xf>
    <xf numFmtId="187" fontId="11" fillId="7" borderId="0" xfId="41" applyFont="false" applyBorder="false" applyAlignment="true" applyProtection="false">
      <alignment horizontal="center" vertical="center" textRotation="0" wrapText="false" indent="0" shrinkToFit="false"/>
      <protection locked="true" hidden="false"/>
    </xf>
    <xf numFmtId="190" fontId="11" fillId="7" borderId="0" xfId="41" applyFont="false" applyBorder="false" applyAlignment="true" applyProtection="false">
      <alignment horizontal="general" vertical="center" textRotation="0" wrapText="false" indent="0" shrinkToFit="false"/>
      <protection locked="true" hidden="false"/>
    </xf>
    <xf numFmtId="184" fontId="11" fillId="21" borderId="35" xfId="41" applyFont="false" applyBorder="true" applyAlignment="true" applyProtection="false">
      <alignment horizontal="center" vertical="center" textRotation="0" wrapText="false" indent="0" shrinkToFit="false"/>
      <protection locked="true" hidden="false"/>
    </xf>
    <xf numFmtId="186" fontId="11" fillId="7" borderId="0" xfId="41" applyFont="false" applyBorder="false" applyAlignment="true" applyProtection="false">
      <alignment horizontal="general" vertical="center" textRotation="0" wrapText="false" indent="0" shrinkToFit="false"/>
      <protection locked="true" hidden="false"/>
    </xf>
    <xf numFmtId="187" fontId="46" fillId="21" borderId="9" xfId="41" applyFont="true" applyBorder="true" applyAlignment="true" applyProtection="false">
      <alignment horizontal="right" vertical="center" textRotation="0" wrapText="false" indent="0" shrinkToFit="false"/>
      <protection locked="true" hidden="false"/>
    </xf>
    <xf numFmtId="164" fontId="30" fillId="26" borderId="9" xfId="41" applyFont="true" applyBorder="true" applyAlignment="true" applyProtection="true">
      <alignment horizontal="center" vertical="center" textRotation="0" wrapText="false" indent="0" shrinkToFit="false"/>
      <protection locked="false" hidden="false"/>
    </xf>
    <xf numFmtId="187" fontId="46" fillId="21" borderId="9" xfId="41" applyFont="true" applyBorder="true" applyAlignment="true" applyProtection="false">
      <alignment horizontal="left" vertical="center" textRotation="0" wrapText="false" indent="0" shrinkToFit="false"/>
      <protection locked="true" hidden="false"/>
    </xf>
    <xf numFmtId="186" fontId="30" fillId="26" borderId="36" xfId="41" applyFont="true" applyBorder="true" applyAlignment="true" applyProtection="true">
      <alignment horizontal="center" vertical="center" textRotation="0" wrapText="false" indent="0" shrinkToFit="false"/>
      <protection locked="false" hidden="false"/>
    </xf>
    <xf numFmtId="191" fontId="11" fillId="7" borderId="0" xfId="41" applyFont="false" applyBorder="false" applyAlignment="true" applyProtection="false">
      <alignment horizontal="center" vertical="bottom" textRotation="0" wrapText="false" indent="0" shrinkToFit="false"/>
      <protection locked="true" hidden="false"/>
    </xf>
    <xf numFmtId="164" fontId="11" fillId="7" borderId="0" xfId="41" applyFont="false" applyBorder="false" applyAlignment="true" applyProtection="false">
      <alignment horizontal="center" vertical="bottom" textRotation="0" wrapText="false" indent="0" shrinkToFit="false"/>
      <protection locked="true" hidden="false"/>
    </xf>
    <xf numFmtId="184" fontId="11" fillId="7" borderId="0" xfId="41" applyFont="false" applyBorder="false" applyAlignment="true" applyProtection="false">
      <alignment horizontal="center" vertical="bottom" textRotation="0" wrapText="false" indent="0" shrinkToFit="false"/>
      <protection locked="true" hidden="false"/>
    </xf>
    <xf numFmtId="164" fontId="11" fillId="7" borderId="0" xfId="41" applyFont="false" applyBorder="true" applyAlignment="true" applyProtection="false">
      <alignment horizontal="center" vertical="bottom" textRotation="0" wrapText="false" indent="0" shrinkToFit="false"/>
      <protection locked="true" hidden="false"/>
    </xf>
    <xf numFmtId="184" fontId="11" fillId="7" borderId="0" xfId="41" applyFont="false" applyBorder="true" applyAlignment="true" applyProtection="false">
      <alignment horizontal="center" vertical="bottom" textRotation="0" wrapText="false" indent="0" shrinkToFit="false"/>
      <protection locked="true" hidden="false"/>
    </xf>
    <xf numFmtId="187" fontId="30" fillId="26" borderId="36" xfId="41" applyFont="true" applyBorder="true" applyAlignment="true" applyProtection="true">
      <alignment horizontal="center" vertical="bottom" textRotation="0" wrapText="false" indent="0" shrinkToFit="false"/>
      <protection locked="false" hidden="false"/>
    </xf>
    <xf numFmtId="187" fontId="11" fillId="21" borderId="33" xfId="41" applyFont="false" applyBorder="true" applyAlignment="false" applyProtection="false">
      <alignment horizontal="general" vertical="bottom" textRotation="0" wrapText="false" indent="0" shrinkToFit="false"/>
      <protection locked="true" hidden="false"/>
    </xf>
    <xf numFmtId="186" fontId="11" fillId="0" borderId="0" xfId="41" applyFont="false" applyBorder="false" applyAlignment="false" applyProtection="false">
      <alignment horizontal="general" vertical="bottom" textRotation="0" wrapText="false" indent="0" shrinkToFit="false"/>
      <protection locked="true" hidden="false"/>
    </xf>
    <xf numFmtId="164" fontId="29" fillId="0" borderId="0" xfId="41" applyFont="true" applyBorder="false" applyAlignment="false" applyProtection="false">
      <alignment horizontal="general" vertical="bottom" textRotation="0" wrapText="false" indent="0" shrinkToFit="false"/>
      <protection locked="true" hidden="false"/>
    </xf>
    <xf numFmtId="164" fontId="11" fillId="2" borderId="55" xfId="41" applyFont="false" applyBorder="true" applyAlignment="true" applyProtection="false">
      <alignment horizontal="general" vertical="center" textRotation="0" wrapText="false" indent="0" shrinkToFit="false"/>
      <protection locked="true" hidden="false"/>
    </xf>
    <xf numFmtId="164" fontId="11" fillId="2" borderId="56" xfId="41" applyFont="false" applyBorder="true" applyAlignment="true" applyProtection="false">
      <alignment horizontal="general" vertical="center" textRotation="0" wrapText="false" indent="0" shrinkToFit="false"/>
      <protection locked="true" hidden="false"/>
    </xf>
    <xf numFmtId="186" fontId="11" fillId="2" borderId="58" xfId="41" applyFont="false" applyBorder="true" applyAlignment="true" applyProtection="false">
      <alignment horizontal="general" vertical="center" textRotation="0" wrapText="false" indent="0" shrinkToFit="false"/>
      <protection locked="true" hidden="false"/>
    </xf>
    <xf numFmtId="186" fontId="11" fillId="2" borderId="56" xfId="41" applyFont="false" applyBorder="true" applyAlignment="true" applyProtection="false">
      <alignment horizontal="general" vertical="center" textRotation="0" wrapText="false" indent="0" shrinkToFit="false"/>
      <protection locked="true" hidden="false"/>
    </xf>
    <xf numFmtId="164" fontId="29" fillId="2" borderId="56" xfId="41" applyFont="true" applyBorder="true" applyAlignment="true" applyProtection="false">
      <alignment horizontal="general" vertical="center" textRotation="0" wrapText="false" indent="0" shrinkToFit="false"/>
      <protection locked="true" hidden="false"/>
    </xf>
    <xf numFmtId="164" fontId="5" fillId="2" borderId="58" xfId="41" applyFont="true" applyBorder="true" applyAlignment="true" applyProtection="false">
      <alignment horizontal="center" vertical="center" textRotation="0" wrapText="false" indent="0" shrinkToFit="false"/>
      <protection locked="true" hidden="false"/>
    </xf>
    <xf numFmtId="164" fontId="78" fillId="2" borderId="43" xfId="41" applyFont="true" applyBorder="true" applyAlignment="true" applyProtection="false">
      <alignment horizontal="center" vertical="center" textRotation="0" wrapText="false" indent="0" shrinkToFit="false"/>
      <protection locked="true" hidden="false"/>
    </xf>
    <xf numFmtId="186" fontId="11" fillId="2" borderId="0" xfId="41" applyFont="false" applyBorder="true" applyAlignment="true" applyProtection="false">
      <alignment horizontal="general" vertical="center" textRotation="0" wrapText="false" indent="0" shrinkToFit="false"/>
      <protection locked="true" hidden="false"/>
    </xf>
    <xf numFmtId="164" fontId="8" fillId="2" borderId="0" xfId="41" applyFont="true" applyBorder="true" applyAlignment="true" applyProtection="false">
      <alignment horizontal="center" vertical="center" textRotation="0" wrapText="false" indent="0" shrinkToFit="false"/>
      <protection locked="true" hidden="false"/>
    </xf>
    <xf numFmtId="164" fontId="5" fillId="2" borderId="7" xfId="41" applyFont="true" applyBorder="true" applyAlignment="true" applyProtection="false">
      <alignment horizontal="center" vertical="center" textRotation="0" wrapText="false" indent="0" shrinkToFit="false"/>
      <protection locked="true" hidden="false"/>
    </xf>
    <xf numFmtId="183" fontId="5" fillId="7" borderId="0" xfId="41" applyFont="true" applyBorder="false" applyAlignment="false" applyProtection="false">
      <alignment horizontal="general" vertical="bottom" textRotation="0" wrapText="false" indent="0" shrinkToFit="false"/>
      <protection locked="true" hidden="false"/>
    </xf>
    <xf numFmtId="164" fontId="63" fillId="2" borderId="0" xfId="41" applyFont="true" applyBorder="true" applyAlignment="true" applyProtection="false">
      <alignment horizontal="center" vertical="center" textRotation="0" wrapText="false" indent="0" shrinkToFit="false"/>
      <protection locked="true" hidden="false"/>
    </xf>
    <xf numFmtId="164" fontId="5" fillId="2" borderId="0" xfId="41" applyFont="true" applyBorder="true" applyAlignment="true" applyProtection="false">
      <alignment horizontal="center" vertical="center" textRotation="0" wrapText="false" indent="0" shrinkToFit="false"/>
      <protection locked="true" hidden="false"/>
    </xf>
    <xf numFmtId="164" fontId="46" fillId="21" borderId="59" xfId="41" applyFont="true" applyBorder="true" applyAlignment="true" applyProtection="false">
      <alignment horizontal="general" vertical="center" textRotation="0" wrapText="false" indent="0" shrinkToFit="false"/>
      <protection locked="true" hidden="false"/>
    </xf>
    <xf numFmtId="164" fontId="30" fillId="26" borderId="60" xfId="41" applyFont="true" applyBorder="true" applyAlignment="true" applyProtection="true">
      <alignment horizontal="left" vertical="center" textRotation="0" wrapText="false" indent="0" shrinkToFit="false"/>
      <protection locked="false" hidden="false"/>
    </xf>
    <xf numFmtId="164" fontId="46" fillId="21" borderId="59" xfId="41" applyFont="true" applyBorder="true" applyAlignment="true" applyProtection="false">
      <alignment horizontal="right" vertical="center" textRotation="0" wrapText="false" indent="0" shrinkToFit="false"/>
      <protection locked="true" hidden="false"/>
    </xf>
    <xf numFmtId="189" fontId="30" fillId="26" borderId="60" xfId="41" applyFont="true" applyBorder="true" applyAlignment="true" applyProtection="true">
      <alignment horizontal="left" vertical="center" textRotation="0" wrapText="false" indent="0" shrinkToFit="false"/>
      <protection locked="false" hidden="false"/>
    </xf>
    <xf numFmtId="164" fontId="11" fillId="2" borderId="7" xfId="41" applyFont="false" applyBorder="true" applyAlignment="true" applyProtection="false">
      <alignment horizontal="general" vertical="center" textRotation="0" wrapText="false" indent="0" shrinkToFit="false"/>
      <protection locked="true" hidden="false"/>
    </xf>
    <xf numFmtId="164" fontId="46" fillId="21" borderId="61" xfId="41" applyFont="true" applyBorder="true" applyAlignment="true" applyProtection="false">
      <alignment horizontal="general" vertical="center" textRotation="0" wrapText="false" indent="0" shrinkToFit="false"/>
      <protection locked="true" hidden="false"/>
    </xf>
    <xf numFmtId="164" fontId="30" fillId="26" borderId="62" xfId="41" applyFont="true" applyBorder="true" applyAlignment="true" applyProtection="true">
      <alignment horizontal="left" vertical="center" textRotation="0" wrapText="false" indent="0" shrinkToFit="false"/>
      <protection locked="false" hidden="false"/>
    </xf>
    <xf numFmtId="164" fontId="46" fillId="21" borderId="61" xfId="41" applyFont="true" applyBorder="true" applyAlignment="true" applyProtection="false">
      <alignment horizontal="right" vertical="center" textRotation="0" wrapText="false" indent="0" shrinkToFit="false"/>
      <protection locked="true" hidden="false"/>
    </xf>
    <xf numFmtId="189" fontId="30" fillId="26" borderId="62" xfId="41" applyFont="true" applyBorder="true" applyAlignment="true" applyProtection="true">
      <alignment horizontal="left" vertical="center" textRotation="0" wrapText="false" indent="0" shrinkToFit="false"/>
      <protection locked="false" hidden="false"/>
    </xf>
    <xf numFmtId="164" fontId="11" fillId="2" borderId="21" xfId="41" applyFont="false" applyBorder="true" applyAlignment="true" applyProtection="false">
      <alignment horizontal="general" vertical="center" textRotation="0" wrapText="false" indent="0" shrinkToFit="false"/>
      <protection locked="true" hidden="false"/>
    </xf>
    <xf numFmtId="164" fontId="11" fillId="2" borderId="3" xfId="41" applyFont="false" applyBorder="true" applyAlignment="true" applyProtection="false">
      <alignment horizontal="general" vertical="center" textRotation="0" wrapText="false" indent="0" shrinkToFit="false"/>
      <protection locked="true" hidden="false"/>
    </xf>
    <xf numFmtId="186" fontId="11" fillId="2" borderId="22" xfId="41" applyFont="false" applyBorder="true" applyAlignment="true" applyProtection="false">
      <alignment horizontal="general" vertical="center" textRotation="0" wrapText="false" indent="0" shrinkToFit="false"/>
      <protection locked="true" hidden="false"/>
    </xf>
    <xf numFmtId="186" fontId="11" fillId="2" borderId="3" xfId="41" applyFont="false" applyBorder="true" applyAlignment="true" applyProtection="false">
      <alignment horizontal="general" vertical="center" textRotation="0" wrapText="false" indent="0" shrinkToFit="false"/>
      <protection locked="true" hidden="false"/>
    </xf>
    <xf numFmtId="164" fontId="29" fillId="2" borderId="3" xfId="41" applyFont="true" applyBorder="true" applyAlignment="true" applyProtection="false">
      <alignment horizontal="general" vertical="center" textRotation="0" wrapText="false" indent="0" shrinkToFit="false"/>
      <protection locked="true" hidden="false"/>
    </xf>
    <xf numFmtId="164" fontId="11" fillId="2" borderId="22" xfId="41" applyFont="false" applyBorder="true" applyAlignment="true" applyProtection="false">
      <alignment horizontal="general" vertical="center" textRotation="0" wrapText="false" indent="0" shrinkToFit="false"/>
      <protection locked="true" hidden="false"/>
    </xf>
    <xf numFmtId="164" fontId="11" fillId="2" borderId="58" xfId="41" applyFont="false" applyBorder="true" applyAlignment="true" applyProtection="false">
      <alignment horizontal="general" vertical="center" textRotation="0" wrapText="false" indent="0" shrinkToFit="false"/>
      <protection locked="true" hidden="false"/>
    </xf>
    <xf numFmtId="164" fontId="11" fillId="2" borderId="6" xfId="41" applyFont="false" applyBorder="true" applyAlignment="true" applyProtection="false">
      <alignment horizontal="general" vertical="center" textRotation="0" wrapText="false" indent="0" shrinkToFit="false"/>
      <protection locked="true" hidden="false"/>
    </xf>
    <xf numFmtId="164" fontId="11" fillId="2" borderId="13" xfId="41" applyFont="false" applyBorder="true" applyAlignment="false" applyProtection="false">
      <alignment horizontal="general" vertical="bottom" textRotation="0" wrapText="false" indent="0" shrinkToFit="false"/>
      <protection locked="true" hidden="false"/>
    </xf>
    <xf numFmtId="164" fontId="11" fillId="2" borderId="14" xfId="41" applyFont="false" applyBorder="true" applyAlignment="false" applyProtection="false">
      <alignment horizontal="general" vertical="bottom" textRotation="0" wrapText="false" indent="0" shrinkToFit="false"/>
      <protection locked="true" hidden="false"/>
    </xf>
    <xf numFmtId="186" fontId="11" fillId="2" borderId="14" xfId="41" applyFont="false" applyBorder="true" applyAlignment="false" applyProtection="false">
      <alignment horizontal="general" vertical="bottom" textRotation="0" wrapText="false" indent="0" shrinkToFit="false"/>
      <protection locked="true" hidden="false"/>
    </xf>
    <xf numFmtId="164" fontId="11" fillId="2" borderId="15" xfId="41" applyFont="false" applyBorder="true" applyAlignment="false" applyProtection="false">
      <alignment horizontal="general" vertical="bottom" textRotation="0" wrapText="false" indent="0" shrinkToFit="false"/>
      <protection locked="true" hidden="false"/>
    </xf>
    <xf numFmtId="164" fontId="11" fillId="2" borderId="0" xfId="41" applyFont="false" applyBorder="true" applyAlignment="true" applyProtection="false">
      <alignment horizontal="general" vertical="center" textRotation="0" wrapText="false" indent="0" shrinkToFit="false"/>
      <protection locked="true" hidden="false"/>
    </xf>
    <xf numFmtId="164" fontId="11" fillId="2" borderId="16" xfId="41" applyFont="false" applyBorder="true" applyAlignment="true" applyProtection="false">
      <alignment horizontal="general" vertical="center" textRotation="0" wrapText="false" indent="0" shrinkToFit="false"/>
      <protection locked="true" hidden="false"/>
    </xf>
    <xf numFmtId="164" fontId="5" fillId="0" borderId="9" xfId="41" applyFont="true" applyBorder="true" applyAlignment="true" applyProtection="false">
      <alignment horizontal="center" vertical="center" textRotation="0" wrapText="false" indent="0" shrinkToFit="false"/>
      <protection locked="true" hidden="false"/>
    </xf>
    <xf numFmtId="164" fontId="29" fillId="2" borderId="17" xfId="41" applyFont="true" applyBorder="true" applyAlignment="true" applyProtection="false">
      <alignment horizontal="general" vertical="center" textRotation="0" wrapText="false" indent="0" shrinkToFit="false"/>
      <protection locked="true" hidden="false"/>
    </xf>
    <xf numFmtId="164" fontId="80" fillId="2" borderId="16" xfId="41" applyFont="true" applyBorder="true" applyAlignment="true" applyProtection="false">
      <alignment horizontal="general" vertical="center" textRotation="0" wrapText="false" indent="0" shrinkToFit="false"/>
      <protection locked="true" hidden="false"/>
    </xf>
    <xf numFmtId="164" fontId="11" fillId="2" borderId="17" xfId="41" applyFont="false" applyBorder="true" applyAlignment="true" applyProtection="false">
      <alignment horizontal="general" vertical="center" textRotation="0" wrapText="false" indent="0" shrinkToFit="false"/>
      <protection locked="true" hidden="false"/>
    </xf>
    <xf numFmtId="164" fontId="46" fillId="21" borderId="63" xfId="41" applyFont="true" applyBorder="true" applyAlignment="true" applyProtection="false">
      <alignment horizontal="right" vertical="center" textRotation="0" wrapText="false" indent="0" shrinkToFit="false"/>
      <protection locked="true" hidden="false"/>
    </xf>
    <xf numFmtId="164" fontId="30" fillId="26" borderId="64" xfId="0" applyFont="true" applyBorder="true" applyAlignment="true" applyProtection="true">
      <alignment horizontal="center" vertical="center" textRotation="0" wrapText="false" indent="0" shrinkToFit="false"/>
      <protection locked="false" hidden="false"/>
    </xf>
    <xf numFmtId="187" fontId="81" fillId="2" borderId="16" xfId="41" applyFont="true" applyBorder="true" applyAlignment="true" applyProtection="false">
      <alignment horizontal="general" vertical="center" textRotation="0" wrapText="false" indent="0" shrinkToFit="false"/>
      <protection locked="true" hidden="false"/>
    </xf>
    <xf numFmtId="187" fontId="11" fillId="21" borderId="65" xfId="41" applyFont="true" applyBorder="true" applyAlignment="true" applyProtection="false">
      <alignment horizontal="center" vertical="center" textRotation="0" wrapText="false" indent="0" shrinkToFit="false"/>
      <protection locked="true" hidden="false"/>
    </xf>
    <xf numFmtId="186" fontId="11" fillId="21" borderId="66" xfId="41" applyFont="true" applyBorder="true" applyAlignment="true" applyProtection="false">
      <alignment horizontal="center" vertical="center" textRotation="0" wrapText="false" indent="0" shrinkToFit="false"/>
      <protection locked="true" hidden="false"/>
    </xf>
    <xf numFmtId="187" fontId="11" fillId="21" borderId="66" xfId="41" applyFont="true" applyBorder="true" applyAlignment="true" applyProtection="false">
      <alignment horizontal="center" vertical="center" textRotation="0" wrapText="false" indent="0" shrinkToFit="false"/>
      <protection locked="true" hidden="false"/>
    </xf>
    <xf numFmtId="187" fontId="46" fillId="21" borderId="66" xfId="41" applyFont="true" applyBorder="true" applyAlignment="true" applyProtection="false">
      <alignment horizontal="center" vertical="center" textRotation="0" wrapText="false" indent="0" shrinkToFit="false"/>
      <protection locked="true" hidden="false"/>
    </xf>
    <xf numFmtId="164" fontId="11" fillId="21" borderId="67" xfId="41" applyFont="true" applyBorder="true" applyAlignment="true" applyProtection="false">
      <alignment horizontal="center" vertical="center" textRotation="0" wrapText="false" indent="0" shrinkToFit="false"/>
      <protection locked="true" hidden="false"/>
    </xf>
    <xf numFmtId="164" fontId="46" fillId="21" borderId="68" xfId="41" applyFont="true" applyBorder="true" applyAlignment="true" applyProtection="false">
      <alignment horizontal="right" vertical="center" textRotation="0" wrapText="false" indent="0" shrinkToFit="false"/>
      <protection locked="true" hidden="false"/>
    </xf>
    <xf numFmtId="164" fontId="30" fillId="26" borderId="69" xfId="0" applyFont="true" applyBorder="true" applyAlignment="true" applyProtection="true">
      <alignment horizontal="center" vertical="center" textRotation="0" wrapText="false" indent="0" shrinkToFit="false"/>
      <protection locked="false" hidden="false"/>
    </xf>
    <xf numFmtId="184" fontId="11" fillId="21" borderId="70" xfId="41" applyFont="false" applyBorder="true" applyAlignment="true" applyProtection="false">
      <alignment horizontal="center" vertical="center" textRotation="0" wrapText="false" indent="0" shrinkToFit="false"/>
      <protection locked="true" hidden="false"/>
    </xf>
    <xf numFmtId="183" fontId="11" fillId="21" borderId="71" xfId="41" applyFont="false" applyBorder="true" applyAlignment="true" applyProtection="false">
      <alignment horizontal="center" vertical="center" textRotation="0" wrapText="false" indent="0" shrinkToFit="false"/>
      <protection locked="true" hidden="false"/>
    </xf>
    <xf numFmtId="183" fontId="46" fillId="21" borderId="71" xfId="41" applyFont="true" applyBorder="true" applyAlignment="true" applyProtection="false">
      <alignment horizontal="center" vertical="center" textRotation="0" wrapText="false" indent="0" shrinkToFit="false"/>
      <protection locked="true" hidden="false"/>
    </xf>
    <xf numFmtId="184" fontId="11" fillId="21" borderId="71" xfId="41" applyFont="false" applyBorder="true" applyAlignment="true" applyProtection="false">
      <alignment horizontal="center" vertical="center" textRotation="0" wrapText="false" indent="0" shrinkToFit="false"/>
      <protection locked="true" hidden="false"/>
    </xf>
    <xf numFmtId="192" fontId="11" fillId="21" borderId="72" xfId="41" applyFont="false" applyBorder="true" applyAlignment="true" applyProtection="false">
      <alignment horizontal="general" vertical="center" textRotation="0" wrapText="false" indent="0" shrinkToFit="false"/>
      <protection locked="true" hidden="false"/>
    </xf>
    <xf numFmtId="184" fontId="46" fillId="7" borderId="13" xfId="41" applyFont="true" applyBorder="true" applyAlignment="false" applyProtection="false">
      <alignment horizontal="general" vertical="bottom" textRotation="0" wrapText="false" indent="0" shrinkToFit="false"/>
      <protection locked="true" hidden="false"/>
    </xf>
    <xf numFmtId="183" fontId="46" fillId="21" borderId="11" xfId="41" applyFont="true" applyBorder="true" applyAlignment="false" applyProtection="false">
      <alignment horizontal="general" vertical="bottom" textRotation="0" wrapText="false" indent="0" shrinkToFit="false"/>
      <protection locked="true" hidden="false"/>
    </xf>
    <xf numFmtId="164" fontId="11" fillId="2" borderId="19" xfId="41" applyFont="false" applyBorder="true" applyAlignment="false" applyProtection="false">
      <alignment horizontal="general" vertical="bottom" textRotation="0" wrapText="false" indent="0" shrinkToFit="false"/>
      <protection locked="true" hidden="false"/>
    </xf>
    <xf numFmtId="186" fontId="11" fillId="2" borderId="19" xfId="41" applyFont="false" applyBorder="true" applyAlignment="false" applyProtection="false">
      <alignment horizontal="general" vertical="bottom" textRotation="0" wrapText="false" indent="0" shrinkToFit="false"/>
      <protection locked="true" hidden="false"/>
    </xf>
    <xf numFmtId="184" fontId="46" fillId="7" borderId="16" xfId="41" applyFont="true" applyBorder="true" applyAlignment="false" applyProtection="false">
      <alignment horizontal="general" vertical="bottom" textRotation="0" wrapText="false" indent="0" shrinkToFit="false"/>
      <protection locked="true" hidden="false"/>
    </xf>
    <xf numFmtId="183" fontId="46" fillId="21" borderId="57" xfId="41" applyFont="true" applyBorder="true" applyAlignment="false" applyProtection="false">
      <alignment horizontal="general" vertical="bottom" textRotation="0" wrapText="false" indent="0" shrinkToFit="false"/>
      <protection locked="true" hidden="false"/>
    </xf>
    <xf numFmtId="164" fontId="82" fillId="0" borderId="9" xfId="41" applyFont="true" applyBorder="true" applyAlignment="true" applyProtection="false">
      <alignment horizontal="center" vertical="center" textRotation="0" wrapText="false" indent="0" shrinkToFit="false"/>
      <protection locked="true" hidden="false"/>
    </xf>
    <xf numFmtId="164" fontId="11" fillId="21" borderId="63" xfId="41" applyFont="true" applyBorder="true" applyAlignment="true" applyProtection="false">
      <alignment horizontal="right" vertical="center" textRotation="0" wrapText="false" indent="0" shrinkToFit="false"/>
      <protection locked="true" hidden="false"/>
    </xf>
    <xf numFmtId="184" fontId="11" fillId="21" borderId="64" xfId="41" applyFont="false" applyBorder="true" applyAlignment="true" applyProtection="false">
      <alignment horizontal="center" vertical="center" textRotation="0" wrapText="false" indent="0" shrinkToFit="false"/>
      <protection locked="true" hidden="false"/>
    </xf>
    <xf numFmtId="164" fontId="11" fillId="21" borderId="73" xfId="41" applyFont="true" applyBorder="true" applyAlignment="true" applyProtection="false">
      <alignment horizontal="right" vertical="center" textRotation="0" wrapText="false" indent="0" shrinkToFit="false"/>
      <protection locked="true" hidden="false"/>
    </xf>
    <xf numFmtId="184" fontId="11" fillId="21" borderId="74" xfId="41" applyFont="false" applyBorder="true" applyAlignment="true" applyProtection="false">
      <alignment horizontal="center" vertical="center" textRotation="0" wrapText="false" indent="0" shrinkToFit="false"/>
      <protection locked="true" hidden="false"/>
    </xf>
    <xf numFmtId="183" fontId="11" fillId="21" borderId="74" xfId="41" applyFont="false" applyBorder="true" applyAlignment="true" applyProtection="false">
      <alignment horizontal="center" vertical="bottom" textRotation="0" wrapText="false" indent="0" shrinkToFit="true"/>
      <protection locked="true" hidden="false"/>
    </xf>
    <xf numFmtId="164" fontId="11" fillId="21" borderId="68" xfId="41" applyFont="true" applyBorder="true" applyAlignment="true" applyProtection="false">
      <alignment horizontal="right" vertical="center" textRotation="0" wrapText="false" indent="0" shrinkToFit="false"/>
      <protection locked="true" hidden="false"/>
    </xf>
    <xf numFmtId="183" fontId="11" fillId="21" borderId="69" xfId="41" applyFont="false" applyBorder="true" applyAlignment="true" applyProtection="false">
      <alignment horizontal="center" vertical="bottom" textRotation="0" wrapText="false" indent="0" shrinkToFit="true"/>
      <protection locked="true" hidden="false"/>
    </xf>
    <xf numFmtId="164" fontId="11" fillId="2" borderId="0" xfId="41" applyFont="false" applyBorder="false" applyAlignment="false" applyProtection="false">
      <alignment horizontal="general" vertical="bottom" textRotation="0" wrapText="false" indent="0" shrinkToFit="false"/>
      <protection locked="true" hidden="false"/>
    </xf>
    <xf numFmtId="186" fontId="11" fillId="2" borderId="0" xfId="41" applyFont="false" applyBorder="false" applyAlignment="false" applyProtection="false">
      <alignment horizontal="general" vertical="bottom" textRotation="0" wrapText="false" indent="0" shrinkToFit="false"/>
      <protection locked="true" hidden="false"/>
    </xf>
    <xf numFmtId="187" fontId="11" fillId="21" borderId="64" xfId="41" applyFont="false" applyBorder="true" applyAlignment="true" applyProtection="false">
      <alignment horizontal="center" vertical="center" textRotation="0" wrapText="false" indent="0" shrinkToFit="false"/>
      <protection locked="true" hidden="false"/>
    </xf>
    <xf numFmtId="183" fontId="11" fillId="21" borderId="74" xfId="41" applyFont="false" applyBorder="true" applyAlignment="true" applyProtection="false">
      <alignment horizontal="center" vertical="center" textRotation="0" wrapText="false" indent="0" shrinkToFit="false"/>
      <protection locked="true" hidden="false"/>
    </xf>
    <xf numFmtId="186" fontId="11" fillId="21" borderId="69" xfId="41" applyFont="false" applyBorder="true" applyAlignment="true" applyProtection="false">
      <alignment horizontal="center" vertical="center" textRotation="0" wrapText="false" indent="0" shrinkToFit="false"/>
      <protection locked="true" hidden="false"/>
    </xf>
    <xf numFmtId="164" fontId="11" fillId="7" borderId="0" xfId="41" applyFont="true" applyBorder="true" applyAlignment="true" applyProtection="false">
      <alignment horizontal="center" vertical="bottom" textRotation="0" wrapText="false" indent="0" shrinkToFit="false"/>
      <protection locked="true" hidden="false"/>
    </xf>
    <xf numFmtId="183" fontId="5" fillId="21" borderId="74" xfId="41" applyFont="true" applyBorder="true" applyAlignment="true" applyProtection="false">
      <alignment horizontal="center" vertical="bottom" textRotation="0" wrapText="false" indent="0" shrinkToFit="true"/>
      <protection locked="true" hidden="false"/>
    </xf>
    <xf numFmtId="187" fontId="30" fillId="21" borderId="9" xfId="41" applyFont="true" applyBorder="true" applyAlignment="true" applyProtection="false">
      <alignment horizontal="center" vertical="bottom" textRotation="0" wrapText="false" indent="0" shrinkToFit="false"/>
      <protection locked="true" hidden="false"/>
    </xf>
    <xf numFmtId="187" fontId="30" fillId="26" borderId="9" xfId="41" applyFont="true" applyBorder="true" applyAlignment="true" applyProtection="true">
      <alignment horizontal="center" vertical="bottom" textRotation="0" wrapText="false" indent="0" shrinkToFit="false"/>
      <protection locked="false" hidden="false"/>
    </xf>
    <xf numFmtId="184" fontId="11" fillId="21" borderId="73" xfId="41" applyFont="true" applyBorder="true" applyAlignment="true" applyProtection="false">
      <alignment horizontal="right" vertical="center" textRotation="0" wrapText="false" indent="0" shrinkToFit="false"/>
      <protection locked="true" hidden="false"/>
    </xf>
    <xf numFmtId="193" fontId="5" fillId="21" borderId="74" xfId="41" applyFont="true" applyBorder="true" applyAlignment="true" applyProtection="false">
      <alignment horizontal="center" vertical="center" textRotation="0" wrapText="false" indent="0" shrinkToFit="false"/>
      <protection locked="true" hidden="false"/>
    </xf>
    <xf numFmtId="164" fontId="81" fillId="21" borderId="75" xfId="41" applyFont="true" applyBorder="true" applyAlignment="true" applyProtection="false">
      <alignment horizontal="left" vertical="center" textRotation="0" wrapText="false" indent="0" shrinkToFit="false"/>
      <protection locked="true" hidden="false"/>
    </xf>
    <xf numFmtId="164" fontId="11" fillId="21" borderId="76" xfId="41" applyFont="true" applyBorder="true" applyAlignment="true" applyProtection="false">
      <alignment horizontal="right" vertical="center" textRotation="0" wrapText="false" indent="0" shrinkToFit="false"/>
      <protection locked="true" hidden="false"/>
    </xf>
    <xf numFmtId="164" fontId="11" fillId="21" borderId="77" xfId="41" applyFont="true" applyBorder="true" applyAlignment="true" applyProtection="false">
      <alignment horizontal="right" vertical="center" textRotation="0" wrapText="false" indent="0" shrinkToFit="false"/>
      <protection locked="true" hidden="false"/>
    </xf>
    <xf numFmtId="186" fontId="82" fillId="21" borderId="74" xfId="41" applyFont="true" applyBorder="true" applyAlignment="true" applyProtection="false">
      <alignment horizontal="center" vertical="center" textRotation="0" wrapText="false" indent="0" shrinkToFit="false"/>
      <protection locked="true" hidden="false"/>
    </xf>
    <xf numFmtId="164" fontId="11" fillId="21" borderId="9" xfId="41" applyFont="true" applyBorder="true" applyAlignment="false" applyProtection="false">
      <alignment horizontal="general" vertical="bottom" textRotation="0" wrapText="false" indent="0" shrinkToFit="false"/>
      <protection locked="true" hidden="false"/>
    </xf>
    <xf numFmtId="187" fontId="82" fillId="21" borderId="74" xfId="41" applyFont="true" applyBorder="true" applyAlignment="true" applyProtection="false">
      <alignment horizontal="center" vertical="center" textRotation="0" wrapText="false" indent="0" shrinkToFit="false"/>
      <protection locked="true" hidden="false"/>
    </xf>
    <xf numFmtId="184" fontId="46" fillId="7" borderId="18" xfId="41" applyFont="true" applyBorder="true" applyAlignment="false" applyProtection="false">
      <alignment horizontal="general" vertical="bottom" textRotation="0" wrapText="false" indent="0" shrinkToFit="false"/>
      <protection locked="true" hidden="false"/>
    </xf>
    <xf numFmtId="183" fontId="46" fillId="21" borderId="12" xfId="41" applyFont="true" applyBorder="true" applyAlignment="false" applyProtection="false">
      <alignment horizontal="general" vertical="bottom" textRotation="0" wrapText="false" indent="0" shrinkToFit="false"/>
      <protection locked="true" hidden="false"/>
    </xf>
    <xf numFmtId="189" fontId="30" fillId="26" borderId="73" xfId="41" applyFont="true" applyBorder="true" applyAlignment="true" applyProtection="true">
      <alignment horizontal="center" vertical="center" textRotation="0" wrapText="false" indent="0" shrinkToFit="false"/>
      <protection locked="false" hidden="false"/>
    </xf>
    <xf numFmtId="164" fontId="81" fillId="21" borderId="78" xfId="41" applyFont="true" applyBorder="true" applyAlignment="true" applyProtection="false">
      <alignment horizontal="left" vertical="center" textRotation="0" wrapText="false" indent="0" shrinkToFit="false"/>
      <protection locked="true" hidden="false"/>
    </xf>
    <xf numFmtId="164" fontId="11" fillId="21" borderId="79" xfId="41" applyFont="true" applyBorder="true" applyAlignment="true" applyProtection="false">
      <alignment horizontal="right" vertical="center" textRotation="0" wrapText="false" indent="0" shrinkToFit="false"/>
      <protection locked="true" hidden="false"/>
    </xf>
    <xf numFmtId="164" fontId="11" fillId="21" borderId="80" xfId="41" applyFont="true" applyBorder="true" applyAlignment="true" applyProtection="false">
      <alignment horizontal="right" vertical="center" textRotation="0" wrapText="false" indent="0" shrinkToFit="false"/>
      <protection locked="true" hidden="false"/>
    </xf>
    <xf numFmtId="187" fontId="82" fillId="21" borderId="69" xfId="41" applyFont="true" applyBorder="true" applyAlignment="true" applyProtection="false">
      <alignment horizontal="center" vertical="center" textRotation="0" wrapText="false" indent="0" shrinkToFit="false"/>
      <protection locked="true" hidden="false"/>
    </xf>
    <xf numFmtId="184" fontId="81" fillId="2" borderId="16" xfId="41" applyFont="true" applyBorder="true" applyAlignment="true" applyProtection="false">
      <alignment horizontal="general" vertical="center" textRotation="0" wrapText="false" indent="0" shrinkToFit="false"/>
      <protection locked="true" hidden="false"/>
    </xf>
    <xf numFmtId="184" fontId="11" fillId="21" borderId="61" xfId="41" applyFont="false" applyBorder="true" applyAlignment="true" applyProtection="false">
      <alignment horizontal="center" vertical="center" textRotation="0" wrapText="false" indent="0" shrinkToFit="false"/>
      <protection locked="true" hidden="false"/>
    </xf>
    <xf numFmtId="164" fontId="11" fillId="21" borderId="81" xfId="41" applyFont="false" applyBorder="true" applyAlignment="true" applyProtection="false">
      <alignment horizontal="center" vertical="center" textRotation="0" wrapText="false" indent="0" shrinkToFit="false"/>
      <protection locked="true" hidden="false"/>
    </xf>
    <xf numFmtId="164" fontId="46" fillId="21" borderId="81" xfId="41" applyFont="true" applyBorder="true" applyAlignment="true" applyProtection="false">
      <alignment horizontal="center" vertical="center" textRotation="0" wrapText="false" indent="0" shrinkToFit="false"/>
      <protection locked="true" hidden="false"/>
    </xf>
    <xf numFmtId="184" fontId="11" fillId="21" borderId="81" xfId="41" applyFont="false" applyBorder="true" applyAlignment="true" applyProtection="false">
      <alignment horizontal="center" vertical="center" textRotation="0" wrapText="false" indent="0" shrinkToFit="false"/>
      <protection locked="true" hidden="false"/>
    </xf>
    <xf numFmtId="192" fontId="11" fillId="21" borderId="62" xfId="41" applyFont="false" applyBorder="true" applyAlignment="true" applyProtection="false">
      <alignment horizontal="general" vertical="center" textRotation="0" wrapText="false" indent="0" shrinkToFit="false"/>
      <protection locked="true" hidden="false"/>
    </xf>
    <xf numFmtId="164" fontId="11" fillId="2" borderId="18" xfId="41" applyFont="false" applyBorder="true" applyAlignment="false" applyProtection="false">
      <alignment horizontal="general" vertical="bottom" textRotation="0" wrapText="false" indent="0" shrinkToFit="false"/>
      <protection locked="true" hidden="false"/>
    </xf>
    <xf numFmtId="164" fontId="29" fillId="2" borderId="20" xfId="41" applyFont="true" applyBorder="true" applyAlignment="true" applyProtection="false">
      <alignment horizontal="general" vertical="center" textRotation="0" wrapText="false" indent="0" shrinkToFit="false"/>
      <protection locked="true" hidden="false"/>
    </xf>
    <xf numFmtId="164" fontId="81" fillId="2" borderId="18" xfId="41" applyFont="true" applyBorder="true" applyAlignment="true" applyProtection="false">
      <alignment horizontal="general" vertical="center" textRotation="0" wrapText="false" indent="0" shrinkToFit="false"/>
      <protection locked="true" hidden="false"/>
    </xf>
    <xf numFmtId="164" fontId="11" fillId="2" borderId="19" xfId="41" applyFont="false" applyBorder="true" applyAlignment="true" applyProtection="false">
      <alignment horizontal="general" vertical="center" textRotation="0" wrapText="false" indent="0" shrinkToFit="false"/>
      <protection locked="true" hidden="false"/>
    </xf>
    <xf numFmtId="186" fontId="11" fillId="2" borderId="19" xfId="41" applyFont="false" applyBorder="true" applyAlignment="true" applyProtection="false">
      <alignment horizontal="general" vertical="center" textRotation="0" wrapText="false" indent="0" shrinkToFit="false"/>
      <protection locked="true" hidden="false"/>
    </xf>
    <xf numFmtId="164" fontId="29" fillId="2" borderId="19" xfId="41" applyFont="true" applyBorder="true" applyAlignment="true" applyProtection="false">
      <alignment horizontal="general" vertical="center" textRotation="0" wrapText="false" indent="0" shrinkToFit="false"/>
      <protection locked="true" hidden="false"/>
    </xf>
    <xf numFmtId="164" fontId="11" fillId="2" borderId="20" xfId="41" applyFont="false" applyBorder="true" applyAlignment="true" applyProtection="false">
      <alignment horizontal="general" vertical="center" textRotation="0" wrapText="false" indent="0" shrinkToFit="false"/>
      <protection locked="true" hidden="false"/>
    </xf>
    <xf numFmtId="187" fontId="11" fillId="2" borderId="0" xfId="41" applyFont="false" applyBorder="true" applyAlignment="true" applyProtection="false">
      <alignment horizontal="center" vertical="center" textRotation="0" wrapText="false" indent="0" shrinkToFit="false"/>
      <protection locked="true" hidden="false"/>
    </xf>
    <xf numFmtId="164" fontId="29" fillId="2" borderId="0" xfId="41" applyFont="true" applyBorder="true" applyAlignment="true" applyProtection="false">
      <alignment horizontal="general" vertical="center" textRotation="0" wrapText="false" indent="0" shrinkToFit="false"/>
      <protection locked="true" hidden="false"/>
    </xf>
    <xf numFmtId="164" fontId="80" fillId="2" borderId="0" xfId="41" applyFont="true" applyBorder="true" applyAlignment="true" applyProtection="false">
      <alignment horizontal="general" vertical="center" textRotation="0" wrapText="false" indent="0" shrinkToFit="false"/>
      <protection locked="true" hidden="false"/>
    </xf>
    <xf numFmtId="164" fontId="11" fillId="21" borderId="13" xfId="41" applyFont="false" applyBorder="true" applyAlignment="true" applyProtection="false">
      <alignment horizontal="general" vertical="center" textRotation="0" wrapText="false" indent="0" shrinkToFit="false"/>
      <protection locked="true" hidden="false"/>
    </xf>
    <xf numFmtId="164" fontId="11" fillId="21" borderId="14" xfId="41" applyFont="false" applyBorder="true" applyAlignment="true" applyProtection="false">
      <alignment horizontal="general" vertical="center" textRotation="0" wrapText="false" indent="0" shrinkToFit="false"/>
      <protection locked="true" hidden="false"/>
    </xf>
    <xf numFmtId="186" fontId="11" fillId="21" borderId="14" xfId="41" applyFont="false" applyBorder="true" applyAlignment="true" applyProtection="false">
      <alignment horizontal="general" vertical="center" textRotation="0" wrapText="false" indent="0" shrinkToFit="false"/>
      <protection locked="true" hidden="false"/>
    </xf>
    <xf numFmtId="187" fontId="11" fillId="21" borderId="14" xfId="41" applyFont="false" applyBorder="true" applyAlignment="true" applyProtection="false">
      <alignment horizontal="general" vertical="center" textRotation="0" wrapText="false" indent="0" shrinkToFit="false"/>
      <protection locked="true" hidden="false"/>
    </xf>
    <xf numFmtId="164" fontId="46" fillId="21" borderId="14" xfId="41" applyFont="true" applyBorder="true" applyAlignment="true" applyProtection="false">
      <alignment horizontal="general" vertical="center" textRotation="0" wrapText="false" indent="0" shrinkToFit="false"/>
      <protection locked="true" hidden="false"/>
    </xf>
    <xf numFmtId="164" fontId="80" fillId="21" borderId="14" xfId="41" applyFont="true" applyBorder="true" applyAlignment="true" applyProtection="false">
      <alignment horizontal="general" vertical="center" textRotation="0" wrapText="false" indent="0" shrinkToFit="false"/>
      <protection locked="true" hidden="false"/>
    </xf>
    <xf numFmtId="164" fontId="29" fillId="21" borderId="14" xfId="41" applyFont="true" applyBorder="true" applyAlignment="true" applyProtection="false">
      <alignment horizontal="general" vertical="center" textRotation="0" wrapText="false" indent="0" shrinkToFit="false"/>
      <protection locked="true" hidden="false"/>
    </xf>
    <xf numFmtId="164" fontId="11" fillId="21" borderId="15" xfId="41" applyFont="false" applyBorder="true" applyAlignment="true" applyProtection="false">
      <alignment horizontal="general" vertical="center" textRotation="0" wrapText="false" indent="0" shrinkToFit="false"/>
      <protection locked="true" hidden="false"/>
    </xf>
    <xf numFmtId="164" fontId="11" fillId="21" borderId="16" xfId="41" applyFont="false" applyBorder="true" applyAlignment="true" applyProtection="false">
      <alignment horizontal="general" vertical="center" textRotation="0" wrapText="false" indent="0" shrinkToFit="false"/>
      <protection locked="true" hidden="false"/>
    </xf>
    <xf numFmtId="186" fontId="11" fillId="21" borderId="0" xfId="41" applyFont="false" applyBorder="true" applyAlignment="true" applyProtection="false">
      <alignment horizontal="general" vertical="center" textRotation="0" wrapText="false" indent="0" shrinkToFit="false"/>
      <protection locked="true" hidden="false"/>
    </xf>
    <xf numFmtId="164" fontId="11" fillId="21" borderId="0" xfId="41" applyFont="false" applyBorder="true" applyAlignment="true" applyProtection="false">
      <alignment horizontal="general" vertical="center" textRotation="0" wrapText="false" indent="0" shrinkToFit="false"/>
      <protection locked="true" hidden="false"/>
    </xf>
    <xf numFmtId="164" fontId="29" fillId="21" borderId="0" xfId="41" applyFont="true" applyBorder="true" applyAlignment="true" applyProtection="false">
      <alignment horizontal="general" vertical="center" textRotation="0" wrapText="false" indent="0" shrinkToFit="false"/>
      <protection locked="true" hidden="false"/>
    </xf>
    <xf numFmtId="164" fontId="80" fillId="21" borderId="0" xfId="41" applyFont="true" applyBorder="true" applyAlignment="true" applyProtection="false">
      <alignment horizontal="general" vertical="center" textRotation="0" wrapText="false" indent="0" shrinkToFit="false"/>
      <protection locked="true" hidden="false"/>
    </xf>
    <xf numFmtId="164" fontId="11" fillId="21" borderId="17" xfId="41" applyFont="false" applyBorder="true" applyAlignment="true" applyProtection="false">
      <alignment horizontal="general" vertical="center" textRotation="0" wrapText="false" indent="0" shrinkToFit="false"/>
      <protection locked="true" hidden="false"/>
    </xf>
    <xf numFmtId="164" fontId="11" fillId="7" borderId="0" xfId="41" applyFont="true" applyBorder="false" applyAlignment="true" applyProtection="false">
      <alignment horizontal="right" vertical="bottom" textRotation="0" wrapText="false" indent="0" shrinkToFit="false"/>
      <protection locked="true" hidden="false"/>
    </xf>
    <xf numFmtId="164" fontId="11" fillId="21" borderId="0" xfId="41" applyFont="false" applyBorder="true" applyAlignment="true" applyProtection="false">
      <alignment horizontal="left" vertical="center" textRotation="0" wrapText="false" indent="0" shrinkToFit="false"/>
      <protection locked="true" hidden="false"/>
    </xf>
    <xf numFmtId="164" fontId="11" fillId="21" borderId="82" xfId="41" applyFont="false" applyBorder="true" applyAlignment="true" applyProtection="false">
      <alignment horizontal="general" vertical="center" textRotation="0" wrapText="false" indent="0" shrinkToFit="false"/>
      <protection locked="true" hidden="false"/>
    </xf>
    <xf numFmtId="164" fontId="11" fillId="21" borderId="83" xfId="41" applyFont="false" applyBorder="true" applyAlignment="true" applyProtection="false">
      <alignment horizontal="left" vertical="center" textRotation="0" wrapText="false" indent="0" shrinkToFit="false"/>
      <protection locked="true" hidden="false"/>
    </xf>
    <xf numFmtId="164" fontId="11" fillId="21" borderId="84" xfId="41" applyFont="false" applyBorder="true" applyAlignment="true" applyProtection="false">
      <alignment horizontal="general" vertical="center" textRotation="0" wrapText="false" indent="0" shrinkToFit="false"/>
      <protection locked="true" hidden="false"/>
    </xf>
    <xf numFmtId="164" fontId="11" fillId="21" borderId="85" xfId="41" applyFont="false" applyBorder="true" applyAlignment="true" applyProtection="false">
      <alignment horizontal="general" vertical="center" textRotation="0" wrapText="false" indent="0" shrinkToFit="false"/>
      <protection locked="true" hidden="false"/>
    </xf>
    <xf numFmtId="164" fontId="11" fillId="21" borderId="86" xfId="41" applyFont="false" applyBorder="true" applyAlignment="true" applyProtection="false">
      <alignment horizontal="general" vertical="center" textRotation="0" wrapText="false" indent="0" shrinkToFit="false"/>
      <protection locked="true" hidden="false"/>
    </xf>
    <xf numFmtId="186" fontId="11" fillId="21" borderId="9" xfId="41" applyFont="false" applyBorder="true" applyAlignment="true" applyProtection="false">
      <alignment horizontal="center" vertical="bottom" textRotation="0" wrapText="false" indent="0" shrinkToFit="false"/>
      <protection locked="true" hidden="false"/>
    </xf>
    <xf numFmtId="186" fontId="84" fillId="21" borderId="9" xfId="41" applyFont="true" applyBorder="true" applyAlignment="true" applyProtection="false">
      <alignment horizontal="center" vertical="bottom" textRotation="0" wrapText="false" indent="0" shrinkToFit="false"/>
      <protection locked="true" hidden="false"/>
    </xf>
    <xf numFmtId="184" fontId="5" fillId="21" borderId="85" xfId="41" applyFont="true" applyBorder="true" applyAlignment="true" applyProtection="false">
      <alignment horizontal="center" vertical="center" textRotation="0" wrapText="false" indent="0" shrinkToFit="false"/>
      <protection locked="true" hidden="false"/>
    </xf>
    <xf numFmtId="190" fontId="11" fillId="27" borderId="9" xfId="41" applyFont="false" applyBorder="true" applyAlignment="true" applyProtection="false">
      <alignment horizontal="center" vertical="bottom" textRotation="0" wrapText="false" indent="0" shrinkToFit="false"/>
      <protection locked="true" hidden="false"/>
    </xf>
    <xf numFmtId="183" fontId="11" fillId="27" borderId="9" xfId="41" applyFont="false" applyBorder="true" applyAlignment="true" applyProtection="false">
      <alignment horizontal="center" vertical="bottom" textRotation="0" wrapText="false" indent="0" shrinkToFit="false"/>
      <protection locked="true" hidden="false"/>
    </xf>
    <xf numFmtId="164" fontId="11" fillId="21" borderId="0" xfId="41" applyFont="false" applyBorder="true" applyAlignment="true" applyProtection="false">
      <alignment horizontal="center" vertical="center" textRotation="0" wrapText="false" indent="0" shrinkToFit="false"/>
      <protection locked="true" hidden="false"/>
    </xf>
    <xf numFmtId="184" fontId="5" fillId="21" borderId="85" xfId="41" applyFont="true" applyBorder="true" applyAlignment="true" applyProtection="false">
      <alignment horizontal="right" vertical="center" textRotation="0" wrapText="false" indent="0" shrinkToFit="false"/>
      <protection locked="true" hidden="false"/>
    </xf>
    <xf numFmtId="164" fontId="46" fillId="21" borderId="85" xfId="41" applyFont="true" applyBorder="true" applyAlignment="true" applyProtection="false">
      <alignment horizontal="general" vertical="center" textRotation="0" wrapText="false" indent="0" shrinkToFit="false"/>
      <protection locked="true" hidden="false"/>
    </xf>
    <xf numFmtId="187" fontId="11" fillId="21" borderId="0" xfId="41" applyFont="false" applyBorder="true" applyAlignment="true" applyProtection="false">
      <alignment horizontal="left" vertical="center" textRotation="0" wrapText="false" indent="0" shrinkToFit="false"/>
      <protection locked="true" hidden="false"/>
    </xf>
    <xf numFmtId="164" fontId="5" fillId="21" borderId="85" xfId="41" applyFont="true" applyBorder="true" applyAlignment="true" applyProtection="false">
      <alignment horizontal="right" vertical="center" textRotation="0" wrapText="false" indent="0" shrinkToFit="false"/>
      <protection locked="true" hidden="false"/>
    </xf>
    <xf numFmtId="194" fontId="11" fillId="21" borderId="86" xfId="41" applyFont="false" applyBorder="true" applyAlignment="true" applyProtection="false">
      <alignment horizontal="left" vertical="center" textRotation="0" wrapText="false" indent="0" shrinkToFit="false"/>
      <protection locked="true" hidden="false"/>
    </xf>
    <xf numFmtId="186" fontId="11" fillId="27" borderId="9" xfId="41" applyFont="false" applyBorder="true" applyAlignment="true" applyProtection="false">
      <alignment horizontal="center" vertical="bottom" textRotation="0" wrapText="false" indent="0" shrinkToFit="false"/>
      <protection locked="true" hidden="false"/>
    </xf>
    <xf numFmtId="186" fontId="11" fillId="21" borderId="0" xfId="41" applyFont="false" applyBorder="true" applyAlignment="true" applyProtection="false">
      <alignment horizontal="left" vertical="center" textRotation="0" wrapText="false" indent="0" shrinkToFit="false"/>
      <protection locked="true" hidden="false"/>
    </xf>
    <xf numFmtId="164" fontId="11" fillId="21" borderId="9" xfId="41" applyFont="false" applyBorder="true" applyAlignment="true" applyProtection="false">
      <alignment horizontal="center" vertical="bottom" textRotation="0" wrapText="false" indent="0" shrinkToFit="false"/>
      <protection locked="true" hidden="false"/>
    </xf>
    <xf numFmtId="164" fontId="11" fillId="21" borderId="87" xfId="41" applyFont="false" applyBorder="true" applyAlignment="true" applyProtection="false">
      <alignment horizontal="general" vertical="center" textRotation="0" wrapText="false" indent="0" shrinkToFit="false"/>
      <protection locked="true" hidden="false"/>
    </xf>
    <xf numFmtId="164" fontId="11" fillId="21" borderId="88" xfId="41" applyFont="false" applyBorder="true" applyAlignment="true" applyProtection="false">
      <alignment horizontal="general" vertical="center" textRotation="0" wrapText="false" indent="0" shrinkToFit="false"/>
      <protection locked="true" hidden="false"/>
    </xf>
    <xf numFmtId="164" fontId="11" fillId="21" borderId="89" xfId="41" applyFont="false" applyBorder="true" applyAlignment="true" applyProtection="false">
      <alignment horizontal="general" vertical="center" textRotation="0" wrapText="false" indent="0" shrinkToFit="false"/>
      <protection locked="true" hidden="false"/>
    </xf>
    <xf numFmtId="164" fontId="11" fillId="21" borderId="18" xfId="41" applyFont="false" applyBorder="true" applyAlignment="true" applyProtection="false">
      <alignment horizontal="general" vertical="center" textRotation="0" wrapText="false" indent="0" shrinkToFit="false"/>
      <protection locked="true" hidden="false"/>
    </xf>
    <xf numFmtId="186" fontId="11" fillId="21" borderId="19" xfId="41" applyFont="false" applyBorder="true" applyAlignment="true" applyProtection="false">
      <alignment horizontal="general" vertical="center" textRotation="0" wrapText="false" indent="0" shrinkToFit="false"/>
      <protection locked="true" hidden="false"/>
    </xf>
    <xf numFmtId="164" fontId="11" fillId="21" borderId="19" xfId="41" applyFont="false" applyBorder="true" applyAlignment="true" applyProtection="false">
      <alignment horizontal="general" vertical="center" textRotation="0" wrapText="false" indent="0" shrinkToFit="false"/>
      <protection locked="true" hidden="false"/>
    </xf>
    <xf numFmtId="164" fontId="29" fillId="21" borderId="19" xfId="41" applyFont="true" applyBorder="true" applyAlignment="true" applyProtection="false">
      <alignment horizontal="general" vertical="center" textRotation="0" wrapText="false" indent="0" shrinkToFit="false"/>
      <protection locked="true" hidden="false"/>
    </xf>
    <xf numFmtId="164" fontId="11" fillId="21" borderId="20" xfId="41" applyFont="false" applyBorder="true" applyAlignment="true" applyProtection="false">
      <alignment horizontal="general" vertical="center" textRotation="0" wrapText="false" indent="0" shrinkToFit="false"/>
      <protection locked="true" hidden="false"/>
    </xf>
    <xf numFmtId="164" fontId="11" fillId="2" borderId="3" xfId="41" applyFont="true" applyBorder="true" applyAlignment="true" applyProtection="false">
      <alignment horizontal="center" vertical="center" textRotation="0" wrapText="false" indent="0" shrinkToFit="false"/>
      <protection locked="true" hidden="false"/>
    </xf>
    <xf numFmtId="186" fontId="11" fillId="7" borderId="0" xfId="41" applyFont="false" applyBorder="false" applyAlignment="false" applyProtection="false">
      <alignment horizontal="general" vertical="bottom" textRotation="0" wrapText="false" indent="0" shrinkToFit="false"/>
      <protection locked="true" hidden="false"/>
    </xf>
    <xf numFmtId="164" fontId="29" fillId="7" borderId="0" xfId="41" applyFont="true" applyBorder="false" applyAlignment="false" applyProtection="false">
      <alignment horizontal="general" vertical="bottom" textRotation="0" wrapText="false" indent="0" shrinkToFit="false"/>
      <protection locked="true" hidden="false"/>
    </xf>
    <xf numFmtId="188" fontId="11" fillId="0" borderId="0" xfId="41" applyFont="false" applyBorder="false" applyAlignment="false" applyProtection="false">
      <alignment horizontal="general" vertical="bottom" textRotation="0" wrapText="false" indent="0" shrinkToFit="false"/>
      <protection locked="true" hidden="false"/>
    </xf>
    <xf numFmtId="164" fontId="11" fillId="0" borderId="13" xfId="41" applyFont="false" applyBorder="true" applyAlignment="false" applyProtection="false">
      <alignment horizontal="general" vertical="bottom" textRotation="0" wrapText="false" indent="0" shrinkToFit="false"/>
      <protection locked="true" hidden="false"/>
    </xf>
    <xf numFmtId="188" fontId="11" fillId="0" borderId="14" xfId="41" applyFont="false" applyBorder="true" applyAlignment="false" applyProtection="false">
      <alignment horizontal="general" vertical="bottom" textRotation="0" wrapText="false" indent="0" shrinkToFit="false"/>
      <protection locked="true" hidden="false"/>
    </xf>
    <xf numFmtId="186" fontId="11" fillId="0" borderId="14" xfId="41" applyFont="false" applyBorder="true" applyAlignment="false" applyProtection="false">
      <alignment horizontal="general" vertical="bottom" textRotation="0" wrapText="false" indent="0" shrinkToFit="false"/>
      <protection locked="true" hidden="false"/>
    </xf>
    <xf numFmtId="164" fontId="11" fillId="0" borderId="14" xfId="41" applyFont="false" applyBorder="true" applyAlignment="false" applyProtection="false">
      <alignment horizontal="general" vertical="bottom" textRotation="0" wrapText="false" indent="0" shrinkToFit="false"/>
      <protection locked="true" hidden="false"/>
    </xf>
    <xf numFmtId="164" fontId="29" fillId="0" borderId="15" xfId="41" applyFont="true" applyBorder="true" applyAlignment="false" applyProtection="false">
      <alignment horizontal="general" vertical="bottom" textRotation="0" wrapText="false" indent="0" shrinkToFit="false"/>
      <protection locked="true" hidden="false"/>
    </xf>
    <xf numFmtId="164" fontId="11" fillId="0" borderId="16" xfId="41" applyFont="false" applyBorder="true" applyAlignment="false" applyProtection="false">
      <alignment horizontal="general" vertical="bottom" textRotation="0" wrapText="false" indent="0" shrinkToFit="false"/>
      <protection locked="true" hidden="false"/>
    </xf>
    <xf numFmtId="187" fontId="11" fillId="0" borderId="9" xfId="41" applyFont="true" applyBorder="true" applyAlignment="true" applyProtection="false">
      <alignment horizontal="center" vertical="bottom" textRotation="0" wrapText="false" indent="0" shrinkToFit="false"/>
      <protection locked="true" hidden="false"/>
    </xf>
    <xf numFmtId="184" fontId="11" fillId="0" borderId="9" xfId="41" applyFont="false" applyBorder="true" applyAlignment="true" applyProtection="false">
      <alignment horizontal="center" vertical="center" textRotation="0" wrapText="false" indent="0" shrinkToFit="false"/>
      <protection locked="true" hidden="false"/>
    </xf>
    <xf numFmtId="164" fontId="11" fillId="0" borderId="0" xfId="41" applyFont="false" applyBorder="true" applyAlignment="false" applyProtection="false">
      <alignment horizontal="general" vertical="bottom" textRotation="0" wrapText="false" indent="0" shrinkToFit="false"/>
      <protection locked="true" hidden="false"/>
    </xf>
    <xf numFmtId="164" fontId="29" fillId="0" borderId="17" xfId="41" applyFont="true" applyBorder="true" applyAlignment="false" applyProtection="false">
      <alignment horizontal="general" vertical="bottom" textRotation="0" wrapText="false" indent="0" shrinkToFit="false"/>
      <protection locked="true" hidden="false"/>
    </xf>
    <xf numFmtId="184" fontId="11" fillId="0" borderId="9" xfId="41" applyFont="false" applyBorder="true" applyAlignment="true" applyProtection="false">
      <alignment horizontal="center" vertical="bottom" textRotation="0" wrapText="false" indent="0" shrinkToFit="false"/>
      <protection locked="true" hidden="false"/>
    </xf>
    <xf numFmtId="195" fontId="11" fillId="0" borderId="9" xfId="41" applyFont="false" applyBorder="true" applyAlignment="true" applyProtection="false">
      <alignment horizontal="center" vertical="bottom" textRotation="0" wrapText="false" indent="0" shrinkToFit="false"/>
      <protection locked="true" hidden="false"/>
    </xf>
    <xf numFmtId="164" fontId="11" fillId="0" borderId="9" xfId="41" applyFont="true" applyBorder="true" applyAlignment="true" applyProtection="false">
      <alignment horizontal="center" vertical="bottom" textRotation="0" wrapText="false" indent="0" shrinkToFit="false"/>
      <protection locked="true" hidden="false"/>
    </xf>
    <xf numFmtId="195" fontId="46" fillId="0" borderId="9" xfId="41" applyFont="true" applyBorder="true" applyAlignment="true" applyProtection="false">
      <alignment horizontal="center" vertical="bottom" textRotation="0" wrapText="false" indent="0" shrinkToFit="false"/>
      <protection locked="true" hidden="false"/>
    </xf>
    <xf numFmtId="188" fontId="11" fillId="0" borderId="0" xfId="41" applyFont="false" applyBorder="true" applyAlignment="true" applyProtection="false">
      <alignment horizontal="center" vertical="bottom" textRotation="0" wrapText="false" indent="0" shrinkToFit="false"/>
      <protection locked="true" hidden="false"/>
    </xf>
    <xf numFmtId="186" fontId="11" fillId="0" borderId="0" xfId="41" applyFont="false" applyBorder="true" applyAlignment="false" applyProtection="false">
      <alignment horizontal="general" vertical="bottom" textRotation="0" wrapText="false" indent="0" shrinkToFit="false"/>
      <protection locked="true" hidden="false"/>
    </xf>
    <xf numFmtId="195" fontId="11" fillId="0" borderId="0" xfId="41" applyFont="false" applyBorder="true" applyAlignment="true" applyProtection="false">
      <alignment horizontal="center" vertical="bottom" textRotation="0" wrapText="false" indent="0" shrinkToFit="false"/>
      <protection locked="true" hidden="false"/>
    </xf>
    <xf numFmtId="187" fontId="11" fillId="0" borderId="0" xfId="41" applyFont="false" applyBorder="true" applyAlignment="true" applyProtection="false">
      <alignment horizontal="center" vertical="bottom" textRotation="0" wrapText="false" indent="0" shrinkToFit="false"/>
      <protection locked="true" hidden="false"/>
    </xf>
    <xf numFmtId="188" fontId="11" fillId="0" borderId="0" xfId="41" applyFont="false" applyBorder="true" applyAlignment="false" applyProtection="false">
      <alignment horizontal="general" vertical="bottom" textRotation="0" wrapText="false" indent="0" shrinkToFit="false"/>
      <protection locked="true" hidden="false"/>
    </xf>
    <xf numFmtId="164" fontId="29" fillId="0" borderId="0" xfId="41" applyFont="true" applyBorder="true" applyAlignment="false" applyProtection="false">
      <alignment horizontal="general" vertical="bottom" textRotation="0" wrapText="false" indent="0" shrinkToFit="false"/>
      <protection locked="true" hidden="false"/>
    </xf>
    <xf numFmtId="164" fontId="11" fillId="0" borderId="18" xfId="41" applyFont="false" applyBorder="true" applyAlignment="false" applyProtection="false">
      <alignment horizontal="general" vertical="bottom" textRotation="0" wrapText="false" indent="0" shrinkToFit="false"/>
      <protection locked="true" hidden="false"/>
    </xf>
    <xf numFmtId="188" fontId="11" fillId="0" borderId="19" xfId="41" applyFont="false" applyBorder="true" applyAlignment="true" applyProtection="false">
      <alignment horizontal="center" vertical="bottom" textRotation="0" wrapText="false" indent="0" shrinkToFit="false"/>
      <protection locked="true" hidden="false"/>
    </xf>
    <xf numFmtId="164" fontId="11" fillId="0" borderId="19" xfId="41" applyFont="false" applyBorder="true" applyAlignment="true" applyProtection="false">
      <alignment horizontal="center" vertical="bottom" textRotation="0" wrapText="false" indent="0" shrinkToFit="false"/>
      <protection locked="true" hidden="false"/>
    </xf>
    <xf numFmtId="164" fontId="46" fillId="0" borderId="19" xfId="41" applyFont="true" applyBorder="true" applyAlignment="false" applyProtection="false">
      <alignment horizontal="general" vertical="bottom" textRotation="0" wrapText="false" indent="0" shrinkToFit="false"/>
      <protection locked="true" hidden="false"/>
    </xf>
    <xf numFmtId="164" fontId="11" fillId="0" borderId="19" xfId="41" applyFont="false" applyBorder="true" applyAlignment="false" applyProtection="false">
      <alignment horizontal="general" vertical="bottom" textRotation="0" wrapText="false" indent="0" shrinkToFit="false"/>
      <protection locked="true" hidden="false"/>
    </xf>
    <xf numFmtId="164" fontId="29" fillId="0" borderId="20" xfId="41" applyFont="true" applyBorder="true" applyAlignment="false" applyProtection="false">
      <alignment horizontal="general" vertical="bottom" textRotation="0" wrapText="false" indent="0" shrinkToFit="false"/>
      <protection locked="true" hidden="false"/>
    </xf>
    <xf numFmtId="164" fontId="11" fillId="0" borderId="0" xfId="41" applyFont="false" applyBorder="true" applyAlignment="true" applyProtection="false">
      <alignment horizontal="center" vertical="bottom" textRotation="0" wrapText="false" indent="0" shrinkToFit="false"/>
      <protection locked="true" hidden="false"/>
    </xf>
    <xf numFmtId="164" fontId="46" fillId="0" borderId="0" xfId="41" applyFont="true" applyBorder="true" applyAlignment="false" applyProtection="false">
      <alignment horizontal="general" vertical="bottom" textRotation="0" wrapText="false" indent="0" shrinkToFit="false"/>
      <protection locked="true" hidden="false"/>
    </xf>
    <xf numFmtId="183" fontId="11" fillId="0" borderId="9" xfId="41" applyFont="false" applyBorder="true" applyAlignment="false" applyProtection="false">
      <alignment horizontal="general" vertical="bottom" textRotation="0" wrapText="false" indent="0" shrinkToFit="false"/>
      <protection locked="true" hidden="false"/>
    </xf>
    <xf numFmtId="187" fontId="11" fillId="0" borderId="0" xfId="41" applyFont="false" applyBorder="true" applyAlignment="true" applyProtection="false">
      <alignment horizontal="center" vertical="bottom" textRotation="0" wrapText="false" indent="0" shrinkToFit="false"/>
      <protection locked="true" hidden="false"/>
    </xf>
    <xf numFmtId="188" fontId="11" fillId="0" borderId="9" xfId="41" applyFont="false" applyBorder="true" applyAlignment="true" applyProtection="false">
      <alignment horizontal="center" vertical="bottom" textRotation="0" wrapText="false" indent="0" shrinkToFit="false"/>
      <protection locked="true" hidden="false"/>
    </xf>
    <xf numFmtId="187" fontId="11" fillId="0" borderId="19" xfId="41" applyFont="false" applyBorder="true" applyAlignment="true" applyProtection="false">
      <alignment horizontal="center" vertical="bottom" textRotation="0" wrapText="false" indent="0" shrinkToFit="false"/>
      <protection locked="true" hidden="false"/>
    </xf>
    <xf numFmtId="188" fontId="11" fillId="0" borderId="11" xfId="41" applyFont="true" applyBorder="true" applyAlignment="false" applyProtection="false">
      <alignment horizontal="general" vertical="bottom" textRotation="0" wrapText="false" indent="0" shrinkToFit="false"/>
      <protection locked="true" hidden="false"/>
    </xf>
    <xf numFmtId="186" fontId="11" fillId="0" borderId="11" xfId="41" applyFont="true" applyBorder="true" applyAlignment="true" applyProtection="false">
      <alignment horizontal="center" vertical="bottom" textRotation="0" wrapText="false" indent="0" shrinkToFit="false"/>
      <protection locked="true" hidden="false"/>
    </xf>
    <xf numFmtId="187" fontId="46" fillId="0" borderId="0" xfId="41" applyFont="true" applyBorder="false" applyAlignment="true" applyProtection="false">
      <alignment horizontal="center" vertical="bottom" textRotation="0" wrapText="false" indent="0" shrinkToFit="false"/>
      <protection locked="true" hidden="false"/>
    </xf>
    <xf numFmtId="187" fontId="11" fillId="0" borderId="11" xfId="41" applyFont="true" applyBorder="true" applyAlignment="true" applyProtection="false">
      <alignment horizontal="center" vertical="bottom" textRotation="0" wrapText="false" indent="0" shrinkToFit="false"/>
      <protection locked="true" hidden="false"/>
    </xf>
    <xf numFmtId="188" fontId="29" fillId="0" borderId="90" xfId="41" applyFont="true" applyBorder="true" applyAlignment="false" applyProtection="true">
      <alignment horizontal="general" vertical="bottom" textRotation="0" wrapText="false" indent="0" shrinkToFit="false"/>
      <protection locked="true" hidden="true"/>
    </xf>
    <xf numFmtId="186" fontId="29" fillId="0" borderId="90" xfId="41" applyFont="true" applyBorder="true" applyAlignment="true" applyProtection="true">
      <alignment horizontal="center" vertical="bottom" textRotation="0" wrapText="false" indent="0" shrinkToFit="false"/>
      <protection locked="true" hidden="true"/>
    </xf>
    <xf numFmtId="186" fontId="46" fillId="0" borderId="57" xfId="41" applyFont="true" applyBorder="true" applyAlignment="true" applyProtection="false">
      <alignment horizontal="center" vertical="bottom" textRotation="0" wrapText="false" indent="0" shrinkToFit="false"/>
      <protection locked="true" hidden="false"/>
    </xf>
    <xf numFmtId="187" fontId="29" fillId="0" borderId="90" xfId="41" applyFont="true" applyBorder="true" applyAlignment="true" applyProtection="true">
      <alignment horizontal="center" vertical="bottom" textRotation="0" wrapText="false" indent="0" shrinkToFit="false"/>
      <protection locked="true" hidden="true"/>
    </xf>
    <xf numFmtId="184" fontId="29" fillId="0" borderId="90" xfId="41" applyFont="true" applyBorder="true" applyAlignment="true" applyProtection="true">
      <alignment horizontal="center" vertical="bottom" textRotation="0" wrapText="false" indent="0" shrinkToFit="false"/>
      <protection locked="true" hidden="true"/>
    </xf>
    <xf numFmtId="196" fontId="11" fillId="0" borderId="0" xfId="41" applyFont="false" applyBorder="false" applyAlignment="false" applyProtection="false">
      <alignment horizontal="general" vertical="bottom" textRotation="0" wrapText="false" indent="0" shrinkToFit="false"/>
      <protection locked="true" hidden="false"/>
    </xf>
    <xf numFmtId="188" fontId="29" fillId="0" borderId="91" xfId="41" applyFont="true" applyBorder="true" applyAlignment="false" applyProtection="true">
      <alignment horizontal="general" vertical="bottom" textRotation="0" wrapText="false" indent="0" shrinkToFit="false"/>
      <protection locked="true" hidden="true"/>
    </xf>
    <xf numFmtId="186" fontId="29" fillId="0" borderId="91" xfId="41" applyFont="true" applyBorder="true" applyAlignment="true" applyProtection="true">
      <alignment horizontal="center" vertical="bottom" textRotation="0" wrapText="false" indent="0" shrinkToFit="false"/>
      <protection locked="true" hidden="true"/>
    </xf>
    <xf numFmtId="187" fontId="29" fillId="0" borderId="91" xfId="41" applyFont="true" applyBorder="true" applyAlignment="true" applyProtection="true">
      <alignment horizontal="center" vertical="bottom" textRotation="0" wrapText="false" indent="0" shrinkToFit="false"/>
      <protection locked="true" hidden="true"/>
    </xf>
    <xf numFmtId="184" fontId="29" fillId="0" borderId="91" xfId="41" applyFont="true" applyBorder="true" applyAlignment="true" applyProtection="true">
      <alignment horizontal="center" vertical="bottom" textRotation="0" wrapText="false" indent="0" shrinkToFit="false"/>
      <protection locked="true" hidden="true"/>
    </xf>
    <xf numFmtId="184" fontId="46" fillId="0" borderId="91" xfId="41" applyFont="true" applyBorder="true" applyAlignment="true" applyProtection="true">
      <alignment horizontal="center" vertical="bottom" textRotation="0" wrapText="false" indent="0" shrinkToFit="false"/>
      <protection locked="true" hidden="true"/>
    </xf>
    <xf numFmtId="188" fontId="29" fillId="0" borderId="92" xfId="41" applyFont="true" applyBorder="true" applyAlignment="false" applyProtection="true">
      <alignment horizontal="general" vertical="bottom" textRotation="0" wrapText="false" indent="0" shrinkToFit="false"/>
      <protection locked="true" hidden="true"/>
    </xf>
    <xf numFmtId="186" fontId="29" fillId="0" borderId="92" xfId="41" applyFont="true" applyBorder="true" applyAlignment="true" applyProtection="true">
      <alignment horizontal="center" vertical="bottom" textRotation="0" wrapText="false" indent="0" shrinkToFit="false"/>
      <protection locked="true" hidden="true"/>
    </xf>
    <xf numFmtId="186" fontId="46" fillId="0" borderId="12" xfId="41" applyFont="true" applyBorder="true" applyAlignment="true" applyProtection="false">
      <alignment horizontal="center" vertical="bottom" textRotation="0" wrapText="false" indent="0" shrinkToFit="false"/>
      <protection locked="true" hidden="false"/>
    </xf>
    <xf numFmtId="187" fontId="29" fillId="0" borderId="92" xfId="41" applyFont="true" applyBorder="true" applyAlignment="true" applyProtection="true">
      <alignment horizontal="center" vertical="bottom" textRotation="0" wrapText="false" indent="0" shrinkToFit="false"/>
      <protection locked="true" hidden="true"/>
    </xf>
    <xf numFmtId="184" fontId="46" fillId="0" borderId="92" xfId="41" applyFont="true" applyBorder="true" applyAlignment="true" applyProtection="true">
      <alignment horizontal="center" vertical="bottom" textRotation="0" wrapText="false" indent="0" shrinkToFit="false"/>
      <protection locked="true" hidden="true"/>
    </xf>
    <xf numFmtId="184" fontId="84" fillId="21" borderId="0" xfId="41" applyFont="true" applyBorder="false" applyAlignment="false" applyProtection="false">
      <alignment horizontal="general" vertical="bottom" textRotation="0" wrapText="false" indent="0" shrinkToFit="false"/>
      <protection locked="true" hidden="false"/>
    </xf>
    <xf numFmtId="188" fontId="11" fillId="0" borderId="11" xfId="41" applyFont="false" applyBorder="true" applyAlignment="true" applyProtection="false">
      <alignment horizontal="center" vertical="bottom" textRotation="0" wrapText="false" indent="0" shrinkToFit="false"/>
      <protection locked="true" hidden="false"/>
    </xf>
    <xf numFmtId="183" fontId="11" fillId="0" borderId="11" xfId="41" applyFont="false" applyBorder="true" applyAlignment="true" applyProtection="false">
      <alignment horizontal="center" vertical="bottom" textRotation="0" wrapText="false" indent="0" shrinkToFit="false"/>
      <protection locked="true" hidden="false"/>
    </xf>
    <xf numFmtId="183" fontId="46" fillId="0" borderId="11" xfId="41" applyFont="true" applyBorder="true" applyAlignment="true" applyProtection="false">
      <alignment horizontal="center" vertical="bottom" textRotation="0" wrapText="false" indent="0" shrinkToFit="false"/>
      <protection locked="true" hidden="false"/>
    </xf>
    <xf numFmtId="184" fontId="11" fillId="0" borderId="11" xfId="41" applyFont="false" applyBorder="true" applyAlignment="true" applyProtection="false">
      <alignment horizontal="center" vertical="bottom" textRotation="0" wrapText="false" indent="0" shrinkToFit="false"/>
      <protection locked="true" hidden="false"/>
    </xf>
    <xf numFmtId="188" fontId="11" fillId="0" borderId="57" xfId="41" applyFont="false" applyBorder="true" applyAlignment="true" applyProtection="false">
      <alignment horizontal="center" vertical="bottom" textRotation="0" wrapText="false" indent="0" shrinkToFit="false"/>
      <protection locked="true" hidden="false"/>
    </xf>
    <xf numFmtId="183" fontId="11" fillId="0" borderId="57" xfId="41" applyFont="false" applyBorder="true" applyAlignment="true" applyProtection="false">
      <alignment horizontal="center" vertical="bottom" textRotation="0" wrapText="false" indent="0" shrinkToFit="false"/>
      <protection locked="true" hidden="false"/>
    </xf>
    <xf numFmtId="186" fontId="11" fillId="0" borderId="57" xfId="41" applyFont="false" applyBorder="true" applyAlignment="true" applyProtection="false">
      <alignment horizontal="center" vertical="bottom" textRotation="0" wrapText="false" indent="0" shrinkToFit="false"/>
      <protection locked="true" hidden="false"/>
    </xf>
    <xf numFmtId="183" fontId="46" fillId="0" borderId="57" xfId="41" applyFont="true" applyBorder="true" applyAlignment="true" applyProtection="false">
      <alignment horizontal="center" vertical="bottom" textRotation="0" wrapText="false" indent="0" shrinkToFit="false"/>
      <protection locked="true" hidden="false"/>
    </xf>
    <xf numFmtId="184" fontId="11" fillId="0" borderId="57" xfId="41" applyFont="false" applyBorder="true" applyAlignment="true" applyProtection="false">
      <alignment horizontal="center" vertical="bottom" textRotation="0" wrapText="false" indent="0" shrinkToFit="false"/>
      <protection locked="true" hidden="false"/>
    </xf>
    <xf numFmtId="184" fontId="84" fillId="21" borderId="17" xfId="41" applyFont="true" applyBorder="true" applyAlignment="false" applyProtection="false">
      <alignment horizontal="general" vertical="bottom" textRotation="0" wrapText="false" indent="0" shrinkToFit="false"/>
      <protection locked="true" hidden="false"/>
    </xf>
    <xf numFmtId="188" fontId="11" fillId="0" borderId="12" xfId="41" applyFont="false" applyBorder="true" applyAlignment="true" applyProtection="false">
      <alignment horizontal="center" vertical="bottom" textRotation="0" wrapText="false" indent="0" shrinkToFit="false"/>
      <protection locked="true" hidden="false"/>
    </xf>
    <xf numFmtId="183" fontId="11" fillId="0" borderId="12" xfId="41" applyFont="false" applyBorder="true" applyAlignment="true" applyProtection="false">
      <alignment horizontal="center" vertical="bottom" textRotation="0" wrapText="false" indent="0" shrinkToFit="false"/>
      <protection locked="true" hidden="false"/>
    </xf>
    <xf numFmtId="186" fontId="11" fillId="0" borderId="12" xfId="41" applyFont="false" applyBorder="true" applyAlignment="true" applyProtection="false">
      <alignment horizontal="center" vertical="bottom" textRotation="0" wrapText="false" indent="0" shrinkToFit="false"/>
      <protection locked="true" hidden="false"/>
    </xf>
    <xf numFmtId="183" fontId="46" fillId="0" borderId="12" xfId="41" applyFont="true" applyBorder="true" applyAlignment="true" applyProtection="false">
      <alignment horizontal="center" vertical="bottom" textRotation="0" wrapText="false" indent="0" shrinkToFit="false"/>
      <protection locked="true" hidden="false"/>
    </xf>
    <xf numFmtId="184" fontId="11" fillId="0" borderId="12" xfId="41" applyFont="false" applyBorder="true" applyAlignment="true" applyProtection="false">
      <alignment horizontal="center" vertical="bottom" textRotation="0" wrapText="false" indent="0" shrinkToFit="false"/>
      <protection locked="true" hidden="false"/>
    </xf>
    <xf numFmtId="164" fontId="46" fillId="0" borderId="0" xfId="41" applyFont="true" applyBorder="false" applyAlignment="false" applyProtection="false">
      <alignment horizontal="general" vertical="bottom" textRotation="0" wrapText="false" indent="0" shrinkToFit="false"/>
      <protection locked="true" hidden="false"/>
    </xf>
    <xf numFmtId="183" fontId="11" fillId="12" borderId="0" xfId="41" applyFont="false" applyBorder="false" applyAlignment="false" applyProtection="false">
      <alignment horizontal="general" vertical="bottom" textRotation="0" wrapText="false" indent="0" shrinkToFit="false"/>
      <protection locked="true" hidden="false"/>
    </xf>
    <xf numFmtId="183" fontId="92" fillId="12" borderId="0" xfId="41" applyFont="true" applyBorder="false" applyAlignment="false" applyProtection="false">
      <alignment horizontal="general" vertical="bottom" textRotation="0" wrapText="false" indent="0" shrinkToFit="false"/>
      <protection locked="true" hidden="false"/>
    </xf>
    <xf numFmtId="164" fontId="63" fillId="0" borderId="0" xfId="0" applyFont="true" applyBorder="false" applyAlignment="true" applyProtection="false">
      <alignment horizontal="general" vertical="center" textRotation="0" wrapText="false" indent="0" shrinkToFit="false"/>
      <protection locked="true" hidden="false"/>
    </xf>
    <xf numFmtId="164" fontId="63"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6" borderId="55" xfId="0" applyFont="false" applyBorder="true" applyAlignment="true" applyProtection="false">
      <alignment horizontal="general" vertical="center" textRotation="0" wrapText="false" indent="0" shrinkToFit="false"/>
      <protection locked="true" hidden="false"/>
    </xf>
    <xf numFmtId="164" fontId="63" fillId="6" borderId="56" xfId="0" applyFont="true" applyBorder="true" applyAlignment="true" applyProtection="true">
      <alignment horizontal="left" vertical="center" textRotation="0" wrapText="false" indent="0" shrinkToFit="false"/>
      <protection locked="true" hidden="false"/>
    </xf>
    <xf numFmtId="164" fontId="0" fillId="6" borderId="56" xfId="0" applyFont="false" applyBorder="true" applyAlignment="true" applyProtection="false">
      <alignment horizontal="general" vertical="center" textRotation="0" wrapText="false" indent="0" shrinkToFit="false"/>
      <protection locked="true" hidden="false"/>
    </xf>
    <xf numFmtId="164" fontId="0" fillId="6" borderId="58" xfId="0" applyFont="false" applyBorder="true" applyAlignment="true" applyProtection="false">
      <alignment horizontal="general" vertical="center" textRotation="0" wrapText="false" indent="0" shrinkToFit="false"/>
      <protection locked="true" hidden="false"/>
    </xf>
    <xf numFmtId="164" fontId="0" fillId="6" borderId="6" xfId="0" applyFont="false" applyBorder="true" applyAlignment="true" applyProtection="false">
      <alignment horizontal="general" vertical="center" textRotation="0" wrapText="false" indent="0" shrinkToFit="false"/>
      <protection locked="true" hidden="false"/>
    </xf>
    <xf numFmtId="164" fontId="63" fillId="6" borderId="0" xfId="0" applyFont="true" applyBorder="true" applyAlignment="true" applyProtection="true">
      <alignment horizontal="left" vertical="center" textRotation="0" wrapText="false" indent="0" shrinkToFit="false"/>
      <protection locked="true" hidden="false"/>
    </xf>
    <xf numFmtId="164" fontId="0" fillId="6" borderId="0" xfId="0" applyFont="false" applyBorder="true" applyAlignment="true" applyProtection="false">
      <alignment horizontal="general" vertical="center" textRotation="0" wrapText="false" indent="0" shrinkToFit="false"/>
      <protection locked="true" hidden="false"/>
    </xf>
    <xf numFmtId="164" fontId="0" fillId="6" borderId="7" xfId="0" applyFont="false" applyBorder="true" applyAlignment="true" applyProtection="false">
      <alignment horizontal="general" vertical="center" textRotation="0" wrapText="false" indent="0" shrinkToFit="false"/>
      <protection locked="true" hidden="false"/>
    </xf>
    <xf numFmtId="164" fontId="0" fillId="6" borderId="6" xfId="0" applyFont="false" applyBorder="true" applyAlignment="true" applyProtection="true">
      <alignment horizontal="general" vertical="center" textRotation="0" wrapText="false" indent="0" shrinkToFit="false"/>
      <protection locked="true" hidden="false"/>
    </xf>
    <xf numFmtId="164" fontId="63" fillId="6" borderId="0" xfId="0" applyFont="true" applyBorder="true" applyAlignment="true" applyProtection="true">
      <alignment horizontal="general" vertical="center" textRotation="0" wrapText="false" indent="0" shrinkToFit="false"/>
      <protection locked="true" hidden="false"/>
    </xf>
    <xf numFmtId="164" fontId="11" fillId="6" borderId="0" xfId="0" applyFont="true" applyBorder="true" applyAlignment="true" applyProtection="true">
      <alignment horizontal="general" vertical="center" textRotation="0" wrapText="false" indent="0" shrinkToFit="false"/>
      <protection locked="true" hidden="false"/>
    </xf>
    <xf numFmtId="164" fontId="0" fillId="6" borderId="0" xfId="0" applyFont="false" applyBorder="true" applyAlignment="true" applyProtection="true">
      <alignment horizontal="general" vertical="center" textRotation="0" wrapText="false" indent="0" shrinkToFit="false"/>
      <protection locked="true" hidden="false"/>
    </xf>
    <xf numFmtId="164" fontId="0" fillId="6" borderId="7" xfId="0" applyFont="false" applyBorder="true" applyAlignment="true" applyProtection="true">
      <alignment horizontal="general" vertical="center" textRotation="0" wrapText="false" indent="0" shrinkToFit="false"/>
      <protection locked="true" hidden="false"/>
    </xf>
    <xf numFmtId="164" fontId="0" fillId="7" borderId="6" xfId="0" applyFont="false" applyBorder="true" applyAlignment="true" applyProtection="true">
      <alignment horizontal="general" vertical="center" textRotation="0" wrapText="false" indent="0" shrinkToFit="false"/>
      <protection locked="true" hidden="false"/>
    </xf>
    <xf numFmtId="164" fontId="94" fillId="0" borderId="30" xfId="0" applyFont="true" applyBorder="true" applyAlignment="true" applyProtection="true">
      <alignment horizontal="left" vertical="center" textRotation="0" wrapText="false" indent="0" shrinkToFit="false"/>
      <protection locked="false" hidden="false"/>
    </xf>
    <xf numFmtId="164" fontId="0" fillId="7" borderId="0" xfId="0" applyFont="false" applyBorder="true" applyAlignment="true" applyProtection="true">
      <alignment horizontal="general" vertical="center" textRotation="0" wrapText="false" indent="0" shrinkToFit="false"/>
      <protection locked="true" hidden="false"/>
    </xf>
    <xf numFmtId="164" fontId="8" fillId="7" borderId="0" xfId="0" applyFont="true" applyBorder="true" applyAlignment="true" applyProtection="true">
      <alignment horizontal="left" vertical="center" textRotation="0" wrapText="false" indent="0" shrinkToFit="false"/>
      <protection locked="true" hidden="false"/>
    </xf>
    <xf numFmtId="164" fontId="8" fillId="7" borderId="0" xfId="0" applyFont="true" applyBorder="true" applyAlignment="true" applyProtection="true">
      <alignment horizontal="general" vertical="center" textRotation="0" wrapText="false" indent="0" shrinkToFit="false"/>
      <protection locked="true" hidden="false"/>
    </xf>
    <xf numFmtId="176" fontId="0" fillId="0" borderId="30" xfId="0" applyFont="false" applyBorder="true" applyAlignment="true" applyProtection="true">
      <alignment horizontal="center" vertical="center" textRotation="0" wrapText="false" indent="0" shrinkToFit="false"/>
      <protection locked="false" hidden="false"/>
    </xf>
    <xf numFmtId="164" fontId="0" fillId="7" borderId="7" xfId="0" applyFont="false" applyBorder="true" applyAlignment="true" applyProtection="true">
      <alignment horizontal="general" vertical="center" textRotation="0" wrapText="false" indent="0" shrinkToFit="false"/>
      <protection locked="true" hidden="false"/>
    </xf>
    <xf numFmtId="164" fontId="0" fillId="0" borderId="51" xfId="0" applyFont="false" applyBorder="true" applyAlignment="true" applyProtection="true">
      <alignment horizontal="center" vertical="center" textRotation="0" wrapText="false" indent="0" shrinkToFit="false"/>
      <protection locked="false" hidden="false"/>
    </xf>
    <xf numFmtId="176" fontId="0" fillId="0" borderId="51" xfId="0" applyFont="false" applyBorder="true" applyAlignment="true" applyProtection="true">
      <alignment horizontal="center" vertical="center" textRotation="0" wrapText="false" indent="0" shrinkToFit="false"/>
      <protection locked="false" hidden="false"/>
    </xf>
    <xf numFmtId="176" fontId="0" fillId="0" borderId="49" xfId="0" applyFont="false" applyBorder="true" applyAlignment="true" applyProtection="true">
      <alignment horizontal="center" vertical="center" textRotation="0" wrapText="false" indent="0" shrinkToFit="false"/>
      <protection locked="false" hidden="false"/>
    </xf>
    <xf numFmtId="164" fontId="63" fillId="7" borderId="0" xfId="0" applyFont="true" applyBorder="true" applyAlignment="true" applyProtection="true">
      <alignment horizontal="general" vertical="center" textRotation="0" wrapText="false" indent="0" shrinkToFit="false"/>
      <protection locked="true" hidden="false"/>
    </xf>
    <xf numFmtId="164" fontId="0" fillId="7" borderId="55" xfId="0" applyFont="false" applyBorder="true" applyAlignment="true" applyProtection="true">
      <alignment horizontal="general" vertical="center" textRotation="0" wrapText="false" indent="0" shrinkToFit="false"/>
      <protection locked="true" hidden="false"/>
    </xf>
    <xf numFmtId="164" fontId="8" fillId="7" borderId="56" xfId="0" applyFont="true" applyBorder="true" applyAlignment="true" applyProtection="true">
      <alignment horizontal="left" vertical="center" textRotation="0" wrapText="false" indent="0" shrinkToFit="false"/>
      <protection locked="true" hidden="false"/>
    </xf>
    <xf numFmtId="164" fontId="63" fillId="7" borderId="56" xfId="0" applyFont="true" applyBorder="true" applyAlignment="true" applyProtection="true">
      <alignment horizontal="general" vertical="center" textRotation="0" wrapText="false" indent="0" shrinkToFit="false"/>
      <protection locked="true" hidden="false"/>
    </xf>
    <xf numFmtId="164" fontId="0" fillId="7" borderId="56" xfId="0" applyFont="false" applyBorder="true" applyAlignment="true" applyProtection="true">
      <alignment horizontal="general" vertical="center" textRotation="0" wrapText="false" indent="0" shrinkToFit="false"/>
      <protection locked="true" hidden="false"/>
    </xf>
    <xf numFmtId="164" fontId="0" fillId="7" borderId="58" xfId="0" applyFont="false" applyBorder="true" applyAlignment="true" applyProtection="true">
      <alignment horizontal="general" vertical="center" textRotation="0" wrapText="false" indent="0" shrinkToFit="false"/>
      <protection locked="true" hidden="false"/>
    </xf>
    <xf numFmtId="164" fontId="0" fillId="7" borderId="0" xfId="0" applyFont="true" applyBorder="true" applyAlignment="true" applyProtection="true">
      <alignment horizontal="general" vertical="center" textRotation="0" wrapText="false" indent="0" shrinkToFit="false"/>
      <protection locked="true" hidden="false"/>
    </xf>
    <xf numFmtId="164" fontId="11" fillId="0" borderId="30" xfId="0" applyFont="true" applyBorder="true" applyAlignment="true" applyProtection="true">
      <alignment horizontal="center" vertical="center" textRotation="0" wrapText="false" indent="0" shrinkToFit="false"/>
      <protection locked="false" hidden="false"/>
    </xf>
    <xf numFmtId="176" fontId="94" fillId="0" borderId="51" xfId="0" applyFont="true" applyBorder="true" applyAlignment="true" applyProtection="true">
      <alignment horizontal="center" vertical="center" textRotation="0" wrapText="false" indent="0" shrinkToFit="false"/>
      <protection locked="false" hidden="false"/>
    </xf>
    <xf numFmtId="164" fontId="11" fillId="2" borderId="51" xfId="0" applyFont="true" applyBorder="true" applyAlignment="true" applyProtection="true">
      <alignment horizontal="center" vertical="center" textRotation="0" wrapText="false" indent="0" shrinkToFit="false"/>
      <protection locked="false" hidden="false"/>
    </xf>
    <xf numFmtId="164" fontId="94" fillId="0" borderId="49" xfId="0" applyFont="true" applyBorder="true" applyAlignment="true" applyProtection="true">
      <alignment horizontal="center" vertical="center" textRotation="0" wrapText="false" indent="0" shrinkToFit="false"/>
      <protection locked="false" hidden="false"/>
    </xf>
    <xf numFmtId="183" fontId="11" fillId="7" borderId="49" xfId="0" applyFont="true" applyBorder="true" applyAlignment="true" applyProtection="true">
      <alignment horizontal="center" vertical="center" textRotation="0" wrapText="false" indent="0" shrinkToFit="false"/>
      <protection locked="true" hidden="false"/>
    </xf>
    <xf numFmtId="164" fontId="0" fillId="7" borderId="21" xfId="0" applyFont="false" applyBorder="true" applyAlignment="true" applyProtection="true">
      <alignment horizontal="general" vertical="center" textRotation="0" wrapText="false" indent="0" shrinkToFit="false"/>
      <protection locked="true" hidden="false"/>
    </xf>
    <xf numFmtId="164" fontId="11" fillId="7" borderId="3" xfId="0" applyFont="true" applyBorder="true" applyAlignment="true" applyProtection="true">
      <alignment horizontal="general" vertical="center" textRotation="0" wrapText="false" indent="0" shrinkToFit="false"/>
      <protection locked="true" hidden="false"/>
    </xf>
    <xf numFmtId="164" fontId="0" fillId="7" borderId="3" xfId="0" applyFont="false" applyBorder="true" applyAlignment="true" applyProtection="true">
      <alignment horizontal="general" vertical="center" textRotation="0" wrapText="false" indent="0" shrinkToFit="false"/>
      <protection locked="true" hidden="false"/>
    </xf>
    <xf numFmtId="164" fontId="11" fillId="7" borderId="22"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0" fillId="6" borderId="55" xfId="0" applyFont="false" applyBorder="true" applyAlignment="true" applyProtection="true">
      <alignment horizontal="general" vertical="center" textRotation="0" wrapText="false" indent="0" shrinkToFit="false"/>
      <protection locked="true" hidden="false"/>
    </xf>
    <xf numFmtId="164" fontId="0" fillId="6" borderId="56" xfId="0" applyFont="false" applyBorder="true" applyAlignment="true" applyProtection="true">
      <alignment horizontal="general" vertical="center" textRotation="0" wrapText="false" indent="0" shrinkToFit="false"/>
      <protection locked="true" hidden="false"/>
    </xf>
    <xf numFmtId="164" fontId="95" fillId="6" borderId="56" xfId="0" applyFont="true" applyBorder="true" applyAlignment="true" applyProtection="true">
      <alignment horizontal="center" vertical="center" textRotation="0" wrapText="false" indent="0" shrinkToFit="false"/>
      <protection locked="true" hidden="false"/>
    </xf>
    <xf numFmtId="164" fontId="40" fillId="6" borderId="56" xfId="0" applyFont="true" applyBorder="true" applyAlignment="true" applyProtection="true">
      <alignment horizontal="general" vertical="center" textRotation="0" wrapText="false" indent="0" shrinkToFit="false"/>
      <protection locked="true" hidden="false"/>
    </xf>
    <xf numFmtId="164" fontId="11" fillId="6" borderId="56" xfId="0" applyFont="true" applyBorder="true" applyAlignment="true" applyProtection="true">
      <alignment horizontal="general" vertical="center" textRotation="0" wrapText="false" indent="0" shrinkToFit="false"/>
      <protection locked="true" hidden="false"/>
    </xf>
    <xf numFmtId="164" fontId="11" fillId="6" borderId="58" xfId="0" applyFont="true" applyBorder="true" applyAlignment="true" applyProtection="true">
      <alignment horizontal="general" vertical="center" textRotation="0" wrapText="false" indent="0" shrinkToFit="false"/>
      <protection locked="true" hidden="false"/>
    </xf>
    <xf numFmtId="164" fontId="95" fillId="6" borderId="0" xfId="0" applyFont="true" applyBorder="true" applyAlignment="true" applyProtection="true">
      <alignment horizontal="center" vertical="center" textRotation="0" wrapText="false" indent="0" shrinkToFit="false"/>
      <protection locked="true" hidden="false"/>
    </xf>
    <xf numFmtId="164" fontId="40" fillId="6" borderId="0" xfId="0" applyFont="true" applyBorder="true" applyAlignment="true" applyProtection="true">
      <alignment horizontal="general" vertical="center" textRotation="0" wrapText="false" indent="0" shrinkToFit="false"/>
      <protection locked="true" hidden="false"/>
    </xf>
    <xf numFmtId="164" fontId="11" fillId="6" borderId="7" xfId="0" applyFont="true" applyBorder="true" applyAlignment="true" applyProtection="true">
      <alignment horizontal="general" vertical="center" textRotation="0" wrapText="false" indent="0" shrinkToFit="false"/>
      <protection locked="true" hidden="false"/>
    </xf>
    <xf numFmtId="164" fontId="10" fillId="7" borderId="7" xfId="0" applyFont="true" applyBorder="true" applyAlignment="true" applyProtection="true">
      <alignment horizontal="left" vertical="center" textRotation="0" wrapText="false" indent="0" shrinkToFit="false"/>
      <protection locked="true" hidden="false"/>
    </xf>
    <xf numFmtId="164" fontId="5" fillId="7" borderId="5" xfId="0" applyFont="true" applyBorder="true" applyAlignment="true" applyProtection="true">
      <alignment horizontal="center" vertical="center" textRotation="0" wrapText="false" indent="0" shrinkToFit="false"/>
      <protection locked="true" hidden="false"/>
    </xf>
    <xf numFmtId="164" fontId="5" fillId="7" borderId="43" xfId="0" applyFont="true" applyBorder="true" applyAlignment="true" applyProtection="true">
      <alignment horizontal="center" vertical="center" textRotation="0" wrapText="false" indent="0" shrinkToFit="false"/>
      <protection locked="true" hidden="false"/>
    </xf>
    <xf numFmtId="164" fontId="11" fillId="7" borderId="0" xfId="0" applyFont="true" applyBorder="true" applyAlignment="true" applyProtection="true">
      <alignment horizontal="left" vertical="center" textRotation="0" wrapText="false" indent="0" shrinkToFit="false"/>
      <protection locked="true" hidden="false"/>
    </xf>
    <xf numFmtId="164" fontId="5" fillId="7" borderId="0" xfId="0" applyFont="true" applyBorder="true" applyAlignment="true" applyProtection="true">
      <alignment horizontal="left" vertical="center" textRotation="0" wrapText="false" indent="0" shrinkToFit="false"/>
      <protection locked="true" hidden="false"/>
    </xf>
    <xf numFmtId="164" fontId="5" fillId="0" borderId="30" xfId="0" applyFont="true" applyBorder="true" applyAlignment="true" applyProtection="true">
      <alignment horizontal="center" vertical="center" textRotation="0" wrapText="false" indent="0" shrinkToFit="false"/>
      <protection locked="false" hidden="false"/>
    </xf>
    <xf numFmtId="164" fontId="5" fillId="0" borderId="93" xfId="0" applyFont="true" applyBorder="true" applyAlignment="true" applyProtection="true">
      <alignment horizontal="center" vertical="center" textRotation="0" wrapText="false" indent="0" shrinkToFit="false"/>
      <protection locked="false" hidden="false"/>
    </xf>
    <xf numFmtId="164" fontId="5" fillId="7" borderId="7" xfId="0" applyFont="true" applyBorder="true" applyAlignment="true" applyProtection="true">
      <alignment horizontal="center" vertical="center" textRotation="0" wrapText="false" indent="0" shrinkToFit="false"/>
      <protection locked="true" hidden="false"/>
    </xf>
    <xf numFmtId="164" fontId="5" fillId="7" borderId="22" xfId="0" applyFont="true" applyBorder="true" applyAlignment="true" applyProtection="true">
      <alignment horizontal="left" vertical="center" textRotation="0" wrapText="true" indent="0" shrinkToFit="false"/>
      <protection locked="true" hidden="false"/>
    </xf>
    <xf numFmtId="164" fontId="5" fillId="0" borderId="51" xfId="0" applyFont="true" applyBorder="true" applyAlignment="true" applyProtection="true">
      <alignment horizontal="center" vertical="center" textRotation="0" wrapText="false" indent="0" shrinkToFit="false"/>
      <protection locked="false" hidden="false"/>
    </xf>
    <xf numFmtId="164" fontId="5" fillId="0" borderId="94" xfId="0" applyFont="true" applyBorder="true" applyAlignment="true" applyProtection="true">
      <alignment horizontal="center" vertical="center" textRotation="0" wrapText="false" indent="0" shrinkToFit="false"/>
      <protection locked="false" hidden="false"/>
    </xf>
    <xf numFmtId="164" fontId="0" fillId="7" borderId="6" xfId="0" applyFont="false" applyBorder="true" applyAlignment="true" applyProtection="true">
      <alignment horizontal="center" vertical="center" textRotation="0" wrapText="false" indent="0" shrinkToFit="false"/>
      <protection locked="true" hidden="false"/>
    </xf>
    <xf numFmtId="164" fontId="0" fillId="7" borderId="93" xfId="0" applyFont="true" applyBorder="true" applyAlignment="true" applyProtection="true">
      <alignment horizontal="left" vertical="center" textRotation="0" wrapText="false" indent="0" shrinkToFit="false"/>
      <protection locked="true" hidden="false"/>
    </xf>
    <xf numFmtId="164" fontId="34" fillId="7" borderId="48" xfId="0" applyFont="true" applyBorder="true" applyAlignment="true" applyProtection="true">
      <alignment horizontal="left" vertical="center" textRotation="0" wrapText="true" indent="0" shrinkToFit="false"/>
      <protection locked="true" hidden="false"/>
    </xf>
    <xf numFmtId="164" fontId="11" fillId="7" borderId="95" xfId="0" applyFont="true" applyBorder="true" applyAlignment="true" applyProtection="true">
      <alignment horizontal="left" vertical="center" textRotation="0" wrapText="false" indent="0" shrinkToFit="false"/>
      <protection locked="true" hidden="false"/>
    </xf>
    <xf numFmtId="187" fontId="11" fillId="0" borderId="51" xfId="0" applyFont="true" applyBorder="true" applyAlignment="true" applyProtection="true">
      <alignment horizontal="center" vertical="center" textRotation="0" wrapText="false" indent="0" shrinkToFit="false"/>
      <protection locked="false" hidden="false"/>
    </xf>
    <xf numFmtId="187" fontId="11" fillId="0" borderId="94" xfId="0" applyFont="true" applyBorder="true" applyAlignment="true" applyProtection="true">
      <alignment horizontal="center" vertical="center" textRotation="0" wrapText="false" indent="0" shrinkToFit="false"/>
      <protection locked="false" hidden="false"/>
    </xf>
    <xf numFmtId="164" fontId="11" fillId="7" borderId="7" xfId="0" applyFont="true" applyBorder="true" applyAlignment="true" applyProtection="true">
      <alignment horizontal="center" vertical="center" textRotation="0" wrapText="false" indent="0" shrinkToFit="false"/>
      <protection locked="true" hidden="false"/>
    </xf>
    <xf numFmtId="164" fontId="0" fillId="7" borderId="94" xfId="0" applyFont="true" applyBorder="true" applyAlignment="true" applyProtection="true">
      <alignment horizontal="left" vertical="center" textRotation="0" wrapText="false" indent="0" shrinkToFit="false"/>
      <protection locked="true" hidden="false"/>
    </xf>
    <xf numFmtId="164" fontId="34" fillId="7" borderId="2" xfId="0" applyFont="true" applyBorder="true" applyAlignment="true" applyProtection="true">
      <alignment horizontal="left" vertical="center" textRotation="0" wrapText="true" indent="0" shrinkToFit="false"/>
      <protection locked="true" hidden="false"/>
    </xf>
    <xf numFmtId="164" fontId="11" fillId="7" borderId="96" xfId="0" applyFont="true" applyBorder="true" applyAlignment="true" applyProtection="true">
      <alignment horizontal="left" vertical="center" textRotation="0" wrapText="false" indent="0" shrinkToFit="false"/>
      <protection locked="true" hidden="false"/>
    </xf>
    <xf numFmtId="164" fontId="11" fillId="7" borderId="94" xfId="0" applyFont="true" applyBorder="true" applyAlignment="true" applyProtection="true">
      <alignment horizontal="left" vertical="center" textRotation="0" wrapText="false" indent="0" shrinkToFit="false"/>
      <protection locked="true" hidden="false"/>
    </xf>
    <xf numFmtId="164" fontId="11" fillId="7" borderId="97" xfId="0" applyFont="true" applyBorder="true" applyAlignment="true" applyProtection="true">
      <alignment horizontal="left" vertical="center" textRotation="0" wrapText="false" indent="0" shrinkToFit="false"/>
      <protection locked="true" hidden="false"/>
    </xf>
    <xf numFmtId="164" fontId="5" fillId="7" borderId="98" xfId="0" applyFont="true" applyBorder="true" applyAlignment="true" applyProtection="true">
      <alignment horizontal="left" vertical="center" textRotation="0" wrapText="true" indent="0" shrinkToFit="false"/>
      <protection locked="true" hidden="false"/>
    </xf>
    <xf numFmtId="164" fontId="11" fillId="7" borderId="99" xfId="0" applyFont="true" applyBorder="true" applyAlignment="true" applyProtection="true">
      <alignment horizontal="left" vertical="center" textRotation="0" wrapText="false" indent="0" shrinkToFit="false"/>
      <protection locked="true" hidden="false"/>
    </xf>
    <xf numFmtId="187" fontId="11" fillId="7" borderId="49" xfId="0" applyFont="true" applyBorder="true" applyAlignment="true" applyProtection="true">
      <alignment horizontal="center" vertical="center" textRotation="0" wrapText="false" indent="0" shrinkToFit="false"/>
      <protection locked="true" hidden="false"/>
    </xf>
    <xf numFmtId="187" fontId="11" fillId="7" borderId="97" xfId="0" applyFont="true" applyBorder="true" applyAlignment="true" applyProtection="true">
      <alignment horizontal="center" vertical="center" textRotation="0" wrapText="false" indent="0" shrinkToFit="false"/>
      <protection locked="true" hidden="false"/>
    </xf>
    <xf numFmtId="164" fontId="5" fillId="7" borderId="0" xfId="0" applyFont="true" applyBorder="true" applyAlignment="true" applyProtection="true">
      <alignment horizontal="left" vertical="center" textRotation="0" wrapText="true" indent="0" shrinkToFit="false"/>
      <protection locked="true" hidden="false"/>
    </xf>
    <xf numFmtId="187" fontId="11" fillId="7" borderId="0" xfId="0" applyFont="true" applyBorder="true" applyAlignment="true" applyProtection="true">
      <alignment horizontal="center" vertical="center" textRotation="0" wrapText="false" indent="0" shrinkToFit="false"/>
      <protection locked="true" hidden="false"/>
    </xf>
    <xf numFmtId="164" fontId="11" fillId="7" borderId="0" xfId="0" applyFont="true" applyBorder="true" applyAlignment="true" applyProtection="true">
      <alignment horizontal="left" vertical="center" textRotation="0" wrapText="true" indent="0" shrinkToFit="false"/>
      <protection locked="true" hidden="false"/>
    </xf>
    <xf numFmtId="187" fontId="5" fillId="7" borderId="0" xfId="0" applyFont="true" applyBorder="true" applyAlignment="true" applyProtection="true">
      <alignment horizontal="center" vertical="center" textRotation="0" wrapText="false" indent="0" shrinkToFit="false"/>
      <protection locked="true" hidden="false"/>
    </xf>
    <xf numFmtId="187" fontId="5" fillId="7" borderId="3" xfId="0" applyFont="true" applyBorder="true" applyAlignment="true" applyProtection="true">
      <alignment horizontal="center" vertical="center" textRotation="0" wrapText="false" indent="0" shrinkToFit="false"/>
      <protection locked="true" hidden="false"/>
    </xf>
    <xf numFmtId="164" fontId="11" fillId="7" borderId="93" xfId="0" applyFont="true" applyBorder="true" applyAlignment="true" applyProtection="true">
      <alignment horizontal="left" vertical="center" textRotation="0" wrapText="false" indent="0" shrinkToFit="false"/>
      <protection locked="true" hidden="false"/>
    </xf>
    <xf numFmtId="187" fontId="11" fillId="0" borderId="30" xfId="0" applyFont="true" applyBorder="true" applyAlignment="true" applyProtection="true">
      <alignment horizontal="center" vertical="center" textRotation="0" wrapText="false" indent="0" shrinkToFit="false"/>
      <protection locked="false" hidden="false"/>
    </xf>
    <xf numFmtId="187" fontId="11" fillId="0" borderId="50" xfId="0" applyFont="true" applyBorder="true" applyAlignment="true" applyProtection="true">
      <alignment horizontal="center" vertical="center" textRotation="0" wrapText="false" indent="0" shrinkToFit="false"/>
      <protection locked="false" hidden="false"/>
    </xf>
    <xf numFmtId="164" fontId="5" fillId="7" borderId="2" xfId="0" applyFont="true" applyBorder="true" applyAlignment="true" applyProtection="true">
      <alignment horizontal="left" vertical="center" textRotation="0" wrapText="true" indent="0" shrinkToFit="false"/>
      <protection locked="true" hidden="false"/>
    </xf>
    <xf numFmtId="187" fontId="11" fillId="7" borderId="51" xfId="0" applyFont="true" applyBorder="true" applyAlignment="true" applyProtection="true">
      <alignment horizontal="center" vertical="center" textRotation="0" wrapText="false" indent="0" shrinkToFit="false"/>
      <protection locked="true" hidden="false"/>
    </xf>
    <xf numFmtId="177" fontId="11" fillId="7" borderId="49" xfId="0" applyFont="true" applyBorder="true" applyAlignment="true" applyProtection="true">
      <alignment horizontal="center" vertical="center" textRotation="0" wrapText="false" indent="0" shrinkToFit="false"/>
      <protection locked="true" hidden="false"/>
    </xf>
    <xf numFmtId="177" fontId="11" fillId="7" borderId="0" xfId="0" applyFont="true" applyBorder="true" applyAlignment="true" applyProtection="true">
      <alignment horizontal="center" vertical="center" textRotation="0" wrapText="false" indent="0" shrinkToFit="false"/>
      <protection locked="true" hidden="false"/>
    </xf>
    <xf numFmtId="164" fontId="11" fillId="7" borderId="48" xfId="0" applyFont="true" applyBorder="true" applyAlignment="true" applyProtection="true">
      <alignment horizontal="left" vertical="center" textRotation="0" wrapText="false" indent="0" shrinkToFit="false"/>
      <protection locked="true" hidden="false"/>
    </xf>
    <xf numFmtId="178" fontId="11" fillId="0" borderId="41" xfId="0" applyFont="true" applyBorder="true" applyAlignment="true" applyProtection="true">
      <alignment horizontal="center" vertical="center" textRotation="0" wrapText="false" indent="0" shrinkToFit="false"/>
      <protection locked="false" hidden="false"/>
    </xf>
    <xf numFmtId="178" fontId="11" fillId="0" borderId="30" xfId="0" applyFont="true" applyBorder="true" applyAlignment="true" applyProtection="true">
      <alignment horizontal="center" vertical="center" textRotation="0" wrapText="false" indent="0" shrinkToFit="false"/>
      <protection locked="false" hidden="false"/>
    </xf>
    <xf numFmtId="164" fontId="11" fillId="7" borderId="98" xfId="0" applyFont="true" applyBorder="true" applyAlignment="true" applyProtection="true">
      <alignment horizontal="left" vertical="center" textRotation="0" wrapText="false" indent="0" shrinkToFit="false"/>
      <protection locked="true" hidden="false"/>
    </xf>
    <xf numFmtId="178" fontId="11" fillId="7" borderId="33" xfId="0" applyFont="true" applyBorder="true" applyAlignment="true" applyProtection="true">
      <alignment horizontal="center" vertical="center" textRotation="0" wrapText="false" indent="0" shrinkToFit="false"/>
      <protection locked="true" hidden="false"/>
    </xf>
    <xf numFmtId="178" fontId="11" fillId="7" borderId="49" xfId="0" applyFont="true" applyBorder="true" applyAlignment="true" applyProtection="true">
      <alignment horizontal="center" vertical="center" textRotation="0" wrapText="false" indent="0" shrinkToFit="false"/>
      <protection locked="true" hidden="false"/>
    </xf>
    <xf numFmtId="164" fontId="5" fillId="7" borderId="23" xfId="0" applyFont="true" applyBorder="true" applyAlignment="true" applyProtection="true">
      <alignment horizontal="center" vertical="center" textRotation="0" wrapText="true" indent="0" shrinkToFit="false"/>
      <protection locked="true" hidden="false"/>
    </xf>
    <xf numFmtId="164" fontId="5" fillId="7" borderId="1" xfId="0" applyFont="true" applyBorder="true" applyAlignment="true" applyProtection="true">
      <alignment horizontal="left" vertical="center" textRotation="0" wrapText="true" indent="0" shrinkToFit="false"/>
      <protection locked="true" hidden="false"/>
    </xf>
    <xf numFmtId="164" fontId="11" fillId="7" borderId="1" xfId="0" applyFont="true" applyBorder="true" applyAlignment="true" applyProtection="true">
      <alignment horizontal="left" vertical="center" textRotation="0" wrapText="false" indent="0" shrinkToFit="false"/>
      <protection locked="true" hidden="false"/>
    </xf>
    <xf numFmtId="187" fontId="11" fillId="7" borderId="5" xfId="0" applyFont="true" applyBorder="true" applyAlignment="true" applyProtection="true">
      <alignment horizontal="center" vertical="center" textRotation="0" wrapText="false" indent="0" shrinkToFit="false"/>
      <protection locked="true" hidden="false"/>
    </xf>
    <xf numFmtId="164" fontId="0" fillId="7" borderId="2" xfId="0" applyFont="true" applyBorder="true" applyAlignment="true" applyProtection="true">
      <alignment horizontal="left" vertical="center" textRotation="0" wrapText="true" indent="0" shrinkToFit="false"/>
      <protection locked="true" hidden="false"/>
    </xf>
    <xf numFmtId="164" fontId="11" fillId="7" borderId="2" xfId="0" applyFont="true" applyBorder="true" applyAlignment="true" applyProtection="true">
      <alignment horizontal="left" vertical="center" textRotation="0" wrapText="false" indent="0" shrinkToFit="false"/>
      <protection locked="true" hidden="false"/>
    </xf>
    <xf numFmtId="184" fontId="11" fillId="7" borderId="51" xfId="0" applyFont="true" applyBorder="true" applyAlignment="true" applyProtection="true">
      <alignment horizontal="center" vertical="center" textRotation="0" wrapText="false" indent="0" shrinkToFit="false"/>
      <protection locked="true" hidden="false"/>
    </xf>
    <xf numFmtId="164" fontId="0" fillId="7" borderId="98" xfId="0" applyFont="true" applyBorder="true" applyAlignment="true" applyProtection="true">
      <alignment horizontal="left" vertical="center" textRotation="0" wrapText="true" indent="0" shrinkToFit="false"/>
      <protection locked="true" hidden="false"/>
    </xf>
    <xf numFmtId="184" fontId="11" fillId="7" borderId="49" xfId="0" applyFont="true" applyBorder="true" applyAlignment="true" applyProtection="true">
      <alignment horizontal="center" vertical="center" textRotation="0" wrapText="false" indent="0" shrinkToFit="false"/>
      <protection locked="true" hidden="false"/>
    </xf>
    <xf numFmtId="164" fontId="0" fillId="7" borderId="21" xfId="0" applyFont="false" applyBorder="true" applyAlignment="true" applyProtection="true">
      <alignment horizontal="center" vertical="center" textRotation="0" wrapText="false" indent="0" shrinkToFit="false"/>
      <protection locked="true" hidden="false"/>
    </xf>
    <xf numFmtId="164" fontId="11" fillId="7" borderId="3" xfId="0" applyFont="true" applyBorder="true" applyAlignment="true" applyProtection="true">
      <alignment horizontal="left" vertical="center" textRotation="0" wrapText="false" indent="0" shrinkToFit="false"/>
      <protection locked="true" hidden="false"/>
    </xf>
    <xf numFmtId="164" fontId="11" fillId="7" borderId="3" xfId="0" applyFont="true" applyBorder="true" applyAlignment="true" applyProtection="true">
      <alignment horizontal="left" vertical="center" textRotation="0" wrapText="true" indent="0" shrinkToFit="false"/>
      <protection locked="true" hidden="false"/>
    </xf>
    <xf numFmtId="187" fontId="11" fillId="7" borderId="3" xfId="0" applyFont="true" applyBorder="true" applyAlignment="true" applyProtection="true">
      <alignment horizontal="center" vertical="center" textRotation="0" wrapText="false" indent="0" shrinkToFit="false"/>
      <protection locked="true" hidden="false"/>
    </xf>
    <xf numFmtId="164" fontId="11" fillId="7" borderId="22"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center" textRotation="0" wrapText="false" indent="0" shrinkToFit="false"/>
      <protection locked="true" hidden="false"/>
    </xf>
    <xf numFmtId="164" fontId="11" fillId="0" borderId="0" xfId="0" applyFont="true" applyBorder="true" applyAlignment="true" applyProtection="true">
      <alignment horizontal="left" vertical="center" textRotation="0" wrapText="true" indent="0" shrinkToFit="false"/>
      <protection locked="true" hidden="false"/>
    </xf>
    <xf numFmtId="187" fontId="11"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center" vertical="center" textRotation="0" wrapText="false" indent="0" shrinkToFit="false"/>
      <protection locked="true" hidden="false"/>
    </xf>
    <xf numFmtId="164" fontId="0" fillId="6" borderId="55" xfId="0" applyFont="false" applyBorder="true" applyAlignment="true" applyProtection="true">
      <alignment horizontal="center" vertical="center" textRotation="0" wrapText="false" indent="0" shrinkToFit="false"/>
      <protection locked="true" hidden="false"/>
    </xf>
    <xf numFmtId="164" fontId="11" fillId="6" borderId="56" xfId="0" applyFont="true" applyBorder="true" applyAlignment="true" applyProtection="true">
      <alignment horizontal="left" vertical="center" textRotation="0" wrapText="true" indent="0" shrinkToFit="false"/>
      <protection locked="true" hidden="false"/>
    </xf>
    <xf numFmtId="164" fontId="11" fillId="6" borderId="56" xfId="0" applyFont="true" applyBorder="true" applyAlignment="true" applyProtection="true">
      <alignment horizontal="left" vertical="center" textRotation="0" wrapText="false" indent="0" shrinkToFit="false"/>
      <protection locked="true" hidden="false"/>
    </xf>
    <xf numFmtId="187" fontId="11" fillId="6" borderId="56" xfId="0" applyFont="true" applyBorder="true" applyAlignment="true" applyProtection="true">
      <alignment horizontal="center" vertical="center" textRotation="0" wrapText="false" indent="0" shrinkToFit="false"/>
      <protection locked="true" hidden="false"/>
    </xf>
    <xf numFmtId="164" fontId="11" fillId="6" borderId="58" xfId="0" applyFont="true" applyBorder="true" applyAlignment="true" applyProtection="true">
      <alignment horizontal="center" vertical="center" textRotation="0" wrapText="false" indent="0" shrinkToFit="false"/>
      <protection locked="true" hidden="false"/>
    </xf>
    <xf numFmtId="164" fontId="0" fillId="6" borderId="6" xfId="0" applyFont="false" applyBorder="true" applyAlignment="true" applyProtection="true">
      <alignment horizontal="center" vertical="center" textRotation="0" wrapText="false" indent="0" shrinkToFit="false"/>
      <protection locked="true" hidden="false"/>
    </xf>
    <xf numFmtId="164" fontId="40" fillId="6" borderId="0" xfId="0" applyFont="true" applyBorder="true" applyAlignment="true" applyProtection="true">
      <alignment horizontal="left" vertical="center" textRotation="0" wrapText="false" indent="0" shrinkToFit="false"/>
      <protection locked="true" hidden="false"/>
    </xf>
    <xf numFmtId="164" fontId="11" fillId="6" borderId="0" xfId="0" applyFont="true" applyBorder="true" applyAlignment="true" applyProtection="true">
      <alignment horizontal="left" vertical="center" textRotation="0" wrapText="true" indent="0" shrinkToFit="false"/>
      <protection locked="true" hidden="false"/>
    </xf>
    <xf numFmtId="164" fontId="11" fillId="6" borderId="0" xfId="0" applyFont="true" applyBorder="true" applyAlignment="true" applyProtection="true">
      <alignment horizontal="left" vertical="center" textRotation="0" wrapText="false" indent="0" shrinkToFit="false"/>
      <protection locked="true" hidden="false"/>
    </xf>
    <xf numFmtId="187" fontId="34" fillId="6" borderId="19" xfId="0" applyFont="true" applyBorder="true" applyAlignment="true" applyProtection="true">
      <alignment horizontal="center" vertical="center" textRotation="0" wrapText="false" indent="0" shrinkToFit="false"/>
      <protection locked="true" hidden="false"/>
    </xf>
    <xf numFmtId="164" fontId="11" fillId="6" borderId="7" xfId="0" applyFont="true" applyBorder="true" applyAlignment="true" applyProtection="true">
      <alignment horizontal="center" vertical="center" textRotation="0" wrapText="false" indent="0" shrinkToFit="false"/>
      <protection locked="true" hidden="false"/>
    </xf>
    <xf numFmtId="164" fontId="0" fillId="6" borderId="19" xfId="0" applyFont="true" applyBorder="true" applyAlignment="true" applyProtection="false">
      <alignment horizontal="general" vertical="center" textRotation="0" wrapText="false" indent="0" shrinkToFit="false"/>
      <protection locked="true" hidden="false"/>
    </xf>
    <xf numFmtId="164" fontId="11" fillId="6" borderId="19" xfId="0" applyFont="true" applyBorder="true" applyAlignment="true" applyProtection="true">
      <alignment horizontal="left" vertical="center" textRotation="0" wrapText="false" indent="0" shrinkToFit="false"/>
      <protection locked="true" hidden="false"/>
    </xf>
    <xf numFmtId="164" fontId="0" fillId="6" borderId="8" xfId="0" applyFont="true" applyBorder="true" applyAlignment="true" applyProtection="false">
      <alignment horizontal="general" vertical="center" textRotation="0" wrapText="false" indent="0" shrinkToFit="false"/>
      <protection locked="true" hidden="false"/>
    </xf>
    <xf numFmtId="164" fontId="0" fillId="6" borderId="2" xfId="0" applyFont="true" applyBorder="true" applyAlignment="true" applyProtection="false">
      <alignment horizontal="general" vertical="center" textRotation="0" wrapText="false" indent="0" shrinkToFit="false"/>
      <protection locked="true" hidden="false"/>
    </xf>
    <xf numFmtId="164" fontId="11" fillId="6" borderId="2" xfId="0" applyFont="true" applyBorder="true" applyAlignment="true" applyProtection="true">
      <alignment horizontal="left" vertical="center" textRotation="0" wrapText="false" indent="0" shrinkToFit="false"/>
      <protection locked="true" hidden="false"/>
    </xf>
    <xf numFmtId="187" fontId="11" fillId="6" borderId="2" xfId="0" applyFont="true" applyBorder="true" applyAlignment="true" applyProtection="true">
      <alignment horizontal="center" vertical="center" textRotation="0" wrapText="false" indent="0" shrinkToFit="false"/>
      <protection locked="true" hidden="false"/>
    </xf>
    <xf numFmtId="187" fontId="11" fillId="6" borderId="10" xfId="0" applyFont="true" applyBorder="true" applyAlignment="true" applyProtection="true">
      <alignment horizontal="center" vertical="center" textRotation="0" wrapText="false" indent="0" shrinkToFit="false"/>
      <protection locked="true" hidden="false"/>
    </xf>
    <xf numFmtId="187" fontId="11" fillId="0" borderId="9" xfId="0" applyFont="true" applyBorder="true" applyAlignment="true" applyProtection="true">
      <alignment horizontal="center" vertical="center" textRotation="0" wrapText="false" indent="0" shrinkToFit="false"/>
      <protection locked="true" hidden="false"/>
    </xf>
    <xf numFmtId="164" fontId="0" fillId="6" borderId="2" xfId="0" applyFont="true" applyBorder="true" applyAlignment="true" applyProtection="true">
      <alignment horizontal="left" vertical="center" textRotation="0" wrapText="true" indent="0" shrinkToFit="false"/>
      <protection locked="true" hidden="false"/>
    </xf>
    <xf numFmtId="164" fontId="11" fillId="6" borderId="2" xfId="0" applyFont="true" applyBorder="true" applyAlignment="true" applyProtection="true">
      <alignment horizontal="left" vertical="center" textRotation="0" wrapText="true" indent="0" shrinkToFit="false"/>
      <protection locked="true" hidden="false"/>
    </xf>
    <xf numFmtId="164" fontId="0" fillId="6" borderId="2" xfId="0" applyFont="true" applyBorder="true" applyAlignment="true" applyProtection="false">
      <alignment horizontal="center" vertical="center" textRotation="0" wrapText="false" indent="0" shrinkToFit="false"/>
      <protection locked="true" hidden="false"/>
    </xf>
    <xf numFmtId="164" fontId="0" fillId="6" borderId="8" xfId="0" applyFont="true" applyBorder="true" applyAlignment="true" applyProtection="true">
      <alignment horizontal="left" vertical="center" textRotation="0" wrapText="false" indent="0" shrinkToFit="false"/>
      <protection locked="true" hidden="false"/>
    </xf>
    <xf numFmtId="164" fontId="0" fillId="6" borderId="21" xfId="0" applyFont="false" applyBorder="true" applyAlignment="true" applyProtection="true">
      <alignment horizontal="center" vertical="center" textRotation="0" wrapText="false" indent="0" shrinkToFit="false"/>
      <protection locked="true" hidden="false"/>
    </xf>
    <xf numFmtId="164" fontId="0" fillId="6" borderId="3" xfId="0" applyFont="false" applyBorder="true" applyAlignment="true" applyProtection="true">
      <alignment horizontal="left" vertical="center" textRotation="0" wrapText="false" indent="0" shrinkToFit="false"/>
      <protection locked="true" hidden="false"/>
    </xf>
    <xf numFmtId="164" fontId="11" fillId="6" borderId="3" xfId="0" applyFont="true" applyBorder="true" applyAlignment="true" applyProtection="true">
      <alignment horizontal="left" vertical="center" textRotation="0" wrapText="true" indent="0" shrinkToFit="false"/>
      <protection locked="true" hidden="false"/>
    </xf>
    <xf numFmtId="164" fontId="11" fillId="6" borderId="3" xfId="0" applyFont="true" applyBorder="true" applyAlignment="true" applyProtection="true">
      <alignment horizontal="left" vertical="center" textRotation="0" wrapText="false" indent="0" shrinkToFit="false"/>
      <protection locked="true" hidden="false"/>
    </xf>
    <xf numFmtId="187" fontId="11" fillId="6" borderId="3" xfId="0" applyFont="true" applyBorder="true" applyAlignment="true" applyProtection="true">
      <alignment horizontal="center" vertical="center" textRotation="0" wrapText="false" indent="0" shrinkToFit="false"/>
      <protection locked="true" hidden="false"/>
    </xf>
    <xf numFmtId="164" fontId="11" fillId="6" borderId="22" xfId="0" applyFont="true" applyBorder="true" applyAlignment="true" applyProtection="true">
      <alignment horizontal="center" vertical="center" textRotation="0" wrapText="false" indent="0" shrinkToFit="false"/>
      <protection locked="true" hidden="false"/>
    </xf>
    <xf numFmtId="164" fontId="0" fillId="7" borderId="55" xfId="0" applyFont="false" applyBorder="true" applyAlignment="true" applyProtection="true">
      <alignment horizontal="center" vertical="center" textRotation="0" wrapText="false" indent="0" shrinkToFit="false"/>
      <protection locked="true" hidden="false"/>
    </xf>
    <xf numFmtId="164" fontId="63" fillId="7" borderId="56" xfId="0" applyFont="true" applyBorder="true" applyAlignment="true" applyProtection="true">
      <alignment horizontal="left" vertical="center" textRotation="0" wrapText="false" indent="0" shrinkToFit="false"/>
      <protection locked="true" hidden="false"/>
    </xf>
    <xf numFmtId="164" fontId="11" fillId="7" borderId="56" xfId="0" applyFont="true" applyBorder="true" applyAlignment="true" applyProtection="true">
      <alignment horizontal="left" vertical="center" textRotation="0" wrapText="true" indent="0" shrinkToFit="false"/>
      <protection locked="true" hidden="false"/>
    </xf>
    <xf numFmtId="164" fontId="11" fillId="7" borderId="56" xfId="0" applyFont="true" applyBorder="true" applyAlignment="true" applyProtection="true">
      <alignment horizontal="left" vertical="center" textRotation="0" wrapText="false" indent="0" shrinkToFit="false"/>
      <protection locked="true" hidden="false"/>
    </xf>
    <xf numFmtId="187" fontId="96" fillId="7" borderId="56" xfId="0" applyFont="true" applyBorder="true" applyAlignment="true" applyProtection="true">
      <alignment horizontal="right" vertical="center" textRotation="0" wrapText="true" indent="0" shrinkToFit="false"/>
      <protection locked="true" hidden="false"/>
    </xf>
    <xf numFmtId="187" fontId="96" fillId="7" borderId="56" xfId="0" applyFont="true" applyBorder="true" applyAlignment="true" applyProtection="true">
      <alignment horizontal="left" vertical="center" textRotation="0" wrapText="true" indent="0" shrinkToFit="false"/>
      <protection locked="true" hidden="false"/>
    </xf>
    <xf numFmtId="187" fontId="96" fillId="7" borderId="56" xfId="0" applyFont="true" applyBorder="true" applyAlignment="true" applyProtection="true">
      <alignment horizontal="center" vertical="center" textRotation="0" wrapText="false" indent="0" shrinkToFit="false"/>
      <protection locked="true" hidden="false"/>
    </xf>
    <xf numFmtId="164" fontId="11" fillId="7" borderId="58" xfId="0" applyFont="true" applyBorder="true" applyAlignment="true" applyProtection="true">
      <alignment horizontal="center" vertical="center" textRotation="0" wrapText="false" indent="0" shrinkToFit="false"/>
      <protection locked="true" hidden="false"/>
    </xf>
    <xf numFmtId="164" fontId="96" fillId="7" borderId="0" xfId="0" applyFont="true" applyBorder="false" applyAlignment="true" applyProtection="false">
      <alignment horizontal="left" vertical="center" textRotation="0" wrapText="true" indent="0" shrinkToFit="false"/>
      <protection locked="true" hidden="false"/>
    </xf>
    <xf numFmtId="164" fontId="96" fillId="7" borderId="0" xfId="0" applyFont="true" applyBorder="true" applyAlignment="true" applyProtection="false">
      <alignment horizontal="left" vertical="center" textRotation="0" wrapText="true" indent="0" shrinkToFit="false"/>
      <protection locked="true" hidden="false"/>
    </xf>
    <xf numFmtId="164" fontId="0" fillId="7" borderId="3" xfId="0" applyFont="false" applyBorder="true" applyAlignment="true" applyProtection="false">
      <alignment horizontal="general" vertical="center" textRotation="0" wrapText="true" indent="0" shrinkToFit="false"/>
      <protection locked="true" hidden="false"/>
    </xf>
    <xf numFmtId="164" fontId="97" fillId="7" borderId="3" xfId="0" applyFont="true" applyBorder="true" applyAlignment="true" applyProtection="false">
      <alignment horizontal="right" vertical="center" textRotation="0" wrapText="true" indent="0" shrinkToFit="false"/>
      <protection locked="true" hidden="false"/>
    </xf>
    <xf numFmtId="164" fontId="0" fillId="7" borderId="48" xfId="0" applyFont="true" applyBorder="true" applyAlignment="true" applyProtection="true">
      <alignment horizontal="left" vertical="center" textRotation="0" wrapText="true" indent="0" shrinkToFit="false"/>
      <protection locked="true" hidden="false"/>
    </xf>
    <xf numFmtId="187" fontId="11" fillId="0" borderId="49" xfId="0" applyFont="true" applyBorder="true" applyAlignment="true" applyProtection="true">
      <alignment horizontal="center" vertical="center" textRotation="0" wrapText="false" indent="0" shrinkToFit="false"/>
      <protection locked="false" hidden="false"/>
    </xf>
    <xf numFmtId="187" fontId="0" fillId="0" borderId="49" xfId="0" applyFont="false" applyBorder="true" applyAlignment="true" applyProtection="true">
      <alignment horizontal="center" vertical="center" textRotation="0" wrapText="false" indent="0" shrinkToFit="false"/>
      <protection locked="false" hidden="false"/>
    </xf>
    <xf numFmtId="187" fontId="11" fillId="6" borderId="0" xfId="0" applyFont="true" applyBorder="true" applyAlignment="true" applyProtection="true">
      <alignment horizontal="center" vertical="center" textRotation="0" wrapText="false" indent="0" shrinkToFit="false"/>
      <protection locked="false" hidden="false"/>
    </xf>
    <xf numFmtId="164" fontId="11" fillId="6" borderId="0" xfId="0" applyFont="true" applyBorder="true" applyAlignment="true" applyProtection="true">
      <alignment horizontal="center" vertical="center" textRotation="0" wrapText="false" indent="0" shrinkToFit="false"/>
      <protection locked="false" hidden="false"/>
    </xf>
    <xf numFmtId="164" fontId="11" fillId="7" borderId="48" xfId="0" applyFont="true" applyBorder="true" applyAlignment="true" applyProtection="true">
      <alignment horizontal="left" vertical="center" textRotation="0" wrapText="true" indent="0" shrinkToFit="false"/>
      <protection locked="true" hidden="false"/>
    </xf>
    <xf numFmtId="184" fontId="11" fillId="0" borderId="30" xfId="0" applyFont="true" applyBorder="true" applyAlignment="true" applyProtection="true">
      <alignment horizontal="center" vertical="center" textRotation="0" wrapText="false" indent="0" shrinkToFit="false"/>
      <protection locked="false" hidden="false"/>
    </xf>
    <xf numFmtId="184" fontId="11" fillId="0" borderId="51" xfId="0" applyFont="true" applyBorder="true" applyAlignment="true" applyProtection="true">
      <alignment horizontal="center" vertical="center" textRotation="0" wrapText="false" indent="0" shrinkToFit="false"/>
      <protection locked="false" hidden="false"/>
    </xf>
    <xf numFmtId="184" fontId="11" fillId="0" borderId="94" xfId="0" applyFont="true" applyBorder="true" applyAlignment="true" applyProtection="true">
      <alignment horizontal="center" vertical="center" textRotation="0" wrapText="false" indent="0" shrinkToFit="false"/>
      <protection locked="false" hidden="false"/>
    </xf>
    <xf numFmtId="184" fontId="11" fillId="7" borderId="100" xfId="0" applyFont="true" applyBorder="true" applyAlignment="true" applyProtection="true">
      <alignment horizontal="center" vertical="center" textRotation="0" wrapText="false" indent="0" shrinkToFit="false"/>
      <protection locked="true" hidden="false"/>
    </xf>
    <xf numFmtId="177" fontId="11" fillId="6" borderId="50" xfId="46" applyFont="true" applyBorder="true" applyAlignment="true" applyProtection="true">
      <alignment horizontal="center" vertical="center" textRotation="0" wrapText="true" indent="0" shrinkToFit="false"/>
      <protection locked="false" hidden="false"/>
    </xf>
    <xf numFmtId="164" fontId="11" fillId="0" borderId="49" xfId="0" applyFont="true" applyBorder="true" applyAlignment="true" applyProtection="true">
      <alignment horizontal="left" vertical="center" textRotation="0" wrapText="true" indent="0" shrinkToFit="false"/>
      <protection locked="false" hidden="false"/>
    </xf>
    <xf numFmtId="164" fontId="11" fillId="0" borderId="97" xfId="0" applyFont="true" applyBorder="true" applyAlignment="true" applyProtection="true">
      <alignment horizontal="left" vertical="center" textRotation="0" wrapText="true" indent="0" shrinkToFit="false"/>
      <protection locked="false" hidden="false"/>
    </xf>
    <xf numFmtId="164" fontId="11" fillId="7" borderId="23" xfId="0" applyFont="true" applyBorder="true" applyAlignment="true" applyProtection="true">
      <alignment horizontal="left" vertical="center" textRotation="0" wrapText="false" indent="0" shrinkToFit="false"/>
      <protection locked="true" hidden="false"/>
    </xf>
    <xf numFmtId="164" fontId="8" fillId="7" borderId="1" xfId="0" applyFont="true" applyBorder="true" applyAlignment="true" applyProtection="true">
      <alignment horizontal="left" vertical="center" textRotation="0" wrapText="true" indent="0" shrinkToFit="false"/>
      <protection locked="true" hidden="false"/>
    </xf>
    <xf numFmtId="164" fontId="11" fillId="7" borderId="101" xfId="0" applyFont="true" applyBorder="true" applyAlignment="true" applyProtection="true">
      <alignment horizontal="left" vertical="center" textRotation="0" wrapText="false" indent="0" shrinkToFit="false"/>
      <protection locked="true" hidden="false"/>
    </xf>
    <xf numFmtId="187" fontId="11" fillId="7" borderId="54" xfId="0" applyFont="true" applyBorder="true" applyAlignment="true" applyProtection="true">
      <alignment horizontal="center" vertical="center" textRotation="0" wrapText="false" indent="0" shrinkToFit="false"/>
      <protection locked="true" hidden="false"/>
    </xf>
    <xf numFmtId="164" fontId="5" fillId="7" borderId="3" xfId="0" applyFont="true" applyBorder="true" applyAlignment="true" applyProtection="true">
      <alignment horizontal="left" vertical="center" textRotation="0" wrapText="true" indent="0" shrinkToFit="false"/>
      <protection locked="true" hidden="false"/>
    </xf>
    <xf numFmtId="164" fontId="11" fillId="7" borderId="56" xfId="0" applyFont="true" applyBorder="true" applyAlignment="true" applyProtection="true">
      <alignment horizontal="general" vertical="center" textRotation="0" wrapText="true" indent="0" shrinkToFit="false"/>
      <protection locked="true" hidden="false"/>
    </xf>
    <xf numFmtId="187" fontId="5" fillId="7" borderId="56" xfId="0" applyFont="true" applyBorder="true" applyAlignment="true" applyProtection="true">
      <alignment horizontal="center" vertical="center" textRotation="0" wrapText="false" indent="0" shrinkToFit="false"/>
      <protection locked="true" hidden="false"/>
    </xf>
    <xf numFmtId="164" fontId="5" fillId="7" borderId="58"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true" applyAlignment="true" applyProtection="true">
      <alignment horizontal="left" vertical="center" textRotation="0" wrapText="true" indent="0" shrinkToFit="false"/>
      <protection locked="true" hidden="false"/>
    </xf>
    <xf numFmtId="184" fontId="11" fillId="7" borderId="30" xfId="0" applyFont="true" applyBorder="true" applyAlignment="true" applyProtection="true">
      <alignment horizontal="center" vertical="center" textRotation="0" wrapText="false" indent="0" shrinkToFit="false"/>
      <protection locked="true" hidden="false"/>
    </xf>
    <xf numFmtId="184" fontId="11" fillId="7" borderId="50" xfId="0" applyFont="true" applyBorder="true" applyAlignment="true" applyProtection="true">
      <alignment horizontal="center" vertical="center" textRotation="0" wrapText="false" indent="0" shrinkToFit="false"/>
      <protection locked="true" hidden="false"/>
    </xf>
    <xf numFmtId="178" fontId="11" fillId="7" borderId="5" xfId="46" applyFont="true" applyBorder="true" applyAlignment="true" applyProtection="true">
      <alignment horizontal="center" vertical="center" textRotation="0" wrapText="false" indent="0" shrinkToFit="false"/>
      <protection locked="true" hidden="false"/>
    </xf>
    <xf numFmtId="178" fontId="11" fillId="7" borderId="7" xfId="46" applyFont="true" applyBorder="true" applyAlignment="true" applyProtection="true">
      <alignment horizontal="center" vertical="center" textRotation="0" wrapText="false" indent="0" shrinkToFit="false"/>
      <protection locked="true" hidden="false"/>
    </xf>
    <xf numFmtId="164" fontId="5" fillId="7" borderId="3" xfId="0" applyFont="true" applyBorder="true" applyAlignment="true" applyProtection="true">
      <alignment horizontal="center" vertical="center" textRotation="0" wrapText="false" indent="0" shrinkToFit="false"/>
      <protection locked="true" hidden="false"/>
    </xf>
    <xf numFmtId="178" fontId="11" fillId="7" borderId="22" xfId="46" applyFont="true" applyBorder="true" applyAlignment="true" applyProtection="true">
      <alignment horizontal="center" vertical="center" textRotation="0" wrapText="false" indent="0" shrinkToFit="false"/>
      <protection locked="true" hidden="false"/>
    </xf>
    <xf numFmtId="177" fontId="11" fillId="7" borderId="30" xfId="0" applyFont="true" applyBorder="true" applyAlignment="true" applyProtection="true">
      <alignment horizontal="center" vertical="center" textRotation="0" wrapText="false" indent="0" shrinkToFit="false"/>
      <protection locked="true" hidden="false"/>
    </xf>
    <xf numFmtId="177" fontId="11" fillId="7" borderId="51" xfId="0" applyFont="true" applyBorder="true" applyAlignment="true" applyProtection="true">
      <alignment horizontal="center" vertical="center" textRotation="0" wrapText="false" indent="0" shrinkToFit="false"/>
      <protection locked="true" hidden="false"/>
    </xf>
    <xf numFmtId="177" fontId="11" fillId="7" borderId="50" xfId="0" applyFont="true" applyBorder="true" applyAlignment="true" applyProtection="true">
      <alignment horizontal="center" vertical="center" textRotation="0" wrapText="false" indent="0" shrinkToFit="false"/>
      <protection locked="true" hidden="false"/>
    </xf>
    <xf numFmtId="164" fontId="29" fillId="0" borderId="0" xfId="0" applyFont="true" applyBorder="true" applyAlignment="true" applyProtection="true">
      <alignment horizontal="left" vertical="center" textRotation="0" wrapText="false" indent="0" shrinkToFit="false"/>
      <protection locked="false" hidden="false"/>
    </xf>
    <xf numFmtId="164" fontId="29" fillId="0" borderId="0" xfId="0" applyFont="true" applyBorder="true" applyAlignment="true" applyProtection="true">
      <alignment horizontal="center" vertical="center" textRotation="0" wrapText="false" indent="0" shrinkToFit="false"/>
      <protection locked="false" hidden="false"/>
    </xf>
    <xf numFmtId="164" fontId="0" fillId="0" borderId="0" xfId="0" applyFont="false" applyBorder="true" applyAlignment="true" applyProtection="true">
      <alignment horizontal="left" vertical="center" textRotation="0" wrapText="false" indent="0" shrinkToFit="false"/>
      <protection locked="true" hidden="false"/>
    </xf>
    <xf numFmtId="164" fontId="98" fillId="6" borderId="55" xfId="0" applyFont="true" applyBorder="true" applyAlignment="true" applyProtection="true">
      <alignment horizontal="general" vertical="center" textRotation="0" wrapText="false" indent="0" shrinkToFit="false"/>
      <protection locked="true" hidden="false"/>
    </xf>
    <xf numFmtId="164" fontId="63" fillId="6" borderId="56" xfId="0" applyFont="true" applyBorder="true" applyAlignment="true" applyProtection="true">
      <alignment horizontal="general" vertical="center" textRotation="0" wrapText="false" indent="0" shrinkToFit="false"/>
      <protection locked="true" hidden="false"/>
    </xf>
    <xf numFmtId="164" fontId="98" fillId="6" borderId="56" xfId="0" applyFont="true" applyBorder="true" applyAlignment="true" applyProtection="true">
      <alignment horizontal="general" vertical="center" textRotation="0" wrapText="false" indent="0" shrinkToFit="false"/>
      <protection locked="true" hidden="false"/>
    </xf>
    <xf numFmtId="164" fontId="0" fillId="6" borderId="56" xfId="0" applyFont="false" applyBorder="true" applyAlignment="true" applyProtection="true">
      <alignment horizontal="left" vertical="center" textRotation="0" wrapText="false" indent="0" shrinkToFit="false"/>
      <protection locked="true" hidden="false"/>
    </xf>
    <xf numFmtId="164" fontId="0" fillId="6" borderId="58" xfId="0" applyFont="false" applyBorder="true" applyAlignment="true" applyProtection="true">
      <alignment horizontal="left" vertical="center" textRotation="0" wrapText="false" indent="0" shrinkToFit="false"/>
      <protection locked="true" hidden="false"/>
    </xf>
    <xf numFmtId="164" fontId="99" fillId="6" borderId="6" xfId="0" applyFont="true" applyBorder="true" applyAlignment="true" applyProtection="true">
      <alignment horizontal="left" vertical="center" textRotation="0" wrapText="false" indent="0" shrinkToFit="false"/>
      <protection locked="false" hidden="false"/>
    </xf>
    <xf numFmtId="164" fontId="0" fillId="6" borderId="0" xfId="0" applyFont="false" applyBorder="true" applyAlignment="true" applyProtection="true">
      <alignment horizontal="center" vertical="center" textRotation="0" wrapText="false" indent="0" shrinkToFit="false"/>
      <protection locked="false" hidden="false"/>
    </xf>
    <xf numFmtId="164" fontId="0" fillId="6" borderId="0" xfId="0" applyFont="false" applyBorder="true" applyAlignment="true" applyProtection="true">
      <alignment horizontal="left" vertical="center" textRotation="0" wrapText="false" indent="0" shrinkToFit="false"/>
      <protection locked="false" hidden="false"/>
    </xf>
    <xf numFmtId="164" fontId="5" fillId="6" borderId="0" xfId="0" applyFont="true" applyBorder="true" applyAlignment="true" applyProtection="true">
      <alignment horizontal="left" vertical="center" textRotation="0" wrapText="false" indent="0" shrinkToFit="false"/>
      <protection locked="true" hidden="false"/>
    </xf>
    <xf numFmtId="164" fontId="0" fillId="6" borderId="0" xfId="0" applyFont="false" applyBorder="true" applyAlignment="true" applyProtection="true">
      <alignment horizontal="left" vertical="center" textRotation="0" wrapText="false" indent="0" shrinkToFit="false"/>
      <protection locked="true" hidden="false"/>
    </xf>
    <xf numFmtId="164" fontId="0" fillId="6" borderId="7" xfId="0" applyFont="false" applyBorder="true" applyAlignment="true" applyProtection="true">
      <alignment horizontal="left" vertical="center" textRotation="0" wrapText="false" indent="0" shrinkToFit="false"/>
      <protection locked="true" hidden="false"/>
    </xf>
    <xf numFmtId="164" fontId="63" fillId="6" borderId="6" xfId="0" applyFont="true" applyBorder="true" applyAlignment="true" applyProtection="true">
      <alignment horizontal="center" vertical="center" textRotation="0" wrapText="false" indent="0" shrinkToFit="false"/>
      <protection locked="false" hidden="false"/>
    </xf>
    <xf numFmtId="164" fontId="100" fillId="6" borderId="0" xfId="0" applyFont="true" applyBorder="true" applyAlignment="true" applyProtection="true">
      <alignment horizontal="left" vertical="center" textRotation="0" wrapText="false" indent="0" shrinkToFit="false"/>
      <protection locked="true" hidden="false"/>
    </xf>
    <xf numFmtId="183" fontId="100" fillId="6" borderId="0" xfId="0" applyFont="true" applyBorder="true" applyAlignment="true" applyProtection="true">
      <alignment horizontal="left" vertical="center" textRotation="0" wrapText="false" indent="0" shrinkToFit="false"/>
      <protection locked="true" hidden="false"/>
    </xf>
    <xf numFmtId="164" fontId="101" fillId="6" borderId="0" xfId="0" applyFont="true" applyBorder="true" applyAlignment="true" applyProtection="true">
      <alignment horizontal="left" vertical="center" textRotation="0" wrapText="false" indent="0" shrinkToFit="false"/>
      <protection locked="true" hidden="false"/>
    </xf>
    <xf numFmtId="178" fontId="100" fillId="6" borderId="0" xfId="0" applyFont="true" applyBorder="true" applyAlignment="true" applyProtection="true">
      <alignment horizontal="right" vertical="center" textRotation="0" wrapText="false" indent="0" shrinkToFit="false"/>
      <protection locked="true" hidden="false"/>
    </xf>
    <xf numFmtId="164" fontId="40" fillId="6" borderId="7" xfId="0" applyFont="true" applyBorder="true" applyAlignment="true" applyProtection="true">
      <alignment horizontal="left" vertical="center" textRotation="0" wrapText="false" indent="0" shrinkToFit="false"/>
      <protection locked="true" hidden="false"/>
    </xf>
    <xf numFmtId="164" fontId="40" fillId="6" borderId="3" xfId="0" applyFont="true" applyBorder="true" applyAlignment="true" applyProtection="true">
      <alignment horizontal="left" vertical="center" textRotation="0" wrapText="false" indent="0" shrinkToFit="false"/>
      <protection locked="true" hidden="false"/>
    </xf>
    <xf numFmtId="164" fontId="40" fillId="6" borderId="3" xfId="0" applyFont="true" applyBorder="true" applyAlignment="true" applyProtection="true">
      <alignment horizontal="right" vertical="center" textRotation="0" wrapText="false" indent="0" shrinkToFit="false"/>
      <protection locked="true" hidden="false"/>
    </xf>
    <xf numFmtId="164" fontId="40" fillId="6" borderId="22" xfId="0" applyFont="tru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98" fillId="6" borderId="6" xfId="0" applyFont="true" applyBorder="true" applyAlignment="true" applyProtection="true">
      <alignment horizontal="general" vertical="center" textRotation="0" wrapText="false" indent="0" shrinkToFit="false"/>
      <protection locked="false" hidden="false"/>
    </xf>
    <xf numFmtId="164" fontId="98" fillId="6" borderId="17" xfId="0" applyFont="true" applyBorder="true" applyAlignment="true" applyProtection="true">
      <alignment horizontal="general" vertical="center" textRotation="0" wrapText="false" indent="0" shrinkToFit="false"/>
      <protection locked="false" hidden="false"/>
    </xf>
    <xf numFmtId="164" fontId="40" fillId="0" borderId="9" xfId="0" applyFont="true" applyBorder="true" applyAlignment="true" applyProtection="true">
      <alignment horizontal="center" vertical="center" textRotation="0" wrapText="false" indent="0" shrinkToFit="false"/>
      <protection locked="true" hidden="false"/>
    </xf>
    <xf numFmtId="164" fontId="40" fillId="6" borderId="102" xfId="0" applyFont="true" applyBorder="true" applyAlignment="true" applyProtection="true">
      <alignment horizontal="left" vertical="center" textRotation="0" wrapText="false" indent="0" shrinkToFit="false"/>
      <protection locked="true" hidden="false"/>
    </xf>
    <xf numFmtId="164" fontId="16" fillId="6" borderId="6" xfId="0" applyFont="true" applyBorder="true" applyAlignment="true" applyProtection="false">
      <alignment horizontal="justify" vertical="center" textRotation="0" wrapText="false" indent="0" shrinkToFit="false"/>
      <protection locked="true" hidden="false"/>
    </xf>
    <xf numFmtId="164" fontId="16" fillId="6" borderId="56" xfId="0" applyFont="true" applyBorder="true" applyAlignment="true" applyProtection="false">
      <alignment horizontal="justify" vertical="center" textRotation="0" wrapText="false" indent="0" shrinkToFit="false"/>
      <protection locked="true" hidden="false"/>
    </xf>
    <xf numFmtId="164" fontId="16" fillId="6" borderId="56" xfId="0" applyFont="true" applyBorder="true" applyAlignment="true" applyProtection="false">
      <alignment horizontal="general" vertical="center" textRotation="0" wrapText="false" indent="0" shrinkToFit="false"/>
      <protection locked="true" hidden="false"/>
    </xf>
    <xf numFmtId="164" fontId="16" fillId="6" borderId="0" xfId="0" applyFont="true" applyBorder="true" applyAlignment="true" applyProtection="false">
      <alignment horizontal="justify" vertical="center" textRotation="0" wrapText="false" indent="0" shrinkToFit="false"/>
      <protection locked="true" hidden="false"/>
    </xf>
    <xf numFmtId="164" fontId="16" fillId="0" borderId="5" xfId="0" applyFont="true" applyBorder="true" applyAlignment="true" applyProtection="false">
      <alignment horizontal="center" vertical="center" textRotation="0" wrapText="false" indent="0" shrinkToFit="false"/>
      <protection locked="true" hidden="false"/>
    </xf>
    <xf numFmtId="164" fontId="16" fillId="6" borderId="0" xfId="0" applyFont="true" applyBorder="true" applyAlignment="true" applyProtection="false">
      <alignment horizontal="general" vertical="center" textRotation="0" wrapText="false" indent="0" shrinkToFit="false"/>
      <protection locked="true" hidden="false"/>
    </xf>
    <xf numFmtId="164" fontId="16" fillId="6" borderId="0" xfId="0" applyFont="true" applyBorder="true" applyAlignment="true" applyProtection="false">
      <alignment horizontal="left" vertical="center" textRotation="0" wrapText="false" indent="0" shrinkToFit="false"/>
      <protection locked="true" hidden="false"/>
    </xf>
    <xf numFmtId="164" fontId="16" fillId="0" borderId="9" xfId="0" applyFont="true" applyBorder="true" applyAlignment="true" applyProtection="false">
      <alignment horizontal="left" vertical="center" textRotation="0" wrapText="true" indent="0" shrinkToFit="false"/>
      <protection locked="true" hidden="false"/>
    </xf>
    <xf numFmtId="164" fontId="16" fillId="6" borderId="57" xfId="0" applyFont="true" applyBorder="true" applyAlignment="true" applyProtection="false">
      <alignment horizontal="right" vertical="center" textRotation="0" wrapText="false" indent="0" shrinkToFit="false"/>
      <protection locked="true" hidden="false"/>
    </xf>
    <xf numFmtId="164" fontId="16" fillId="0" borderId="9" xfId="0" applyFont="true" applyBorder="true" applyAlignment="true" applyProtection="false">
      <alignment horizontal="center" vertical="center" textRotation="0" wrapText="false" indent="0" shrinkToFit="false"/>
      <protection locked="true" hidden="false"/>
    </xf>
    <xf numFmtId="164" fontId="16" fillId="6" borderId="6" xfId="0" applyFont="true" applyBorder="true" applyAlignment="true" applyProtection="false">
      <alignment horizontal="general" vertical="center" textRotation="0" wrapText="false" indent="0" shrinkToFit="false"/>
      <protection locked="true" hidden="false"/>
    </xf>
    <xf numFmtId="164" fontId="16" fillId="6" borderId="6" xfId="0" applyFont="true" applyBorder="true" applyAlignment="true" applyProtection="false">
      <alignment horizontal="left" vertical="center" textRotation="0" wrapText="false" indent="0" shrinkToFit="false"/>
      <protection locked="true" hidden="false"/>
    </xf>
    <xf numFmtId="164" fontId="16" fillId="6" borderId="0" xfId="0" applyFont="true" applyBorder="true" applyAlignment="true" applyProtection="false">
      <alignment horizontal="center" vertical="center" textRotation="0" wrapText="false" indent="0" shrinkToFit="false"/>
      <protection locked="true" hidden="false"/>
    </xf>
    <xf numFmtId="164" fontId="16" fillId="6" borderId="6" xfId="0" applyFont="true" applyBorder="true" applyAlignment="true" applyProtection="false">
      <alignment horizontal="general" vertical="center" textRotation="0" wrapText="true" indent="0" shrinkToFit="false"/>
      <protection locked="true" hidden="false"/>
    </xf>
    <xf numFmtId="164" fontId="0" fillId="6" borderId="21" xfId="0" applyFont="false" applyBorder="true" applyAlignment="true" applyProtection="false">
      <alignment horizontal="general" vertical="center" textRotation="0" wrapText="false" indent="0" shrinkToFit="false"/>
      <protection locked="true" hidden="false"/>
    </xf>
    <xf numFmtId="164" fontId="0" fillId="6" borderId="3" xfId="0" applyFont="false" applyBorder="true" applyAlignment="true" applyProtection="false">
      <alignment horizontal="general" vertical="center" textRotation="0" wrapText="false" indent="0" shrinkToFit="false"/>
      <protection locked="true" hidden="false"/>
    </xf>
    <xf numFmtId="164" fontId="0" fillId="6" borderId="22" xfId="0" applyFont="false" applyBorder="true" applyAlignment="true" applyProtection="false">
      <alignment horizontal="general" vertical="center" textRotation="0" wrapText="false" indent="0" shrinkToFit="false"/>
      <protection locked="true" hidden="false"/>
    </xf>
    <xf numFmtId="164" fontId="5" fillId="28" borderId="103" xfId="42" applyFont="true" applyBorder="true" applyAlignment="true" applyProtection="false">
      <alignment horizontal="left" vertical="center" textRotation="0" wrapText="false" indent="0" shrinkToFit="false"/>
      <protection locked="true" hidden="false"/>
    </xf>
    <xf numFmtId="164" fontId="5" fillId="28" borderId="104" xfId="42" applyFont="true" applyBorder="true" applyAlignment="true" applyProtection="false">
      <alignment horizontal="left" vertical="center" textRotation="0" wrapText="false" indent="0" shrinkToFit="false"/>
      <protection locked="true" hidden="false"/>
    </xf>
    <xf numFmtId="164" fontId="5" fillId="28" borderId="105" xfId="42" applyFont="true" applyBorder="true" applyAlignment="true" applyProtection="false">
      <alignment horizontal="left" vertical="center" textRotation="0" wrapText="false" indent="0" shrinkToFit="false"/>
      <protection locked="true" hidden="false"/>
    </xf>
    <xf numFmtId="164" fontId="5" fillId="28" borderId="106" xfId="42" applyFont="true" applyBorder="true" applyAlignment="true" applyProtection="false">
      <alignment horizontal="general" vertical="center" textRotation="0" wrapText="false" indent="0" shrinkToFit="false"/>
      <protection locked="true" hidden="false"/>
    </xf>
    <xf numFmtId="164" fontId="5" fillId="28" borderId="104" xfId="42" applyFont="true" applyBorder="true" applyAlignment="true" applyProtection="false">
      <alignment horizontal="general" vertical="center" textRotation="0" wrapText="false" indent="0" shrinkToFit="false"/>
      <protection locked="true" hidden="false"/>
    </xf>
    <xf numFmtId="164" fontId="5" fillId="28" borderId="107" xfId="42" applyFont="true" applyBorder="true" applyAlignment="true" applyProtection="false">
      <alignment horizontal="general" vertical="center" textRotation="0" wrapText="false" indent="0" shrinkToFit="false"/>
      <protection locked="true" hidden="false"/>
    </xf>
    <xf numFmtId="164" fontId="5" fillId="28" borderId="94" xfId="42" applyFont="true" applyBorder="true" applyAlignment="true" applyProtection="false">
      <alignment horizontal="left" vertical="center" textRotation="0" wrapText="false" indent="0" shrinkToFit="false"/>
      <protection locked="true" hidden="false"/>
    </xf>
    <xf numFmtId="164" fontId="5" fillId="28" borderId="2" xfId="42" applyFont="true" applyBorder="true" applyAlignment="true" applyProtection="false">
      <alignment horizontal="left" vertical="center" textRotation="0" wrapText="false" indent="0" shrinkToFit="false"/>
      <protection locked="true" hidden="false"/>
    </xf>
    <xf numFmtId="164" fontId="5" fillId="28" borderId="10" xfId="42" applyFont="true" applyBorder="true" applyAlignment="true" applyProtection="false">
      <alignment horizontal="left" vertical="center" textRotation="0" wrapText="false" indent="0" shrinkToFit="false"/>
      <protection locked="true" hidden="false"/>
    </xf>
    <xf numFmtId="164" fontId="5" fillId="28" borderId="8" xfId="42" applyFont="true" applyBorder="true" applyAlignment="true" applyProtection="false">
      <alignment horizontal="general" vertical="center" textRotation="0" wrapText="false" indent="0" shrinkToFit="false"/>
      <protection locked="true" hidden="false"/>
    </xf>
    <xf numFmtId="164" fontId="5" fillId="28" borderId="2" xfId="42" applyFont="true" applyBorder="true" applyAlignment="true" applyProtection="false">
      <alignment horizontal="general" vertical="center" textRotation="0" wrapText="false" indent="0" shrinkToFit="false"/>
      <protection locked="true" hidden="false"/>
    </xf>
    <xf numFmtId="164" fontId="5" fillId="28" borderId="96" xfId="42" applyFont="true" applyBorder="true" applyAlignment="true" applyProtection="false">
      <alignment horizontal="general" vertical="center" textRotation="0" wrapText="false" indent="0" shrinkToFit="false"/>
      <protection locked="true" hidden="false"/>
    </xf>
    <xf numFmtId="164" fontId="5" fillId="28" borderId="108" xfId="42" applyFont="true" applyBorder="true" applyAlignment="true" applyProtection="false">
      <alignment horizontal="general" vertical="center" textRotation="0" wrapText="false" indent="0" shrinkToFit="false"/>
      <protection locked="true" hidden="false"/>
    </xf>
    <xf numFmtId="164" fontId="5" fillId="28" borderId="109" xfId="42" applyFont="true" applyBorder="true" applyAlignment="true" applyProtection="false">
      <alignment horizontal="left" vertical="center" textRotation="0" wrapText="false" indent="0" shrinkToFit="false"/>
      <protection locked="true" hidden="false"/>
    </xf>
    <xf numFmtId="164" fontId="5" fillId="28" borderId="110" xfId="42" applyFont="true" applyBorder="true" applyAlignment="true" applyProtection="false">
      <alignment horizontal="left" vertical="center" textRotation="0" wrapText="false" indent="0" shrinkToFit="false"/>
      <protection locked="true" hidden="false"/>
    </xf>
    <xf numFmtId="164" fontId="5" fillId="28" borderId="111" xfId="42" applyFont="true" applyBorder="true" applyAlignment="true" applyProtection="false">
      <alignment horizontal="general" vertical="center" textRotation="0" wrapText="false" indent="0" shrinkToFit="false"/>
      <protection locked="true" hidden="false"/>
    </xf>
    <xf numFmtId="164" fontId="5" fillId="28" borderId="109" xfId="42" applyFont="true" applyBorder="true" applyAlignment="true" applyProtection="false">
      <alignment horizontal="general" vertical="center" textRotation="0" wrapText="false" indent="0" shrinkToFit="false"/>
      <protection locked="true" hidden="false"/>
    </xf>
    <xf numFmtId="164" fontId="5" fillId="28" borderId="112" xfId="42" applyFont="true" applyBorder="true" applyAlignment="true" applyProtection="false">
      <alignment horizontal="general" vertical="center" textRotation="0" wrapText="false" indent="0" shrinkToFit="false"/>
      <protection locked="true" hidden="false"/>
    </xf>
    <xf numFmtId="164" fontId="29" fillId="14" borderId="113" xfId="42" applyFont="true" applyBorder="true" applyAlignment="true" applyProtection="false">
      <alignment horizontal="center" vertical="center" textRotation="0" wrapText="true" indent="0" shrinkToFit="false"/>
      <protection locked="true" hidden="false"/>
    </xf>
    <xf numFmtId="164" fontId="29" fillId="14" borderId="114" xfId="42" applyFont="true" applyBorder="true" applyAlignment="true" applyProtection="false">
      <alignment horizontal="center" vertical="center" textRotation="0" wrapText="true" indent="0" shrinkToFit="false"/>
      <protection locked="true" hidden="false"/>
    </xf>
    <xf numFmtId="164" fontId="29" fillId="14" borderId="115" xfId="42" applyFont="true" applyBorder="true" applyAlignment="true" applyProtection="false">
      <alignment horizontal="center" vertical="center" textRotation="0" wrapText="true" indent="0" shrinkToFit="false"/>
      <protection locked="true" hidden="false"/>
    </xf>
    <xf numFmtId="164" fontId="11" fillId="0" borderId="35" xfId="42" applyFont="true" applyBorder="true" applyAlignment="true" applyProtection="false">
      <alignment horizontal="center" vertical="center" textRotation="0" wrapText="false" indent="0" shrinkToFit="false"/>
      <protection locked="true" hidden="false"/>
    </xf>
    <xf numFmtId="164" fontId="11" fillId="0" borderId="9" xfId="42" applyFont="true" applyBorder="true" applyAlignment="true" applyProtection="false">
      <alignment horizontal="left" vertical="center" textRotation="0" wrapText="true" indent="0" shrinkToFit="false"/>
      <protection locked="true" hidden="false"/>
    </xf>
    <xf numFmtId="164" fontId="11" fillId="0" borderId="9" xfId="42" applyFont="true" applyBorder="true" applyAlignment="true" applyProtection="false">
      <alignment horizontal="center" vertical="center" textRotation="0" wrapText="true" indent="0" shrinkToFit="false"/>
      <protection locked="true" hidden="false"/>
    </xf>
    <xf numFmtId="164" fontId="11" fillId="0" borderId="9" xfId="42" applyFont="true" applyBorder="true" applyAlignment="true" applyProtection="false">
      <alignment horizontal="center" vertical="center" textRotation="0" wrapText="false" indent="0" shrinkToFit="false"/>
      <protection locked="true" hidden="false"/>
    </xf>
    <xf numFmtId="164" fontId="11" fillId="0" borderId="36" xfId="42" applyFont="true" applyBorder="true" applyAlignment="true" applyProtection="false">
      <alignment horizontal="center" vertical="center" textRotation="0" wrapText="true" indent="0" shrinkToFit="false"/>
      <protection locked="true" hidden="false"/>
    </xf>
    <xf numFmtId="164" fontId="11" fillId="2" borderId="33" xfId="42" applyFont="true" applyBorder="true" applyAlignment="true" applyProtection="false">
      <alignment horizontal="center" vertical="center" textRotation="0" wrapText="false" indent="0" shrinkToFit="false"/>
      <protection locked="true" hidden="false"/>
    </xf>
    <xf numFmtId="164" fontId="11" fillId="2" borderId="32" xfId="42" applyFont="true" applyBorder="true" applyAlignment="true" applyProtection="false">
      <alignment horizontal="left" vertical="center" textRotation="0" wrapText="true" indent="0" shrinkToFit="false"/>
      <protection locked="true" hidden="false"/>
    </xf>
    <xf numFmtId="164" fontId="11" fillId="0" borderId="32" xfId="42" applyFont="true" applyBorder="true" applyAlignment="true" applyProtection="false">
      <alignment horizontal="center" vertical="center" textRotation="0" wrapText="true" indent="0" shrinkToFit="false"/>
      <protection locked="true" hidden="false"/>
    </xf>
    <xf numFmtId="164" fontId="11" fillId="2" borderId="32" xfId="42" applyFont="true" applyBorder="true" applyAlignment="true" applyProtection="false">
      <alignment horizontal="center" vertical="center" textRotation="0" wrapText="true" indent="0" shrinkToFit="false"/>
      <protection locked="true" hidden="false"/>
    </xf>
    <xf numFmtId="164" fontId="11" fillId="2" borderId="34" xfId="42" applyFont="true" applyBorder="true" applyAlignment="true" applyProtection="false">
      <alignment horizontal="center" vertical="center" textRotation="0" wrapText="true" indent="0" shrinkToFit="false"/>
      <protection locked="true" hidden="false"/>
    </xf>
    <xf numFmtId="164" fontId="11" fillId="2" borderId="55" xfId="42" applyFont="true" applyBorder="true" applyAlignment="true" applyProtection="false">
      <alignment horizontal="general" vertical="bottom" textRotation="0" wrapText="false" indent="0" shrinkToFit="false"/>
      <protection locked="true" hidden="false"/>
    </xf>
    <xf numFmtId="164" fontId="11" fillId="2" borderId="56" xfId="42" applyFont="true" applyBorder="true" applyAlignment="true" applyProtection="false">
      <alignment horizontal="general" vertical="bottom" textRotation="0" wrapText="false" indent="0" shrinkToFit="false"/>
      <protection locked="true" hidden="false"/>
    </xf>
    <xf numFmtId="164" fontId="11" fillId="2" borderId="0" xfId="42" applyFont="true" applyBorder="true" applyAlignment="true" applyProtection="false">
      <alignment horizontal="center" vertical="bottom" textRotation="0" wrapText="false" indent="0" shrinkToFit="false"/>
      <protection locked="true" hidden="false"/>
    </xf>
    <xf numFmtId="164" fontId="11" fillId="2" borderId="58" xfId="42" applyFont="true" applyBorder="true" applyAlignment="true" applyProtection="false">
      <alignment horizontal="general" vertical="bottom" textRotation="0" wrapText="false" indent="0" shrinkToFit="false"/>
      <protection locked="true" hidden="false"/>
    </xf>
    <xf numFmtId="164" fontId="11" fillId="2" borderId="6" xfId="42" applyFont="true" applyBorder="true" applyAlignment="true" applyProtection="false">
      <alignment horizontal="general" vertical="bottom" textRotation="0" wrapText="false" indent="0" shrinkToFit="false"/>
      <protection locked="true" hidden="false"/>
    </xf>
    <xf numFmtId="164" fontId="11" fillId="2" borderId="0" xfId="42" applyFont="true" applyBorder="true" applyAlignment="true" applyProtection="false">
      <alignment horizontal="general" vertical="bottom" textRotation="0" wrapText="false" indent="0" shrinkToFit="false"/>
      <protection locked="true" hidden="false"/>
    </xf>
    <xf numFmtId="164" fontId="11" fillId="2" borderId="7" xfId="42" applyFont="true" applyBorder="true" applyAlignment="true" applyProtection="false">
      <alignment horizontal="general" vertical="bottom" textRotation="0" wrapText="false" indent="0" shrinkToFit="false"/>
      <protection locked="true" hidden="false"/>
    </xf>
    <xf numFmtId="164" fontId="11" fillId="2" borderId="21" xfId="42" applyFont="true" applyBorder="true" applyAlignment="true" applyProtection="false">
      <alignment horizontal="general" vertical="bottom" textRotation="0" wrapText="false" indent="0" shrinkToFit="false"/>
      <protection locked="true" hidden="false"/>
    </xf>
    <xf numFmtId="164" fontId="11" fillId="2" borderId="3" xfId="42" applyFont="true" applyBorder="true" applyAlignment="true" applyProtection="false">
      <alignment horizontal="general" vertical="bottom" textRotation="0" wrapText="false" indent="0" shrinkToFit="false"/>
      <protection locked="true" hidden="false"/>
    </xf>
    <xf numFmtId="164" fontId="11" fillId="2" borderId="3" xfId="42" applyFont="true" applyBorder="true" applyAlignment="true" applyProtection="false">
      <alignment horizontal="center" vertical="bottom" textRotation="0" wrapText="false" indent="0" shrinkToFit="false"/>
      <protection locked="true" hidden="false"/>
    </xf>
    <xf numFmtId="164" fontId="11" fillId="2" borderId="22" xfId="42" applyFont="true" applyBorder="true" applyAlignment="true" applyProtection="false">
      <alignment horizontal="general" vertical="bottom" textRotation="0" wrapText="false" indent="0" shrinkToFit="false"/>
      <protection locked="true" hidden="false"/>
    </xf>
    <xf numFmtId="164" fontId="0" fillId="7" borderId="101" xfId="0" applyFont="false" applyBorder="true" applyAlignment="false" applyProtection="false">
      <alignment horizontal="general" vertical="bottom" textRotation="0" wrapText="false" indent="0" shrinkToFit="false"/>
      <protection locked="true" hidden="false"/>
    </xf>
    <xf numFmtId="164" fontId="0" fillId="7" borderId="58" xfId="0" applyFont="false" applyBorder="true" applyAlignment="false" applyProtection="false">
      <alignment horizontal="general" vertical="bottom" textRotation="0" wrapText="false" indent="0" shrinkToFit="false"/>
      <protection locked="true" hidden="false"/>
    </xf>
    <xf numFmtId="164" fontId="0" fillId="7" borderId="6" xfId="0" applyFont="false" applyBorder="true" applyAlignment="false" applyProtection="false">
      <alignment horizontal="general" vertical="bottom" textRotation="0" wrapText="false" indent="0" shrinkToFit="false"/>
      <protection locked="true" hidden="false"/>
    </xf>
    <xf numFmtId="164" fontId="0" fillId="7" borderId="7" xfId="0" applyFont="false" applyBorder="true" applyAlignment="false" applyProtection="false">
      <alignment horizontal="general" vertical="bottom" textRotation="0" wrapText="false" indent="0" shrinkToFit="false"/>
      <protection locked="true" hidden="false"/>
    </xf>
    <xf numFmtId="164" fontId="0" fillId="7" borderId="21" xfId="0" applyFont="false" applyBorder="true" applyAlignment="false" applyProtection="false">
      <alignment horizontal="general" vertical="bottom" textRotation="0" wrapText="false" indent="0" shrinkToFit="false"/>
      <protection locked="true" hidden="false"/>
    </xf>
    <xf numFmtId="164" fontId="0" fillId="7" borderId="3" xfId="0" applyFont="false" applyBorder="true" applyAlignment="false" applyProtection="false">
      <alignment horizontal="general" vertical="bottom" textRotation="0" wrapText="false" indent="0" shrinkToFit="false"/>
      <protection locked="true" hidden="false"/>
    </xf>
    <xf numFmtId="164" fontId="0" fillId="7" borderId="22"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26" fillId="0" borderId="5" xfId="20" applyFont="true" applyBorder="true" applyAlignment="true" applyProtection="true">
      <alignment horizontal="general" vertical="bottom" textRotation="0" wrapText="false" indent="0" shrinkToFit="false"/>
      <protection locked="true" hidden="false"/>
    </xf>
  </cellXfs>
  <cellStyles count="47">
    <cellStyle name="Normal" xfId="0" builtinId="0"/>
    <cellStyle name="Comma" xfId="15" builtinId="3"/>
    <cellStyle name="Comma [0]" xfId="16" builtinId="6"/>
    <cellStyle name="Currency" xfId="17" builtinId="4"/>
    <cellStyle name="Currency [0]" xfId="18" builtinId="7"/>
    <cellStyle name="Percent" xfId="19" builtinId="5"/>
    <cellStyle name="args.style" xfId="21"/>
    <cellStyle name="category" xfId="22"/>
    <cellStyle name="Comma[2]" xfId="23"/>
    <cellStyle name="Currency $" xfId="24"/>
    <cellStyle name="Currency[2]" xfId="25"/>
    <cellStyle name="Date" xfId="26"/>
    <cellStyle name="Dezimal [0]_Mondeo" xfId="27"/>
    <cellStyle name="Dezimal_Mondeo" xfId="28"/>
    <cellStyle name="Grey" xfId="29"/>
    <cellStyle name="HEADER" xfId="30"/>
    <cellStyle name="Header1" xfId="31"/>
    <cellStyle name="Header2" xfId="32"/>
    <cellStyle name="Hyperlink 2" xfId="33"/>
    <cellStyle name="Input [yellow]" xfId="34"/>
    <cellStyle name="Milliers [0]_!!!GO" xfId="35"/>
    <cellStyle name="Milliers_!!!GO" xfId="36"/>
    <cellStyle name="Model" xfId="37"/>
    <cellStyle name="Monétaire [0]_!!!GO" xfId="38"/>
    <cellStyle name="Monétaire_!!!GO" xfId="39"/>
    <cellStyle name="Normal - Style1" xfId="40"/>
    <cellStyle name="Normal 2" xfId="41"/>
    <cellStyle name="Normal 3" xfId="42"/>
    <cellStyle name="Normal 4" xfId="43"/>
    <cellStyle name="Normal_GR&amp;R" xfId="44"/>
    <cellStyle name="per.style" xfId="45"/>
    <cellStyle name="Percent 2" xfId="46"/>
    <cellStyle name="Percent [2]" xfId="47"/>
    <cellStyle name="Percent[0]" xfId="48"/>
    <cellStyle name="Percent[2]" xfId="49"/>
    <cellStyle name="Standard 2" xfId="50"/>
    <cellStyle name="Standard_DE_LATE_" xfId="51"/>
    <cellStyle name="subhead" xfId="52"/>
    <cellStyle name="weekly" xfId="53"/>
    <cellStyle name="Währung [0]_Mondeo" xfId="54"/>
    <cellStyle name="Währung_Mondeo" xfId="55"/>
    <cellStyle name="Œ…‹æØ‚è [0.00]_!!!GO" xfId="56"/>
    <cellStyle name="Œ…‹æØ‚è_!!!GO" xfId="57"/>
    <cellStyle name="*unknown*" xfId="20" builtinId="8"/>
    <cellStyle name="Excel Built-in Heading 1" xfId="58"/>
    <cellStyle name="Excel Built-in Accent2" xfId="59"/>
    <cellStyle name="Excel Built-in 60% - Accent2" xfId="60"/>
  </cellStyles>
  <dxfs count="31">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FFFF"/>
      </font>
      <fill>
        <patternFill>
          <bgColor rgb="FFFF0000"/>
        </patternFill>
      </fill>
    </dxf>
    <dxf>
      <font>
        <color rgb="FFFFFFFF"/>
      </font>
      <fill>
        <patternFill>
          <bgColor rgb="FF4F81BD"/>
        </patternFill>
      </fill>
    </dxf>
    <dxf>
      <font>
        <color rgb="FFFFFFFF"/>
      </font>
      <fill>
        <patternFill>
          <bgColor rgb="FFFF0000"/>
        </patternFill>
      </fill>
    </dxf>
    <dxf>
      <font>
        <b val="1"/>
        <i val="0"/>
        <color rgb="FFFFFFFF"/>
      </font>
      <fill>
        <patternFill>
          <bgColor rgb="FFFF0000"/>
        </patternFill>
      </fill>
      <border diagonalUp="false" diagonalDown="false">
        <left style="thin"/>
        <right style="thin"/>
        <top style="thin"/>
        <bottom style="thin"/>
        <diagonal/>
      </border>
    </dxf>
    <dxf>
      <font>
        <b val="1"/>
        <i val="0"/>
        <color rgb="FFFFFFFF"/>
      </font>
      <fill>
        <patternFill>
          <bgColor rgb="FF00B0F0"/>
        </patternFill>
      </fill>
      <border diagonalUp="false" diagonalDown="false">
        <left style="thin"/>
        <right style="thin"/>
        <top style="thin"/>
        <bottom style="thin"/>
        <diagonal/>
      </border>
    </dxf>
    <dxf>
      <font>
        <color rgb="FF0000CC"/>
      </font>
    </dxf>
    <dxf>
      <font>
        <b val="1"/>
        <i val="0"/>
        <color rgb="FFFF0000"/>
      </font>
    </dxf>
    <dxf>
      <font>
        <b val="1"/>
        <i val="0"/>
        <color rgb="FFFF0000"/>
      </font>
    </dxf>
    <dxf>
      <font>
        <color rgb="FF00B050"/>
      </font>
    </dxf>
    <dxf>
      <font>
        <b val="1"/>
        <i val="0"/>
        <color rgb="FFFFFFFF"/>
      </font>
      <fill>
        <patternFill>
          <bgColor rgb="FFFF0000"/>
        </patternFill>
      </fill>
      <border diagonalUp="false" diagonalDown="false">
        <left style="thin"/>
        <right style="thin"/>
        <top style="thin"/>
        <bottom style="thin"/>
        <diagonal/>
      </border>
    </dxf>
    <dxf>
      <font>
        <b val="1"/>
        <i val="0"/>
        <color rgb="FFFFFFFF"/>
      </font>
      <fill>
        <patternFill>
          <bgColor rgb="FFFF0000"/>
        </patternFill>
      </fill>
      <border diagonalUp="false" diagonalDown="false">
        <left style="thin"/>
        <right style="thin"/>
        <top style="thin"/>
        <bottom style="thin"/>
        <diagonal/>
      </border>
    </dxf>
    <dxf>
      <font>
        <b val="1"/>
        <i val="0"/>
        <color rgb="FFFFFFFF"/>
      </font>
      <fill>
        <patternFill>
          <bgColor rgb="FFFF0000"/>
        </patternFill>
      </fill>
      <border diagonalUp="false" diagonalDown="false">
        <left style="thin"/>
        <right style="thin"/>
        <top style="thin"/>
        <bottom style="thin"/>
        <diagonal/>
      </border>
    </dxf>
    <dxf>
      <font>
        <b val="1"/>
        <i val="0"/>
        <color rgb="FFFFFFFF"/>
      </font>
      <fill>
        <patternFill>
          <bgColor rgb="FFFF0000"/>
        </patternFill>
      </fill>
      <border diagonalUp="false" diagonalDown="false">
        <left style="thin"/>
        <right style="thin"/>
        <top style="thin"/>
        <bottom style="thin"/>
        <diagonal/>
      </border>
    </dxf>
    <dxf>
      <font>
        <b val="1"/>
        <i val="0"/>
        <color rgb="FFFFFFFF"/>
      </font>
      <fill>
        <patternFill>
          <bgColor rgb="FFFF0000"/>
        </patternFill>
      </fill>
      <border diagonalUp="false" diagonalDown="false">
        <left style="thin"/>
        <right style="thin"/>
        <top style="thin"/>
        <bottom style="thin"/>
        <diagonal/>
      </border>
    </dxf>
    <dxf>
      <font>
        <b val="1"/>
        <i val="0"/>
        <color rgb="FFFFFFFF"/>
      </font>
      <fill>
        <patternFill>
          <bgColor rgb="FFFF0000"/>
        </patternFill>
      </fill>
      <border diagonalUp="false" diagonalDown="false">
        <left style="thin"/>
        <right style="thin"/>
        <top style="thin"/>
        <bottom style="thin"/>
        <diagonal/>
      </border>
    </dxf>
    <dxf>
      <font>
        <b val="1"/>
        <i val="0"/>
        <color rgb="FFFFFFFF"/>
      </font>
      <fill>
        <patternFill>
          <bgColor rgb="FFFF0000"/>
        </patternFill>
      </fill>
      <border diagonalUp="false" diagonalDown="false">
        <left style="thin"/>
        <right style="thin"/>
        <top style="thin"/>
        <bottom style="thin"/>
        <diagonal/>
      </border>
    </dxf>
    <dxf>
      <font>
        <b val="1"/>
        <i val="0"/>
        <color rgb="FFFFFFFF"/>
      </font>
      <fill>
        <patternFill>
          <bgColor rgb="FFFF0000"/>
        </patternFill>
      </fill>
      <border diagonalUp="false" diagonalDown="false">
        <left style="thin"/>
        <right style="thin"/>
        <top style="thin"/>
        <bottom style="thin"/>
        <diagonal/>
      </border>
    </dxf>
    <dxf>
      <font>
        <b val="1"/>
        <i val="0"/>
        <color rgb="FFFFFFFF"/>
      </font>
      <fill>
        <patternFill>
          <bgColor rgb="FFFF0000"/>
        </patternFill>
      </fill>
      <border diagonalUp="false" diagonalDown="false">
        <left style="thin"/>
        <right style="thin"/>
        <top style="thin"/>
        <bottom style="thin"/>
        <diagonal/>
      </border>
    </dxf>
    <dxf>
      <font>
        <b val="1"/>
        <i val="0"/>
        <color rgb="FFFFFFFF"/>
      </font>
      <fill>
        <patternFill>
          <bgColor rgb="FFFF0000"/>
        </patternFill>
      </fill>
      <border diagonalUp="false" diagonalDown="false">
        <left style="thin"/>
        <right style="thin"/>
        <top style="thin"/>
        <bottom style="thin"/>
        <diagonal/>
      </border>
    </dxf>
    <dxf>
      <font>
        <b val="1"/>
        <i val="0"/>
        <color rgb="FFFFFFFF"/>
      </font>
      <fill>
        <patternFill>
          <bgColor rgb="FFFF0000"/>
        </patternFill>
      </fill>
      <border diagonalUp="false" diagonalDown="false">
        <left style="thin"/>
        <right style="thin"/>
        <top style="thin"/>
        <bottom style="thin"/>
        <diagonal/>
      </border>
    </dxf>
    <dxf>
      <font>
        <color rgb="FFFFFFFF"/>
      </font>
      <fill>
        <patternFill>
          <bgColor rgb="FF4F81BD"/>
        </patternFill>
      </fill>
    </dxf>
    <dxf>
      <font>
        <color rgb="FFFFFFFF"/>
      </font>
      <fill>
        <patternFill>
          <bgColor rgb="FFFF0000"/>
        </patternFill>
      </fill>
    </dxf>
    <dxf>
      <fill>
        <patternFill>
          <bgColor rgb="FFFF0000"/>
        </patternFill>
      </fill>
    </dxf>
    <dxf>
      <font>
        <b val="1"/>
        <i val="0"/>
      </font>
      <fill>
        <patternFill>
          <bgColor rgb="FF00FF00"/>
        </patternFill>
      </fill>
    </dxf>
    <dxf>
      <font>
        <b val="1"/>
        <i val="0"/>
        <color rgb="FFFFFFFF"/>
      </font>
      <fill>
        <patternFill>
          <bgColor rgb="FFFF0000"/>
        </patternFill>
      </fill>
    </dxf>
    <dxf>
      <fill>
        <patternFill>
          <bgColor rgb="00FFFFFF"/>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60A8"/>
      <rgbColor rgb="FFC0C0C0"/>
      <rgbColor rgb="FF808080"/>
      <rgbColor rgb="FF9999FF"/>
      <rgbColor rgb="FF993366"/>
      <rgbColor rgb="FFFFFFCC"/>
      <rgbColor rgb="FFCCFFFF"/>
      <rgbColor rgb="FF660066"/>
      <rgbColor rgb="FFD99694"/>
      <rgbColor rgb="FF0070C0"/>
      <rgbColor rgb="FFB9CDE5"/>
      <rgbColor rgb="FF0033CC"/>
      <rgbColor rgb="FFFF00FF"/>
      <rgbColor rgb="FFDCE6F2"/>
      <rgbColor rgb="FF00FFFF"/>
      <rgbColor rgb="FF800080"/>
      <rgbColor rgb="FF800000"/>
      <rgbColor rgb="FF008080"/>
      <rgbColor rgb="FF0000CC"/>
      <rgbColor rgb="FF00CCFF"/>
      <rgbColor rgb="FFDBEEF4"/>
      <rgbColor rgb="FFCCFFCC"/>
      <rgbColor rgb="FFFFFF99"/>
      <rgbColor rgb="FF93CDDD"/>
      <rgbColor rgb="FFFF99CC"/>
      <rgbColor rgb="FFBFBFBF"/>
      <rgbColor rgb="FFFFCC99"/>
      <rgbColor rgb="FF558ED5"/>
      <rgbColor rgb="FF00B0F0"/>
      <rgbColor rgb="FF99CC00"/>
      <rgbColor rgb="FFD9D9D9"/>
      <rgbColor rgb="FFFF9900"/>
      <rgbColor rgb="FFFF6600"/>
      <rgbColor rgb="FF4F81BD"/>
      <rgbColor rgb="FFC4BD97"/>
      <rgbColor rgb="FF17375E"/>
      <rgbColor rgb="FF00B050"/>
      <rgbColor rgb="FF003300"/>
      <rgbColor rgb="FF333300"/>
      <rgbColor rgb="FF993300"/>
      <rgbColor rgb="FFC0504D"/>
      <rgbColor rgb="FF333399"/>
      <rgbColor rgb="FF1F497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sharedStrings" Target="sharedStrings.xml"/>
</Relationships>
</file>

<file path=xl/charts/_rels/chart22.xml.rels><?xml version="1.0" encoding="UTF-8"?>
<Relationships xmlns="http://schemas.openxmlformats.org/package/2006/relationships"><Relationship Id="rId1" Type="http://schemas.openxmlformats.org/officeDocument/2006/relationships/chartUserShapes" Target="../drawings/drawing60.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175" spc="-1" strike="noStrike">
                <a:solidFill>
                  <a:srgbClr val="000000"/>
                </a:solidFill>
                <a:latin typeface="Arial"/>
                <a:ea typeface="Arial"/>
              </a:defRPr>
            </a:pPr>
            <a:r>
              <a:rPr b="1" lang="en-US" sz="1175" spc="-1" strike="noStrike">
                <a:solidFill>
                  <a:srgbClr val="000000"/>
                </a:solidFill>
                <a:latin typeface="Arial"/>
                <a:ea typeface="Arial"/>
              </a:rPr>
              <a:t>Components of Variation, ANOVA</a:t>
            </a:r>
          </a:p>
        </c:rich>
      </c:tx>
      <c:layout>
        <c:manualLayout>
          <c:xMode val="edge"/>
          <c:yMode val="edge"/>
          <c:x val="0.21469091759752"/>
          <c:y val="0.0285097192224622"/>
        </c:manualLayout>
      </c:layout>
      <c:overlay val="0"/>
      <c:spPr>
        <a:noFill/>
        <a:ln w="25560">
          <a:noFill/>
        </a:ln>
      </c:spPr>
    </c:title>
    <c:autoTitleDeleted val="0"/>
    <c:plotArea>
      <c:layout>
        <c:manualLayout>
          <c:layoutTarget val="inner"/>
          <c:xMode val="edge"/>
          <c:yMode val="edge"/>
          <c:x val="0.081291303585005"/>
          <c:y val="0.165658747300216"/>
          <c:w val="0.689397040762618"/>
          <c:h val="0.736933045356371"/>
        </c:manualLayout>
      </c:layout>
      <c:barChart>
        <c:barDir val="col"/>
        <c:grouping val="clustered"/>
        <c:varyColors val="0"/>
        <c:ser>
          <c:idx val="0"/>
          <c:order val="0"/>
          <c:tx>
            <c:strRef>
              <c:f>Calculations!$R$18</c:f>
              <c:strCache>
                <c:ptCount val="1"/>
                <c:pt idx="0">
                  <c:v>% Contribution</c:v>
                </c:pt>
              </c:strCache>
            </c:strRef>
          </c:tx>
          <c:spPr>
            <a:solidFill>
              <a:srgbClr val="9999ff"/>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Calculations!$S$18:$V$18</c:f>
              <c:numCache>
                <c:formatCode>General</c:formatCode>
                <c:ptCount val="4"/>
              </c:numCache>
            </c:numRef>
          </c:val>
        </c:ser>
        <c:ser>
          <c:idx val="1"/>
          <c:order val="1"/>
          <c:tx>
            <c:strRef>
              <c:f>Calculations!$R$19</c:f>
              <c:strCache>
                <c:ptCount val="1"/>
                <c:pt idx="0">
                  <c:v>% Study Variation</c:v>
                </c:pt>
              </c:strCache>
            </c:strRef>
          </c:tx>
          <c:spPr>
            <a:solidFill>
              <a:srgbClr val="993366"/>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Calculations!$S$19:$V$19</c:f>
              <c:numCache>
                <c:formatCode>General</c:formatCode>
                <c:ptCount val="4"/>
              </c:numCache>
            </c:numRef>
          </c:val>
        </c:ser>
        <c:ser>
          <c:idx val="2"/>
          <c:order val="2"/>
          <c:tx>
            <c:strRef>
              <c:f>Calculations!$R$20</c:f>
              <c:strCache>
                <c:ptCount val="1"/>
                <c:pt idx="0">
                  <c:v>% Tol (5.15 SD)</c:v>
                </c:pt>
              </c:strCache>
            </c:strRef>
          </c:tx>
          <c:spPr>
            <a:solidFill>
              <a:srgbClr val="ffffcc"/>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Calculations!$S$20:$V$20</c:f>
              <c:numCache>
                <c:formatCode>General</c:formatCode>
                <c:ptCount val="4"/>
              </c:numCache>
            </c:numRef>
          </c:val>
        </c:ser>
        <c:ser>
          <c:idx val="3"/>
          <c:order val="3"/>
          <c:tx>
            <c:strRef>
              <c:f>Calculations!$R$21</c:f>
              <c:strCache>
                <c:ptCount val="1"/>
                <c:pt idx="0">
                  <c:v>% Tol (6.0 SD)</c:v>
                </c:pt>
              </c:strCache>
            </c:strRef>
          </c:tx>
          <c:spPr>
            <a:solidFill>
              <a:srgbClr val="ccffff"/>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Calculations!$S$21:$V$21</c:f>
              <c:numCache>
                <c:formatCode>General</c:formatCode>
                <c:ptCount val="4"/>
              </c:numCache>
            </c:numRef>
          </c:val>
        </c:ser>
        <c:gapWidth val="150"/>
        <c:overlap val="0"/>
        <c:axId val="13832422"/>
        <c:axId val="30517955"/>
      </c:barChart>
      <c:catAx>
        <c:axId val="13832422"/>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 spc="-1" strike="noStrike">
                <a:solidFill>
                  <a:srgbClr val="c0c0c0"/>
                </a:solidFill>
                <a:latin typeface="Arial"/>
                <a:ea typeface="Arial"/>
              </a:defRPr>
            </a:pPr>
          </a:p>
        </c:txPr>
        <c:crossAx val="30517955"/>
        <c:crosses val="autoZero"/>
        <c:auto val="1"/>
        <c:lblAlgn val="ctr"/>
        <c:lblOffset val="100"/>
        <c:noMultiLvlLbl val="0"/>
      </c:catAx>
      <c:valAx>
        <c:axId val="30517955"/>
        <c:scaling>
          <c:orientation val="minMax"/>
        </c:scaling>
        <c:delete val="0"/>
        <c:axPos val="l"/>
        <c:numFmt formatCode="0%"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13832422"/>
        <c:crosses val="autoZero"/>
        <c:crossBetween val="between"/>
      </c:valAx>
      <c:spPr>
        <a:solidFill>
          <a:srgbClr val="ffffff"/>
        </a:solidFill>
        <a:ln w="12600">
          <a:solidFill>
            <a:srgbClr val="808080"/>
          </a:solidFill>
          <a:round/>
        </a:ln>
      </c:spPr>
    </c:plotArea>
    <c:legend>
      <c:legendPos val="r"/>
      <c:layout>
        <c:manualLayout>
          <c:xMode val="edge"/>
          <c:yMode val="edge"/>
          <c:x val="0.785367048631116"/>
          <c:y val="0.274286314210724"/>
          <c:w val="0.203252373941062"/>
          <c:h val="0.485715485564305"/>
        </c:manualLayout>
      </c:layout>
      <c:overlay val="0"/>
      <c:spPr>
        <a:solidFill>
          <a:srgbClr val="ffffff"/>
        </a:solidFill>
        <a:ln w="3240">
          <a:solidFill>
            <a:srgbClr val="000000"/>
          </a:solidFill>
          <a:round/>
        </a:ln>
      </c:spPr>
      <c:txPr>
        <a:bodyPr/>
        <a:lstStyle/>
        <a:p>
          <a:pPr>
            <a:defRPr b="0" sz="845" spc="-1" strike="noStrike">
              <a:solidFill>
                <a:srgbClr val="000000"/>
              </a:solidFill>
              <a:latin typeface="Arial"/>
              <a:ea typeface="Arial"/>
            </a:defRPr>
          </a:pPr>
        </a:p>
      </c:txPr>
    </c:legend>
    <c:plotVisOnly val="1"/>
    <c:dispBlanksAs val="gap"/>
  </c:chart>
  <c:spPr>
    <a:solidFill>
      <a:srgbClr val="ccffcc"/>
    </a:solidFill>
    <a:ln w="6480">
      <a:noFill/>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653975498438626"/>
          <c:y val="0.100393988034437"/>
          <c:w val="0.912202738409801"/>
          <c:h val="0.725813512330366"/>
        </c:manualLayout>
      </c:layout>
      <c:lineChart>
        <c:grouping val="standard"/>
        <c:varyColors val="0"/>
        <c:ser>
          <c:idx val="0"/>
          <c:order val="0"/>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Calculations!$AF$74:$AF$83</c:f>
              <c:numCache>
                <c:formatCode>General</c:formatCode>
                <c:ptCount val="10"/>
              </c:numCache>
            </c:numRef>
          </c:val>
          <c:smooth val="0"/>
        </c:ser>
        <c:ser>
          <c:idx val="1"/>
          <c:order val="1"/>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Calculations!$AG$74:$AG$83</c:f>
              <c:numCache>
                <c:formatCode>General</c:formatCode>
                <c:ptCount val="10"/>
              </c:numCache>
            </c:numRef>
          </c:val>
          <c:smooth val="0"/>
        </c:ser>
        <c:ser>
          <c:idx val="2"/>
          <c:order val="2"/>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Calculations!$AH$74:$AH$83</c:f>
              <c:numCache>
                <c:formatCode>General</c:formatCode>
                <c:ptCount val="10"/>
              </c:numCache>
            </c:numRef>
          </c:val>
          <c:smooth val="0"/>
        </c:ser>
        <c:ser>
          <c:idx val="3"/>
          <c:order val="3"/>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Calculations!$AI$74:$AI$83</c:f>
              <c:numCache>
                <c:formatCode>General</c:formatCode>
                <c:ptCount val="10"/>
              </c:numCache>
            </c:numRef>
          </c:val>
          <c:smooth val="0"/>
        </c:ser>
        <c:ser>
          <c:idx val="4"/>
          <c:order val="4"/>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Calculations!$AJ$74:$AJ$83</c:f>
              <c:numCache>
                <c:formatCode>General</c:formatCode>
                <c:ptCount val="10"/>
              </c:numCache>
            </c:numRef>
          </c:val>
          <c:smooth val="0"/>
        </c:ser>
        <c:ser>
          <c:idx val="5"/>
          <c:order val="5"/>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Calculations!$AK$74:$AK$83</c:f>
              <c:numCache>
                <c:formatCode>General</c:formatCode>
                <c:ptCount val="10"/>
              </c:numCache>
            </c:numRef>
          </c:val>
          <c:smooth val="0"/>
        </c:ser>
        <c:ser>
          <c:idx val="6"/>
          <c:order val="6"/>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Calculations!$AL$74:$AL$83</c:f>
              <c:numCache>
                <c:formatCode>General</c:formatCode>
                <c:ptCount val="10"/>
              </c:numCache>
            </c:numRef>
          </c:val>
          <c:smooth val="0"/>
        </c:ser>
        <c:ser>
          <c:idx val="7"/>
          <c:order val="7"/>
          <c:spPr>
            <a:solidFill>
              <a:srgbClr val="333399"/>
            </a:solidFill>
            <a:ln w="19080">
              <a:noFill/>
            </a:ln>
          </c:spPr>
          <c:marker>
            <c:symbol val="diamond"/>
            <c:size val="5"/>
            <c:spPr>
              <a:solidFill>
                <a:srgbClr val="333399"/>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Calculations!$AM$74:$AM$83</c:f>
              <c:numCache>
                <c:formatCode>General</c:formatCode>
                <c:ptCount val="10"/>
              </c:numCache>
            </c:numRef>
          </c:val>
          <c:smooth val="0"/>
        </c:ser>
        <c:ser>
          <c:idx val="8"/>
          <c:order val="8"/>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Calculations!$AN$74:$AN$83</c:f>
              <c:numCache>
                <c:formatCode>General</c:formatCode>
                <c:ptCount val="10"/>
              </c:numCache>
            </c:numRef>
          </c:val>
          <c:smooth val="0"/>
        </c:ser>
        <c:ser>
          <c:idx val="9"/>
          <c:order val="9"/>
          <c:spPr>
            <a:solidFill>
              <a:srgbClr val="000080"/>
            </a:solidFill>
            <a:ln w="12600">
              <a:solidFill>
                <a:srgbClr val="00008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Calculations!$AO$74:$AO$83</c:f>
              <c:numCache>
                <c:formatCode>General</c:formatCode>
                <c:ptCount val="10"/>
              </c:numCache>
            </c:numRef>
          </c:val>
          <c:smooth val="0"/>
        </c:ser>
        <c:hiLowLines>
          <c:spPr>
            <a:ln w="0">
              <a:noFill/>
            </a:ln>
          </c:spPr>
        </c:hiLowLines>
        <c:marker val="1"/>
        <c:axId val="2330563"/>
        <c:axId val="73179717"/>
      </c:lineChart>
      <c:catAx>
        <c:axId val="2330563"/>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73179717"/>
        <c:crosses val="autoZero"/>
        <c:auto val="1"/>
        <c:lblAlgn val="ctr"/>
        <c:lblOffset val="100"/>
        <c:noMultiLvlLbl val="0"/>
      </c:catAx>
      <c:valAx>
        <c:axId val="73179717"/>
        <c:scaling>
          <c:orientation val="minMax"/>
        </c:scaling>
        <c:delete val="0"/>
        <c:axPos val="l"/>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2330563"/>
        <c:crosses val="autoZero"/>
        <c:crossBetween val="between"/>
      </c:valAx>
      <c:spPr>
        <a:solidFill>
          <a:srgbClr val="c0c0c0"/>
        </a:solidFill>
        <a:ln w="12600">
          <a:solidFill>
            <a:srgbClr val="808080"/>
          </a:solidFill>
          <a:round/>
        </a:ln>
      </c:spPr>
    </c:plotArea>
    <c:plotVisOnly val="1"/>
    <c:dispBlanksAs val="zero"/>
  </c:chart>
  <c:spPr>
    <a:solidFill>
      <a:srgbClr val="ffffff"/>
    </a:solidFill>
    <a:ln w="3240">
      <a:solidFill>
        <a:srgbClr val="000000"/>
      </a:solidFill>
      <a:round/>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651900628554325"/>
          <c:y val="0.105279265493497"/>
          <c:w val="0.794851840766238"/>
          <c:h val="0.712471308339709"/>
        </c:manualLayout>
      </c:layout>
      <c:lineChart>
        <c:grouping val="standard"/>
        <c:varyColors val="0"/>
        <c:ser>
          <c:idx val="0"/>
          <c:order val="0"/>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Calculations!$AF$74:$AF$83</c:f>
              <c:numCache>
                <c:formatCode>General</c:formatCode>
                <c:ptCount val="10"/>
              </c:numCache>
            </c:numRef>
          </c:val>
          <c:smooth val="0"/>
        </c:ser>
        <c:ser>
          <c:idx val="1"/>
          <c:order val="1"/>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Calculations!$AG$74:$AG$83</c:f>
              <c:numCache>
                <c:formatCode>General</c:formatCode>
                <c:ptCount val="10"/>
              </c:numCache>
            </c:numRef>
          </c:val>
          <c:smooth val="0"/>
        </c:ser>
        <c:ser>
          <c:idx val="2"/>
          <c:order val="2"/>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Calculations!$AH$74:$AH$83</c:f>
              <c:numCache>
                <c:formatCode>General</c:formatCode>
                <c:ptCount val="10"/>
              </c:numCache>
            </c:numRef>
          </c:val>
          <c:smooth val="0"/>
        </c:ser>
        <c:ser>
          <c:idx val="3"/>
          <c:order val="3"/>
          <c:tx>
            <c:strRef>
              <c:f>Calculations!$AO$73</c:f>
              <c:strCache>
                <c:ptCount val="1"/>
                <c:pt idx="0">
                  <c:v>Op A</c:v>
                </c:pt>
              </c:strCache>
            </c:strRef>
          </c:tx>
          <c:spPr>
            <a:solidFill>
              <a:srgbClr val="000080"/>
            </a:solidFill>
            <a:ln w="12600">
              <a:solidFill>
                <a:srgbClr val="00008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Calculations!$AO$84:$AO$93</c:f>
              <c:numCache>
                <c:formatCode>General</c:formatCode>
                <c:ptCount val="10"/>
              </c:numCache>
            </c:numRef>
          </c:val>
          <c:smooth val="0"/>
        </c:ser>
        <c:ser>
          <c:idx val="4"/>
          <c:order val="4"/>
          <c:spPr>
            <a:solidFill>
              <a:srgbClr val="ff00ff"/>
            </a:solidFill>
            <a:ln w="19080">
              <a:noFill/>
            </a:ln>
          </c:spPr>
          <c:marker>
            <c:symbol val="square"/>
            <c:size val="5"/>
            <c:spPr>
              <a:solidFill>
                <a:srgbClr val="ff00ff"/>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Calculations!$AI$74:$AI$83</c:f>
              <c:numCache>
                <c:formatCode>General</c:formatCode>
                <c:ptCount val="10"/>
              </c:numCache>
            </c:numRef>
          </c:val>
          <c:smooth val="0"/>
        </c:ser>
        <c:ser>
          <c:idx val="5"/>
          <c:order val="5"/>
          <c:spPr>
            <a:solidFill>
              <a:srgbClr val="ff00ff"/>
            </a:solidFill>
            <a:ln w="19080">
              <a:noFill/>
            </a:ln>
          </c:spPr>
          <c:marker>
            <c:symbol val="square"/>
            <c:size val="5"/>
            <c:spPr>
              <a:solidFill>
                <a:srgbClr val="ff00ff"/>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Calculations!$AJ$74:$AJ$83</c:f>
              <c:numCache>
                <c:formatCode>General</c:formatCode>
                <c:ptCount val="10"/>
              </c:numCache>
            </c:numRef>
          </c:val>
          <c:smooth val="0"/>
        </c:ser>
        <c:ser>
          <c:idx val="6"/>
          <c:order val="6"/>
          <c:spPr>
            <a:solidFill>
              <a:srgbClr val="ff00ff"/>
            </a:solidFill>
            <a:ln w="19080">
              <a:noFill/>
            </a:ln>
          </c:spPr>
          <c:marker>
            <c:symbol val="square"/>
            <c:size val="5"/>
            <c:spPr>
              <a:solidFill>
                <a:srgbClr val="ff00ff"/>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Calculations!$AK$74:$AK$83</c:f>
              <c:numCache>
                <c:formatCode>General</c:formatCode>
                <c:ptCount val="10"/>
              </c:numCache>
            </c:numRef>
          </c:val>
          <c:smooth val="0"/>
        </c:ser>
        <c:ser>
          <c:idx val="7"/>
          <c:order val="7"/>
          <c:tx>
            <c:strRef>
              <c:f>Calculations!$AP$73</c:f>
              <c:strCache>
                <c:ptCount val="1"/>
                <c:pt idx="0">
                  <c:v>Op B</c:v>
                </c:pt>
              </c:strCache>
            </c:strRef>
          </c:tx>
          <c:spPr>
            <a:solidFill>
              <a:srgbClr val="ff00ff"/>
            </a:solidFill>
            <a:ln w="12600">
              <a:solidFill>
                <a:srgbClr val="ff00ff"/>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Calculations!$AP$84:$AP$93</c:f>
              <c:numCache>
                <c:formatCode>General</c:formatCode>
                <c:ptCount val="10"/>
              </c:numCache>
            </c:numRef>
          </c:val>
          <c:smooth val="0"/>
        </c:ser>
        <c:ser>
          <c:idx val="8"/>
          <c:order val="8"/>
          <c:spPr>
            <a:solidFill>
              <a:srgbClr val="ffff00"/>
            </a:solidFill>
            <a:ln w="19080">
              <a:noFill/>
            </a:ln>
          </c:spPr>
          <c:marker>
            <c:symbol val="triangle"/>
            <c:size val="5"/>
            <c:spPr>
              <a:solidFill>
                <a:srgbClr val="ffff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Calculations!$AL$74:$AL$83</c:f>
              <c:numCache>
                <c:formatCode>General</c:formatCode>
                <c:ptCount val="10"/>
              </c:numCache>
            </c:numRef>
          </c:val>
          <c:smooth val="0"/>
        </c:ser>
        <c:ser>
          <c:idx val="9"/>
          <c:order val="9"/>
          <c:spPr>
            <a:solidFill>
              <a:srgbClr val="ffff00"/>
            </a:solidFill>
            <a:ln w="19080">
              <a:noFill/>
            </a:ln>
          </c:spPr>
          <c:marker>
            <c:symbol val="triangle"/>
            <c:size val="5"/>
            <c:spPr>
              <a:solidFill>
                <a:srgbClr val="ffff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Calculations!$AM$74:$AM$83</c:f>
              <c:numCache>
                <c:formatCode>General</c:formatCode>
                <c:ptCount val="10"/>
              </c:numCache>
            </c:numRef>
          </c:val>
          <c:smooth val="0"/>
        </c:ser>
        <c:ser>
          <c:idx val="10"/>
          <c:order val="10"/>
          <c:spPr>
            <a:solidFill>
              <a:srgbClr val="ffff00"/>
            </a:solidFill>
            <a:ln w="19080">
              <a:noFill/>
            </a:ln>
          </c:spPr>
          <c:marker>
            <c:symbol val="triangle"/>
            <c:size val="5"/>
            <c:spPr>
              <a:solidFill>
                <a:srgbClr val="ffff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Calculations!$AN$74:$AN$83</c:f>
              <c:numCache>
                <c:formatCode>General</c:formatCode>
                <c:ptCount val="10"/>
              </c:numCache>
            </c:numRef>
          </c:val>
          <c:smooth val="0"/>
        </c:ser>
        <c:ser>
          <c:idx val="11"/>
          <c:order val="11"/>
          <c:tx>
            <c:strRef>
              <c:f>Calculations!$AQ$73</c:f>
              <c:strCache>
                <c:ptCount val="1"/>
                <c:pt idx="0">
                  <c:v>Op C</c:v>
                </c:pt>
              </c:strCache>
            </c:strRef>
          </c:tx>
          <c:spPr>
            <a:solidFill>
              <a:srgbClr val="ffff00"/>
            </a:solidFill>
            <a:ln w="12600">
              <a:solidFill>
                <a:srgbClr val="ffff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Calculations!$AQ$84:$AQ$93</c:f>
              <c:numCache>
                <c:formatCode>General</c:formatCode>
                <c:ptCount val="10"/>
              </c:numCache>
            </c:numRef>
          </c:val>
          <c:smooth val="0"/>
        </c:ser>
        <c:hiLowLines>
          <c:spPr>
            <a:ln w="0">
              <a:noFill/>
            </a:ln>
          </c:spPr>
        </c:hiLowLines>
        <c:marker val="1"/>
        <c:axId val="35108766"/>
        <c:axId val="23792901"/>
      </c:lineChart>
      <c:catAx>
        <c:axId val="35108766"/>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23792901"/>
        <c:crosses val="autoZero"/>
        <c:auto val="1"/>
        <c:lblAlgn val="ctr"/>
        <c:lblOffset val="100"/>
        <c:noMultiLvlLbl val="0"/>
      </c:catAx>
      <c:valAx>
        <c:axId val="23792901"/>
        <c:scaling>
          <c:orientation val="minMax"/>
        </c:scaling>
        <c:delete val="0"/>
        <c:axPos val="l"/>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35108766"/>
        <c:crosses val="autoZero"/>
        <c:crossBetween val="between"/>
      </c:valAx>
      <c:spPr>
        <a:solidFill>
          <a:srgbClr val="c0c0c0"/>
        </a:solidFill>
        <a:ln w="3240">
          <a:solidFill>
            <a:srgbClr val="000000"/>
          </a:solidFill>
          <a:round/>
        </a:ln>
      </c:spPr>
    </c:plotArea>
    <c:legend>
      <c:legendPos val="r"/>
      <c:legendEntry>
        <c:idx val="0"/>
        <c:delete val="1"/>
      </c:legendEntry>
      <c:legendEntry>
        <c:idx val="1"/>
        <c:delete val="1"/>
      </c:legendEntry>
      <c:legendEntry>
        <c:idx val="2"/>
        <c:delete val="1"/>
      </c:legendEntry>
      <c:legendEntry>
        <c:idx val="4"/>
        <c:delete val="1"/>
      </c:legendEntry>
      <c:legendEntry>
        <c:idx val="5"/>
        <c:delete val="1"/>
      </c:legendEntry>
      <c:legendEntry>
        <c:idx val="6"/>
        <c:delete val="1"/>
      </c:legendEntry>
      <c:legendEntry>
        <c:idx val="8"/>
        <c:delete val="1"/>
      </c:legendEntry>
      <c:legendEntry>
        <c:idx val="9"/>
        <c:delete val="1"/>
      </c:legendEntry>
      <c:legendEntry>
        <c:idx val="10"/>
        <c:delete val="1"/>
      </c:legendEntry>
      <c:layout>
        <c:manualLayout>
          <c:xMode val="edge"/>
          <c:yMode val="edge"/>
          <c:x val="0.87758346581876"/>
          <c:y val="0.331984655764183"/>
          <c:w val="0.109697933227345"/>
          <c:h val="0.259109736788974"/>
        </c:manualLayout>
      </c:layout>
      <c:overlay val="0"/>
      <c:spPr>
        <a:solidFill>
          <a:srgbClr val="ffffff"/>
        </a:solidFill>
        <a:ln w="3240">
          <a:solidFill>
            <a:srgbClr val="000000"/>
          </a:solidFill>
          <a:round/>
        </a:ln>
      </c:spPr>
      <c:txPr>
        <a:bodyPr/>
        <a:lstStyle/>
        <a:p>
          <a:pPr>
            <a:defRPr b="0" sz="845" spc="-1" strike="noStrike">
              <a:solidFill>
                <a:srgbClr val="000000"/>
              </a:solidFill>
              <a:latin typeface="Arial"/>
              <a:ea typeface="Arial"/>
            </a:defRPr>
          </a:pPr>
        </a:p>
      </c:txPr>
    </c:legend>
    <c:plotVisOnly val="1"/>
    <c:dispBlanksAs val="zero"/>
  </c:chart>
  <c:spPr>
    <a:solidFill>
      <a:srgbClr val="ffffff"/>
    </a:solidFill>
    <a:ln w="3240">
      <a:solidFill>
        <a:srgbClr val="000000"/>
      </a:solidFill>
      <a:round/>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800" spc="-1" strike="noStrike">
                <a:solidFill>
                  <a:srgbClr val="000000"/>
                </a:solidFill>
                <a:latin typeface="Arial"/>
                <a:ea typeface="Arial"/>
              </a:defRPr>
            </a:pPr>
            <a:r>
              <a:rPr b="1" lang="en-US" sz="800" spc="-1" strike="noStrike">
                <a:solidFill>
                  <a:srgbClr val="000000"/>
                </a:solidFill>
                <a:latin typeface="Arial"/>
                <a:ea typeface="Arial"/>
              </a:rPr>
              <a:t>Operator</a:t>
            </a:r>
          </a:p>
        </c:rich>
      </c:tx>
      <c:layout>
        <c:manualLayout>
          <c:xMode val="edge"/>
          <c:yMode val="edge"/>
          <c:x val="0.455867962685107"/>
          <c:y val="0.0224757364209092"/>
        </c:manualLayout>
      </c:layout>
      <c:overlay val="0"/>
      <c:spPr>
        <a:noFill/>
        <a:ln w="25560">
          <a:noFill/>
        </a:ln>
      </c:spPr>
    </c:title>
    <c:autoTitleDeleted val="0"/>
    <c:plotArea>
      <c:layout>
        <c:manualLayout>
          <c:layoutTarget val="inner"/>
          <c:xMode val="edge"/>
          <c:yMode val="edge"/>
          <c:x val="0.0710418161654381"/>
          <c:y val="0.252170951813383"/>
          <c:w val="0.904625220170918"/>
          <c:h val="0.545036608207049"/>
        </c:manualLayout>
      </c:layout>
      <c:lineChart>
        <c:grouping val="standard"/>
        <c:varyColors val="0"/>
        <c:ser>
          <c:idx val="0"/>
          <c:order val="0"/>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Calculations!$AS$72:$AS$74</c:f>
              <c:numCache>
                <c:formatCode>General</c:formatCode>
                <c:ptCount val="3"/>
              </c:numCache>
            </c:numRef>
          </c:val>
          <c:smooth val="0"/>
        </c:ser>
        <c:ser>
          <c:idx val="1"/>
          <c:order val="1"/>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Calculations!$AT$72:$AT$74</c:f>
              <c:numCache>
                <c:formatCode>General</c:formatCode>
                <c:ptCount val="3"/>
              </c:numCache>
            </c:numRef>
          </c:val>
          <c:smooth val="0"/>
        </c:ser>
        <c:ser>
          <c:idx val="2"/>
          <c:order val="2"/>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Calculations!$AU$72:$AU$74</c:f>
              <c:numCache>
                <c:formatCode>General</c:formatCode>
                <c:ptCount val="3"/>
              </c:numCache>
            </c:numRef>
          </c:val>
          <c:smooth val="0"/>
        </c:ser>
        <c:ser>
          <c:idx val="3"/>
          <c:order val="3"/>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Calculations!$AV$72:$AV$74</c:f>
              <c:numCache>
                <c:formatCode>General</c:formatCode>
                <c:ptCount val="3"/>
              </c:numCache>
            </c:numRef>
          </c:val>
          <c:smooth val="0"/>
        </c:ser>
        <c:ser>
          <c:idx val="4"/>
          <c:order val="4"/>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Calculations!$AW$72:$AW$74</c:f>
              <c:numCache>
                <c:formatCode>General</c:formatCode>
                <c:ptCount val="3"/>
              </c:numCache>
            </c:numRef>
          </c:val>
          <c:smooth val="0"/>
        </c:ser>
        <c:ser>
          <c:idx val="5"/>
          <c:order val="5"/>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Calculations!$AX$72:$AX$74</c:f>
              <c:numCache>
                <c:formatCode>General</c:formatCode>
                <c:ptCount val="3"/>
              </c:numCache>
            </c:numRef>
          </c:val>
          <c:smooth val="0"/>
        </c:ser>
        <c:ser>
          <c:idx val="6"/>
          <c:order val="6"/>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Calculations!$AY$72:$AY$74</c:f>
              <c:numCache>
                <c:formatCode>General</c:formatCode>
                <c:ptCount val="3"/>
              </c:numCache>
            </c:numRef>
          </c:val>
          <c:smooth val="0"/>
        </c:ser>
        <c:ser>
          <c:idx val="7"/>
          <c:order val="7"/>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Calculations!$AZ$72:$AZ$74</c:f>
              <c:numCache>
                <c:formatCode>General</c:formatCode>
                <c:ptCount val="3"/>
              </c:numCache>
            </c:numRef>
          </c:val>
          <c:smooth val="0"/>
        </c:ser>
        <c:ser>
          <c:idx val="8"/>
          <c:order val="8"/>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Calculations!$BA$72:$BA$74</c:f>
              <c:numCache>
                <c:formatCode>General</c:formatCode>
                <c:ptCount val="3"/>
              </c:numCache>
            </c:numRef>
          </c:val>
          <c:smooth val="0"/>
        </c:ser>
        <c:ser>
          <c:idx val="9"/>
          <c:order val="9"/>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Calculations!$BB$72:$BB$74</c:f>
              <c:numCache>
                <c:formatCode>General</c:formatCode>
                <c:ptCount val="3"/>
              </c:numCache>
            </c:numRef>
          </c:val>
          <c:smooth val="0"/>
        </c:ser>
        <c:ser>
          <c:idx val="10"/>
          <c:order val="10"/>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Calculations!$BC$72:$BC$74</c:f>
              <c:numCache>
                <c:formatCode>General</c:formatCode>
                <c:ptCount val="3"/>
              </c:numCache>
            </c:numRef>
          </c:val>
          <c:smooth val="0"/>
        </c:ser>
        <c:ser>
          <c:idx val="11"/>
          <c:order val="11"/>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Calculations!$BD$72:$BD$74</c:f>
              <c:numCache>
                <c:formatCode>General</c:formatCode>
                <c:ptCount val="3"/>
              </c:numCache>
            </c:numRef>
          </c:val>
          <c:smooth val="0"/>
        </c:ser>
        <c:ser>
          <c:idx val="12"/>
          <c:order val="12"/>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Calculations!$BE$72:$BE$74</c:f>
              <c:numCache>
                <c:formatCode>General</c:formatCode>
                <c:ptCount val="3"/>
              </c:numCache>
            </c:numRef>
          </c:val>
          <c:smooth val="0"/>
        </c:ser>
        <c:ser>
          <c:idx val="13"/>
          <c:order val="13"/>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Calculations!$BF$72:$BF$74</c:f>
              <c:numCache>
                <c:formatCode>General</c:formatCode>
                <c:ptCount val="3"/>
              </c:numCache>
            </c:numRef>
          </c:val>
          <c:smooth val="0"/>
        </c:ser>
        <c:ser>
          <c:idx val="14"/>
          <c:order val="14"/>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Calculations!$BG$72:$BG$74</c:f>
              <c:numCache>
                <c:formatCode>General</c:formatCode>
                <c:ptCount val="3"/>
              </c:numCache>
            </c:numRef>
          </c:val>
          <c:smooth val="0"/>
        </c:ser>
        <c:ser>
          <c:idx val="15"/>
          <c:order val="15"/>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Calculations!$BH$72:$BH$74</c:f>
              <c:numCache>
                <c:formatCode>General</c:formatCode>
                <c:ptCount val="3"/>
              </c:numCache>
            </c:numRef>
          </c:val>
          <c:smooth val="0"/>
        </c:ser>
        <c:ser>
          <c:idx val="16"/>
          <c:order val="16"/>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Calculations!$BI$72:$BI$74</c:f>
              <c:numCache>
                <c:formatCode>General</c:formatCode>
                <c:ptCount val="3"/>
              </c:numCache>
            </c:numRef>
          </c:val>
          <c:smooth val="0"/>
        </c:ser>
        <c:ser>
          <c:idx val="17"/>
          <c:order val="17"/>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Calculations!$BJ$72:$BJ$74</c:f>
              <c:numCache>
                <c:formatCode>General</c:formatCode>
                <c:ptCount val="3"/>
              </c:numCache>
            </c:numRef>
          </c:val>
          <c:smooth val="0"/>
        </c:ser>
        <c:ser>
          <c:idx val="18"/>
          <c:order val="18"/>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Calculations!$BK$72:$BK$74</c:f>
              <c:numCache>
                <c:formatCode>General</c:formatCode>
                <c:ptCount val="3"/>
              </c:numCache>
            </c:numRef>
          </c:val>
          <c:smooth val="0"/>
        </c:ser>
        <c:ser>
          <c:idx val="19"/>
          <c:order val="19"/>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Calculations!$BL$72:$BL$74</c:f>
              <c:numCache>
                <c:formatCode>General</c:formatCode>
                <c:ptCount val="3"/>
              </c:numCache>
            </c:numRef>
          </c:val>
          <c:smooth val="0"/>
        </c:ser>
        <c:ser>
          <c:idx val="20"/>
          <c:order val="20"/>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Calculations!$BM$72:$BM$74</c:f>
              <c:numCache>
                <c:formatCode>General</c:formatCode>
                <c:ptCount val="3"/>
              </c:numCache>
            </c:numRef>
          </c:val>
          <c:smooth val="0"/>
        </c:ser>
        <c:ser>
          <c:idx val="21"/>
          <c:order val="21"/>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Calculations!$BN$72:$BN$74</c:f>
              <c:numCache>
                <c:formatCode>General</c:formatCode>
                <c:ptCount val="3"/>
              </c:numCache>
            </c:numRef>
          </c:val>
          <c:smooth val="0"/>
        </c:ser>
        <c:ser>
          <c:idx val="22"/>
          <c:order val="22"/>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Calculations!$BO$72:$BO$74</c:f>
              <c:numCache>
                <c:formatCode>General</c:formatCode>
                <c:ptCount val="3"/>
              </c:numCache>
            </c:numRef>
          </c:val>
          <c:smooth val="0"/>
        </c:ser>
        <c:ser>
          <c:idx val="23"/>
          <c:order val="23"/>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Calculations!$BP$72:$BP$74</c:f>
              <c:numCache>
                <c:formatCode>General</c:formatCode>
                <c:ptCount val="3"/>
              </c:numCache>
            </c:numRef>
          </c:val>
          <c:smooth val="0"/>
        </c:ser>
        <c:ser>
          <c:idx val="24"/>
          <c:order val="24"/>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Calculations!$BQ$72:$BQ$74</c:f>
              <c:numCache>
                <c:formatCode>General</c:formatCode>
                <c:ptCount val="3"/>
              </c:numCache>
            </c:numRef>
          </c:val>
          <c:smooth val="0"/>
        </c:ser>
        <c:ser>
          <c:idx val="25"/>
          <c:order val="25"/>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Calculations!$BR$72:$BR$74</c:f>
              <c:numCache>
                <c:formatCode>General</c:formatCode>
                <c:ptCount val="3"/>
              </c:numCache>
            </c:numRef>
          </c:val>
          <c:smooth val="0"/>
        </c:ser>
        <c:ser>
          <c:idx val="26"/>
          <c:order val="26"/>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Calculations!$BS$72:$BS$74</c:f>
              <c:numCache>
                <c:formatCode>General</c:formatCode>
                <c:ptCount val="3"/>
              </c:numCache>
            </c:numRef>
          </c:val>
          <c:smooth val="0"/>
        </c:ser>
        <c:ser>
          <c:idx val="27"/>
          <c:order val="27"/>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Calculations!$BT$72:$BT$74</c:f>
              <c:numCache>
                <c:formatCode>General</c:formatCode>
                <c:ptCount val="3"/>
              </c:numCache>
            </c:numRef>
          </c:val>
          <c:smooth val="0"/>
        </c:ser>
        <c:ser>
          <c:idx val="28"/>
          <c:order val="28"/>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Calculations!$BU$72:$BU$74</c:f>
              <c:numCache>
                <c:formatCode>General</c:formatCode>
                <c:ptCount val="3"/>
              </c:numCache>
            </c:numRef>
          </c:val>
          <c:smooth val="0"/>
        </c:ser>
        <c:ser>
          <c:idx val="29"/>
          <c:order val="29"/>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Calculations!$BV$72:$BV$74</c:f>
              <c:numCache>
                <c:formatCode>General</c:formatCode>
                <c:ptCount val="3"/>
              </c:numCache>
            </c:numRef>
          </c:val>
          <c:smooth val="0"/>
        </c:ser>
        <c:ser>
          <c:idx val="30"/>
          <c:order val="30"/>
          <c:spPr>
            <a:solidFill>
              <a:srgbClr val="000080"/>
            </a:solidFill>
            <a:ln w="12600">
              <a:solidFill>
                <a:srgbClr val="000080"/>
              </a:solidFill>
              <a:round/>
            </a:ln>
          </c:spPr>
          <c:marker>
            <c:symbol val="none"/>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Calculations!$BW$72:$BW$74</c:f>
              <c:numCache>
                <c:formatCode>General</c:formatCode>
                <c:ptCount val="3"/>
              </c:numCache>
            </c:numRef>
          </c:val>
          <c:smooth val="0"/>
        </c:ser>
        <c:hiLowLines>
          <c:spPr>
            <a:ln w="0">
              <a:noFill/>
            </a:ln>
          </c:spPr>
        </c:hiLowLines>
        <c:marker val="1"/>
        <c:axId val="46573818"/>
        <c:axId val="46916737"/>
      </c:lineChart>
      <c:catAx>
        <c:axId val="46573818"/>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950" spc="-1" strike="noStrike">
                <a:solidFill>
                  <a:srgbClr val="000000"/>
                </a:solidFill>
                <a:latin typeface="Arial"/>
                <a:ea typeface="Arial"/>
              </a:defRPr>
            </a:pPr>
          </a:p>
        </c:txPr>
        <c:crossAx val="46916737"/>
        <c:crosses val="autoZero"/>
        <c:auto val="1"/>
        <c:lblAlgn val="ctr"/>
        <c:lblOffset val="100"/>
        <c:noMultiLvlLbl val="0"/>
      </c:catAx>
      <c:valAx>
        <c:axId val="46916737"/>
        <c:scaling>
          <c:orientation val="minMax"/>
        </c:scaling>
        <c:delete val="0"/>
        <c:axPos val="l"/>
        <c:numFmt formatCode="General" sourceLinked="0"/>
        <c:majorTickMark val="out"/>
        <c:minorTickMark val="none"/>
        <c:tickLblPos val="nextTo"/>
        <c:spPr>
          <a:ln w="3240">
            <a:solidFill>
              <a:srgbClr val="000000"/>
            </a:solidFill>
            <a:round/>
          </a:ln>
        </c:spPr>
        <c:txPr>
          <a:bodyPr/>
          <a:lstStyle/>
          <a:p>
            <a:pPr>
              <a:defRPr b="0" sz="950" spc="-1" strike="noStrike">
                <a:solidFill>
                  <a:srgbClr val="000000"/>
                </a:solidFill>
                <a:latin typeface="Arial"/>
                <a:ea typeface="Arial"/>
              </a:defRPr>
            </a:pPr>
          </a:p>
        </c:txPr>
        <c:crossAx val="46573818"/>
        <c:crosses val="autoZero"/>
        <c:crossBetween val="between"/>
      </c:valAx>
      <c:spPr>
        <a:solidFill>
          <a:srgbClr val="c0c0c0"/>
        </a:solidFill>
        <a:ln w="12600">
          <a:solidFill>
            <a:srgbClr val="808080"/>
          </a:solidFill>
          <a:round/>
        </a:ln>
      </c:spPr>
    </c:plotArea>
    <c:plotVisOnly val="1"/>
    <c:dispBlanksAs val="zero"/>
  </c:chart>
  <c:spPr>
    <a:solidFill>
      <a:srgbClr val="ffffff"/>
    </a:solidFill>
    <a:ln w="3240">
      <a:solidFill>
        <a:srgbClr val="000000"/>
      </a:solidFill>
      <a:round/>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120017682163118"/>
          <c:y val="0.104432301153613"/>
          <c:w val="0.591984086053194"/>
          <c:h val="0.714784456587735"/>
        </c:manualLayout>
      </c:layout>
      <c:barChart>
        <c:barDir val="col"/>
        <c:grouping val="clustered"/>
        <c:varyColors val="0"/>
        <c:ser>
          <c:idx val="0"/>
          <c:order val="0"/>
          <c:tx>
            <c:strRef>
              <c:f>Calculations!$R$12</c:f>
              <c:strCache>
                <c:ptCount val="1"/>
                <c:pt idx="0">
                  <c:v>% Contribution</c:v>
                </c:pt>
              </c:strCache>
            </c:strRef>
          </c:tx>
          <c:spPr>
            <a:solidFill>
              <a:srgbClr val="9999ff"/>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Calculations!$S$11:$V$11</c:f>
              <c:strCache>
                <c:ptCount val="4"/>
                <c:pt idx="0">
                  <c:v>Gage R&amp;R</c:v>
                </c:pt>
                <c:pt idx="1">
                  <c:v>Repeat</c:v>
                </c:pt>
                <c:pt idx="2">
                  <c:v>Reprod</c:v>
                </c:pt>
                <c:pt idx="3">
                  <c:v>Part-Part</c:v>
                </c:pt>
              </c:strCache>
            </c:strRef>
          </c:cat>
          <c:val>
            <c:numRef>
              <c:f>Calculations!$S$12:$V$12</c:f>
              <c:numCache>
                <c:formatCode>General</c:formatCode>
                <c:ptCount val="4"/>
              </c:numCache>
            </c:numRef>
          </c:val>
        </c:ser>
        <c:ser>
          <c:idx val="1"/>
          <c:order val="1"/>
          <c:tx>
            <c:strRef>
              <c:f>Calculations!$R$13</c:f>
              <c:strCache>
                <c:ptCount val="1"/>
                <c:pt idx="0">
                  <c:v>% Study Variation</c:v>
                </c:pt>
              </c:strCache>
            </c:strRef>
          </c:tx>
          <c:spPr>
            <a:solidFill>
              <a:srgbClr val="993366"/>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Calculations!$S$11:$V$11</c:f>
              <c:strCache>
                <c:ptCount val="4"/>
                <c:pt idx="0">
                  <c:v>Gage R&amp;R</c:v>
                </c:pt>
                <c:pt idx="1">
                  <c:v>Repeat</c:v>
                </c:pt>
                <c:pt idx="2">
                  <c:v>Reprod</c:v>
                </c:pt>
                <c:pt idx="3">
                  <c:v>Part-Part</c:v>
                </c:pt>
              </c:strCache>
            </c:strRef>
          </c:cat>
          <c:val>
            <c:numRef>
              <c:f>Calculations!$S$13:$V$13</c:f>
              <c:numCache>
                <c:formatCode>General</c:formatCode>
                <c:ptCount val="4"/>
              </c:numCache>
            </c:numRef>
          </c:val>
        </c:ser>
        <c:ser>
          <c:idx val="2"/>
          <c:order val="2"/>
          <c:tx>
            <c:strRef>
              <c:f>Calculations!$R$14</c:f>
              <c:strCache>
                <c:ptCount val="1"/>
                <c:pt idx="0">
                  <c:v>% Tol (5.15 SD)</c:v>
                </c:pt>
              </c:strCache>
            </c:strRef>
          </c:tx>
          <c:spPr>
            <a:solidFill>
              <a:srgbClr val="ffffcc"/>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Calculations!$S$11:$V$11</c:f>
              <c:strCache>
                <c:ptCount val="4"/>
                <c:pt idx="0">
                  <c:v>Gage R&amp;R</c:v>
                </c:pt>
                <c:pt idx="1">
                  <c:v>Repeat</c:v>
                </c:pt>
                <c:pt idx="2">
                  <c:v>Reprod</c:v>
                </c:pt>
                <c:pt idx="3">
                  <c:v>Part-Part</c:v>
                </c:pt>
              </c:strCache>
            </c:strRef>
          </c:cat>
          <c:val>
            <c:numRef>
              <c:f>Calculations!$S$14:$V$14</c:f>
              <c:numCache>
                <c:formatCode>General</c:formatCode>
                <c:ptCount val="4"/>
              </c:numCache>
            </c:numRef>
          </c:val>
        </c:ser>
        <c:ser>
          <c:idx val="3"/>
          <c:order val="3"/>
          <c:tx>
            <c:strRef>
              <c:f>Calculations!$R$15</c:f>
              <c:strCache>
                <c:ptCount val="1"/>
                <c:pt idx="0">
                  <c:v>% Tol (6.0 SD)</c:v>
                </c:pt>
              </c:strCache>
            </c:strRef>
          </c:tx>
          <c:spPr>
            <a:solidFill>
              <a:srgbClr val="ccffff"/>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Calculations!$S$11:$V$11</c:f>
              <c:strCache>
                <c:ptCount val="4"/>
                <c:pt idx="0">
                  <c:v>Gage R&amp;R</c:v>
                </c:pt>
                <c:pt idx="1">
                  <c:v>Repeat</c:v>
                </c:pt>
                <c:pt idx="2">
                  <c:v>Reprod</c:v>
                </c:pt>
                <c:pt idx="3">
                  <c:v>Part-Part</c:v>
                </c:pt>
              </c:strCache>
            </c:strRef>
          </c:cat>
          <c:val>
            <c:numRef>
              <c:f>Calculations!$S$15:$V$15</c:f>
              <c:numCache>
                <c:formatCode>General</c:formatCode>
                <c:ptCount val="4"/>
              </c:numCache>
            </c:numRef>
          </c:val>
        </c:ser>
        <c:gapWidth val="150"/>
        <c:overlap val="0"/>
        <c:axId val="48822391"/>
        <c:axId val="37259580"/>
      </c:barChart>
      <c:catAx>
        <c:axId val="48822391"/>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37259580"/>
        <c:crosses val="autoZero"/>
        <c:auto val="1"/>
        <c:lblAlgn val="ctr"/>
        <c:lblOffset val="100"/>
        <c:noMultiLvlLbl val="0"/>
      </c:catAx>
      <c:valAx>
        <c:axId val="37259580"/>
        <c:scaling>
          <c:orientation val="minMax"/>
        </c:scaling>
        <c:delete val="0"/>
        <c:axPos val="l"/>
        <c:majorGridlines>
          <c:spPr>
            <a:ln w="3240">
              <a:solidFill>
                <a:srgbClr val="000000"/>
              </a:solidFill>
              <a:round/>
            </a:ln>
          </c:spPr>
        </c:majorGridlines>
        <c:numFmt formatCode="0%"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48822391"/>
        <c:crosses val="autoZero"/>
        <c:crossBetween val="between"/>
      </c:valAx>
      <c:spPr>
        <a:solidFill>
          <a:srgbClr val="c0c0c0"/>
        </a:solidFill>
        <a:ln w="12600">
          <a:solidFill>
            <a:srgbClr val="808080"/>
          </a:solidFill>
          <a:round/>
        </a:ln>
      </c:spPr>
    </c:plotArea>
    <c:legend>
      <c:legendPos val="r"/>
      <c:layout>
        <c:manualLayout>
          <c:xMode val="edge"/>
          <c:yMode val="edge"/>
          <c:x val="0.74"/>
          <c:y val="0.301206084179237"/>
          <c:w val="0.25"/>
          <c:h val="0.341366726749518"/>
        </c:manualLayout>
      </c:layout>
      <c:overlay val="0"/>
      <c:spPr>
        <a:solidFill>
          <a:srgbClr val="ffffff"/>
        </a:solidFill>
        <a:ln w="3240">
          <a:solidFill>
            <a:srgbClr val="000000"/>
          </a:solidFill>
          <a:round/>
        </a:ln>
      </c:spPr>
      <c:txPr>
        <a:bodyPr/>
        <a:lstStyle/>
        <a:p>
          <a:pPr>
            <a:defRPr b="0" sz="845" spc="-1" strike="noStrike">
              <a:solidFill>
                <a:srgbClr val="000000"/>
              </a:solidFill>
              <a:latin typeface="Arial"/>
              <a:ea typeface="Arial"/>
            </a:defRPr>
          </a:pPr>
        </a:p>
      </c:txPr>
    </c:legend>
    <c:plotVisOnly val="1"/>
    <c:dispBlanksAs val="gap"/>
  </c:chart>
  <c:spPr>
    <a:solidFill>
      <a:srgbClr val="ffffff"/>
    </a:solidFill>
    <a:ln w="3240">
      <a:solidFill>
        <a:srgbClr val="000000"/>
      </a:solidFill>
      <a:round/>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200" spc="-1" strike="noStrike">
                <a:solidFill>
                  <a:srgbClr val="000000"/>
                </a:solidFill>
                <a:latin typeface="Arial"/>
                <a:ea typeface="Arial"/>
              </a:defRPr>
            </a:pPr>
            <a:r>
              <a:rPr b="1" lang="en-US" sz="1200" spc="-1" strike="noStrike">
                <a:solidFill>
                  <a:srgbClr val="000000"/>
                </a:solidFill>
                <a:latin typeface="Arial"/>
                <a:ea typeface="Arial"/>
              </a:rPr>
              <a:t>Components of Variation, ANOVA</a:t>
            </a:r>
          </a:p>
        </c:rich>
      </c:tx>
      <c:layout>
        <c:manualLayout>
          <c:xMode val="edge"/>
          <c:yMode val="edge"/>
          <c:x val="0.240043368268883"/>
          <c:y val="0.0402246508803886"/>
        </c:manualLayout>
      </c:layout>
      <c:overlay val="0"/>
      <c:spPr>
        <a:noFill/>
        <a:ln w="25560">
          <a:noFill/>
        </a:ln>
      </c:spPr>
    </c:title>
    <c:autoTitleDeleted val="0"/>
    <c:plotArea>
      <c:layout>
        <c:manualLayout>
          <c:layoutTarget val="inner"/>
          <c:xMode val="edge"/>
          <c:yMode val="edge"/>
          <c:x val="0.119985543910372"/>
          <c:y val="0.261080752884032"/>
          <c:w val="0.591976870256596"/>
          <c:h val="0.558136004857316"/>
        </c:manualLayout>
      </c:layout>
      <c:barChart>
        <c:barDir val="col"/>
        <c:grouping val="clustered"/>
        <c:varyColors val="0"/>
        <c:ser>
          <c:idx val="0"/>
          <c:order val="0"/>
          <c:tx>
            <c:strRef>
              <c:f>Calculations!$R$18</c:f>
              <c:strCache>
                <c:ptCount val="1"/>
                <c:pt idx="0">
                  <c:v>% Contribution</c:v>
                </c:pt>
              </c:strCache>
            </c:strRef>
          </c:tx>
          <c:spPr>
            <a:solidFill>
              <a:srgbClr val="9999ff"/>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Calculations!$S$18:$V$18</c:f>
              <c:numCache>
                <c:formatCode>General</c:formatCode>
                <c:ptCount val="4"/>
              </c:numCache>
            </c:numRef>
          </c:val>
        </c:ser>
        <c:ser>
          <c:idx val="1"/>
          <c:order val="1"/>
          <c:tx>
            <c:strRef>
              <c:f>Calculations!$R$19</c:f>
              <c:strCache>
                <c:ptCount val="1"/>
                <c:pt idx="0">
                  <c:v>% Study Variation</c:v>
                </c:pt>
              </c:strCache>
            </c:strRef>
          </c:tx>
          <c:spPr>
            <a:solidFill>
              <a:srgbClr val="993366"/>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Calculations!$S$19:$V$19</c:f>
              <c:numCache>
                <c:formatCode>General</c:formatCode>
                <c:ptCount val="4"/>
              </c:numCache>
            </c:numRef>
          </c:val>
        </c:ser>
        <c:ser>
          <c:idx val="2"/>
          <c:order val="2"/>
          <c:tx>
            <c:strRef>
              <c:f>Calculations!$R$20</c:f>
              <c:strCache>
                <c:ptCount val="1"/>
                <c:pt idx="0">
                  <c:v>% Tol (5.15 SD)</c:v>
                </c:pt>
              </c:strCache>
            </c:strRef>
          </c:tx>
          <c:spPr>
            <a:solidFill>
              <a:srgbClr val="ffffcc"/>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Calculations!$S$20:$V$20</c:f>
              <c:numCache>
                <c:formatCode>General</c:formatCode>
                <c:ptCount val="4"/>
              </c:numCache>
            </c:numRef>
          </c:val>
        </c:ser>
        <c:ser>
          <c:idx val="3"/>
          <c:order val="3"/>
          <c:tx>
            <c:strRef>
              <c:f>Calculations!$R$21</c:f>
              <c:strCache>
                <c:ptCount val="1"/>
                <c:pt idx="0">
                  <c:v>% Tol (6.0 SD)</c:v>
                </c:pt>
              </c:strCache>
            </c:strRef>
          </c:tx>
          <c:spPr>
            <a:solidFill>
              <a:srgbClr val="ccffff"/>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Calculations!$S$21:$V$21</c:f>
              <c:numCache>
                <c:formatCode>General</c:formatCode>
                <c:ptCount val="4"/>
              </c:numCache>
            </c:numRef>
          </c:val>
        </c:ser>
        <c:gapWidth val="150"/>
        <c:overlap val="0"/>
        <c:axId val="99121649"/>
        <c:axId val="94352674"/>
      </c:barChart>
      <c:catAx>
        <c:axId val="99121649"/>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ffffff"/>
                </a:solidFill>
                <a:latin typeface="Arial"/>
                <a:ea typeface="Arial"/>
              </a:defRPr>
            </a:pPr>
          </a:p>
        </c:txPr>
        <c:crossAx val="94352674"/>
        <c:crosses val="autoZero"/>
        <c:auto val="1"/>
        <c:lblAlgn val="ctr"/>
        <c:lblOffset val="100"/>
        <c:noMultiLvlLbl val="0"/>
      </c:catAx>
      <c:valAx>
        <c:axId val="94352674"/>
        <c:scaling>
          <c:orientation val="minMax"/>
        </c:scaling>
        <c:delete val="0"/>
        <c:axPos val="l"/>
        <c:majorGridlines>
          <c:spPr>
            <a:ln w="3240">
              <a:solidFill>
                <a:srgbClr val="000000"/>
              </a:solidFill>
              <a:round/>
            </a:ln>
          </c:spPr>
        </c:majorGridlines>
        <c:numFmt formatCode="0%"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99121649"/>
        <c:crosses val="autoZero"/>
        <c:crossBetween val="between"/>
      </c:valAx>
      <c:spPr>
        <a:solidFill>
          <a:srgbClr val="c0c0c0"/>
        </a:solidFill>
        <a:ln w="12600">
          <a:solidFill>
            <a:srgbClr val="808080"/>
          </a:solidFill>
          <a:round/>
        </a:ln>
      </c:spPr>
    </c:plotArea>
    <c:legend>
      <c:legendPos val="r"/>
      <c:layout>
        <c:manualLayout>
          <c:xMode val="edge"/>
          <c:yMode val="edge"/>
          <c:x val="0.74"/>
          <c:y val="0.377511726696813"/>
          <c:w val="0.25"/>
          <c:h val="0.341366726749518"/>
        </c:manualLayout>
      </c:layout>
      <c:overlay val="0"/>
      <c:spPr>
        <a:solidFill>
          <a:srgbClr val="ffffff"/>
        </a:solidFill>
        <a:ln w="3240">
          <a:solidFill>
            <a:srgbClr val="000000"/>
          </a:solidFill>
          <a:round/>
        </a:ln>
      </c:spPr>
      <c:txPr>
        <a:bodyPr/>
        <a:lstStyle/>
        <a:p>
          <a:pPr>
            <a:defRPr b="0" sz="845" spc="-1" strike="noStrike">
              <a:solidFill>
                <a:srgbClr val="000000"/>
              </a:solidFill>
              <a:latin typeface="Arial"/>
              <a:ea typeface="Arial"/>
            </a:defRPr>
          </a:pPr>
        </a:p>
      </c:txPr>
    </c:legend>
    <c:plotVisOnly val="1"/>
    <c:dispBlanksAs val="gap"/>
  </c:chart>
  <c:spPr>
    <a:solidFill>
      <a:srgbClr val="ffffff"/>
    </a:solidFill>
    <a:ln w="3240">
      <a:solidFill>
        <a:srgbClr val="000000"/>
      </a:solidFill>
      <a:round/>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685325170238021"/>
          <c:y val="0.114058355437666"/>
          <c:w val="0.75579433997626"/>
          <c:h val="0.763096816976127"/>
        </c:manualLayout>
      </c:layout>
      <c:lineChart>
        <c:grouping val="standard"/>
        <c:varyColors val="0"/>
        <c:ser>
          <c:idx val="0"/>
          <c:order val="0"/>
          <c:tx>
            <c:strRef>
              <c:f>label 0</c:f>
              <c:strCache>
                <c:ptCount val="1"/>
                <c:pt idx="0">
                  <c:v>Op. A</c:v>
                </c:pt>
              </c:strCache>
            </c:strRef>
          </c:tx>
          <c:spPr>
            <a:solidFill>
              <a:srgbClr val="000080"/>
            </a:solidFill>
            <a:ln w="12600">
              <a:solidFill>
                <a:srgbClr val="000080"/>
              </a:solidFill>
              <a:round/>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0</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1"/>
          <c:order val="1"/>
          <c:tx>
            <c:strRef>
              <c:f>label 1</c:f>
              <c:strCache>
                <c:ptCount val="1"/>
                <c:pt idx="0">
                  <c:v>Op. B</c:v>
                </c:pt>
              </c:strCache>
            </c:strRef>
          </c:tx>
          <c:spPr>
            <a:solidFill>
              <a:srgbClr val="ff00ff"/>
            </a:solidFill>
            <a:ln w="12600">
              <a:solidFill>
                <a:srgbClr val="ff00ff"/>
              </a:solidFill>
              <a:round/>
            </a:ln>
          </c:spPr>
          <c:marker>
            <c:symbol val="square"/>
            <c:size val="5"/>
            <c:spPr>
              <a:solidFill>
                <a:srgbClr val="ff00ff"/>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2"/>
          <c:order val="2"/>
          <c:tx>
            <c:strRef>
              <c:f>label 2</c:f>
              <c:strCache>
                <c:ptCount val="1"/>
                <c:pt idx="0">
                  <c:v>Op. C</c:v>
                </c:pt>
              </c:strCache>
            </c:strRef>
          </c:tx>
          <c:spPr>
            <a:solidFill>
              <a:srgbClr val="ffff00"/>
            </a:solidFill>
            <a:ln w="12600">
              <a:solidFill>
                <a:srgbClr val="ffff00"/>
              </a:solidFill>
              <a:round/>
            </a:ln>
          </c:spPr>
          <c:marker>
            <c:symbol val="triangle"/>
            <c:size val="5"/>
            <c:spPr>
              <a:solidFill>
                <a:srgbClr val="ffff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2</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3"/>
          <c:order val="3"/>
          <c:tx>
            <c:strRef>
              <c:f>label 3</c:f>
              <c:strCache>
                <c:ptCount val="1"/>
                <c:pt idx="0">
                  <c:v>Average</c:v>
                </c:pt>
              </c:strCache>
            </c:strRef>
          </c:tx>
          <c:spPr>
            <a:solidFill>
              <a:srgbClr val="000000"/>
            </a:solidFill>
            <a:ln w="25560">
              <a:solidFill>
                <a:srgbClr val="00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3</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4"/>
          <c:order val="4"/>
          <c:tx>
            <c:strRef>
              <c:f>label 4</c:f>
              <c:strCache>
                <c:ptCount val="1"/>
                <c:pt idx="0">
                  <c:v>UCL X</c:v>
                </c:pt>
              </c:strCache>
            </c:strRef>
          </c:tx>
          <c:spPr>
            <a:solidFill>
              <a:srgbClr val="ff0000"/>
            </a:solidFill>
            <a:ln w="12600">
              <a:solidFill>
                <a:srgbClr val="ff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5"/>
          <c:order val="5"/>
          <c:tx>
            <c:strRef>
              <c:f>label 5</c:f>
              <c:strCache>
                <c:ptCount val="1"/>
                <c:pt idx="0">
                  <c:v>LCL X</c:v>
                </c:pt>
              </c:strCache>
            </c:strRef>
          </c:tx>
          <c:spPr>
            <a:solidFill>
              <a:srgbClr val="ff0000"/>
            </a:solidFill>
            <a:ln w="12600">
              <a:solidFill>
                <a:srgbClr val="ff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hiLowLines>
          <c:spPr>
            <a:ln w="0">
              <a:noFill/>
            </a:ln>
          </c:spPr>
        </c:hiLowLines>
        <c:marker val="1"/>
        <c:axId val="92594517"/>
        <c:axId val="90747324"/>
      </c:lineChart>
      <c:catAx>
        <c:axId val="92594517"/>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90747324"/>
        <c:crosses val="autoZero"/>
        <c:auto val="1"/>
        <c:lblAlgn val="ctr"/>
        <c:lblOffset val="100"/>
        <c:noMultiLvlLbl val="0"/>
      </c:catAx>
      <c:valAx>
        <c:axId val="90747324"/>
        <c:scaling>
          <c:orientation val="minMax"/>
        </c:scaling>
        <c:delete val="0"/>
        <c:axPos val="l"/>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92594517"/>
        <c:crosses val="autoZero"/>
        <c:crossBetween val="between"/>
      </c:valAx>
      <c:spPr>
        <a:solidFill>
          <a:srgbClr val="c0c0c0"/>
        </a:solidFill>
        <a:ln w="3240">
          <a:solidFill>
            <a:srgbClr val="000000"/>
          </a:solidFill>
          <a:round/>
        </a:ln>
      </c:spPr>
    </c:plotArea>
    <c:legend>
      <c:legendPos val="r"/>
      <c:layout>
        <c:manualLayout>
          <c:xMode val="edge"/>
          <c:yMode val="edge"/>
          <c:x val="0.84281006680185"/>
          <c:y val="0.219299166551549"/>
          <c:w val="0.143812884593439"/>
          <c:h val="0.557019846203435"/>
        </c:manualLayout>
      </c:layout>
      <c:overlay val="0"/>
      <c:spPr>
        <a:solidFill>
          <a:srgbClr val="ffffff"/>
        </a:solidFill>
        <a:ln w="3240">
          <a:solidFill>
            <a:srgbClr val="000000"/>
          </a:solidFill>
          <a:round/>
        </a:ln>
      </c:spPr>
      <c:txPr>
        <a:bodyPr/>
        <a:lstStyle/>
        <a:p>
          <a:pPr>
            <a:defRPr b="0" sz="845" spc="-1" strike="noStrike">
              <a:solidFill>
                <a:srgbClr val="000000"/>
              </a:solidFill>
              <a:latin typeface="Arial"/>
              <a:ea typeface="Arial"/>
            </a:defRPr>
          </a:pPr>
        </a:p>
      </c:txPr>
    </c:legend>
    <c:plotVisOnly val="1"/>
    <c:dispBlanksAs val="gap"/>
  </c:chart>
  <c:spPr>
    <a:solidFill>
      <a:srgbClr val="ffffff"/>
    </a:solidFill>
    <a:ln w="3240">
      <a:solidFill>
        <a:srgbClr val="000000"/>
      </a:solidFill>
      <a:round/>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752170925220216"/>
          <c:y val="0.116590408405355"/>
          <c:w val="0.750796526519648"/>
          <c:h val="0.757668191831893"/>
        </c:manualLayout>
      </c:layout>
      <c:lineChart>
        <c:grouping val="standard"/>
        <c:varyColors val="0"/>
        <c:ser>
          <c:idx val="0"/>
          <c:order val="0"/>
          <c:tx>
            <c:strRef>
              <c:f>label 0</c:f>
              <c:strCache>
                <c:ptCount val="1"/>
                <c:pt idx="0">
                  <c:v>Op. A</c:v>
                </c:pt>
              </c:strCache>
            </c:strRef>
          </c:tx>
          <c:spPr>
            <a:solidFill>
              <a:srgbClr val="000080"/>
            </a:solidFill>
            <a:ln w="12600">
              <a:solidFill>
                <a:srgbClr val="000080"/>
              </a:solidFill>
              <a:round/>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0</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1"/>
          <c:order val="1"/>
          <c:tx>
            <c:strRef>
              <c:f>label 1</c:f>
              <c:strCache>
                <c:ptCount val="1"/>
                <c:pt idx="0">
                  <c:v>Op. B</c:v>
                </c:pt>
              </c:strCache>
            </c:strRef>
          </c:tx>
          <c:spPr>
            <a:solidFill>
              <a:srgbClr val="ff00ff"/>
            </a:solidFill>
            <a:ln w="12600">
              <a:solidFill>
                <a:srgbClr val="ff00ff"/>
              </a:solidFill>
              <a:round/>
            </a:ln>
          </c:spPr>
          <c:marker>
            <c:symbol val="square"/>
            <c:size val="5"/>
            <c:spPr>
              <a:solidFill>
                <a:srgbClr val="ff00ff"/>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2"/>
          <c:order val="2"/>
          <c:tx>
            <c:strRef>
              <c:f>label 2</c:f>
              <c:strCache>
                <c:ptCount val="1"/>
                <c:pt idx="0">
                  <c:v>Op. C</c:v>
                </c:pt>
              </c:strCache>
            </c:strRef>
          </c:tx>
          <c:spPr>
            <a:solidFill>
              <a:srgbClr val="ffff00"/>
            </a:solidFill>
            <a:ln w="12600">
              <a:solidFill>
                <a:srgbClr val="ffff00"/>
              </a:solidFill>
              <a:round/>
            </a:ln>
          </c:spPr>
          <c:marker>
            <c:symbol val="triangle"/>
            <c:size val="5"/>
            <c:spPr>
              <a:solidFill>
                <a:srgbClr val="ffff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2</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3"/>
          <c:order val="3"/>
          <c:tx>
            <c:strRef>
              <c:f>label 3</c:f>
              <c:strCache>
                <c:ptCount val="1"/>
                <c:pt idx="0">
                  <c:v>Average</c:v>
                </c:pt>
              </c:strCache>
            </c:strRef>
          </c:tx>
          <c:spPr>
            <a:solidFill>
              <a:srgbClr val="000000"/>
            </a:solidFill>
            <a:ln w="25560">
              <a:solidFill>
                <a:srgbClr val="00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3</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4"/>
          <c:order val="4"/>
          <c:tx>
            <c:strRef>
              <c:f>label 4</c:f>
              <c:strCache>
                <c:ptCount val="1"/>
                <c:pt idx="0">
                  <c:v>UCL R</c:v>
                </c:pt>
              </c:strCache>
            </c:strRef>
          </c:tx>
          <c:spPr>
            <a:solidFill>
              <a:srgbClr val="ff0000"/>
            </a:solidFill>
            <a:ln w="12600">
              <a:solidFill>
                <a:srgbClr val="ff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hiLowLines>
          <c:spPr>
            <a:ln w="0">
              <a:noFill/>
            </a:ln>
          </c:spPr>
        </c:hiLowLines>
        <c:marker val="1"/>
        <c:axId val="14442925"/>
        <c:axId val="29254951"/>
      </c:lineChart>
      <c:catAx>
        <c:axId val="14442925"/>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29254951"/>
        <c:crosses val="autoZero"/>
        <c:auto val="1"/>
        <c:lblAlgn val="ctr"/>
        <c:lblOffset val="100"/>
        <c:noMultiLvlLbl val="0"/>
      </c:catAx>
      <c:valAx>
        <c:axId val="29254951"/>
        <c:scaling>
          <c:orientation val="minMax"/>
        </c:scaling>
        <c:delete val="0"/>
        <c:axPos val="l"/>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14442925"/>
        <c:crosses val="autoZero"/>
        <c:crossBetween val="between"/>
      </c:valAx>
      <c:spPr>
        <a:solidFill>
          <a:srgbClr val="c0c0c0"/>
        </a:solidFill>
        <a:ln w="3240">
          <a:solidFill>
            <a:srgbClr val="000000"/>
          </a:solidFill>
          <a:round/>
        </a:ln>
      </c:spPr>
    </c:plotArea>
    <c:legend>
      <c:legendPos val="r"/>
      <c:layout>
        <c:manualLayout>
          <c:xMode val="edge"/>
          <c:yMode val="edge"/>
          <c:x val="0.844482307604526"/>
          <c:y val="0.260090156891823"/>
          <c:w val="0.142140643790764"/>
          <c:h val="0.475337264456293"/>
        </c:manualLayout>
      </c:layout>
      <c:overlay val="0"/>
      <c:spPr>
        <a:solidFill>
          <a:srgbClr val="ffffff"/>
        </a:solidFill>
        <a:ln w="3240">
          <a:solidFill>
            <a:srgbClr val="000000"/>
          </a:solidFill>
          <a:round/>
        </a:ln>
      </c:spPr>
      <c:txPr>
        <a:bodyPr/>
        <a:lstStyle/>
        <a:p>
          <a:pPr>
            <a:defRPr b="0" sz="845" spc="-1" strike="noStrike">
              <a:solidFill>
                <a:srgbClr val="000000"/>
              </a:solidFill>
              <a:latin typeface="Arial"/>
              <a:ea typeface="Arial"/>
            </a:defRPr>
          </a:pPr>
        </a:p>
      </c:txPr>
    </c:legend>
    <c:plotVisOnly val="1"/>
    <c:dispBlanksAs val="gap"/>
  </c:chart>
  <c:spPr>
    <a:solidFill>
      <a:srgbClr val="ffffff"/>
    </a:solidFill>
    <a:ln w="3240">
      <a:solidFill>
        <a:srgbClr val="000000"/>
      </a:solidFill>
      <a:round/>
    </a:ln>
  </c:spPr>
</c:chartSpace>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653975498438626"/>
          <c:y val="0.100393988034437"/>
          <c:w val="0.912202738409801"/>
          <c:h val="0.725813512330366"/>
        </c:manualLayout>
      </c:layout>
      <c:lineChart>
        <c:grouping val="standard"/>
        <c:varyColors val="0"/>
        <c:ser>
          <c:idx val="0"/>
          <c:order val="0"/>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(2)'!$AF$74:$AF$83</c:f>
              <c:numCache>
                <c:formatCode>General</c:formatCode>
                <c:ptCount val="10"/>
              </c:numCache>
            </c:numRef>
          </c:val>
          <c:smooth val="0"/>
        </c:ser>
        <c:ser>
          <c:idx val="1"/>
          <c:order val="1"/>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(2)'!$AG$74:$AG$83</c:f>
              <c:numCache>
                <c:formatCode>General</c:formatCode>
                <c:ptCount val="10"/>
              </c:numCache>
            </c:numRef>
          </c:val>
          <c:smooth val="0"/>
        </c:ser>
        <c:ser>
          <c:idx val="2"/>
          <c:order val="2"/>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(2)'!$AH$74:$AH$83</c:f>
              <c:numCache>
                <c:formatCode>General</c:formatCode>
                <c:ptCount val="10"/>
              </c:numCache>
            </c:numRef>
          </c:val>
          <c:smooth val="0"/>
        </c:ser>
        <c:ser>
          <c:idx val="3"/>
          <c:order val="3"/>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(2)'!$AI$74:$AI$83</c:f>
              <c:numCache>
                <c:formatCode>General</c:formatCode>
                <c:ptCount val="10"/>
              </c:numCache>
            </c:numRef>
          </c:val>
          <c:smooth val="0"/>
        </c:ser>
        <c:ser>
          <c:idx val="4"/>
          <c:order val="4"/>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(2)'!$AJ$74:$AJ$83</c:f>
              <c:numCache>
                <c:formatCode>General</c:formatCode>
                <c:ptCount val="10"/>
              </c:numCache>
            </c:numRef>
          </c:val>
          <c:smooth val="0"/>
        </c:ser>
        <c:ser>
          <c:idx val="5"/>
          <c:order val="5"/>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(2)'!$AK$74:$AK$83</c:f>
              <c:numCache>
                <c:formatCode>General</c:formatCode>
                <c:ptCount val="10"/>
              </c:numCache>
            </c:numRef>
          </c:val>
          <c:smooth val="0"/>
        </c:ser>
        <c:ser>
          <c:idx val="6"/>
          <c:order val="6"/>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(2)'!$AL$74:$AL$83</c:f>
              <c:numCache>
                <c:formatCode>General</c:formatCode>
                <c:ptCount val="10"/>
              </c:numCache>
            </c:numRef>
          </c:val>
          <c:smooth val="0"/>
        </c:ser>
        <c:ser>
          <c:idx val="7"/>
          <c:order val="7"/>
          <c:spPr>
            <a:solidFill>
              <a:srgbClr val="333399"/>
            </a:solidFill>
            <a:ln w="19080">
              <a:noFill/>
            </a:ln>
          </c:spPr>
          <c:marker>
            <c:symbol val="diamond"/>
            <c:size val="5"/>
            <c:spPr>
              <a:solidFill>
                <a:srgbClr val="333399"/>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(2)'!$AM$74:$AM$83</c:f>
              <c:numCache>
                <c:formatCode>General</c:formatCode>
                <c:ptCount val="10"/>
              </c:numCache>
            </c:numRef>
          </c:val>
          <c:smooth val="0"/>
        </c:ser>
        <c:ser>
          <c:idx val="8"/>
          <c:order val="8"/>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(2)'!$AN$74:$AN$83</c:f>
              <c:numCache>
                <c:formatCode>General</c:formatCode>
                <c:ptCount val="10"/>
              </c:numCache>
            </c:numRef>
          </c:val>
          <c:smooth val="0"/>
        </c:ser>
        <c:ser>
          <c:idx val="9"/>
          <c:order val="9"/>
          <c:spPr>
            <a:solidFill>
              <a:srgbClr val="000080"/>
            </a:solidFill>
            <a:ln w="12600">
              <a:solidFill>
                <a:srgbClr val="00008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(2)'!$AO$74:$AO$83</c:f>
              <c:numCache>
                <c:formatCode>General</c:formatCode>
                <c:ptCount val="10"/>
              </c:numCache>
            </c:numRef>
          </c:val>
          <c:smooth val="0"/>
        </c:ser>
        <c:hiLowLines>
          <c:spPr>
            <a:ln w="0">
              <a:noFill/>
            </a:ln>
          </c:spPr>
        </c:hiLowLines>
        <c:marker val="1"/>
        <c:axId val="98271645"/>
        <c:axId val="70492598"/>
      </c:lineChart>
      <c:catAx>
        <c:axId val="98271645"/>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70492598"/>
        <c:crosses val="autoZero"/>
        <c:auto val="1"/>
        <c:lblAlgn val="ctr"/>
        <c:lblOffset val="100"/>
        <c:noMultiLvlLbl val="0"/>
      </c:catAx>
      <c:valAx>
        <c:axId val="70492598"/>
        <c:scaling>
          <c:orientation val="minMax"/>
        </c:scaling>
        <c:delete val="0"/>
        <c:axPos val="l"/>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98271645"/>
        <c:crosses val="autoZero"/>
        <c:crossBetween val="between"/>
      </c:valAx>
      <c:spPr>
        <a:solidFill>
          <a:srgbClr val="c0c0c0"/>
        </a:solidFill>
        <a:ln w="12600">
          <a:solidFill>
            <a:srgbClr val="808080"/>
          </a:solidFill>
          <a:round/>
        </a:ln>
      </c:spPr>
    </c:plotArea>
    <c:plotVisOnly val="1"/>
    <c:dispBlanksAs val="zero"/>
  </c:chart>
  <c:spPr>
    <a:solidFill>
      <a:srgbClr val="ffffff"/>
    </a:solidFill>
    <a:ln w="3240">
      <a:solidFill>
        <a:srgbClr val="000000"/>
      </a:solidFill>
      <a:round/>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651900628554325"/>
          <c:y val="0.105279265493497"/>
          <c:w val="0.794851840766238"/>
          <c:h val="0.712471308339709"/>
        </c:manualLayout>
      </c:layout>
      <c:lineChart>
        <c:grouping val="standard"/>
        <c:varyColors val="0"/>
        <c:ser>
          <c:idx val="0"/>
          <c:order val="0"/>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(2)'!$AF$74:$AF$83</c:f>
              <c:numCache>
                <c:formatCode>General</c:formatCode>
                <c:ptCount val="10"/>
              </c:numCache>
            </c:numRef>
          </c:val>
          <c:smooth val="0"/>
        </c:ser>
        <c:ser>
          <c:idx val="1"/>
          <c:order val="1"/>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(2)'!$AG$74:$AG$83</c:f>
              <c:numCache>
                <c:formatCode>General</c:formatCode>
                <c:ptCount val="10"/>
              </c:numCache>
            </c:numRef>
          </c:val>
          <c:smooth val="0"/>
        </c:ser>
        <c:ser>
          <c:idx val="2"/>
          <c:order val="2"/>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(2)'!$AH$74:$AH$83</c:f>
              <c:numCache>
                <c:formatCode>General</c:formatCode>
                <c:ptCount val="10"/>
              </c:numCache>
            </c:numRef>
          </c:val>
          <c:smooth val="0"/>
        </c:ser>
        <c:ser>
          <c:idx val="3"/>
          <c:order val="3"/>
          <c:tx>
            <c:strRef>
              <c:f>'Calculations (2)'!$AO$73</c:f>
              <c:strCache>
                <c:ptCount val="1"/>
                <c:pt idx="0">
                  <c:v>Op A</c:v>
                </c:pt>
              </c:strCache>
            </c:strRef>
          </c:tx>
          <c:spPr>
            <a:solidFill>
              <a:srgbClr val="000080"/>
            </a:solidFill>
            <a:ln w="12600">
              <a:solidFill>
                <a:srgbClr val="00008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(2)'!$AO$84:$AO$93</c:f>
              <c:numCache>
                <c:formatCode>General</c:formatCode>
                <c:ptCount val="10"/>
              </c:numCache>
            </c:numRef>
          </c:val>
          <c:smooth val="0"/>
        </c:ser>
        <c:ser>
          <c:idx val="4"/>
          <c:order val="4"/>
          <c:spPr>
            <a:solidFill>
              <a:srgbClr val="ff00ff"/>
            </a:solidFill>
            <a:ln w="19080">
              <a:noFill/>
            </a:ln>
          </c:spPr>
          <c:marker>
            <c:symbol val="square"/>
            <c:size val="5"/>
            <c:spPr>
              <a:solidFill>
                <a:srgbClr val="ff00ff"/>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(2)'!$AI$74:$AI$83</c:f>
              <c:numCache>
                <c:formatCode>General</c:formatCode>
                <c:ptCount val="10"/>
              </c:numCache>
            </c:numRef>
          </c:val>
          <c:smooth val="0"/>
        </c:ser>
        <c:ser>
          <c:idx val="5"/>
          <c:order val="5"/>
          <c:spPr>
            <a:solidFill>
              <a:srgbClr val="ff00ff"/>
            </a:solidFill>
            <a:ln w="19080">
              <a:noFill/>
            </a:ln>
          </c:spPr>
          <c:marker>
            <c:symbol val="square"/>
            <c:size val="5"/>
            <c:spPr>
              <a:solidFill>
                <a:srgbClr val="ff00ff"/>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(2)'!$AJ$74:$AJ$83</c:f>
              <c:numCache>
                <c:formatCode>General</c:formatCode>
                <c:ptCount val="10"/>
              </c:numCache>
            </c:numRef>
          </c:val>
          <c:smooth val="0"/>
        </c:ser>
        <c:ser>
          <c:idx val="6"/>
          <c:order val="6"/>
          <c:spPr>
            <a:solidFill>
              <a:srgbClr val="ff00ff"/>
            </a:solidFill>
            <a:ln w="19080">
              <a:noFill/>
            </a:ln>
          </c:spPr>
          <c:marker>
            <c:symbol val="square"/>
            <c:size val="5"/>
            <c:spPr>
              <a:solidFill>
                <a:srgbClr val="ff00ff"/>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(2)'!$AK$74:$AK$83</c:f>
              <c:numCache>
                <c:formatCode>General</c:formatCode>
                <c:ptCount val="10"/>
              </c:numCache>
            </c:numRef>
          </c:val>
          <c:smooth val="0"/>
        </c:ser>
        <c:ser>
          <c:idx val="7"/>
          <c:order val="7"/>
          <c:tx>
            <c:strRef>
              <c:f>'Calculations (2)'!$AP$73</c:f>
              <c:strCache>
                <c:ptCount val="1"/>
                <c:pt idx="0">
                  <c:v>Op B</c:v>
                </c:pt>
              </c:strCache>
            </c:strRef>
          </c:tx>
          <c:spPr>
            <a:solidFill>
              <a:srgbClr val="ff00ff"/>
            </a:solidFill>
            <a:ln w="12600">
              <a:solidFill>
                <a:srgbClr val="ff00ff"/>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(2)'!$AP$84:$AP$93</c:f>
              <c:numCache>
                <c:formatCode>General</c:formatCode>
                <c:ptCount val="10"/>
              </c:numCache>
            </c:numRef>
          </c:val>
          <c:smooth val="0"/>
        </c:ser>
        <c:ser>
          <c:idx val="8"/>
          <c:order val="8"/>
          <c:spPr>
            <a:solidFill>
              <a:srgbClr val="ffff00"/>
            </a:solidFill>
            <a:ln w="19080">
              <a:noFill/>
            </a:ln>
          </c:spPr>
          <c:marker>
            <c:symbol val="triangle"/>
            <c:size val="5"/>
            <c:spPr>
              <a:solidFill>
                <a:srgbClr val="ffff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(2)'!$AL$74:$AL$83</c:f>
              <c:numCache>
                <c:formatCode>General</c:formatCode>
                <c:ptCount val="10"/>
              </c:numCache>
            </c:numRef>
          </c:val>
          <c:smooth val="0"/>
        </c:ser>
        <c:ser>
          <c:idx val="9"/>
          <c:order val="9"/>
          <c:spPr>
            <a:solidFill>
              <a:srgbClr val="ffff00"/>
            </a:solidFill>
            <a:ln w="19080">
              <a:noFill/>
            </a:ln>
          </c:spPr>
          <c:marker>
            <c:symbol val="triangle"/>
            <c:size val="5"/>
            <c:spPr>
              <a:solidFill>
                <a:srgbClr val="ffff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(2)'!$AM$74:$AM$83</c:f>
              <c:numCache>
                <c:formatCode>General</c:formatCode>
                <c:ptCount val="10"/>
              </c:numCache>
            </c:numRef>
          </c:val>
          <c:smooth val="0"/>
        </c:ser>
        <c:ser>
          <c:idx val="10"/>
          <c:order val="10"/>
          <c:spPr>
            <a:solidFill>
              <a:srgbClr val="ffff00"/>
            </a:solidFill>
            <a:ln w="19080">
              <a:noFill/>
            </a:ln>
          </c:spPr>
          <c:marker>
            <c:symbol val="triangle"/>
            <c:size val="5"/>
            <c:spPr>
              <a:solidFill>
                <a:srgbClr val="ffff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(2)'!$AN$74:$AN$83</c:f>
              <c:numCache>
                <c:formatCode>General</c:formatCode>
                <c:ptCount val="10"/>
              </c:numCache>
            </c:numRef>
          </c:val>
          <c:smooth val="0"/>
        </c:ser>
        <c:ser>
          <c:idx val="11"/>
          <c:order val="11"/>
          <c:tx>
            <c:strRef>
              <c:f>'Calculations (2)'!$AQ$73</c:f>
              <c:strCache>
                <c:ptCount val="1"/>
                <c:pt idx="0">
                  <c:v>Op C</c:v>
                </c:pt>
              </c:strCache>
            </c:strRef>
          </c:tx>
          <c:spPr>
            <a:solidFill>
              <a:srgbClr val="ffff00"/>
            </a:solidFill>
            <a:ln w="12600">
              <a:solidFill>
                <a:srgbClr val="ffff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(2)'!$AQ$84:$AQ$93</c:f>
              <c:numCache>
                <c:formatCode>General</c:formatCode>
                <c:ptCount val="10"/>
              </c:numCache>
            </c:numRef>
          </c:val>
          <c:smooth val="0"/>
        </c:ser>
        <c:hiLowLines>
          <c:spPr>
            <a:ln w="0">
              <a:noFill/>
            </a:ln>
          </c:spPr>
        </c:hiLowLines>
        <c:marker val="1"/>
        <c:axId val="94685494"/>
        <c:axId val="52353696"/>
      </c:lineChart>
      <c:catAx>
        <c:axId val="94685494"/>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52353696"/>
        <c:crosses val="autoZero"/>
        <c:auto val="1"/>
        <c:lblAlgn val="ctr"/>
        <c:lblOffset val="100"/>
        <c:noMultiLvlLbl val="0"/>
      </c:catAx>
      <c:valAx>
        <c:axId val="52353696"/>
        <c:scaling>
          <c:orientation val="minMax"/>
        </c:scaling>
        <c:delete val="0"/>
        <c:axPos val="l"/>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94685494"/>
        <c:crosses val="autoZero"/>
        <c:crossBetween val="between"/>
      </c:valAx>
      <c:spPr>
        <a:solidFill>
          <a:srgbClr val="c0c0c0"/>
        </a:solidFill>
        <a:ln w="3240">
          <a:solidFill>
            <a:srgbClr val="000000"/>
          </a:solidFill>
          <a:round/>
        </a:ln>
      </c:spPr>
    </c:plotArea>
    <c:legend>
      <c:legendPos val="r"/>
      <c:legendEntry>
        <c:idx val="0"/>
        <c:delete val="1"/>
      </c:legendEntry>
      <c:legendEntry>
        <c:idx val="1"/>
        <c:delete val="1"/>
      </c:legendEntry>
      <c:legendEntry>
        <c:idx val="2"/>
        <c:delete val="1"/>
      </c:legendEntry>
      <c:legendEntry>
        <c:idx val="4"/>
        <c:delete val="1"/>
      </c:legendEntry>
      <c:legendEntry>
        <c:idx val="5"/>
        <c:delete val="1"/>
      </c:legendEntry>
      <c:legendEntry>
        <c:idx val="6"/>
        <c:delete val="1"/>
      </c:legendEntry>
      <c:legendEntry>
        <c:idx val="8"/>
        <c:delete val="1"/>
      </c:legendEntry>
      <c:legendEntry>
        <c:idx val="9"/>
        <c:delete val="1"/>
      </c:legendEntry>
      <c:legendEntry>
        <c:idx val="10"/>
        <c:delete val="1"/>
      </c:legendEntry>
      <c:layout>
        <c:manualLayout>
          <c:xMode val="edge"/>
          <c:yMode val="edge"/>
          <c:x val="0.87758346581876"/>
          <c:y val="0.331984655764183"/>
          <c:w val="0.109697933227345"/>
          <c:h val="0.259109736788974"/>
        </c:manualLayout>
      </c:layout>
      <c:overlay val="0"/>
      <c:spPr>
        <a:solidFill>
          <a:srgbClr val="ffffff"/>
        </a:solidFill>
        <a:ln w="3240">
          <a:solidFill>
            <a:srgbClr val="000000"/>
          </a:solidFill>
          <a:round/>
        </a:ln>
      </c:spPr>
      <c:txPr>
        <a:bodyPr/>
        <a:lstStyle/>
        <a:p>
          <a:pPr>
            <a:defRPr b="0" sz="845" spc="-1" strike="noStrike">
              <a:solidFill>
                <a:srgbClr val="000000"/>
              </a:solidFill>
              <a:latin typeface="Arial"/>
              <a:ea typeface="Arial"/>
            </a:defRPr>
          </a:pPr>
        </a:p>
      </c:txPr>
    </c:legend>
    <c:plotVisOnly val="1"/>
    <c:dispBlanksAs val="zero"/>
  </c:chart>
  <c:spPr>
    <a:solidFill>
      <a:srgbClr val="ffffff"/>
    </a:solidFill>
    <a:ln w="3240">
      <a:solidFill>
        <a:srgbClr val="000000"/>
      </a:solidFill>
      <a:round/>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800" spc="-1" strike="noStrike">
                <a:solidFill>
                  <a:srgbClr val="000000"/>
                </a:solidFill>
                <a:latin typeface="Arial"/>
                <a:ea typeface="Arial"/>
              </a:defRPr>
            </a:pPr>
            <a:r>
              <a:rPr b="1" lang="en-US" sz="800" spc="-1" strike="noStrike">
                <a:solidFill>
                  <a:srgbClr val="000000"/>
                </a:solidFill>
                <a:latin typeface="Arial"/>
                <a:ea typeface="Arial"/>
              </a:rPr>
              <a:t>Operator</a:t>
            </a:r>
          </a:p>
        </c:rich>
      </c:tx>
      <c:layout>
        <c:manualLayout>
          <c:xMode val="edge"/>
          <c:yMode val="edge"/>
          <c:x val="0.455867962685107"/>
          <c:y val="0.0224757364209092"/>
        </c:manualLayout>
      </c:layout>
      <c:overlay val="0"/>
      <c:spPr>
        <a:noFill/>
        <a:ln w="25560">
          <a:noFill/>
        </a:ln>
      </c:spPr>
    </c:title>
    <c:autoTitleDeleted val="0"/>
    <c:plotArea>
      <c:layout>
        <c:manualLayout>
          <c:layoutTarget val="inner"/>
          <c:xMode val="edge"/>
          <c:yMode val="edge"/>
          <c:x val="0.0710418161654381"/>
          <c:y val="0.252170951813383"/>
          <c:w val="0.904625220170918"/>
          <c:h val="0.545036608207049"/>
        </c:manualLayout>
      </c:layout>
      <c:lineChart>
        <c:grouping val="standard"/>
        <c:varyColors val="0"/>
        <c:ser>
          <c:idx val="0"/>
          <c:order val="0"/>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(2)'!$AS$72:$AS$74</c:f>
              <c:numCache>
                <c:formatCode>General</c:formatCode>
                <c:ptCount val="3"/>
              </c:numCache>
            </c:numRef>
          </c:val>
          <c:smooth val="0"/>
        </c:ser>
        <c:ser>
          <c:idx val="1"/>
          <c:order val="1"/>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(2)'!$AT$72:$AT$74</c:f>
              <c:numCache>
                <c:formatCode>General</c:formatCode>
                <c:ptCount val="3"/>
              </c:numCache>
            </c:numRef>
          </c:val>
          <c:smooth val="0"/>
        </c:ser>
        <c:ser>
          <c:idx val="2"/>
          <c:order val="2"/>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(2)'!$AU$72:$AU$74</c:f>
              <c:numCache>
                <c:formatCode>General</c:formatCode>
                <c:ptCount val="3"/>
              </c:numCache>
            </c:numRef>
          </c:val>
          <c:smooth val="0"/>
        </c:ser>
        <c:ser>
          <c:idx val="3"/>
          <c:order val="3"/>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(2)'!$AV$72:$AV$74</c:f>
              <c:numCache>
                <c:formatCode>General</c:formatCode>
                <c:ptCount val="3"/>
              </c:numCache>
            </c:numRef>
          </c:val>
          <c:smooth val="0"/>
        </c:ser>
        <c:ser>
          <c:idx val="4"/>
          <c:order val="4"/>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(2)'!$AW$72:$AW$74</c:f>
              <c:numCache>
                <c:formatCode>General</c:formatCode>
                <c:ptCount val="3"/>
              </c:numCache>
            </c:numRef>
          </c:val>
          <c:smooth val="0"/>
        </c:ser>
        <c:ser>
          <c:idx val="5"/>
          <c:order val="5"/>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(2)'!$AX$72:$AX$74</c:f>
              <c:numCache>
                <c:formatCode>General</c:formatCode>
                <c:ptCount val="3"/>
              </c:numCache>
            </c:numRef>
          </c:val>
          <c:smooth val="0"/>
        </c:ser>
        <c:ser>
          <c:idx val="6"/>
          <c:order val="6"/>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(2)'!$AY$72:$AY$74</c:f>
              <c:numCache>
                <c:formatCode>General</c:formatCode>
                <c:ptCount val="3"/>
              </c:numCache>
            </c:numRef>
          </c:val>
          <c:smooth val="0"/>
        </c:ser>
        <c:ser>
          <c:idx val="7"/>
          <c:order val="7"/>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(2)'!$AZ$72:$AZ$74</c:f>
              <c:numCache>
                <c:formatCode>General</c:formatCode>
                <c:ptCount val="3"/>
              </c:numCache>
            </c:numRef>
          </c:val>
          <c:smooth val="0"/>
        </c:ser>
        <c:ser>
          <c:idx val="8"/>
          <c:order val="8"/>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(2)'!$BA$72:$BA$74</c:f>
              <c:numCache>
                <c:formatCode>General</c:formatCode>
                <c:ptCount val="3"/>
              </c:numCache>
            </c:numRef>
          </c:val>
          <c:smooth val="0"/>
        </c:ser>
        <c:ser>
          <c:idx val="9"/>
          <c:order val="9"/>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(2)'!$BB$72:$BB$74</c:f>
              <c:numCache>
                <c:formatCode>General</c:formatCode>
                <c:ptCount val="3"/>
              </c:numCache>
            </c:numRef>
          </c:val>
          <c:smooth val="0"/>
        </c:ser>
        <c:ser>
          <c:idx val="10"/>
          <c:order val="10"/>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(2)'!$BC$72:$BC$74</c:f>
              <c:numCache>
                <c:formatCode>General</c:formatCode>
                <c:ptCount val="3"/>
              </c:numCache>
            </c:numRef>
          </c:val>
          <c:smooth val="0"/>
        </c:ser>
        <c:ser>
          <c:idx val="11"/>
          <c:order val="11"/>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(2)'!$BD$72:$BD$74</c:f>
              <c:numCache>
                <c:formatCode>General</c:formatCode>
                <c:ptCount val="3"/>
              </c:numCache>
            </c:numRef>
          </c:val>
          <c:smooth val="0"/>
        </c:ser>
        <c:ser>
          <c:idx val="12"/>
          <c:order val="12"/>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(2)'!$BE$72:$BE$74</c:f>
              <c:numCache>
                <c:formatCode>General</c:formatCode>
                <c:ptCount val="3"/>
              </c:numCache>
            </c:numRef>
          </c:val>
          <c:smooth val="0"/>
        </c:ser>
        <c:ser>
          <c:idx val="13"/>
          <c:order val="13"/>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(2)'!$BF$72:$BF$74</c:f>
              <c:numCache>
                <c:formatCode>General</c:formatCode>
                <c:ptCount val="3"/>
              </c:numCache>
            </c:numRef>
          </c:val>
          <c:smooth val="0"/>
        </c:ser>
        <c:ser>
          <c:idx val="14"/>
          <c:order val="14"/>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(2)'!$BG$72:$BG$74</c:f>
              <c:numCache>
                <c:formatCode>General</c:formatCode>
                <c:ptCount val="3"/>
              </c:numCache>
            </c:numRef>
          </c:val>
          <c:smooth val="0"/>
        </c:ser>
        <c:ser>
          <c:idx val="15"/>
          <c:order val="15"/>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(2)'!$BH$72:$BH$74</c:f>
              <c:numCache>
                <c:formatCode>General</c:formatCode>
                <c:ptCount val="3"/>
              </c:numCache>
            </c:numRef>
          </c:val>
          <c:smooth val="0"/>
        </c:ser>
        <c:ser>
          <c:idx val="16"/>
          <c:order val="16"/>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(2)'!$BI$72:$BI$74</c:f>
              <c:numCache>
                <c:formatCode>General</c:formatCode>
                <c:ptCount val="3"/>
              </c:numCache>
            </c:numRef>
          </c:val>
          <c:smooth val="0"/>
        </c:ser>
        <c:ser>
          <c:idx val="17"/>
          <c:order val="17"/>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(2)'!$BJ$72:$BJ$74</c:f>
              <c:numCache>
                <c:formatCode>General</c:formatCode>
                <c:ptCount val="3"/>
              </c:numCache>
            </c:numRef>
          </c:val>
          <c:smooth val="0"/>
        </c:ser>
        <c:ser>
          <c:idx val="18"/>
          <c:order val="18"/>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(2)'!$BK$72:$BK$74</c:f>
              <c:numCache>
                <c:formatCode>General</c:formatCode>
                <c:ptCount val="3"/>
              </c:numCache>
            </c:numRef>
          </c:val>
          <c:smooth val="0"/>
        </c:ser>
        <c:ser>
          <c:idx val="19"/>
          <c:order val="19"/>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(2)'!$BL$72:$BL$74</c:f>
              <c:numCache>
                <c:formatCode>General</c:formatCode>
                <c:ptCount val="3"/>
              </c:numCache>
            </c:numRef>
          </c:val>
          <c:smooth val="0"/>
        </c:ser>
        <c:ser>
          <c:idx val="20"/>
          <c:order val="20"/>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(2)'!$BM$72:$BM$74</c:f>
              <c:numCache>
                <c:formatCode>General</c:formatCode>
                <c:ptCount val="3"/>
              </c:numCache>
            </c:numRef>
          </c:val>
          <c:smooth val="0"/>
        </c:ser>
        <c:ser>
          <c:idx val="21"/>
          <c:order val="21"/>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(2)'!$BN$72:$BN$74</c:f>
              <c:numCache>
                <c:formatCode>General</c:formatCode>
                <c:ptCount val="3"/>
              </c:numCache>
            </c:numRef>
          </c:val>
          <c:smooth val="0"/>
        </c:ser>
        <c:ser>
          <c:idx val="22"/>
          <c:order val="22"/>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(2)'!$BO$72:$BO$74</c:f>
              <c:numCache>
                <c:formatCode>General</c:formatCode>
                <c:ptCount val="3"/>
              </c:numCache>
            </c:numRef>
          </c:val>
          <c:smooth val="0"/>
        </c:ser>
        <c:ser>
          <c:idx val="23"/>
          <c:order val="23"/>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(2)'!$BP$72:$BP$74</c:f>
              <c:numCache>
                <c:formatCode>General</c:formatCode>
                <c:ptCount val="3"/>
              </c:numCache>
            </c:numRef>
          </c:val>
          <c:smooth val="0"/>
        </c:ser>
        <c:ser>
          <c:idx val="24"/>
          <c:order val="24"/>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(2)'!$BQ$72:$BQ$74</c:f>
              <c:numCache>
                <c:formatCode>General</c:formatCode>
                <c:ptCount val="3"/>
              </c:numCache>
            </c:numRef>
          </c:val>
          <c:smooth val="0"/>
        </c:ser>
        <c:ser>
          <c:idx val="25"/>
          <c:order val="25"/>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(2)'!$BR$72:$BR$74</c:f>
              <c:numCache>
                <c:formatCode>General</c:formatCode>
                <c:ptCount val="3"/>
              </c:numCache>
            </c:numRef>
          </c:val>
          <c:smooth val="0"/>
        </c:ser>
        <c:ser>
          <c:idx val="26"/>
          <c:order val="26"/>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(2)'!$BS$72:$BS$74</c:f>
              <c:numCache>
                <c:formatCode>General</c:formatCode>
                <c:ptCount val="3"/>
              </c:numCache>
            </c:numRef>
          </c:val>
          <c:smooth val="0"/>
        </c:ser>
        <c:ser>
          <c:idx val="27"/>
          <c:order val="27"/>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(2)'!$BT$72:$BT$74</c:f>
              <c:numCache>
                <c:formatCode>General</c:formatCode>
                <c:ptCount val="3"/>
              </c:numCache>
            </c:numRef>
          </c:val>
          <c:smooth val="0"/>
        </c:ser>
        <c:ser>
          <c:idx val="28"/>
          <c:order val="28"/>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(2)'!$BU$72:$BU$74</c:f>
              <c:numCache>
                <c:formatCode>General</c:formatCode>
                <c:ptCount val="3"/>
              </c:numCache>
            </c:numRef>
          </c:val>
          <c:smooth val="0"/>
        </c:ser>
        <c:ser>
          <c:idx val="29"/>
          <c:order val="29"/>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(2)'!$BV$72:$BV$74</c:f>
              <c:numCache>
                <c:formatCode>General</c:formatCode>
                <c:ptCount val="3"/>
              </c:numCache>
            </c:numRef>
          </c:val>
          <c:smooth val="0"/>
        </c:ser>
        <c:ser>
          <c:idx val="30"/>
          <c:order val="30"/>
          <c:spPr>
            <a:solidFill>
              <a:srgbClr val="000080"/>
            </a:solidFill>
            <a:ln w="12600">
              <a:solidFill>
                <a:srgbClr val="000080"/>
              </a:solidFill>
              <a:round/>
            </a:ln>
          </c:spPr>
          <c:marker>
            <c:symbol val="none"/>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(2)'!$BW$72:$BW$74</c:f>
              <c:numCache>
                <c:formatCode>General</c:formatCode>
                <c:ptCount val="3"/>
              </c:numCache>
            </c:numRef>
          </c:val>
          <c:smooth val="0"/>
        </c:ser>
        <c:hiLowLines>
          <c:spPr>
            <a:ln w="0">
              <a:noFill/>
            </a:ln>
          </c:spPr>
        </c:hiLowLines>
        <c:marker val="1"/>
        <c:axId val="86662808"/>
        <c:axId val="42084809"/>
      </c:lineChart>
      <c:catAx>
        <c:axId val="86662808"/>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950" spc="-1" strike="noStrike">
                <a:solidFill>
                  <a:srgbClr val="000000"/>
                </a:solidFill>
                <a:latin typeface="Arial"/>
                <a:ea typeface="Arial"/>
              </a:defRPr>
            </a:pPr>
          </a:p>
        </c:txPr>
        <c:crossAx val="42084809"/>
        <c:crosses val="autoZero"/>
        <c:auto val="1"/>
        <c:lblAlgn val="ctr"/>
        <c:lblOffset val="100"/>
        <c:noMultiLvlLbl val="0"/>
      </c:catAx>
      <c:valAx>
        <c:axId val="42084809"/>
        <c:scaling>
          <c:orientation val="minMax"/>
        </c:scaling>
        <c:delete val="0"/>
        <c:axPos val="l"/>
        <c:numFmt formatCode="General" sourceLinked="0"/>
        <c:majorTickMark val="out"/>
        <c:minorTickMark val="none"/>
        <c:tickLblPos val="nextTo"/>
        <c:spPr>
          <a:ln w="3240">
            <a:solidFill>
              <a:srgbClr val="000000"/>
            </a:solidFill>
            <a:round/>
          </a:ln>
        </c:spPr>
        <c:txPr>
          <a:bodyPr/>
          <a:lstStyle/>
          <a:p>
            <a:pPr>
              <a:defRPr b="0" sz="950" spc="-1" strike="noStrike">
                <a:solidFill>
                  <a:srgbClr val="000000"/>
                </a:solidFill>
                <a:latin typeface="Arial"/>
                <a:ea typeface="Arial"/>
              </a:defRPr>
            </a:pPr>
          </a:p>
        </c:txPr>
        <c:crossAx val="86662808"/>
        <c:crosses val="autoZero"/>
        <c:crossBetween val="between"/>
      </c:valAx>
      <c:spPr>
        <a:solidFill>
          <a:srgbClr val="c0c0c0"/>
        </a:solidFill>
        <a:ln w="12600">
          <a:solidFill>
            <a:srgbClr val="808080"/>
          </a:solidFill>
          <a:round/>
        </a:ln>
      </c:spPr>
    </c:plotArea>
    <c:plotVisOnly val="1"/>
    <c:dispBlanksAs val="zero"/>
  </c:chart>
  <c:spPr>
    <a:solidFill>
      <a:srgbClr val="ffffff"/>
    </a:solidFill>
    <a:ln w="3240">
      <a:solidFill>
        <a:srgbClr val="000000"/>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175" spc="-1" strike="noStrike">
                <a:solidFill>
                  <a:srgbClr val="000000"/>
                </a:solidFill>
                <a:latin typeface="Arial"/>
                <a:ea typeface="Arial"/>
              </a:defRPr>
            </a:pPr>
            <a:r>
              <a:rPr b="1" lang="en-US" sz="1175" spc="-1" strike="noStrike">
                <a:solidFill>
                  <a:srgbClr val="000000"/>
                </a:solidFill>
                <a:latin typeface="Arial"/>
                <a:ea typeface="Arial"/>
              </a:rPr>
              <a:t>Xbar Chart by Operator</a:t>
            </a:r>
          </a:p>
        </c:rich>
      </c:tx>
      <c:layout>
        <c:manualLayout>
          <c:xMode val="edge"/>
          <c:yMode val="edge"/>
          <c:x val="0.345441892832289"/>
          <c:y val="0.0177792687017779"/>
        </c:manualLayout>
      </c:layout>
      <c:overlay val="0"/>
      <c:spPr>
        <a:noFill/>
        <a:ln w="25560">
          <a:noFill/>
        </a:ln>
      </c:spPr>
    </c:title>
    <c:autoTitleDeleted val="0"/>
    <c:plotArea>
      <c:layout>
        <c:manualLayout>
          <c:layoutTarget val="inner"/>
          <c:xMode val="edge"/>
          <c:yMode val="edge"/>
          <c:x val="0.0519601020644862"/>
          <c:y val="0.0916918260091692"/>
          <c:w val="0.809046624913013"/>
          <c:h val="0.825338253382534"/>
        </c:manualLayout>
      </c:layout>
      <c:lineChart>
        <c:grouping val="standard"/>
        <c:varyColors val="0"/>
        <c:ser>
          <c:idx val="0"/>
          <c:order val="0"/>
          <c:tx>
            <c:strRef>
              <c:f>Calculations!$O$106</c:f>
              <c:strCache>
                <c:ptCount val="1"/>
                <c:pt idx="0">
                  <c:v>Op. A</c:v>
                </c:pt>
              </c:strCache>
            </c:strRef>
          </c:tx>
          <c:spPr>
            <a:solidFill>
              <a:srgbClr val="000080"/>
            </a:solidFill>
            <a:ln w="12600">
              <a:solidFill>
                <a:srgbClr val="000080"/>
              </a:solidFill>
              <a:round/>
            </a:ln>
          </c:spPr>
          <c:marker>
            <c:symbol val="diamond"/>
            <c:size val="7"/>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Calculations!$O$108:$O$137</c:f>
              <c:numCache>
                <c:formatCode>General</c:formatCode>
                <c:ptCount val="30"/>
              </c:numCache>
            </c:numRef>
          </c:val>
          <c:smooth val="0"/>
        </c:ser>
        <c:ser>
          <c:idx val="1"/>
          <c:order val="1"/>
          <c:tx>
            <c:strRef>
              <c:f>Calculations!$P$106</c:f>
              <c:strCache>
                <c:ptCount val="1"/>
                <c:pt idx="0">
                  <c:v>Op. B</c:v>
                </c:pt>
              </c:strCache>
            </c:strRef>
          </c:tx>
          <c:spPr>
            <a:solidFill>
              <a:srgbClr val="ff00ff"/>
            </a:solidFill>
            <a:ln w="12600">
              <a:solidFill>
                <a:srgbClr val="ff00ff"/>
              </a:solidFill>
              <a:round/>
            </a:ln>
          </c:spPr>
          <c:marker>
            <c:symbol val="square"/>
            <c:size val="7"/>
            <c:spPr>
              <a:solidFill>
                <a:srgbClr val="ff00ff"/>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Calculations!$P$108:$P$137</c:f>
              <c:numCache>
                <c:formatCode>General</c:formatCode>
                <c:ptCount val="30"/>
              </c:numCache>
            </c:numRef>
          </c:val>
          <c:smooth val="0"/>
        </c:ser>
        <c:ser>
          <c:idx val="2"/>
          <c:order val="2"/>
          <c:tx>
            <c:strRef>
              <c:f>Calculations!$Q$106</c:f>
              <c:strCache>
                <c:ptCount val="1"/>
                <c:pt idx="0">
                  <c:v>Op. C</c:v>
                </c:pt>
              </c:strCache>
            </c:strRef>
          </c:tx>
          <c:spPr>
            <a:solidFill>
              <a:srgbClr val="008000"/>
            </a:solidFill>
            <a:ln w="12600">
              <a:solidFill>
                <a:srgbClr val="008000"/>
              </a:solidFill>
              <a:round/>
            </a:ln>
          </c:spPr>
          <c:marker>
            <c:symbol val="triangle"/>
            <c:size val="7"/>
            <c:spPr>
              <a:solidFill>
                <a:srgbClr val="0080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Calculations!$Q$108:$Q$137</c:f>
              <c:numCache>
                <c:formatCode>General</c:formatCode>
                <c:ptCount val="30"/>
              </c:numCache>
            </c:numRef>
          </c:val>
          <c:smooth val="0"/>
        </c:ser>
        <c:ser>
          <c:idx val="3"/>
          <c:order val="3"/>
          <c:tx>
            <c:strRef>
              <c:f>Calculations!$V$107</c:f>
              <c:strCache>
                <c:ptCount val="1"/>
                <c:pt idx="0">
                  <c:v>Average</c:v>
                </c:pt>
              </c:strCache>
            </c:strRef>
          </c:tx>
          <c:spPr>
            <a:solidFill>
              <a:srgbClr val="000000"/>
            </a:solidFill>
            <a:ln w="25560">
              <a:solidFill>
                <a:srgbClr val="00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Calculations!$V$108:$V$137</c:f>
              <c:numCache>
                <c:formatCode>General</c:formatCode>
                <c:ptCount val="30"/>
              </c:numCache>
            </c:numRef>
          </c:val>
          <c:smooth val="0"/>
        </c:ser>
        <c:ser>
          <c:idx val="4"/>
          <c:order val="4"/>
          <c:tx>
            <c:strRef>
              <c:f>Calculations!$X$107</c:f>
              <c:strCache>
                <c:ptCount val="1"/>
                <c:pt idx="0">
                  <c:v>UCL X</c:v>
                </c:pt>
              </c:strCache>
            </c:strRef>
          </c:tx>
          <c:spPr>
            <a:solidFill>
              <a:srgbClr val="ff0000"/>
            </a:solidFill>
            <a:ln w="12600">
              <a:solidFill>
                <a:srgbClr val="ff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Calculations!$X$108:$X$137</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5"/>
          <c:order val="5"/>
          <c:tx>
            <c:strRef>
              <c:f>Calculations!$Y$107</c:f>
              <c:strCache>
                <c:ptCount val="1"/>
                <c:pt idx="0">
                  <c:v>LCL X</c:v>
                </c:pt>
              </c:strCache>
            </c:strRef>
          </c:tx>
          <c:spPr>
            <a:solidFill>
              <a:srgbClr val="ff0000"/>
            </a:solidFill>
            <a:ln w="12600">
              <a:solidFill>
                <a:srgbClr val="ff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Calculations!$Y$108:$Y$137</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hiLowLines>
          <c:spPr>
            <a:ln w="0">
              <a:noFill/>
            </a:ln>
          </c:spPr>
        </c:hiLowLines>
        <c:marker val="1"/>
        <c:axId val="62558822"/>
        <c:axId val="65618908"/>
      </c:lineChart>
      <c:catAx>
        <c:axId val="62558822"/>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65618908"/>
        <c:crosses val="autoZero"/>
        <c:auto val="1"/>
        <c:lblAlgn val="ctr"/>
        <c:lblOffset val="100"/>
        <c:noMultiLvlLbl val="0"/>
      </c:catAx>
      <c:valAx>
        <c:axId val="65618908"/>
        <c:scaling>
          <c:orientation val="minMax"/>
        </c:scaling>
        <c:delete val="0"/>
        <c:axPos val="l"/>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62558822"/>
        <c:crosses val="autoZero"/>
        <c:crossBetween val="between"/>
      </c:valAx>
      <c:spPr>
        <a:solidFill>
          <a:srgbClr val="ffffff"/>
        </a:solidFill>
        <a:ln w="3240">
          <a:solidFill>
            <a:srgbClr val="000000"/>
          </a:solidFill>
          <a:round/>
        </a:ln>
      </c:spPr>
    </c:plotArea>
    <c:legend>
      <c:legendPos val="r"/>
      <c:layout>
        <c:manualLayout>
          <c:xMode val="edge"/>
          <c:yMode val="edge"/>
          <c:x val="0.883116883116883"/>
          <c:y val="0.405325443786982"/>
          <c:w val="0.111688311688312"/>
          <c:h val="0.375739644970414"/>
        </c:manualLayout>
      </c:layout>
      <c:overlay val="0"/>
      <c:spPr>
        <a:solidFill>
          <a:srgbClr val="ffffff"/>
        </a:solidFill>
        <a:ln w="3240">
          <a:solidFill>
            <a:srgbClr val="000000"/>
          </a:solidFill>
          <a:round/>
        </a:ln>
      </c:spPr>
      <c:txPr>
        <a:bodyPr/>
        <a:lstStyle/>
        <a:p>
          <a:pPr>
            <a:defRPr b="0" sz="845" spc="-1" strike="noStrike">
              <a:solidFill>
                <a:srgbClr val="000000"/>
              </a:solidFill>
              <a:latin typeface="Arial"/>
              <a:ea typeface="Arial"/>
            </a:defRPr>
          </a:pPr>
        </a:p>
      </c:txPr>
    </c:legend>
    <c:plotVisOnly val="1"/>
    <c:dispBlanksAs val="zero"/>
  </c:chart>
  <c:spPr>
    <a:solidFill>
      <a:srgbClr val="ccffcc"/>
    </a:solidFill>
    <a:ln w="6480">
      <a:noFill/>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120017682163118"/>
          <c:y val="0.104432301153613"/>
          <c:w val="0.591984086053194"/>
          <c:h val="0.714784456587735"/>
        </c:manualLayout>
      </c:layout>
      <c:barChart>
        <c:barDir val="col"/>
        <c:grouping val="clustered"/>
        <c:varyColors val="0"/>
        <c:ser>
          <c:idx val="0"/>
          <c:order val="0"/>
          <c:tx>
            <c:strRef>
              <c:f>'Calculations (2)'!$R$12</c:f>
              <c:strCache>
                <c:ptCount val="1"/>
                <c:pt idx="0">
                  <c:v>% Contribution</c:v>
                </c:pt>
              </c:strCache>
            </c:strRef>
          </c:tx>
          <c:spPr>
            <a:solidFill>
              <a:srgbClr val="9999ff"/>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(2)'!$S$11:$V$11</c:f>
              <c:strCache>
                <c:ptCount val="4"/>
                <c:pt idx="0">
                  <c:v>Gage R&amp;R</c:v>
                </c:pt>
                <c:pt idx="1">
                  <c:v>Repeat</c:v>
                </c:pt>
                <c:pt idx="2">
                  <c:v>Reprod</c:v>
                </c:pt>
                <c:pt idx="3">
                  <c:v>Part-Part</c:v>
                </c:pt>
              </c:strCache>
            </c:strRef>
          </c:cat>
          <c:val>
            <c:numRef>
              <c:f>'Calculations (2)'!$S$12:$V$12</c:f>
              <c:numCache>
                <c:formatCode>General</c:formatCode>
                <c:ptCount val="4"/>
              </c:numCache>
            </c:numRef>
          </c:val>
        </c:ser>
        <c:ser>
          <c:idx val="1"/>
          <c:order val="1"/>
          <c:tx>
            <c:strRef>
              <c:f>'Calculations (2)'!$R$13</c:f>
              <c:strCache>
                <c:ptCount val="1"/>
                <c:pt idx="0">
                  <c:v>% Study Variation</c:v>
                </c:pt>
              </c:strCache>
            </c:strRef>
          </c:tx>
          <c:spPr>
            <a:solidFill>
              <a:srgbClr val="993366"/>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(2)'!$S$11:$V$11</c:f>
              <c:strCache>
                <c:ptCount val="4"/>
                <c:pt idx="0">
                  <c:v>Gage R&amp;R</c:v>
                </c:pt>
                <c:pt idx="1">
                  <c:v>Repeat</c:v>
                </c:pt>
                <c:pt idx="2">
                  <c:v>Reprod</c:v>
                </c:pt>
                <c:pt idx="3">
                  <c:v>Part-Part</c:v>
                </c:pt>
              </c:strCache>
            </c:strRef>
          </c:cat>
          <c:val>
            <c:numRef>
              <c:f>'Calculations (2)'!$S$13:$V$13</c:f>
              <c:numCache>
                <c:formatCode>General</c:formatCode>
                <c:ptCount val="4"/>
              </c:numCache>
            </c:numRef>
          </c:val>
        </c:ser>
        <c:ser>
          <c:idx val="2"/>
          <c:order val="2"/>
          <c:tx>
            <c:strRef>
              <c:f>'Calculations (2)'!$R$14</c:f>
              <c:strCache>
                <c:ptCount val="1"/>
                <c:pt idx="0">
                  <c:v>% Tol (5.15 SD)</c:v>
                </c:pt>
              </c:strCache>
            </c:strRef>
          </c:tx>
          <c:spPr>
            <a:solidFill>
              <a:srgbClr val="ffffcc"/>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(2)'!$S$11:$V$11</c:f>
              <c:strCache>
                <c:ptCount val="4"/>
                <c:pt idx="0">
                  <c:v>Gage R&amp;R</c:v>
                </c:pt>
                <c:pt idx="1">
                  <c:v>Repeat</c:v>
                </c:pt>
                <c:pt idx="2">
                  <c:v>Reprod</c:v>
                </c:pt>
                <c:pt idx="3">
                  <c:v>Part-Part</c:v>
                </c:pt>
              </c:strCache>
            </c:strRef>
          </c:cat>
          <c:val>
            <c:numRef>
              <c:f>'Calculations (2)'!$S$14:$V$14</c:f>
              <c:numCache>
                <c:formatCode>General</c:formatCode>
                <c:ptCount val="4"/>
              </c:numCache>
            </c:numRef>
          </c:val>
        </c:ser>
        <c:ser>
          <c:idx val="3"/>
          <c:order val="3"/>
          <c:tx>
            <c:strRef>
              <c:f>'Calculations (2)'!$R$15</c:f>
              <c:strCache>
                <c:ptCount val="1"/>
                <c:pt idx="0">
                  <c:v>% Tol (6.0 SD)</c:v>
                </c:pt>
              </c:strCache>
            </c:strRef>
          </c:tx>
          <c:spPr>
            <a:solidFill>
              <a:srgbClr val="ccffff"/>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(2)'!$S$11:$V$11</c:f>
              <c:strCache>
                <c:ptCount val="4"/>
                <c:pt idx="0">
                  <c:v>Gage R&amp;R</c:v>
                </c:pt>
                <c:pt idx="1">
                  <c:v>Repeat</c:v>
                </c:pt>
                <c:pt idx="2">
                  <c:v>Reprod</c:v>
                </c:pt>
                <c:pt idx="3">
                  <c:v>Part-Part</c:v>
                </c:pt>
              </c:strCache>
            </c:strRef>
          </c:cat>
          <c:val>
            <c:numRef>
              <c:f>'Calculations (2)'!$S$15:$V$15</c:f>
              <c:numCache>
                <c:formatCode>General</c:formatCode>
                <c:ptCount val="4"/>
              </c:numCache>
            </c:numRef>
          </c:val>
        </c:ser>
        <c:gapWidth val="150"/>
        <c:overlap val="0"/>
        <c:axId val="57323684"/>
        <c:axId val="82396975"/>
      </c:barChart>
      <c:catAx>
        <c:axId val="57323684"/>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82396975"/>
        <c:crosses val="autoZero"/>
        <c:auto val="1"/>
        <c:lblAlgn val="ctr"/>
        <c:lblOffset val="100"/>
        <c:noMultiLvlLbl val="0"/>
      </c:catAx>
      <c:valAx>
        <c:axId val="82396975"/>
        <c:scaling>
          <c:orientation val="minMax"/>
        </c:scaling>
        <c:delete val="0"/>
        <c:axPos val="l"/>
        <c:majorGridlines>
          <c:spPr>
            <a:ln w="3240">
              <a:solidFill>
                <a:srgbClr val="000000"/>
              </a:solidFill>
              <a:round/>
            </a:ln>
          </c:spPr>
        </c:majorGridlines>
        <c:numFmt formatCode="0%"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57323684"/>
        <c:crosses val="autoZero"/>
        <c:crossBetween val="between"/>
      </c:valAx>
      <c:spPr>
        <a:solidFill>
          <a:srgbClr val="c0c0c0"/>
        </a:solidFill>
        <a:ln w="12600">
          <a:solidFill>
            <a:srgbClr val="808080"/>
          </a:solidFill>
          <a:round/>
        </a:ln>
      </c:spPr>
    </c:plotArea>
    <c:legend>
      <c:legendPos val="r"/>
      <c:layout>
        <c:manualLayout>
          <c:xMode val="edge"/>
          <c:yMode val="edge"/>
          <c:x val="0.74"/>
          <c:y val="0.301206084179237"/>
          <c:w val="0.25"/>
          <c:h val="0.341366726749518"/>
        </c:manualLayout>
      </c:layout>
      <c:overlay val="0"/>
      <c:spPr>
        <a:solidFill>
          <a:srgbClr val="ffffff"/>
        </a:solidFill>
        <a:ln w="3240">
          <a:solidFill>
            <a:srgbClr val="000000"/>
          </a:solidFill>
          <a:round/>
        </a:ln>
      </c:spPr>
      <c:txPr>
        <a:bodyPr/>
        <a:lstStyle/>
        <a:p>
          <a:pPr>
            <a:defRPr b="0" sz="845" spc="-1" strike="noStrike">
              <a:solidFill>
                <a:srgbClr val="000000"/>
              </a:solidFill>
              <a:latin typeface="Arial"/>
              <a:ea typeface="Arial"/>
            </a:defRPr>
          </a:pPr>
        </a:p>
      </c:txPr>
    </c:legend>
    <c:plotVisOnly val="1"/>
    <c:dispBlanksAs val="gap"/>
  </c:chart>
  <c:spPr>
    <a:solidFill>
      <a:srgbClr val="ffffff"/>
    </a:solidFill>
    <a:ln w="3240">
      <a:solidFill>
        <a:srgbClr val="000000"/>
      </a:solidFill>
      <a:round/>
    </a:ln>
  </c:spPr>
</c:chartSpace>
</file>

<file path=xl/charts/chart2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200" spc="-1" strike="noStrike">
                <a:solidFill>
                  <a:srgbClr val="000000"/>
                </a:solidFill>
                <a:latin typeface="Arial"/>
                <a:ea typeface="Arial"/>
              </a:defRPr>
            </a:pPr>
            <a:r>
              <a:rPr b="1" lang="en-US" sz="1200" spc="-1" strike="noStrike">
                <a:solidFill>
                  <a:srgbClr val="000000"/>
                </a:solidFill>
                <a:latin typeface="Arial"/>
                <a:ea typeface="Arial"/>
              </a:rPr>
              <a:t>Components of Variation, ANOVA</a:t>
            </a:r>
          </a:p>
        </c:rich>
      </c:tx>
      <c:layout>
        <c:manualLayout>
          <c:xMode val="edge"/>
          <c:yMode val="edge"/>
          <c:x val="0.240043368268883"/>
          <c:y val="0.0402246508803886"/>
        </c:manualLayout>
      </c:layout>
      <c:overlay val="0"/>
      <c:spPr>
        <a:noFill/>
        <a:ln w="25560">
          <a:noFill/>
        </a:ln>
      </c:spPr>
    </c:title>
    <c:autoTitleDeleted val="0"/>
    <c:plotArea>
      <c:layout>
        <c:manualLayout>
          <c:layoutTarget val="inner"/>
          <c:xMode val="edge"/>
          <c:yMode val="edge"/>
          <c:x val="0.119985543910372"/>
          <c:y val="0.261080752884032"/>
          <c:w val="0.591976870256596"/>
          <c:h val="0.558136004857316"/>
        </c:manualLayout>
      </c:layout>
      <c:barChart>
        <c:barDir val="col"/>
        <c:grouping val="clustered"/>
        <c:varyColors val="0"/>
        <c:ser>
          <c:idx val="0"/>
          <c:order val="0"/>
          <c:tx>
            <c:strRef>
              <c:f>'Calculations (2)'!$R$18</c:f>
              <c:strCache>
                <c:ptCount val="1"/>
                <c:pt idx="0">
                  <c:v>% Contribution</c:v>
                </c:pt>
              </c:strCache>
            </c:strRef>
          </c:tx>
          <c:spPr>
            <a:solidFill>
              <a:srgbClr val="9999ff"/>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(2)'!$S$18:$V$18</c:f>
              <c:numCache>
                <c:formatCode>General</c:formatCode>
                <c:ptCount val="4"/>
              </c:numCache>
            </c:numRef>
          </c:val>
        </c:ser>
        <c:ser>
          <c:idx val="1"/>
          <c:order val="1"/>
          <c:tx>
            <c:strRef>
              <c:f>'Calculations (2)'!$R$19</c:f>
              <c:strCache>
                <c:ptCount val="1"/>
                <c:pt idx="0">
                  <c:v>% Study Variation</c:v>
                </c:pt>
              </c:strCache>
            </c:strRef>
          </c:tx>
          <c:spPr>
            <a:solidFill>
              <a:srgbClr val="993366"/>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(2)'!$S$19:$V$19</c:f>
              <c:numCache>
                <c:formatCode>General</c:formatCode>
                <c:ptCount val="4"/>
              </c:numCache>
            </c:numRef>
          </c:val>
        </c:ser>
        <c:ser>
          <c:idx val="2"/>
          <c:order val="2"/>
          <c:tx>
            <c:strRef>
              <c:f>'Calculations (2)'!$R$20</c:f>
              <c:strCache>
                <c:ptCount val="1"/>
                <c:pt idx="0">
                  <c:v>% Tol (5.15 SD)</c:v>
                </c:pt>
              </c:strCache>
            </c:strRef>
          </c:tx>
          <c:spPr>
            <a:solidFill>
              <a:srgbClr val="ffffcc"/>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(2)'!$S$20:$V$20</c:f>
              <c:numCache>
                <c:formatCode>General</c:formatCode>
                <c:ptCount val="4"/>
              </c:numCache>
            </c:numRef>
          </c:val>
        </c:ser>
        <c:ser>
          <c:idx val="3"/>
          <c:order val="3"/>
          <c:tx>
            <c:strRef>
              <c:f>'Calculations (2)'!$R$21</c:f>
              <c:strCache>
                <c:ptCount val="1"/>
                <c:pt idx="0">
                  <c:v>% Tol (6.0 SD)</c:v>
                </c:pt>
              </c:strCache>
            </c:strRef>
          </c:tx>
          <c:spPr>
            <a:solidFill>
              <a:srgbClr val="ccffff"/>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(2)'!$S$21:$V$21</c:f>
              <c:numCache>
                <c:formatCode>General</c:formatCode>
                <c:ptCount val="4"/>
              </c:numCache>
            </c:numRef>
          </c:val>
        </c:ser>
        <c:gapWidth val="150"/>
        <c:overlap val="0"/>
        <c:axId val="38318580"/>
        <c:axId val="40785456"/>
      </c:barChart>
      <c:catAx>
        <c:axId val="38318580"/>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ffffff"/>
                </a:solidFill>
                <a:latin typeface="Arial"/>
                <a:ea typeface="Arial"/>
              </a:defRPr>
            </a:pPr>
          </a:p>
        </c:txPr>
        <c:crossAx val="40785456"/>
        <c:crosses val="autoZero"/>
        <c:auto val="1"/>
        <c:lblAlgn val="ctr"/>
        <c:lblOffset val="100"/>
        <c:noMultiLvlLbl val="0"/>
      </c:catAx>
      <c:valAx>
        <c:axId val="40785456"/>
        <c:scaling>
          <c:orientation val="minMax"/>
        </c:scaling>
        <c:delete val="0"/>
        <c:axPos val="l"/>
        <c:majorGridlines>
          <c:spPr>
            <a:ln w="3240">
              <a:solidFill>
                <a:srgbClr val="000000"/>
              </a:solidFill>
              <a:round/>
            </a:ln>
          </c:spPr>
        </c:majorGridlines>
        <c:numFmt formatCode="0%"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38318580"/>
        <c:crosses val="autoZero"/>
        <c:crossBetween val="between"/>
      </c:valAx>
      <c:spPr>
        <a:solidFill>
          <a:srgbClr val="c0c0c0"/>
        </a:solidFill>
        <a:ln w="12600">
          <a:solidFill>
            <a:srgbClr val="808080"/>
          </a:solidFill>
          <a:round/>
        </a:ln>
      </c:spPr>
    </c:plotArea>
    <c:legend>
      <c:legendPos val="r"/>
      <c:layout>
        <c:manualLayout>
          <c:xMode val="edge"/>
          <c:yMode val="edge"/>
          <c:x val="0.74"/>
          <c:y val="0.377511726696813"/>
          <c:w val="0.25"/>
          <c:h val="0.341366726749518"/>
        </c:manualLayout>
      </c:layout>
      <c:overlay val="0"/>
      <c:spPr>
        <a:solidFill>
          <a:srgbClr val="ffffff"/>
        </a:solidFill>
        <a:ln w="3240">
          <a:solidFill>
            <a:srgbClr val="000000"/>
          </a:solidFill>
          <a:round/>
        </a:ln>
      </c:spPr>
      <c:txPr>
        <a:bodyPr/>
        <a:lstStyle/>
        <a:p>
          <a:pPr>
            <a:defRPr b="0" sz="845" spc="-1" strike="noStrike">
              <a:solidFill>
                <a:srgbClr val="000000"/>
              </a:solidFill>
              <a:latin typeface="Arial"/>
              <a:ea typeface="Arial"/>
            </a:defRPr>
          </a:pPr>
        </a:p>
      </c:txPr>
    </c:legend>
    <c:plotVisOnly val="1"/>
    <c:dispBlanksAs val="gap"/>
  </c:chart>
  <c:spPr>
    <a:solidFill>
      <a:srgbClr val="ffffff"/>
    </a:solidFill>
    <a:ln w="3240">
      <a:solidFill>
        <a:srgbClr val="000000"/>
      </a:solidFill>
      <a:round/>
    </a:ln>
  </c:spPr>
</c:chartSpace>
</file>

<file path=xl/charts/chart2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025" spc="-1" strike="noStrike">
                <a:solidFill>
                  <a:srgbClr val="000000"/>
                </a:solidFill>
                <a:latin typeface="Arial"/>
                <a:ea typeface="Arial"/>
              </a:defRPr>
            </a:pPr>
            <a:r>
              <a:rPr b="1" sz="1025" spc="-1" strike="noStrike">
                <a:solidFill>
                  <a:srgbClr val="000000"/>
                </a:solidFill>
                <a:latin typeface="Arial"/>
                <a:ea typeface="Arial"/>
              </a:rPr>
              <a:t>GRAPH TOOL CP, CPk, Short &amp; Long term Sigma, HISTOGRAPH, GAUSS GRAPH FOR THE MEASUREMENT OF:
 Week: </a:t>
            </a:r>
          </a:p>
        </c:rich>
      </c:tx>
      <c:layout>
        <c:manualLayout>
          <c:xMode val="edge"/>
          <c:yMode val="edge"/>
          <c:x val="0.126031318403772"/>
          <c:y val="0.0226649920073076"/>
        </c:manualLayout>
      </c:layout>
      <c:overlay val="0"/>
      <c:spPr>
        <a:noFill/>
        <a:ln w="25560">
          <a:noFill/>
        </a:ln>
      </c:spPr>
    </c:title>
    <c:autoTitleDeleted val="0"/>
    <c:plotArea>
      <c:layout>
        <c:manualLayout>
          <c:layoutTarget val="inner"/>
          <c:xMode val="edge"/>
          <c:yMode val="edge"/>
          <c:x val="0.0659622832126621"/>
          <c:y val="0.14050011418132"/>
          <c:w val="0.917494527698266"/>
          <c:h val="0.796015071934232"/>
        </c:manualLayout>
      </c:layout>
      <c:barChart>
        <c:barDir val="col"/>
        <c:grouping val="clustered"/>
        <c:varyColors val="0"/>
        <c:ser>
          <c:idx val="0"/>
          <c:order val="0"/>
          <c:spPr>
            <a:solidFill>
              <a:srgbClr val="9999ff"/>
            </a:solidFill>
            <a:ln w="12600">
              <a:solidFill>
                <a:srgbClr val="000000"/>
              </a:solidFill>
              <a:round/>
            </a:ln>
          </c:spPr>
          <c:invertIfNegative val="0"/>
          <c:dLbls>
            <c:txPr>
              <a:bodyPr wrap="square"/>
              <a:lstStyle/>
              <a:p>
                <a:pPr>
                  <a:defRPr b="0" sz="12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graph!$E$38:$E$77</c:f>
              <c:strCache>
                <c:ptCount val="40"/>
                <c:pt idx="0">
                  <c:v>20.650</c:v>
                </c:pt>
                <c:pt idx="1">
                  <c:v>20.740</c:v>
                </c:pt>
                <c:pt idx="2">
                  <c:v>20.830</c:v>
                </c:pt>
                <c:pt idx="3">
                  <c:v>20.920</c:v>
                </c:pt>
                <c:pt idx="4">
                  <c:v>21.010</c:v>
                </c:pt>
                <c:pt idx="5">
                  <c:v>21.100</c:v>
                </c:pt>
                <c:pt idx="6">
                  <c:v>21.190</c:v>
                </c:pt>
                <c:pt idx="7">
                  <c:v>21.280</c:v>
                </c:pt>
                <c:pt idx="8">
                  <c:v>21.370</c:v>
                </c:pt>
                <c:pt idx="9">
                  <c:v>21.460</c:v>
                </c:pt>
                <c:pt idx="10">
                  <c:v>21.550</c:v>
                </c:pt>
                <c:pt idx="11">
                  <c:v>21.640</c:v>
                </c:pt>
                <c:pt idx="12">
                  <c:v>21.730</c:v>
                </c:pt>
                <c:pt idx="13">
                  <c:v>21.820</c:v>
                </c:pt>
                <c:pt idx="14">
                  <c:v>21.910</c:v>
                </c:pt>
                <c:pt idx="15">
                  <c:v>22.000</c:v>
                </c:pt>
                <c:pt idx="16">
                  <c:v>22.090</c:v>
                </c:pt>
                <c:pt idx="17">
                  <c:v>22.180</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strCache>
            </c:strRef>
          </c:cat>
          <c:val>
            <c:numRef>
              <c:f>graph!$G$38:$G$77</c:f>
              <c:numCache>
                <c:formatCode>General</c:formatCode>
                <c:ptCount val="40"/>
                <c:pt idx="15">
                  <c:v>4</c:v>
                </c:pt>
                <c:pt idx="16">
                  <c:v>0</c:v>
                </c:pt>
                <c:pt idx="17">
                  <c:v>1</c:v>
                </c:pt>
              </c:numCache>
            </c:numRef>
          </c:val>
        </c:ser>
        <c:gapWidth val="0"/>
        <c:overlap val="0"/>
        <c:axId val="66163036"/>
        <c:axId val="12180014"/>
      </c:barChart>
      <c:barChart>
        <c:barDir val="col"/>
        <c:grouping val="clustered"/>
        <c:varyColors val="0"/>
        <c:ser>
          <c:idx val="1"/>
          <c:order val="1"/>
          <c:spPr>
            <a:solidFill>
              <a:srgbClr val="ff0000"/>
            </a:solidFill>
            <a:ln w="3240">
              <a:solidFill>
                <a:srgbClr val="ff0000"/>
              </a:solidFill>
              <a:round/>
            </a:ln>
          </c:spPr>
          <c:invertIfNegative val="0"/>
          <c:dLbls>
            <c:txPr>
              <a:bodyPr wrap="square"/>
              <a:lstStyle/>
              <a:p>
                <a:pPr>
                  <a:defRPr b="0" sz="12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graph!$E$38:$E$77</c:f>
              <c:strCache>
                <c:ptCount val="40"/>
                <c:pt idx="0">
                  <c:v>20.650</c:v>
                </c:pt>
                <c:pt idx="1">
                  <c:v>20.740</c:v>
                </c:pt>
                <c:pt idx="2">
                  <c:v>20.830</c:v>
                </c:pt>
                <c:pt idx="3">
                  <c:v>20.920</c:v>
                </c:pt>
                <c:pt idx="4">
                  <c:v>21.010</c:v>
                </c:pt>
                <c:pt idx="5">
                  <c:v>21.100</c:v>
                </c:pt>
                <c:pt idx="6">
                  <c:v>21.190</c:v>
                </c:pt>
                <c:pt idx="7">
                  <c:v>21.280</c:v>
                </c:pt>
                <c:pt idx="8">
                  <c:v>21.370</c:v>
                </c:pt>
                <c:pt idx="9">
                  <c:v>21.460</c:v>
                </c:pt>
                <c:pt idx="10">
                  <c:v>21.550</c:v>
                </c:pt>
                <c:pt idx="11">
                  <c:v>21.640</c:v>
                </c:pt>
                <c:pt idx="12">
                  <c:v>21.730</c:v>
                </c:pt>
                <c:pt idx="13">
                  <c:v>21.820</c:v>
                </c:pt>
                <c:pt idx="14">
                  <c:v>21.910</c:v>
                </c:pt>
                <c:pt idx="15">
                  <c:v>22.000</c:v>
                </c:pt>
                <c:pt idx="16">
                  <c:v>22.090</c:v>
                </c:pt>
                <c:pt idx="17">
                  <c:v>22.180</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strCache>
            </c:strRef>
          </c:cat>
          <c:val>
            <c:numRef>
              <c:f>graph!$C$81:$C$1080</c:f>
              <c:numCache>
                <c:formatCode>General</c:formatCode>
                <c:ptCount val="1000"/>
              </c:numCache>
            </c:numRef>
          </c:val>
        </c:ser>
        <c:ser>
          <c:idx val="2"/>
          <c:order val="2"/>
          <c:spPr>
            <a:solidFill>
              <a:srgbClr val="ffffcc"/>
            </a:solidFill>
            <a:ln w="12600">
              <a:solidFill>
                <a:srgbClr val="ffff99"/>
              </a:solidFill>
              <a:round/>
            </a:ln>
          </c:spPr>
          <c:invertIfNegative val="0"/>
          <c:dPt>
            <c:idx val="212"/>
            <c:invertIfNegative val="0"/>
            <c:spPr>
              <a:solidFill>
                <a:srgbClr val="ccffcc"/>
              </a:solidFill>
              <a:ln w="12600">
                <a:solidFill>
                  <a:srgbClr val="ccffcc"/>
                </a:solidFill>
                <a:round/>
              </a:ln>
            </c:spPr>
          </c:dPt>
          <c:dPt>
            <c:idx val="213"/>
            <c:invertIfNegative val="0"/>
            <c:spPr>
              <a:solidFill>
                <a:srgbClr val="ccffcc"/>
              </a:solidFill>
              <a:ln w="12600">
                <a:solidFill>
                  <a:srgbClr val="ccffcc"/>
                </a:solidFill>
                <a:round/>
              </a:ln>
            </c:spPr>
          </c:dPt>
          <c:dLbls>
            <c:dLbl>
              <c:idx val="212"/>
              <c:txPr>
                <a:bodyPr wrap="square"/>
                <a:lstStyle/>
                <a:p>
                  <a:pPr>
                    <a:defRPr b="0" sz="1200" spc="-1" strike="noStrike">
                      <a:solidFill>
                        <a:srgbClr val="000000"/>
                      </a:solidFill>
                      <a:latin typeface="Arial"/>
                    </a:defRPr>
                  </a:pPr>
                </a:p>
              </c:txPr>
              <c:dLblPos val="outEnd"/>
              <c:showLegendKey val="0"/>
              <c:showVal val="0"/>
              <c:showCatName val="0"/>
              <c:showSerName val="0"/>
              <c:showPercent val="0"/>
              <c:separator>; </c:separator>
            </c:dLbl>
            <c:dLbl>
              <c:idx val="213"/>
              <c:txPr>
                <a:bodyPr wrap="square"/>
                <a:lstStyle/>
                <a:p>
                  <a:pPr>
                    <a:defRPr b="0" sz="1200" spc="-1" strike="noStrike">
                      <a:solidFill>
                        <a:srgbClr val="000000"/>
                      </a:solidFill>
                      <a:latin typeface="Arial"/>
                    </a:defRPr>
                  </a:pPr>
                </a:p>
              </c:txPr>
              <c:dLblPos val="outEnd"/>
              <c:showLegendKey val="0"/>
              <c:showVal val="0"/>
              <c:showCatName val="0"/>
              <c:showSerName val="0"/>
              <c:showPercent val="0"/>
              <c:separator>; </c:separator>
            </c:dLbl>
            <c:txPr>
              <a:bodyPr wrap="square"/>
              <a:lstStyle/>
              <a:p>
                <a:pPr>
                  <a:defRPr b="0" sz="12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graph!$E$38:$E$77</c:f>
              <c:strCache>
                <c:ptCount val="40"/>
                <c:pt idx="0">
                  <c:v>20.650</c:v>
                </c:pt>
                <c:pt idx="1">
                  <c:v>20.740</c:v>
                </c:pt>
                <c:pt idx="2">
                  <c:v>20.830</c:v>
                </c:pt>
                <c:pt idx="3">
                  <c:v>20.920</c:v>
                </c:pt>
                <c:pt idx="4">
                  <c:v>21.010</c:v>
                </c:pt>
                <c:pt idx="5">
                  <c:v>21.100</c:v>
                </c:pt>
                <c:pt idx="6">
                  <c:v>21.190</c:v>
                </c:pt>
                <c:pt idx="7">
                  <c:v>21.280</c:v>
                </c:pt>
                <c:pt idx="8">
                  <c:v>21.370</c:v>
                </c:pt>
                <c:pt idx="9">
                  <c:v>21.460</c:v>
                </c:pt>
                <c:pt idx="10">
                  <c:v>21.550</c:v>
                </c:pt>
                <c:pt idx="11">
                  <c:v>21.640</c:v>
                </c:pt>
                <c:pt idx="12">
                  <c:v>21.730</c:v>
                </c:pt>
                <c:pt idx="13">
                  <c:v>21.820</c:v>
                </c:pt>
                <c:pt idx="14">
                  <c:v>21.910</c:v>
                </c:pt>
                <c:pt idx="15">
                  <c:v>22.000</c:v>
                </c:pt>
                <c:pt idx="16">
                  <c:v>22.090</c:v>
                </c:pt>
                <c:pt idx="17">
                  <c:v>22.180</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strCache>
            </c:strRef>
          </c:cat>
          <c:val>
            <c:numRef>
              <c:f>graph!$D$81:$D$1080</c:f>
              <c:numCache>
                <c:formatCode>General</c:formatCode>
                <c:ptCount val="1000"/>
                <c:pt idx="396">
                  <c:v>0.25</c:v>
                </c:pt>
                <c:pt idx="397">
                  <c:v>0.25</c:v>
                </c:pt>
              </c:numCache>
            </c:numRef>
          </c:val>
        </c:ser>
        <c:gapWidth val="0"/>
        <c:overlap val="0"/>
        <c:axId val="91548320"/>
        <c:axId val="25012813"/>
      </c:barChart>
      <c:lineChart>
        <c:grouping val="standard"/>
        <c:varyColors val="0"/>
        <c:ser>
          <c:idx val="3"/>
          <c:order val="3"/>
          <c:spPr>
            <a:solidFill>
              <a:srgbClr val="000000"/>
            </a:solidFill>
            <a:ln w="25560">
              <a:solidFill>
                <a:srgbClr val="000000"/>
              </a:solidFill>
              <a:round/>
            </a:ln>
          </c:spPr>
          <c:marker>
            <c:symbol val="none"/>
          </c:marker>
          <c:dLbls>
            <c:txPr>
              <a:bodyPr wrap="square"/>
              <a:lstStyle/>
              <a:p>
                <a:pPr>
                  <a:defRPr b="0" sz="12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graph!$E$38:$E$77</c:f>
              <c:strCache>
                <c:ptCount val="40"/>
                <c:pt idx="0">
                  <c:v>20.650</c:v>
                </c:pt>
                <c:pt idx="1">
                  <c:v>20.740</c:v>
                </c:pt>
                <c:pt idx="2">
                  <c:v>20.830</c:v>
                </c:pt>
                <c:pt idx="3">
                  <c:v>20.920</c:v>
                </c:pt>
                <c:pt idx="4">
                  <c:v>21.010</c:v>
                </c:pt>
                <c:pt idx="5">
                  <c:v>21.100</c:v>
                </c:pt>
                <c:pt idx="6">
                  <c:v>21.190</c:v>
                </c:pt>
                <c:pt idx="7">
                  <c:v>21.280</c:v>
                </c:pt>
                <c:pt idx="8">
                  <c:v>21.370</c:v>
                </c:pt>
                <c:pt idx="9">
                  <c:v>21.460</c:v>
                </c:pt>
                <c:pt idx="10">
                  <c:v>21.550</c:v>
                </c:pt>
                <c:pt idx="11">
                  <c:v>21.640</c:v>
                </c:pt>
                <c:pt idx="12">
                  <c:v>21.730</c:v>
                </c:pt>
                <c:pt idx="13">
                  <c:v>21.820</c:v>
                </c:pt>
                <c:pt idx="14">
                  <c:v>21.910</c:v>
                </c:pt>
                <c:pt idx="15">
                  <c:v>22.000</c:v>
                </c:pt>
                <c:pt idx="16">
                  <c:v>22.090</c:v>
                </c:pt>
                <c:pt idx="17">
                  <c:v>22.180</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strCache>
            </c:strRef>
          </c:cat>
          <c:val>
            <c:numRef>
              <c:f>graph!$I$38:$I$77</c:f>
              <c:numCache>
                <c:formatCode>General</c:formatCode>
                <c:ptCount val="40"/>
                <c:pt idx="0">
                  <c:v>1.97554954615725E-055</c:v>
                </c:pt>
                <c:pt idx="1">
                  <c:v>1.14063302418487E-048</c:v>
                </c:pt>
                <c:pt idx="2">
                  <c:v>2.34846259916064E-042</c:v>
                </c:pt>
                <c:pt idx="3">
                  <c:v>1.72545708907056E-036</c:v>
                </c:pt>
                <c:pt idx="4">
                  <c:v>4.52775908273067E-031</c:v>
                </c:pt>
                <c:pt idx="5">
                  <c:v>4.24809813035648E-026</c:v>
                </c:pt>
                <c:pt idx="6">
                  <c:v>1.42707016964565E-021</c:v>
                </c:pt>
                <c:pt idx="7">
                  <c:v>1.71961767434016E-017</c:v>
                </c:pt>
                <c:pt idx="8">
                  <c:v>7.45116688695258E-014</c:v>
                </c:pt>
                <c:pt idx="9">
                  <c:v>1.16494035841466E-010</c:v>
                </c:pt>
                <c:pt idx="10">
                  <c:v>6.60380549443052E-008</c:v>
                </c:pt>
                <c:pt idx="11">
                  <c:v>1.36733490477992E-005</c:v>
                </c:pt>
                <c:pt idx="12">
                  <c:v>0.00104605327158339</c:v>
                </c:pt>
                <c:pt idx="13">
                  <c:v>0.0301453253790749</c:v>
                </c:pt>
                <c:pt idx="14">
                  <c:v>0.338793784784125</c:v>
                </c:pt>
                <c:pt idx="15">
                  <c:v>1.58706038479128</c:v>
                </c:pt>
                <c:pt idx="16">
                  <c:v>1.94476657601442</c:v>
                </c:pt>
                <c:pt idx="17">
                  <c:v>1.17159393365414</c:v>
                </c:pt>
              </c:numCache>
            </c:numRef>
          </c:val>
          <c:smooth val="1"/>
        </c:ser>
        <c:hiLowLines>
          <c:spPr>
            <a:ln w="0">
              <a:noFill/>
            </a:ln>
          </c:spPr>
        </c:hiLowLines>
        <c:marker val="0"/>
        <c:axId val="66163036"/>
        <c:axId val="12180014"/>
      </c:lineChart>
      <c:catAx>
        <c:axId val="66163036"/>
        <c:scaling>
          <c:orientation val="minMax"/>
        </c:scaling>
        <c:delete val="0"/>
        <c:axPos val="b"/>
        <c:title>
          <c:tx>
            <c:rich>
              <a:bodyPr rot="0"/>
              <a:lstStyle/>
              <a:p>
                <a:pPr>
                  <a:defRPr b="1" lang="en-US" sz="925" spc="-1" strike="noStrike">
                    <a:solidFill>
                      <a:srgbClr val="000000"/>
                    </a:solidFill>
                    <a:latin typeface="Arial"/>
                    <a:ea typeface="Arial"/>
                  </a:defRPr>
                </a:pPr>
                <a:r>
                  <a:rPr b="1" lang="en-US" sz="925" spc="-1" strike="noStrike">
                    <a:solidFill>
                      <a:srgbClr val="000000"/>
                    </a:solidFill>
                    <a:latin typeface="Arial"/>
                    <a:ea typeface="Arial"/>
                  </a:rPr>
                  <a:t>measurement value</a:t>
                </a:r>
              </a:p>
            </c:rich>
          </c:tx>
          <c:layout>
            <c:manualLayout>
              <c:xMode val="edge"/>
              <c:yMode val="edge"/>
              <c:x val="0.836714935174272"/>
              <c:y val="0.957638730303722"/>
            </c:manualLayout>
          </c:layout>
          <c:overlay val="0"/>
          <c:spPr>
            <a:noFill/>
            <a:ln w="25560">
              <a:noFill/>
            </a:ln>
          </c:spPr>
        </c:title>
        <c:numFmt formatCode="#,##0.00" sourceLinked="0"/>
        <c:majorTickMark val="out"/>
        <c:minorTickMark val="none"/>
        <c:tickLblPos val="nextTo"/>
        <c:spPr>
          <a:ln w="3240">
            <a:solidFill>
              <a:srgbClr val="000000"/>
            </a:solidFill>
            <a:round/>
          </a:ln>
        </c:spPr>
        <c:txPr>
          <a:bodyPr rot="-5400000"/>
          <a:lstStyle/>
          <a:p>
            <a:pPr>
              <a:defRPr b="1" sz="600" spc="-1" strike="noStrike">
                <a:solidFill>
                  <a:srgbClr val="000000"/>
                </a:solidFill>
                <a:latin typeface="Arial"/>
                <a:ea typeface="Arial"/>
              </a:defRPr>
            </a:pPr>
          </a:p>
        </c:txPr>
        <c:crossAx val="12180014"/>
        <c:crosses val="autoZero"/>
        <c:auto val="1"/>
        <c:lblAlgn val="ctr"/>
        <c:lblOffset val="100"/>
        <c:noMultiLvlLbl val="0"/>
      </c:catAx>
      <c:valAx>
        <c:axId val="12180014"/>
        <c:scaling>
          <c:orientation val="minMax"/>
          <c:min val="0"/>
        </c:scaling>
        <c:delete val="0"/>
        <c:axPos val="l"/>
        <c:title>
          <c:tx>
            <c:rich>
              <a:bodyPr rot="-5400000"/>
              <a:lstStyle/>
              <a:p>
                <a:pPr>
                  <a:defRPr b="1" lang="en-US" sz="925" spc="-1" strike="noStrike">
                    <a:solidFill>
                      <a:srgbClr val="000000"/>
                    </a:solidFill>
                    <a:latin typeface="Arial"/>
                    <a:ea typeface="Arial"/>
                  </a:defRPr>
                </a:pPr>
                <a:r>
                  <a:rPr b="1" lang="en-US" sz="925" spc="-1" strike="noStrike">
                    <a:solidFill>
                      <a:srgbClr val="000000"/>
                    </a:solidFill>
                    <a:latin typeface="Arial"/>
                    <a:ea typeface="Arial"/>
                  </a:rPr>
                  <a:t>frequency</a:t>
                </a:r>
              </a:p>
            </c:rich>
          </c:tx>
          <c:layout>
            <c:manualLayout>
              <c:xMode val="edge"/>
              <c:yMode val="edge"/>
              <c:x val="0.00585115339282708"/>
              <c:y val="0.492349851564284"/>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1" sz="1200" spc="-1" strike="noStrike">
                <a:solidFill>
                  <a:srgbClr val="000000"/>
                </a:solidFill>
                <a:latin typeface="Arial"/>
                <a:ea typeface="Arial"/>
              </a:defRPr>
            </a:pPr>
          </a:p>
        </c:txPr>
        <c:crossAx val="66163036"/>
        <c:crosses val="autoZero"/>
        <c:crossBetween val="midCat"/>
        <c:majorUnit val="20"/>
        <c:minorUnit val="10"/>
      </c:valAx>
      <c:catAx>
        <c:axId val="91548320"/>
        <c:scaling>
          <c:orientation val="minMax"/>
        </c:scaling>
        <c:delete val="0"/>
        <c:axPos val="t"/>
        <c:numFmt formatCode="0.0000" sourceLinked="0"/>
        <c:majorTickMark val="none"/>
        <c:minorTickMark val="none"/>
        <c:tickLblPos val="none"/>
        <c:spPr>
          <a:ln w="9360">
            <a:noFill/>
          </a:ln>
        </c:spPr>
        <c:txPr>
          <a:bodyPr/>
          <a:lstStyle/>
          <a:p>
            <a:pPr>
              <a:defRPr b="0" sz="1200" spc="-1" strike="noStrike">
                <a:solidFill>
                  <a:srgbClr val="000000"/>
                </a:solidFill>
                <a:latin typeface="Arial"/>
                <a:ea typeface="Arial"/>
              </a:defRPr>
            </a:pPr>
          </a:p>
        </c:txPr>
        <c:crossAx val="25012813"/>
        <c:crossesAt val="1"/>
        <c:auto val="1"/>
        <c:lblAlgn val="ctr"/>
        <c:lblOffset val="100"/>
        <c:noMultiLvlLbl val="0"/>
      </c:catAx>
      <c:valAx>
        <c:axId val="25012813"/>
        <c:scaling>
          <c:orientation val="maxMin"/>
          <c:max val="1"/>
          <c:min val="0"/>
        </c:scaling>
        <c:delete val="0"/>
        <c:axPos val="r"/>
        <c:numFmt formatCode="General" sourceLinked="0"/>
        <c:majorTickMark val="none"/>
        <c:minorTickMark val="none"/>
        <c:tickLblPos val="none"/>
        <c:spPr>
          <a:ln w="9360">
            <a:noFill/>
          </a:ln>
        </c:spPr>
        <c:txPr>
          <a:bodyPr/>
          <a:lstStyle/>
          <a:p>
            <a:pPr>
              <a:defRPr b="0" sz="1200" spc="-1" strike="noStrike">
                <a:solidFill>
                  <a:srgbClr val="000000"/>
                </a:solidFill>
                <a:latin typeface="Arial"/>
                <a:ea typeface="Arial"/>
              </a:defRPr>
            </a:pPr>
          </a:p>
        </c:txPr>
        <c:crossAx val="91548320"/>
        <c:crosses val="max"/>
        <c:crossBetween val="midCat"/>
        <c:majorUnit val="0.5"/>
      </c:valAx>
      <c:spPr>
        <a:noFill/>
        <a:ln w="25560">
          <a:noFill/>
        </a:ln>
      </c:spPr>
    </c:plotArea>
    <c:legend>
      <c:legendPos val="r"/>
      <c:layout>
        <c:manualLayout>
          <c:xMode val="edge"/>
          <c:yMode val="edge"/>
          <c:x val="0.775030312023719"/>
          <c:y val="0.173716012084592"/>
          <c:w val="0.0694936454497958"/>
          <c:h val="0.134441087613293"/>
        </c:manualLayout>
      </c:layout>
      <c:overlay val="0"/>
      <c:spPr>
        <a:noFill/>
        <a:ln w="25560">
          <a:noFill/>
        </a:ln>
      </c:spPr>
      <c:txPr>
        <a:bodyPr/>
        <a:lstStyle/>
        <a:p>
          <a:pPr>
            <a:defRPr b="0" sz="920" spc="-1" strike="noStrike">
              <a:solidFill>
                <a:srgbClr val="000000"/>
              </a:solidFill>
              <a:latin typeface="Arial"/>
              <a:ea typeface="Arial"/>
            </a:defRPr>
          </a:pPr>
        </a:p>
      </c:txPr>
    </c:legend>
    <c:plotVisOnly val="1"/>
    <c:dispBlanksAs val="gap"/>
  </c:chart>
  <c:spPr>
    <a:noFill/>
    <a:ln w="9360">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175" spc="-1" strike="noStrike">
                <a:solidFill>
                  <a:srgbClr val="000000"/>
                </a:solidFill>
                <a:latin typeface="Arial"/>
                <a:ea typeface="Arial"/>
              </a:defRPr>
            </a:pPr>
            <a:r>
              <a:rPr b="1" lang="en-US" sz="1175" spc="-1" strike="noStrike">
                <a:solidFill>
                  <a:srgbClr val="000000"/>
                </a:solidFill>
                <a:latin typeface="Arial"/>
                <a:ea typeface="Arial"/>
              </a:rPr>
              <a:t>Range Chart by Operator</a:t>
            </a:r>
          </a:p>
        </c:rich>
      </c:tx>
      <c:layout>
        <c:manualLayout>
          <c:xMode val="edge"/>
          <c:yMode val="edge"/>
          <c:x val="0.337647877522617"/>
          <c:y val="0.0177792687017779"/>
        </c:manualLayout>
      </c:layout>
      <c:overlay val="0"/>
      <c:spPr>
        <a:noFill/>
        <a:ln w="25560">
          <a:noFill/>
        </a:ln>
      </c:spPr>
    </c:title>
    <c:autoTitleDeleted val="0"/>
    <c:plotArea>
      <c:layout>
        <c:manualLayout>
          <c:layoutTarget val="inner"/>
          <c:xMode val="edge"/>
          <c:yMode val="edge"/>
          <c:x val="0.058455114822547"/>
          <c:y val="0.0828581013082858"/>
          <c:w val="0.805149617258177"/>
          <c:h val="0.834171978083417"/>
        </c:manualLayout>
      </c:layout>
      <c:lineChart>
        <c:grouping val="standard"/>
        <c:varyColors val="0"/>
        <c:ser>
          <c:idx val="0"/>
          <c:order val="0"/>
          <c:tx>
            <c:strRef>
              <c:f>Calculations!$R$106</c:f>
              <c:strCache>
                <c:ptCount val="1"/>
                <c:pt idx="0">
                  <c:v>Op. A</c:v>
                </c:pt>
              </c:strCache>
            </c:strRef>
          </c:tx>
          <c:spPr>
            <a:solidFill>
              <a:srgbClr val="000080"/>
            </a:solidFill>
            <a:ln w="12600">
              <a:solidFill>
                <a:srgbClr val="000080"/>
              </a:solidFill>
              <a:round/>
            </a:ln>
          </c:spPr>
          <c:marker>
            <c:symbol val="diamond"/>
            <c:size val="7"/>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Calculations!$R$108:$R$137</c:f>
              <c:numCache>
                <c:formatCode>General</c:formatCode>
                <c:ptCount val="30"/>
              </c:numCache>
            </c:numRef>
          </c:val>
          <c:smooth val="0"/>
        </c:ser>
        <c:ser>
          <c:idx val="1"/>
          <c:order val="1"/>
          <c:tx>
            <c:strRef>
              <c:f>Calculations!$S$106</c:f>
              <c:strCache>
                <c:ptCount val="1"/>
                <c:pt idx="0">
                  <c:v>Op. B</c:v>
                </c:pt>
              </c:strCache>
            </c:strRef>
          </c:tx>
          <c:spPr>
            <a:solidFill>
              <a:srgbClr val="ff00ff"/>
            </a:solidFill>
            <a:ln w="12600">
              <a:solidFill>
                <a:srgbClr val="ff00ff"/>
              </a:solidFill>
              <a:round/>
            </a:ln>
          </c:spPr>
          <c:marker>
            <c:symbol val="square"/>
            <c:size val="7"/>
            <c:spPr>
              <a:solidFill>
                <a:srgbClr val="ff00ff"/>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Calculations!$S$108:$S$137</c:f>
              <c:numCache>
                <c:formatCode>General</c:formatCode>
                <c:ptCount val="30"/>
              </c:numCache>
            </c:numRef>
          </c:val>
          <c:smooth val="0"/>
        </c:ser>
        <c:ser>
          <c:idx val="2"/>
          <c:order val="2"/>
          <c:tx>
            <c:strRef>
              <c:f>Calculations!$T$106</c:f>
              <c:strCache>
                <c:ptCount val="1"/>
                <c:pt idx="0">
                  <c:v>Op. C</c:v>
                </c:pt>
              </c:strCache>
            </c:strRef>
          </c:tx>
          <c:spPr>
            <a:solidFill>
              <a:srgbClr val="008000"/>
            </a:solidFill>
            <a:ln w="12600">
              <a:solidFill>
                <a:srgbClr val="008000"/>
              </a:solidFill>
              <a:round/>
            </a:ln>
          </c:spPr>
          <c:marker>
            <c:symbol val="triangle"/>
            <c:size val="7"/>
            <c:spPr>
              <a:solidFill>
                <a:srgbClr val="0080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Calculations!$T$108:$T$137</c:f>
              <c:numCache>
                <c:formatCode>General</c:formatCode>
                <c:ptCount val="30"/>
              </c:numCache>
            </c:numRef>
          </c:val>
          <c:smooth val="0"/>
        </c:ser>
        <c:ser>
          <c:idx val="3"/>
          <c:order val="3"/>
          <c:tx>
            <c:strRef>
              <c:f>Calculations!$W$107</c:f>
              <c:strCache>
                <c:ptCount val="1"/>
                <c:pt idx="0">
                  <c:v>Average</c:v>
                </c:pt>
              </c:strCache>
            </c:strRef>
          </c:tx>
          <c:spPr>
            <a:solidFill>
              <a:srgbClr val="000000"/>
            </a:solidFill>
            <a:ln w="25560">
              <a:solidFill>
                <a:srgbClr val="00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Calculations!$W$108:$W$137</c:f>
              <c:numCache>
                <c:formatCode>General</c:formatCode>
                <c:ptCount val="30"/>
              </c:numCache>
            </c:numRef>
          </c:val>
          <c:smooth val="0"/>
        </c:ser>
        <c:ser>
          <c:idx val="4"/>
          <c:order val="4"/>
          <c:tx>
            <c:strRef>
              <c:f>Calculations!$Z$107</c:f>
              <c:strCache>
                <c:ptCount val="1"/>
                <c:pt idx="0">
                  <c:v>UCL R</c:v>
                </c:pt>
              </c:strCache>
            </c:strRef>
          </c:tx>
          <c:spPr>
            <a:solidFill>
              <a:srgbClr val="ff0000"/>
            </a:solidFill>
            <a:ln w="12600">
              <a:solidFill>
                <a:srgbClr val="ff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Calculations!$Z$108:$Z$137</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hiLowLines>
          <c:spPr>
            <a:ln w="0">
              <a:noFill/>
            </a:ln>
          </c:spPr>
        </c:hiLowLines>
        <c:marker val="1"/>
        <c:axId val="7748605"/>
        <c:axId val="96492075"/>
      </c:lineChart>
      <c:catAx>
        <c:axId val="7748605"/>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96492075"/>
        <c:crosses val="autoZero"/>
        <c:auto val="1"/>
        <c:lblAlgn val="ctr"/>
        <c:lblOffset val="100"/>
        <c:noMultiLvlLbl val="0"/>
      </c:catAx>
      <c:valAx>
        <c:axId val="96492075"/>
        <c:scaling>
          <c:orientation val="minMax"/>
        </c:scaling>
        <c:delete val="0"/>
        <c:axPos val="l"/>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7748605"/>
        <c:crosses val="autoZero"/>
        <c:crossBetween val="between"/>
      </c:valAx>
      <c:spPr>
        <a:solidFill>
          <a:srgbClr val="ffffff"/>
        </a:solidFill>
        <a:ln w="3240">
          <a:solidFill>
            <a:srgbClr val="000000"/>
          </a:solidFill>
          <a:round/>
        </a:ln>
      </c:spPr>
    </c:plotArea>
    <c:legend>
      <c:legendPos val="r"/>
      <c:layout>
        <c:manualLayout>
          <c:xMode val="edge"/>
          <c:yMode val="edge"/>
          <c:x val="0.88051948051948"/>
          <c:y val="0.428994082840237"/>
          <c:w val="0.111688311688312"/>
          <c:h val="0.313609467455621"/>
        </c:manualLayout>
      </c:layout>
      <c:overlay val="0"/>
      <c:spPr>
        <a:solidFill>
          <a:srgbClr val="ffffff"/>
        </a:solidFill>
        <a:ln w="3240">
          <a:solidFill>
            <a:srgbClr val="000000"/>
          </a:solidFill>
          <a:round/>
        </a:ln>
      </c:spPr>
      <c:txPr>
        <a:bodyPr/>
        <a:lstStyle/>
        <a:p>
          <a:pPr>
            <a:defRPr b="0" sz="845" spc="-1" strike="noStrike">
              <a:solidFill>
                <a:srgbClr val="000000"/>
              </a:solidFill>
              <a:latin typeface="Arial"/>
              <a:ea typeface="Arial"/>
            </a:defRPr>
          </a:pPr>
        </a:p>
      </c:txPr>
    </c:legend>
    <c:plotVisOnly val="1"/>
    <c:dispBlanksAs val="zero"/>
  </c:chart>
  <c:spPr>
    <a:solidFill>
      <a:srgbClr val="ccffcc"/>
    </a:solidFill>
    <a:ln w="6480">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175" spc="-1" strike="noStrike">
                <a:solidFill>
                  <a:srgbClr val="000000"/>
                </a:solidFill>
                <a:latin typeface="Arial"/>
                <a:ea typeface="Arial"/>
              </a:defRPr>
            </a:pPr>
            <a:r>
              <a:rPr b="1" lang="en-US" sz="1175" spc="-1" strike="noStrike">
                <a:solidFill>
                  <a:srgbClr val="000000"/>
                </a:solidFill>
                <a:latin typeface="Arial"/>
                <a:ea typeface="Arial"/>
              </a:rPr>
              <a:t>Operator - Part Interaction</a:t>
            </a:r>
          </a:p>
        </c:rich>
      </c:tx>
      <c:layout>
        <c:manualLayout>
          <c:xMode val="edge"/>
          <c:yMode val="edge"/>
          <c:x val="0.327302250057991"/>
          <c:y val="0.0137057418751947"/>
        </c:manualLayout>
      </c:layout>
      <c:overlay val="0"/>
      <c:spPr>
        <a:noFill/>
        <a:ln w="25560">
          <a:noFill/>
        </a:ln>
      </c:spPr>
    </c:title>
    <c:autoTitleDeleted val="0"/>
    <c:plotArea>
      <c:layout>
        <c:manualLayout>
          <c:layoutTarget val="inner"/>
          <c:xMode val="edge"/>
          <c:yMode val="edge"/>
          <c:x val="0.050661099512874"/>
          <c:y val="0.0879451770324992"/>
          <c:w val="0.816840640222686"/>
          <c:h val="0.788391651957222"/>
        </c:manualLayout>
      </c:layout>
      <c:lineChart>
        <c:grouping val="standard"/>
        <c:varyColors val="0"/>
        <c:ser>
          <c:idx val="0"/>
          <c:order val="0"/>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Calculations!$AF$74:$AF$83</c:f>
              <c:numCache>
                <c:formatCode>General</c:formatCode>
                <c:ptCount val="10"/>
              </c:numCache>
            </c:numRef>
          </c:val>
          <c:smooth val="0"/>
        </c:ser>
        <c:ser>
          <c:idx val="1"/>
          <c:order val="1"/>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Calculations!$AG$74:$AG$83</c:f>
              <c:numCache>
                <c:formatCode>General</c:formatCode>
                <c:ptCount val="10"/>
              </c:numCache>
            </c:numRef>
          </c:val>
          <c:smooth val="0"/>
        </c:ser>
        <c:ser>
          <c:idx val="2"/>
          <c:order val="2"/>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Calculations!$AH$74:$AH$83</c:f>
              <c:numCache>
                <c:formatCode>General</c:formatCode>
                <c:ptCount val="10"/>
              </c:numCache>
            </c:numRef>
          </c:val>
          <c:smooth val="0"/>
        </c:ser>
        <c:ser>
          <c:idx val="3"/>
          <c:order val="3"/>
          <c:tx>
            <c:strRef>
              <c:f>Calculations!$AO$73</c:f>
              <c:strCache>
                <c:ptCount val="1"/>
                <c:pt idx="0">
                  <c:v>Op A</c:v>
                </c:pt>
              </c:strCache>
            </c:strRef>
          </c:tx>
          <c:spPr>
            <a:solidFill>
              <a:srgbClr val="000080"/>
            </a:solidFill>
            <a:ln w="12600">
              <a:solidFill>
                <a:srgbClr val="00008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Calculations!$AO$84:$AO$93</c:f>
              <c:numCache>
                <c:formatCode>General</c:formatCode>
                <c:ptCount val="10"/>
              </c:numCache>
            </c:numRef>
          </c:val>
          <c:smooth val="0"/>
        </c:ser>
        <c:ser>
          <c:idx val="4"/>
          <c:order val="4"/>
          <c:spPr>
            <a:solidFill>
              <a:srgbClr val="ff00ff"/>
            </a:solidFill>
            <a:ln w="19080">
              <a:noFill/>
            </a:ln>
          </c:spPr>
          <c:marker>
            <c:symbol val="square"/>
            <c:size val="5"/>
            <c:spPr>
              <a:solidFill>
                <a:srgbClr val="ff00ff"/>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Calculations!$AI$74:$AI$83</c:f>
              <c:numCache>
                <c:formatCode>General</c:formatCode>
                <c:ptCount val="10"/>
              </c:numCache>
            </c:numRef>
          </c:val>
          <c:smooth val="0"/>
        </c:ser>
        <c:ser>
          <c:idx val="5"/>
          <c:order val="5"/>
          <c:spPr>
            <a:solidFill>
              <a:srgbClr val="ff00ff"/>
            </a:solidFill>
            <a:ln w="19080">
              <a:noFill/>
            </a:ln>
          </c:spPr>
          <c:marker>
            <c:symbol val="square"/>
            <c:size val="5"/>
            <c:spPr>
              <a:solidFill>
                <a:srgbClr val="ff00ff"/>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Calculations!$AJ$74:$AJ$83</c:f>
              <c:numCache>
                <c:formatCode>General</c:formatCode>
                <c:ptCount val="10"/>
              </c:numCache>
            </c:numRef>
          </c:val>
          <c:smooth val="0"/>
        </c:ser>
        <c:ser>
          <c:idx val="6"/>
          <c:order val="6"/>
          <c:spPr>
            <a:solidFill>
              <a:srgbClr val="ff00ff"/>
            </a:solidFill>
            <a:ln w="19080">
              <a:noFill/>
            </a:ln>
          </c:spPr>
          <c:marker>
            <c:symbol val="square"/>
            <c:size val="5"/>
            <c:spPr>
              <a:solidFill>
                <a:srgbClr val="ff00ff"/>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Calculations!$AK$74:$AK$83</c:f>
              <c:numCache>
                <c:formatCode>General</c:formatCode>
                <c:ptCount val="10"/>
              </c:numCache>
            </c:numRef>
          </c:val>
          <c:smooth val="0"/>
        </c:ser>
        <c:ser>
          <c:idx val="7"/>
          <c:order val="7"/>
          <c:tx>
            <c:strRef>
              <c:f>Calculations!$AP$73</c:f>
              <c:strCache>
                <c:ptCount val="1"/>
                <c:pt idx="0">
                  <c:v>Op B</c:v>
                </c:pt>
              </c:strCache>
            </c:strRef>
          </c:tx>
          <c:spPr>
            <a:solidFill>
              <a:srgbClr val="ff00ff"/>
            </a:solidFill>
            <a:ln w="12600">
              <a:solidFill>
                <a:srgbClr val="ff00ff"/>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Calculations!$AP$84:$AP$93</c:f>
              <c:numCache>
                <c:formatCode>General</c:formatCode>
                <c:ptCount val="10"/>
              </c:numCache>
            </c:numRef>
          </c:val>
          <c:smooth val="0"/>
        </c:ser>
        <c:ser>
          <c:idx val="8"/>
          <c:order val="8"/>
          <c:spPr>
            <a:solidFill>
              <a:srgbClr val="008000"/>
            </a:solidFill>
            <a:ln w="19080">
              <a:noFill/>
            </a:ln>
          </c:spPr>
          <c:marker>
            <c:symbol val="triangle"/>
            <c:size val="5"/>
            <c:spPr>
              <a:solidFill>
                <a:srgbClr val="0080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Calculations!$AL$74:$AL$83</c:f>
              <c:numCache>
                <c:formatCode>General</c:formatCode>
                <c:ptCount val="10"/>
              </c:numCache>
            </c:numRef>
          </c:val>
          <c:smooth val="0"/>
        </c:ser>
        <c:ser>
          <c:idx val="9"/>
          <c:order val="9"/>
          <c:spPr>
            <a:solidFill>
              <a:srgbClr val="008000"/>
            </a:solidFill>
            <a:ln w="19080">
              <a:noFill/>
            </a:ln>
          </c:spPr>
          <c:marker>
            <c:symbol val="triangle"/>
            <c:size val="5"/>
            <c:spPr>
              <a:solidFill>
                <a:srgbClr val="0080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Calculations!$AM$74:$AM$83</c:f>
              <c:numCache>
                <c:formatCode>General</c:formatCode>
                <c:ptCount val="10"/>
              </c:numCache>
            </c:numRef>
          </c:val>
          <c:smooth val="0"/>
        </c:ser>
        <c:ser>
          <c:idx val="10"/>
          <c:order val="10"/>
          <c:spPr>
            <a:solidFill>
              <a:srgbClr val="008000"/>
            </a:solidFill>
            <a:ln w="19080">
              <a:noFill/>
            </a:ln>
          </c:spPr>
          <c:marker>
            <c:symbol val="triangle"/>
            <c:size val="5"/>
            <c:spPr>
              <a:solidFill>
                <a:srgbClr val="0080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Calculations!$AN$74:$AN$83</c:f>
              <c:numCache>
                <c:formatCode>General</c:formatCode>
                <c:ptCount val="10"/>
              </c:numCache>
            </c:numRef>
          </c:val>
          <c:smooth val="0"/>
        </c:ser>
        <c:ser>
          <c:idx val="11"/>
          <c:order val="11"/>
          <c:tx>
            <c:strRef>
              <c:f>Calculations!$AQ$73</c:f>
              <c:strCache>
                <c:ptCount val="1"/>
                <c:pt idx="0">
                  <c:v>Op C</c:v>
                </c:pt>
              </c:strCache>
            </c:strRef>
          </c:tx>
          <c:spPr>
            <a:solidFill>
              <a:srgbClr val="008000"/>
            </a:solidFill>
            <a:ln w="12600">
              <a:solidFill>
                <a:srgbClr val="008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Calculations!$AQ$84:$AQ$93</c:f>
              <c:numCache>
                <c:formatCode>General</c:formatCode>
                <c:ptCount val="10"/>
              </c:numCache>
            </c:numRef>
          </c:val>
          <c:smooth val="0"/>
        </c:ser>
        <c:hiLowLines>
          <c:spPr>
            <a:ln w="0">
              <a:noFill/>
            </a:ln>
          </c:spPr>
        </c:hiLowLines>
        <c:marker val="1"/>
        <c:axId val="18345357"/>
        <c:axId val="9710231"/>
      </c:lineChart>
      <c:catAx>
        <c:axId val="18345357"/>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9710231"/>
        <c:crosses val="autoZero"/>
        <c:auto val="1"/>
        <c:lblAlgn val="ctr"/>
        <c:lblOffset val="100"/>
        <c:noMultiLvlLbl val="0"/>
      </c:catAx>
      <c:valAx>
        <c:axId val="9710231"/>
        <c:scaling>
          <c:orientation val="minMax"/>
        </c:scaling>
        <c:delete val="0"/>
        <c:axPos val="l"/>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18345357"/>
        <c:crosses val="autoZero"/>
        <c:crossBetween val="between"/>
      </c:valAx>
      <c:spPr>
        <a:solidFill>
          <a:srgbClr val="ffffff"/>
        </a:solidFill>
        <a:ln w="3240">
          <a:solidFill>
            <a:srgbClr val="000000"/>
          </a:solidFill>
          <a:round/>
        </a:ln>
      </c:spPr>
    </c:plotArea>
    <c:legend>
      <c:legendPos val="r"/>
      <c:legendEntry>
        <c:idx val="0"/>
        <c:delete val="1"/>
      </c:legendEntry>
      <c:legendEntry>
        <c:idx val="1"/>
        <c:delete val="1"/>
      </c:legendEntry>
      <c:legendEntry>
        <c:idx val="2"/>
        <c:delete val="1"/>
      </c:legendEntry>
      <c:legendEntry>
        <c:idx val="4"/>
        <c:delete val="1"/>
      </c:legendEntry>
      <c:legendEntry>
        <c:idx val="5"/>
        <c:delete val="1"/>
      </c:legendEntry>
      <c:legendEntry>
        <c:idx val="6"/>
        <c:delete val="1"/>
      </c:legendEntry>
      <c:legendEntry>
        <c:idx val="8"/>
        <c:delete val="1"/>
      </c:legendEntry>
      <c:legendEntry>
        <c:idx val="9"/>
        <c:delete val="1"/>
      </c:legendEntry>
      <c:legendEntry>
        <c:idx val="10"/>
        <c:delete val="1"/>
      </c:legendEntry>
      <c:layout>
        <c:manualLayout>
          <c:xMode val="edge"/>
          <c:yMode val="edge"/>
          <c:x val="0.887012987012987"/>
          <c:y val="0.46978079663119"/>
          <c:w val="0.107792207792208"/>
          <c:h val="0.167582706007903"/>
        </c:manualLayout>
      </c:layout>
      <c:overlay val="0"/>
      <c:spPr>
        <a:solidFill>
          <a:srgbClr val="ffffff"/>
        </a:solidFill>
        <a:ln w="3240">
          <a:solidFill>
            <a:srgbClr val="000000"/>
          </a:solidFill>
          <a:round/>
        </a:ln>
      </c:spPr>
      <c:txPr>
        <a:bodyPr/>
        <a:lstStyle/>
        <a:p>
          <a:pPr>
            <a:defRPr b="0" sz="845" spc="-1" strike="noStrike">
              <a:solidFill>
                <a:srgbClr val="000000"/>
              </a:solidFill>
              <a:latin typeface="Arial"/>
              <a:ea typeface="Arial"/>
            </a:defRPr>
          </a:pPr>
        </a:p>
      </c:txPr>
    </c:legend>
    <c:plotVisOnly val="1"/>
    <c:dispBlanksAs val="zero"/>
  </c:chart>
  <c:spPr>
    <a:solidFill>
      <a:srgbClr val="ccffcc"/>
    </a:solidFill>
    <a:ln w="6480">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175" spc="-1" strike="noStrike">
                <a:solidFill>
                  <a:srgbClr val="000000"/>
                </a:solidFill>
                <a:latin typeface="Arial"/>
                <a:ea typeface="Arial"/>
              </a:defRPr>
            </a:pPr>
            <a:r>
              <a:rPr b="1" lang="en-US" sz="1175" spc="-1" strike="noStrike">
                <a:solidFill>
                  <a:srgbClr val="000000"/>
                </a:solidFill>
                <a:latin typeface="Arial"/>
                <a:ea typeface="Arial"/>
              </a:rPr>
              <a:t>Part</a:t>
            </a:r>
          </a:p>
        </c:rich>
      </c:tx>
      <c:layout>
        <c:manualLayout>
          <c:xMode val="edge"/>
          <c:yMode val="edge"/>
          <c:x val="0.470830433774066"/>
          <c:y val="0.0177792687017779"/>
        </c:manualLayout>
      </c:layout>
      <c:overlay val="0"/>
      <c:spPr>
        <a:noFill/>
        <a:ln w="25560">
          <a:noFill/>
        </a:ln>
      </c:spPr>
    </c:title>
    <c:autoTitleDeleted val="0"/>
    <c:plotArea>
      <c:layout>
        <c:manualLayout>
          <c:layoutTarget val="inner"/>
          <c:xMode val="edge"/>
          <c:yMode val="edge"/>
          <c:x val="0.0681976339596381"/>
          <c:y val="0.0976182489097618"/>
          <c:w val="0.910635583391325"/>
          <c:h val="0.766185843676619"/>
        </c:manualLayout>
      </c:layout>
      <c:lineChart>
        <c:grouping val="standard"/>
        <c:varyColors val="0"/>
        <c:ser>
          <c:idx val="0"/>
          <c:order val="0"/>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Calculations!$AF$74:$AF$83</c:f>
              <c:numCache>
                <c:formatCode>General</c:formatCode>
                <c:ptCount val="10"/>
              </c:numCache>
            </c:numRef>
          </c:val>
          <c:smooth val="0"/>
        </c:ser>
        <c:ser>
          <c:idx val="1"/>
          <c:order val="1"/>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Calculations!$AG$74:$AG$83</c:f>
              <c:numCache>
                <c:formatCode>General</c:formatCode>
                <c:ptCount val="10"/>
              </c:numCache>
            </c:numRef>
          </c:val>
          <c:smooth val="0"/>
        </c:ser>
        <c:ser>
          <c:idx val="2"/>
          <c:order val="2"/>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Calculations!$AH$74:$AH$83</c:f>
              <c:numCache>
                <c:formatCode>General</c:formatCode>
                <c:ptCount val="10"/>
              </c:numCache>
            </c:numRef>
          </c:val>
          <c:smooth val="0"/>
        </c:ser>
        <c:ser>
          <c:idx val="3"/>
          <c:order val="3"/>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Calculations!$AI$74:$AI$83</c:f>
              <c:numCache>
                <c:formatCode>General</c:formatCode>
                <c:ptCount val="10"/>
              </c:numCache>
            </c:numRef>
          </c:val>
          <c:smooth val="0"/>
        </c:ser>
        <c:ser>
          <c:idx val="4"/>
          <c:order val="4"/>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Calculations!$AJ$74:$AJ$83</c:f>
              <c:numCache>
                <c:formatCode>General</c:formatCode>
                <c:ptCount val="10"/>
              </c:numCache>
            </c:numRef>
          </c:val>
          <c:smooth val="0"/>
        </c:ser>
        <c:ser>
          <c:idx val="5"/>
          <c:order val="5"/>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Calculations!$AK$74:$AK$83</c:f>
              <c:numCache>
                <c:formatCode>General</c:formatCode>
                <c:ptCount val="10"/>
              </c:numCache>
            </c:numRef>
          </c:val>
          <c:smooth val="0"/>
        </c:ser>
        <c:ser>
          <c:idx val="6"/>
          <c:order val="6"/>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Calculations!$AL$74:$AL$83</c:f>
              <c:numCache>
                <c:formatCode>General</c:formatCode>
                <c:ptCount val="10"/>
              </c:numCache>
            </c:numRef>
          </c:val>
          <c:smooth val="0"/>
        </c:ser>
        <c:ser>
          <c:idx val="7"/>
          <c:order val="7"/>
          <c:spPr>
            <a:solidFill>
              <a:srgbClr val="333399"/>
            </a:solidFill>
            <a:ln w="19080">
              <a:noFill/>
            </a:ln>
          </c:spPr>
          <c:marker>
            <c:symbol val="diamond"/>
            <c:size val="5"/>
            <c:spPr>
              <a:solidFill>
                <a:srgbClr val="333399"/>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Calculations!$AM$74:$AM$83</c:f>
              <c:numCache>
                <c:formatCode>General</c:formatCode>
                <c:ptCount val="10"/>
              </c:numCache>
            </c:numRef>
          </c:val>
          <c:smooth val="0"/>
        </c:ser>
        <c:ser>
          <c:idx val="8"/>
          <c:order val="8"/>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Calculations!$AN$74:$AN$83</c:f>
              <c:numCache>
                <c:formatCode>General</c:formatCode>
                <c:ptCount val="10"/>
              </c:numCache>
            </c:numRef>
          </c:val>
          <c:smooth val="0"/>
        </c:ser>
        <c:ser>
          <c:idx val="9"/>
          <c:order val="9"/>
          <c:spPr>
            <a:solidFill>
              <a:srgbClr val="000080"/>
            </a:solidFill>
            <a:ln w="12600">
              <a:solidFill>
                <a:srgbClr val="00008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Calculations!$AO$74:$AO$83</c:f>
              <c:numCache>
                <c:formatCode>General</c:formatCode>
                <c:ptCount val="10"/>
              </c:numCache>
            </c:numRef>
          </c:val>
          <c:smooth val="0"/>
        </c:ser>
        <c:hiLowLines>
          <c:spPr>
            <a:ln w="0">
              <a:noFill/>
            </a:ln>
          </c:spPr>
        </c:hiLowLines>
        <c:marker val="1"/>
        <c:axId val="19873196"/>
        <c:axId val="10643116"/>
      </c:lineChart>
      <c:catAx>
        <c:axId val="19873196"/>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10643116"/>
        <c:crosses val="autoZero"/>
        <c:auto val="1"/>
        <c:lblAlgn val="ctr"/>
        <c:lblOffset val="100"/>
        <c:noMultiLvlLbl val="0"/>
      </c:catAx>
      <c:valAx>
        <c:axId val="10643116"/>
        <c:scaling>
          <c:orientation val="minMax"/>
        </c:scaling>
        <c:delete val="0"/>
        <c:axPos val="l"/>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19873196"/>
        <c:crosses val="autoZero"/>
        <c:crossBetween val="between"/>
      </c:valAx>
      <c:spPr>
        <a:solidFill>
          <a:srgbClr val="ffffff"/>
        </a:solidFill>
        <a:ln w="12600">
          <a:solidFill>
            <a:srgbClr val="808080"/>
          </a:solidFill>
          <a:round/>
        </a:ln>
      </c:spPr>
    </c:plotArea>
    <c:plotVisOnly val="1"/>
    <c:dispBlanksAs val="zero"/>
  </c:chart>
  <c:spPr>
    <a:solidFill>
      <a:srgbClr val="ccffcc"/>
    </a:solidFill>
    <a:ln w="6480">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175" spc="-1" strike="noStrike">
                <a:solidFill>
                  <a:srgbClr val="000000"/>
                </a:solidFill>
                <a:latin typeface="Arial"/>
                <a:ea typeface="Arial"/>
              </a:defRPr>
            </a:pPr>
            <a:r>
              <a:rPr b="1" lang="en-US" sz="1175" spc="-1" strike="noStrike">
                <a:solidFill>
                  <a:srgbClr val="000000"/>
                </a:solidFill>
                <a:latin typeface="Arial"/>
                <a:ea typeface="Arial"/>
              </a:rPr>
              <a:t>Operator</a:t>
            </a:r>
          </a:p>
        </c:rich>
      </c:tx>
      <c:layout>
        <c:manualLayout>
          <c:xMode val="edge"/>
          <c:yMode val="edge"/>
          <c:x val="0.441544885177453"/>
          <c:y val="0.0177792687017779"/>
        </c:manualLayout>
      </c:layout>
      <c:overlay val="0"/>
      <c:spPr>
        <a:noFill/>
        <a:ln w="25560">
          <a:noFill/>
        </a:ln>
      </c:spPr>
    </c:title>
    <c:autoTitleDeleted val="0"/>
    <c:plotArea>
      <c:layout>
        <c:manualLayout>
          <c:layoutTarget val="inner"/>
          <c:xMode val="edge"/>
          <c:yMode val="edge"/>
          <c:x val="0.0681976339596381"/>
          <c:y val="0.106451973610645"/>
          <c:w val="0.910635583391325"/>
          <c:h val="0.757352118975735"/>
        </c:manualLayout>
      </c:layout>
      <c:lineChart>
        <c:grouping val="standard"/>
        <c:varyColors val="0"/>
        <c:ser>
          <c:idx val="0"/>
          <c:order val="0"/>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Calculations!$AS$72:$AS$74</c:f>
              <c:numCache>
                <c:formatCode>General</c:formatCode>
                <c:ptCount val="3"/>
              </c:numCache>
            </c:numRef>
          </c:val>
          <c:smooth val="0"/>
        </c:ser>
        <c:ser>
          <c:idx val="1"/>
          <c:order val="1"/>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Calculations!$AT$72:$AT$74</c:f>
              <c:numCache>
                <c:formatCode>General</c:formatCode>
                <c:ptCount val="3"/>
              </c:numCache>
            </c:numRef>
          </c:val>
          <c:smooth val="0"/>
        </c:ser>
        <c:ser>
          <c:idx val="2"/>
          <c:order val="2"/>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Calculations!$AU$72:$AU$74</c:f>
              <c:numCache>
                <c:formatCode>General</c:formatCode>
                <c:ptCount val="3"/>
              </c:numCache>
            </c:numRef>
          </c:val>
          <c:smooth val="0"/>
        </c:ser>
        <c:ser>
          <c:idx val="3"/>
          <c:order val="3"/>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Calculations!$AV$72:$AV$74</c:f>
              <c:numCache>
                <c:formatCode>General</c:formatCode>
                <c:ptCount val="3"/>
              </c:numCache>
            </c:numRef>
          </c:val>
          <c:smooth val="0"/>
        </c:ser>
        <c:ser>
          <c:idx val="4"/>
          <c:order val="4"/>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Calculations!$AW$72:$AW$74</c:f>
              <c:numCache>
                <c:formatCode>General</c:formatCode>
                <c:ptCount val="3"/>
              </c:numCache>
            </c:numRef>
          </c:val>
          <c:smooth val="0"/>
        </c:ser>
        <c:ser>
          <c:idx val="5"/>
          <c:order val="5"/>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Calculations!$AX$72:$AX$74</c:f>
              <c:numCache>
                <c:formatCode>General</c:formatCode>
                <c:ptCount val="3"/>
              </c:numCache>
            </c:numRef>
          </c:val>
          <c:smooth val="0"/>
        </c:ser>
        <c:ser>
          <c:idx val="6"/>
          <c:order val="6"/>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Calculations!$AY$72:$AY$74</c:f>
              <c:numCache>
                <c:formatCode>General</c:formatCode>
                <c:ptCount val="3"/>
              </c:numCache>
            </c:numRef>
          </c:val>
          <c:smooth val="0"/>
        </c:ser>
        <c:ser>
          <c:idx val="7"/>
          <c:order val="7"/>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Calculations!$AZ$72:$AZ$74</c:f>
              <c:numCache>
                <c:formatCode>General</c:formatCode>
                <c:ptCount val="3"/>
              </c:numCache>
            </c:numRef>
          </c:val>
          <c:smooth val="0"/>
        </c:ser>
        <c:ser>
          <c:idx val="8"/>
          <c:order val="8"/>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Calculations!$BA$72:$BA$74</c:f>
              <c:numCache>
                <c:formatCode>General</c:formatCode>
                <c:ptCount val="3"/>
              </c:numCache>
            </c:numRef>
          </c:val>
          <c:smooth val="0"/>
        </c:ser>
        <c:ser>
          <c:idx val="9"/>
          <c:order val="9"/>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Calculations!$BB$72:$BB$74</c:f>
              <c:numCache>
                <c:formatCode>General</c:formatCode>
                <c:ptCount val="3"/>
              </c:numCache>
            </c:numRef>
          </c:val>
          <c:smooth val="0"/>
        </c:ser>
        <c:ser>
          <c:idx val="10"/>
          <c:order val="10"/>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Calculations!$BC$72:$BC$74</c:f>
              <c:numCache>
                <c:formatCode>General</c:formatCode>
                <c:ptCount val="3"/>
              </c:numCache>
            </c:numRef>
          </c:val>
          <c:smooth val="0"/>
        </c:ser>
        <c:ser>
          <c:idx val="11"/>
          <c:order val="11"/>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Calculations!$BD$72:$BD$74</c:f>
              <c:numCache>
                <c:formatCode>General</c:formatCode>
                <c:ptCount val="3"/>
              </c:numCache>
            </c:numRef>
          </c:val>
          <c:smooth val="0"/>
        </c:ser>
        <c:ser>
          <c:idx val="12"/>
          <c:order val="12"/>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Calculations!$BE$72:$BE$74</c:f>
              <c:numCache>
                <c:formatCode>General</c:formatCode>
                <c:ptCount val="3"/>
              </c:numCache>
            </c:numRef>
          </c:val>
          <c:smooth val="0"/>
        </c:ser>
        <c:ser>
          <c:idx val="13"/>
          <c:order val="13"/>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Calculations!$BF$72:$BF$74</c:f>
              <c:numCache>
                <c:formatCode>General</c:formatCode>
                <c:ptCount val="3"/>
              </c:numCache>
            </c:numRef>
          </c:val>
          <c:smooth val="0"/>
        </c:ser>
        <c:ser>
          <c:idx val="14"/>
          <c:order val="14"/>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Calculations!$BG$72:$BG$74</c:f>
              <c:numCache>
                <c:formatCode>General</c:formatCode>
                <c:ptCount val="3"/>
              </c:numCache>
            </c:numRef>
          </c:val>
          <c:smooth val="0"/>
        </c:ser>
        <c:ser>
          <c:idx val="15"/>
          <c:order val="15"/>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Calculations!$BH$72:$BH$74</c:f>
              <c:numCache>
                <c:formatCode>General</c:formatCode>
                <c:ptCount val="3"/>
              </c:numCache>
            </c:numRef>
          </c:val>
          <c:smooth val="0"/>
        </c:ser>
        <c:ser>
          <c:idx val="16"/>
          <c:order val="16"/>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Calculations!$BI$72:$BI$74</c:f>
              <c:numCache>
                <c:formatCode>General</c:formatCode>
                <c:ptCount val="3"/>
              </c:numCache>
            </c:numRef>
          </c:val>
          <c:smooth val="0"/>
        </c:ser>
        <c:ser>
          <c:idx val="17"/>
          <c:order val="17"/>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Calculations!$BJ$72:$BJ$74</c:f>
              <c:numCache>
                <c:formatCode>General</c:formatCode>
                <c:ptCount val="3"/>
              </c:numCache>
            </c:numRef>
          </c:val>
          <c:smooth val="0"/>
        </c:ser>
        <c:ser>
          <c:idx val="18"/>
          <c:order val="18"/>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Calculations!$BK$72:$BK$74</c:f>
              <c:numCache>
                <c:formatCode>General</c:formatCode>
                <c:ptCount val="3"/>
              </c:numCache>
            </c:numRef>
          </c:val>
          <c:smooth val="0"/>
        </c:ser>
        <c:ser>
          <c:idx val="19"/>
          <c:order val="19"/>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Calculations!$BK$72:$BK$74</c:f>
              <c:numCache>
                <c:formatCode>General</c:formatCode>
                <c:ptCount val="3"/>
              </c:numCache>
            </c:numRef>
          </c:val>
          <c:smooth val="0"/>
        </c:ser>
        <c:ser>
          <c:idx val="20"/>
          <c:order val="20"/>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Calculations!$BM$72:$BM$74</c:f>
              <c:numCache>
                <c:formatCode>General</c:formatCode>
                <c:ptCount val="3"/>
              </c:numCache>
            </c:numRef>
          </c:val>
          <c:smooth val="0"/>
        </c:ser>
        <c:ser>
          <c:idx val="21"/>
          <c:order val="21"/>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Calculations!$BN$72:$BN$74</c:f>
              <c:numCache>
                <c:formatCode>General</c:formatCode>
                <c:ptCount val="3"/>
              </c:numCache>
            </c:numRef>
          </c:val>
          <c:smooth val="0"/>
        </c:ser>
        <c:ser>
          <c:idx val="22"/>
          <c:order val="22"/>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Calculations!$BO$72:$BO$74</c:f>
              <c:numCache>
                <c:formatCode>General</c:formatCode>
                <c:ptCount val="3"/>
              </c:numCache>
            </c:numRef>
          </c:val>
          <c:smooth val="0"/>
        </c:ser>
        <c:ser>
          <c:idx val="23"/>
          <c:order val="23"/>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Calculations!$BP$72:$BP$74</c:f>
              <c:numCache>
                <c:formatCode>General</c:formatCode>
                <c:ptCount val="3"/>
              </c:numCache>
            </c:numRef>
          </c:val>
          <c:smooth val="0"/>
        </c:ser>
        <c:ser>
          <c:idx val="24"/>
          <c:order val="24"/>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Calculations!$BQ$72:$BQ$74</c:f>
              <c:numCache>
                <c:formatCode>General</c:formatCode>
                <c:ptCount val="3"/>
              </c:numCache>
            </c:numRef>
          </c:val>
          <c:smooth val="0"/>
        </c:ser>
        <c:ser>
          <c:idx val="25"/>
          <c:order val="25"/>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Calculations!$BR$72:$BR$74</c:f>
              <c:numCache>
                <c:formatCode>General</c:formatCode>
                <c:ptCount val="3"/>
              </c:numCache>
            </c:numRef>
          </c:val>
          <c:smooth val="0"/>
        </c:ser>
        <c:ser>
          <c:idx val="26"/>
          <c:order val="26"/>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Calculations!$BS$72:$BS$74</c:f>
              <c:numCache>
                <c:formatCode>General</c:formatCode>
                <c:ptCount val="3"/>
              </c:numCache>
            </c:numRef>
          </c:val>
          <c:smooth val="0"/>
        </c:ser>
        <c:ser>
          <c:idx val="27"/>
          <c:order val="27"/>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Calculations!$BT$72:$BT$74</c:f>
              <c:numCache>
                <c:formatCode>General</c:formatCode>
                <c:ptCount val="3"/>
              </c:numCache>
            </c:numRef>
          </c:val>
          <c:smooth val="0"/>
        </c:ser>
        <c:ser>
          <c:idx val="28"/>
          <c:order val="28"/>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Calculations!$BU$72:$BU$74</c:f>
              <c:numCache>
                <c:formatCode>General</c:formatCode>
                <c:ptCount val="3"/>
              </c:numCache>
            </c:numRef>
          </c:val>
          <c:smooth val="0"/>
        </c:ser>
        <c:ser>
          <c:idx val="29"/>
          <c:order val="29"/>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Calculations!$BV$72:$BV$74</c:f>
              <c:numCache>
                <c:formatCode>General</c:formatCode>
                <c:ptCount val="3"/>
              </c:numCache>
            </c:numRef>
          </c:val>
          <c:smooth val="0"/>
        </c:ser>
        <c:ser>
          <c:idx val="30"/>
          <c:order val="30"/>
          <c:spPr>
            <a:solidFill>
              <a:srgbClr val="000080"/>
            </a:solidFill>
            <a:ln w="12600">
              <a:solidFill>
                <a:srgbClr val="00008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Calculations!$BW$72:$BW$74</c:f>
              <c:numCache>
                <c:formatCode>General</c:formatCode>
                <c:ptCount val="3"/>
              </c:numCache>
            </c:numRef>
          </c:val>
          <c:smooth val="0"/>
        </c:ser>
        <c:hiLowLines>
          <c:spPr>
            <a:ln w="0">
              <a:noFill/>
            </a:ln>
          </c:spPr>
        </c:hiLowLines>
        <c:marker val="1"/>
        <c:axId val="53129128"/>
        <c:axId val="91911823"/>
      </c:lineChart>
      <c:catAx>
        <c:axId val="53129128"/>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91911823"/>
        <c:crosses val="autoZero"/>
        <c:auto val="1"/>
        <c:lblAlgn val="ctr"/>
        <c:lblOffset val="100"/>
        <c:noMultiLvlLbl val="0"/>
      </c:catAx>
      <c:valAx>
        <c:axId val="91911823"/>
        <c:scaling>
          <c:orientation val="minMax"/>
        </c:scaling>
        <c:delete val="0"/>
        <c:axPos val="l"/>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53129128"/>
        <c:crosses val="autoZero"/>
        <c:crossBetween val="between"/>
      </c:valAx>
      <c:spPr>
        <a:solidFill>
          <a:srgbClr val="ffffff"/>
        </a:solidFill>
        <a:ln w="12600">
          <a:solidFill>
            <a:srgbClr val="808080"/>
          </a:solidFill>
          <a:round/>
        </a:ln>
      </c:spPr>
    </c:plotArea>
    <c:plotVisOnly val="1"/>
    <c:dispBlanksAs val="zero"/>
  </c:chart>
  <c:spPr>
    <a:solidFill>
      <a:srgbClr val="ccffcc"/>
    </a:solidFill>
    <a:ln w="6480">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150" spc="-1" strike="noStrike">
                <a:solidFill>
                  <a:srgbClr val="000000"/>
                </a:solidFill>
                <a:latin typeface="Arial"/>
                <a:ea typeface="Arial"/>
              </a:defRPr>
            </a:pPr>
            <a:r>
              <a:rPr b="1" lang="en-US" sz="1150" spc="-1" strike="noStrike">
                <a:solidFill>
                  <a:srgbClr val="000000"/>
                </a:solidFill>
                <a:latin typeface="Arial"/>
                <a:ea typeface="Arial"/>
              </a:rPr>
              <a:t>Components of Variation, Xbar/Range</a:t>
            </a:r>
          </a:p>
        </c:rich>
      </c:tx>
      <c:layout>
        <c:manualLayout>
          <c:xMode val="edge"/>
          <c:yMode val="edge"/>
          <c:x val="0.220772442588727"/>
          <c:y val="0.0258468768357157"/>
        </c:manualLayout>
      </c:layout>
      <c:overlay val="0"/>
      <c:spPr>
        <a:noFill/>
        <a:ln w="25560">
          <a:noFill/>
        </a:ln>
      </c:spPr>
    </c:title>
    <c:autoTitleDeleted val="0"/>
    <c:plotArea>
      <c:layout>
        <c:manualLayout>
          <c:layoutTarget val="inner"/>
          <c:xMode val="edge"/>
          <c:yMode val="edge"/>
          <c:x val="0.0811876594757597"/>
          <c:y val="0.134717055022518"/>
          <c:w val="0.696416144745999"/>
          <c:h val="0.647542588603877"/>
        </c:manualLayout>
      </c:layout>
      <c:barChart>
        <c:barDir val="col"/>
        <c:grouping val="clustered"/>
        <c:varyColors val="0"/>
        <c:ser>
          <c:idx val="0"/>
          <c:order val="0"/>
          <c:tx>
            <c:strRef>
              <c:f>Calculations!$R$12</c:f>
              <c:strCache>
                <c:ptCount val="1"/>
                <c:pt idx="0">
                  <c:v>% Contribution</c:v>
                </c:pt>
              </c:strCache>
            </c:strRef>
          </c:tx>
          <c:spPr>
            <a:solidFill>
              <a:srgbClr val="9999ff"/>
            </a:solidFill>
            <a:ln w="12600">
              <a:solidFill>
                <a:srgbClr val="000000"/>
              </a:solidFill>
              <a:round/>
            </a:ln>
          </c:spPr>
          <c:invertIfNegative val="0"/>
          <c:dLbls>
            <c:txPr>
              <a:bodyPr wrap="square"/>
              <a:lstStyle/>
              <a:p>
                <a:pPr>
                  <a:defRPr b="0" sz="95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Calculations!$S$11:$V$11</c:f>
              <c:strCache>
                <c:ptCount val="4"/>
                <c:pt idx="0">
                  <c:v>Gage R&amp;R</c:v>
                </c:pt>
                <c:pt idx="1">
                  <c:v>Repeat</c:v>
                </c:pt>
                <c:pt idx="2">
                  <c:v>Reprod</c:v>
                </c:pt>
                <c:pt idx="3">
                  <c:v>Part-Part</c:v>
                </c:pt>
              </c:strCache>
            </c:strRef>
          </c:cat>
          <c:val>
            <c:numRef>
              <c:f>Calculations!$S$12:$V$12</c:f>
              <c:numCache>
                <c:formatCode>General</c:formatCode>
                <c:ptCount val="4"/>
              </c:numCache>
            </c:numRef>
          </c:val>
        </c:ser>
        <c:ser>
          <c:idx val="1"/>
          <c:order val="1"/>
          <c:tx>
            <c:strRef>
              <c:f>Calculations!$R$13</c:f>
              <c:strCache>
                <c:ptCount val="1"/>
                <c:pt idx="0">
                  <c:v>% Study Variation</c:v>
                </c:pt>
              </c:strCache>
            </c:strRef>
          </c:tx>
          <c:spPr>
            <a:solidFill>
              <a:srgbClr val="993366"/>
            </a:solidFill>
            <a:ln w="12600">
              <a:solidFill>
                <a:srgbClr val="000000"/>
              </a:solidFill>
              <a:round/>
            </a:ln>
          </c:spPr>
          <c:invertIfNegative val="0"/>
          <c:dLbls>
            <c:txPr>
              <a:bodyPr wrap="square"/>
              <a:lstStyle/>
              <a:p>
                <a:pPr>
                  <a:defRPr b="0" sz="95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Calculations!$S$11:$V$11</c:f>
              <c:strCache>
                <c:ptCount val="4"/>
                <c:pt idx="0">
                  <c:v>Gage R&amp;R</c:v>
                </c:pt>
                <c:pt idx="1">
                  <c:v>Repeat</c:v>
                </c:pt>
                <c:pt idx="2">
                  <c:v>Reprod</c:v>
                </c:pt>
                <c:pt idx="3">
                  <c:v>Part-Part</c:v>
                </c:pt>
              </c:strCache>
            </c:strRef>
          </c:cat>
          <c:val>
            <c:numRef>
              <c:f>Calculations!$S$13:$V$13</c:f>
              <c:numCache>
                <c:formatCode>General</c:formatCode>
                <c:ptCount val="4"/>
              </c:numCache>
            </c:numRef>
          </c:val>
        </c:ser>
        <c:ser>
          <c:idx val="2"/>
          <c:order val="2"/>
          <c:tx>
            <c:strRef>
              <c:f>Calculations!$R$14</c:f>
              <c:strCache>
                <c:ptCount val="1"/>
                <c:pt idx="0">
                  <c:v>% Tol (5.15 SD)</c:v>
                </c:pt>
              </c:strCache>
            </c:strRef>
          </c:tx>
          <c:spPr>
            <a:solidFill>
              <a:srgbClr val="ffffcc"/>
            </a:solidFill>
            <a:ln w="12600">
              <a:solidFill>
                <a:srgbClr val="000000"/>
              </a:solidFill>
              <a:round/>
            </a:ln>
          </c:spPr>
          <c:invertIfNegative val="0"/>
          <c:dLbls>
            <c:txPr>
              <a:bodyPr wrap="square"/>
              <a:lstStyle/>
              <a:p>
                <a:pPr>
                  <a:defRPr b="0" sz="95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Calculations!$S$11:$V$11</c:f>
              <c:strCache>
                <c:ptCount val="4"/>
                <c:pt idx="0">
                  <c:v>Gage R&amp;R</c:v>
                </c:pt>
                <c:pt idx="1">
                  <c:v>Repeat</c:v>
                </c:pt>
                <c:pt idx="2">
                  <c:v>Reprod</c:v>
                </c:pt>
                <c:pt idx="3">
                  <c:v>Part-Part</c:v>
                </c:pt>
              </c:strCache>
            </c:strRef>
          </c:cat>
          <c:val>
            <c:numRef>
              <c:f>Calculations!$S$14:$V$14</c:f>
              <c:numCache>
                <c:formatCode>General</c:formatCode>
                <c:ptCount val="4"/>
              </c:numCache>
            </c:numRef>
          </c:val>
        </c:ser>
        <c:ser>
          <c:idx val="3"/>
          <c:order val="3"/>
          <c:tx>
            <c:strRef>
              <c:f>Calculations!$R$15</c:f>
              <c:strCache>
                <c:ptCount val="1"/>
                <c:pt idx="0">
                  <c:v>% Tol (6.0 SD)</c:v>
                </c:pt>
              </c:strCache>
            </c:strRef>
          </c:tx>
          <c:spPr>
            <a:solidFill>
              <a:srgbClr val="ccffff"/>
            </a:solidFill>
            <a:ln w="12600">
              <a:solidFill>
                <a:srgbClr val="000000"/>
              </a:solidFill>
              <a:round/>
            </a:ln>
          </c:spPr>
          <c:invertIfNegative val="0"/>
          <c:dLbls>
            <c:txPr>
              <a:bodyPr wrap="square"/>
              <a:lstStyle/>
              <a:p>
                <a:pPr>
                  <a:defRPr b="0" sz="95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Calculations!$S$11:$V$11</c:f>
              <c:strCache>
                <c:ptCount val="4"/>
                <c:pt idx="0">
                  <c:v>Gage R&amp;R</c:v>
                </c:pt>
                <c:pt idx="1">
                  <c:v>Repeat</c:v>
                </c:pt>
                <c:pt idx="2">
                  <c:v>Reprod</c:v>
                </c:pt>
                <c:pt idx="3">
                  <c:v>Part-Part</c:v>
                </c:pt>
              </c:strCache>
            </c:strRef>
          </c:cat>
          <c:val>
            <c:numRef>
              <c:f>Calculations!$S$15:$V$15</c:f>
              <c:numCache>
                <c:formatCode>General</c:formatCode>
                <c:ptCount val="4"/>
              </c:numCache>
            </c:numRef>
          </c:val>
        </c:ser>
        <c:gapWidth val="150"/>
        <c:overlap val="0"/>
        <c:axId val="33810208"/>
        <c:axId val="66633648"/>
      </c:barChart>
      <c:catAx>
        <c:axId val="33810208"/>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950" spc="-1" strike="noStrike">
                <a:solidFill>
                  <a:srgbClr val="000000"/>
                </a:solidFill>
                <a:latin typeface="Arial"/>
                <a:ea typeface="Arial"/>
              </a:defRPr>
            </a:pPr>
          </a:p>
        </c:txPr>
        <c:crossAx val="66633648"/>
        <c:crosses val="autoZero"/>
        <c:auto val="1"/>
        <c:lblAlgn val="ctr"/>
        <c:lblOffset val="100"/>
        <c:noMultiLvlLbl val="0"/>
      </c:catAx>
      <c:valAx>
        <c:axId val="66633648"/>
        <c:scaling>
          <c:orientation val="minMax"/>
        </c:scaling>
        <c:delete val="0"/>
        <c:axPos val="l"/>
        <c:numFmt formatCode="0%" sourceLinked="0"/>
        <c:majorTickMark val="out"/>
        <c:minorTickMark val="none"/>
        <c:tickLblPos val="nextTo"/>
        <c:spPr>
          <a:ln w="3240">
            <a:solidFill>
              <a:srgbClr val="000000"/>
            </a:solidFill>
            <a:round/>
          </a:ln>
        </c:spPr>
        <c:txPr>
          <a:bodyPr/>
          <a:lstStyle/>
          <a:p>
            <a:pPr>
              <a:defRPr b="0" sz="950" spc="-1" strike="noStrike">
                <a:solidFill>
                  <a:srgbClr val="000000"/>
                </a:solidFill>
                <a:latin typeface="Arial"/>
                <a:ea typeface="Arial"/>
              </a:defRPr>
            </a:pPr>
          </a:p>
        </c:txPr>
        <c:crossAx val="33810208"/>
        <c:crosses val="autoZero"/>
        <c:crossBetween val="between"/>
      </c:valAx>
      <c:spPr>
        <a:solidFill>
          <a:srgbClr val="ffffff"/>
        </a:solidFill>
        <a:ln w="12600">
          <a:solidFill>
            <a:srgbClr val="808080"/>
          </a:solidFill>
          <a:round/>
        </a:ln>
      </c:spPr>
    </c:plotArea>
    <c:plotVisOnly val="1"/>
    <c:dispBlanksAs val="gap"/>
  </c:chart>
  <c:spPr>
    <a:solidFill>
      <a:srgbClr val="ccffcc"/>
    </a:solidFill>
    <a:ln w="6480">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685325170238021"/>
          <c:y val="0.114058355437666"/>
          <c:w val="0.75579433997626"/>
          <c:h val="0.763096816976127"/>
        </c:manualLayout>
      </c:layout>
      <c:lineChart>
        <c:grouping val="standard"/>
        <c:varyColors val="0"/>
        <c:ser>
          <c:idx val="0"/>
          <c:order val="0"/>
          <c:tx>
            <c:strRef>
              <c:f>label 0</c:f>
              <c:strCache>
                <c:ptCount val="1"/>
                <c:pt idx="0">
                  <c:v>Op. A</c:v>
                </c:pt>
              </c:strCache>
            </c:strRef>
          </c:tx>
          <c:spPr>
            <a:solidFill>
              <a:srgbClr val="000080"/>
            </a:solidFill>
            <a:ln w="12600">
              <a:solidFill>
                <a:srgbClr val="000080"/>
              </a:solidFill>
              <a:round/>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0</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1"/>
          <c:order val="1"/>
          <c:tx>
            <c:strRef>
              <c:f>label 1</c:f>
              <c:strCache>
                <c:ptCount val="1"/>
                <c:pt idx="0">
                  <c:v>Op. B</c:v>
                </c:pt>
              </c:strCache>
            </c:strRef>
          </c:tx>
          <c:spPr>
            <a:solidFill>
              <a:srgbClr val="ff00ff"/>
            </a:solidFill>
            <a:ln w="12600">
              <a:solidFill>
                <a:srgbClr val="ff00ff"/>
              </a:solidFill>
              <a:round/>
            </a:ln>
          </c:spPr>
          <c:marker>
            <c:symbol val="square"/>
            <c:size val="5"/>
            <c:spPr>
              <a:solidFill>
                <a:srgbClr val="ff00ff"/>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2"/>
          <c:order val="2"/>
          <c:tx>
            <c:strRef>
              <c:f>label 2</c:f>
              <c:strCache>
                <c:ptCount val="1"/>
                <c:pt idx="0">
                  <c:v>Op. C</c:v>
                </c:pt>
              </c:strCache>
            </c:strRef>
          </c:tx>
          <c:spPr>
            <a:solidFill>
              <a:srgbClr val="ffff00"/>
            </a:solidFill>
            <a:ln w="12600">
              <a:solidFill>
                <a:srgbClr val="ffff00"/>
              </a:solidFill>
              <a:round/>
            </a:ln>
          </c:spPr>
          <c:marker>
            <c:symbol val="triangle"/>
            <c:size val="5"/>
            <c:spPr>
              <a:solidFill>
                <a:srgbClr val="ffff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2</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3"/>
          <c:order val="3"/>
          <c:tx>
            <c:strRef>
              <c:f>label 3</c:f>
              <c:strCache>
                <c:ptCount val="1"/>
                <c:pt idx="0">
                  <c:v>Average</c:v>
                </c:pt>
              </c:strCache>
            </c:strRef>
          </c:tx>
          <c:spPr>
            <a:solidFill>
              <a:srgbClr val="000000"/>
            </a:solidFill>
            <a:ln w="25560">
              <a:solidFill>
                <a:srgbClr val="00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3</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4"/>
          <c:order val="4"/>
          <c:tx>
            <c:strRef>
              <c:f>label 4</c:f>
              <c:strCache>
                <c:ptCount val="1"/>
                <c:pt idx="0">
                  <c:v>UCL X</c:v>
                </c:pt>
              </c:strCache>
            </c:strRef>
          </c:tx>
          <c:spPr>
            <a:solidFill>
              <a:srgbClr val="ff0000"/>
            </a:solidFill>
            <a:ln w="12600">
              <a:solidFill>
                <a:srgbClr val="ff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5"/>
          <c:order val="5"/>
          <c:tx>
            <c:strRef>
              <c:f>label 5</c:f>
              <c:strCache>
                <c:ptCount val="1"/>
                <c:pt idx="0">
                  <c:v>LCL X</c:v>
                </c:pt>
              </c:strCache>
            </c:strRef>
          </c:tx>
          <c:spPr>
            <a:solidFill>
              <a:srgbClr val="ff0000"/>
            </a:solidFill>
            <a:ln w="12600">
              <a:solidFill>
                <a:srgbClr val="ff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hiLowLines>
          <c:spPr>
            <a:ln w="0">
              <a:noFill/>
            </a:ln>
          </c:spPr>
        </c:hiLowLines>
        <c:marker val="1"/>
        <c:axId val="68194989"/>
        <c:axId val="21546161"/>
      </c:lineChart>
      <c:catAx>
        <c:axId val="68194989"/>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21546161"/>
        <c:crosses val="autoZero"/>
        <c:auto val="1"/>
        <c:lblAlgn val="ctr"/>
        <c:lblOffset val="100"/>
        <c:noMultiLvlLbl val="0"/>
      </c:catAx>
      <c:valAx>
        <c:axId val="21546161"/>
        <c:scaling>
          <c:orientation val="minMax"/>
        </c:scaling>
        <c:delete val="0"/>
        <c:axPos val="l"/>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68194989"/>
        <c:crosses val="autoZero"/>
        <c:crossBetween val="between"/>
      </c:valAx>
      <c:spPr>
        <a:solidFill>
          <a:srgbClr val="c0c0c0"/>
        </a:solidFill>
        <a:ln w="3240">
          <a:solidFill>
            <a:srgbClr val="000000"/>
          </a:solidFill>
          <a:round/>
        </a:ln>
      </c:spPr>
    </c:plotArea>
    <c:legend>
      <c:legendPos val="r"/>
      <c:layout>
        <c:manualLayout>
          <c:xMode val="edge"/>
          <c:yMode val="edge"/>
          <c:x val="0.84281006680185"/>
          <c:y val="0.219299166551549"/>
          <c:w val="0.143812884593439"/>
          <c:h val="0.557019846203435"/>
        </c:manualLayout>
      </c:layout>
      <c:overlay val="0"/>
      <c:spPr>
        <a:solidFill>
          <a:srgbClr val="ffffff"/>
        </a:solidFill>
        <a:ln w="3240">
          <a:solidFill>
            <a:srgbClr val="000000"/>
          </a:solidFill>
          <a:round/>
        </a:ln>
      </c:spPr>
      <c:txPr>
        <a:bodyPr/>
        <a:lstStyle/>
        <a:p>
          <a:pPr>
            <a:defRPr b="0" sz="845" spc="-1" strike="noStrike">
              <a:solidFill>
                <a:srgbClr val="000000"/>
              </a:solidFill>
              <a:latin typeface="Arial"/>
              <a:ea typeface="Arial"/>
            </a:defRPr>
          </a:pPr>
        </a:p>
      </c:txPr>
    </c:legend>
    <c:plotVisOnly val="1"/>
    <c:dispBlanksAs val="gap"/>
  </c:chart>
  <c:spPr>
    <a:solidFill>
      <a:srgbClr val="ffffff"/>
    </a:solidFill>
    <a:ln w="3240">
      <a:solidFill>
        <a:srgbClr val="000000"/>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752170925220216"/>
          <c:y val="0.116590408405355"/>
          <c:w val="0.750796526519648"/>
          <c:h val="0.757668191831893"/>
        </c:manualLayout>
      </c:layout>
      <c:lineChart>
        <c:grouping val="standard"/>
        <c:varyColors val="0"/>
        <c:ser>
          <c:idx val="0"/>
          <c:order val="0"/>
          <c:tx>
            <c:strRef>
              <c:f>label 0</c:f>
              <c:strCache>
                <c:ptCount val="1"/>
                <c:pt idx="0">
                  <c:v>Op. A</c:v>
                </c:pt>
              </c:strCache>
            </c:strRef>
          </c:tx>
          <c:spPr>
            <a:solidFill>
              <a:srgbClr val="000080"/>
            </a:solidFill>
            <a:ln w="12600">
              <a:solidFill>
                <a:srgbClr val="000080"/>
              </a:solidFill>
              <a:round/>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0</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1"/>
          <c:order val="1"/>
          <c:tx>
            <c:strRef>
              <c:f>label 1</c:f>
              <c:strCache>
                <c:ptCount val="1"/>
                <c:pt idx="0">
                  <c:v>Op. B</c:v>
                </c:pt>
              </c:strCache>
            </c:strRef>
          </c:tx>
          <c:spPr>
            <a:solidFill>
              <a:srgbClr val="ff00ff"/>
            </a:solidFill>
            <a:ln w="12600">
              <a:solidFill>
                <a:srgbClr val="ff00ff"/>
              </a:solidFill>
              <a:round/>
            </a:ln>
          </c:spPr>
          <c:marker>
            <c:symbol val="square"/>
            <c:size val="5"/>
            <c:spPr>
              <a:solidFill>
                <a:srgbClr val="ff00ff"/>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2"/>
          <c:order val="2"/>
          <c:tx>
            <c:strRef>
              <c:f>label 2</c:f>
              <c:strCache>
                <c:ptCount val="1"/>
                <c:pt idx="0">
                  <c:v>Op. C</c:v>
                </c:pt>
              </c:strCache>
            </c:strRef>
          </c:tx>
          <c:spPr>
            <a:solidFill>
              <a:srgbClr val="ffff00"/>
            </a:solidFill>
            <a:ln w="12600">
              <a:solidFill>
                <a:srgbClr val="ffff00"/>
              </a:solidFill>
              <a:round/>
            </a:ln>
          </c:spPr>
          <c:marker>
            <c:symbol val="triangle"/>
            <c:size val="5"/>
            <c:spPr>
              <a:solidFill>
                <a:srgbClr val="ffff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2</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3"/>
          <c:order val="3"/>
          <c:tx>
            <c:strRef>
              <c:f>label 3</c:f>
              <c:strCache>
                <c:ptCount val="1"/>
                <c:pt idx="0">
                  <c:v>Average</c:v>
                </c:pt>
              </c:strCache>
            </c:strRef>
          </c:tx>
          <c:spPr>
            <a:solidFill>
              <a:srgbClr val="000000"/>
            </a:solidFill>
            <a:ln w="25560">
              <a:solidFill>
                <a:srgbClr val="00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3</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4"/>
          <c:order val="4"/>
          <c:tx>
            <c:strRef>
              <c:f>label 4</c:f>
              <c:strCache>
                <c:ptCount val="1"/>
                <c:pt idx="0">
                  <c:v>UCL R</c:v>
                </c:pt>
              </c:strCache>
            </c:strRef>
          </c:tx>
          <c:spPr>
            <a:solidFill>
              <a:srgbClr val="ff0000"/>
            </a:solidFill>
            <a:ln w="12600">
              <a:solidFill>
                <a:srgbClr val="ff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hiLowLines>
          <c:spPr>
            <a:ln w="0">
              <a:noFill/>
            </a:ln>
          </c:spPr>
        </c:hiLowLines>
        <c:marker val="1"/>
        <c:axId val="16981207"/>
        <c:axId val="66458126"/>
      </c:lineChart>
      <c:catAx>
        <c:axId val="16981207"/>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66458126"/>
        <c:crosses val="autoZero"/>
        <c:auto val="1"/>
        <c:lblAlgn val="ctr"/>
        <c:lblOffset val="100"/>
        <c:noMultiLvlLbl val="0"/>
      </c:catAx>
      <c:valAx>
        <c:axId val="66458126"/>
        <c:scaling>
          <c:orientation val="minMax"/>
        </c:scaling>
        <c:delete val="0"/>
        <c:axPos val="l"/>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16981207"/>
        <c:crosses val="autoZero"/>
        <c:crossBetween val="between"/>
      </c:valAx>
      <c:spPr>
        <a:solidFill>
          <a:srgbClr val="c0c0c0"/>
        </a:solidFill>
        <a:ln w="3240">
          <a:solidFill>
            <a:srgbClr val="000000"/>
          </a:solidFill>
          <a:round/>
        </a:ln>
      </c:spPr>
    </c:plotArea>
    <c:legend>
      <c:legendPos val="r"/>
      <c:layout>
        <c:manualLayout>
          <c:xMode val="edge"/>
          <c:yMode val="edge"/>
          <c:x val="0.844482307604526"/>
          <c:y val="0.260090156891823"/>
          <c:w val="0.142140643790764"/>
          <c:h val="0.475337264456293"/>
        </c:manualLayout>
      </c:layout>
      <c:overlay val="0"/>
      <c:spPr>
        <a:solidFill>
          <a:srgbClr val="ffffff"/>
        </a:solidFill>
        <a:ln w="3240">
          <a:solidFill>
            <a:srgbClr val="000000"/>
          </a:solidFill>
          <a:round/>
        </a:ln>
      </c:spPr>
      <c:txPr>
        <a:bodyPr/>
        <a:lstStyle/>
        <a:p>
          <a:pPr>
            <a:defRPr b="0" sz="845" spc="-1" strike="noStrike">
              <a:solidFill>
                <a:srgbClr val="000000"/>
              </a:solidFill>
              <a:latin typeface="Arial"/>
              <a:ea typeface="Arial"/>
            </a:defRPr>
          </a:pPr>
        </a:p>
      </c:txPr>
    </c:legend>
    <c:plotVisOnly val="1"/>
    <c:dispBlanksAs val="gap"/>
  </c:chart>
  <c:spPr>
    <a:solidFill>
      <a:srgbClr val="ffffff"/>
    </a:solidFill>
    <a:ln w="3240">
      <a:solidFill>
        <a:srgbClr val="000000"/>
      </a:solidFill>
      <a:round/>
    </a:ln>
  </c:spPr>
</c:chartSpace>
</file>

<file path=xl/ctrlProps/ctrlProps10.xml><?xml version="1.0" encoding="utf-8"?>
<formControlPr xmlns="http://schemas.microsoft.com/office/spreadsheetml/2009/9/main" objectType="CheckBox" autoLine="false" print="true" lockText="1" noThreeD="1"/>
</file>

<file path=xl/ctrlProps/ctrlProps100.xml><?xml version="1.0" encoding="utf-8"?>
<formControlPr xmlns="http://schemas.microsoft.com/office/spreadsheetml/2009/9/main" objectType="CheckBox" autoLine="false" print="true" lockText="1" noThreeD="1"/>
</file>

<file path=xl/ctrlProps/ctrlProps101.xml><?xml version="1.0" encoding="utf-8"?>
<formControlPr xmlns="http://schemas.microsoft.com/office/spreadsheetml/2009/9/main" objectType="CheckBox" autoLine="false" print="true" lockText="1" noThreeD="1"/>
</file>

<file path=xl/ctrlProps/ctrlProps102.xml><?xml version="1.0" encoding="utf-8"?>
<formControlPr xmlns="http://schemas.microsoft.com/office/spreadsheetml/2009/9/main" objectType="CheckBox" autoLine="false" print="true" lockText="1" noThreeD="1"/>
</file>

<file path=xl/ctrlProps/ctrlProps103.xml><?xml version="1.0" encoding="utf-8"?>
<formControlPr xmlns="http://schemas.microsoft.com/office/spreadsheetml/2009/9/main" objectType="CheckBox" autoLine="false" print="true" lockText="1" noThreeD="1"/>
</file>

<file path=xl/ctrlProps/ctrlProps104.xml><?xml version="1.0" encoding="utf-8"?>
<formControlPr xmlns="http://schemas.microsoft.com/office/spreadsheetml/2009/9/main" objectType="CheckBox" autoLine="false" print="true" lockText="1" noThreeD="1"/>
</file>

<file path=xl/ctrlProps/ctrlProps105.xml><?xml version="1.0" encoding="utf-8"?>
<formControlPr xmlns="http://schemas.microsoft.com/office/spreadsheetml/2009/9/main" objectType="CheckBox" autoLine="false" print="true" lockText="1" noThreeD="1"/>
</file>

<file path=xl/ctrlProps/ctrlProps106.xml><?xml version="1.0" encoding="utf-8"?>
<formControlPr xmlns="http://schemas.microsoft.com/office/spreadsheetml/2009/9/main" objectType="CheckBox" autoLine="false" print="true" lockText="1" noThreeD="1"/>
</file>

<file path=xl/ctrlProps/ctrlProps11.xml><?xml version="1.0" encoding="utf-8"?>
<formControlPr xmlns="http://schemas.microsoft.com/office/spreadsheetml/2009/9/main" objectType="CheckBox" autoLine="false" print="true" lockText="1" noThreeD="1"/>
</file>

<file path=xl/ctrlProps/ctrlProps12.xml><?xml version="1.0" encoding="utf-8"?>
<formControlPr xmlns="http://schemas.microsoft.com/office/spreadsheetml/2009/9/main" objectType="CheckBox" autoLine="false" print="true" lockText="1" noThreeD="1"/>
</file>

<file path=xl/ctrlProps/ctrlProps13.xml><?xml version="1.0" encoding="utf-8"?>
<formControlPr xmlns="http://schemas.microsoft.com/office/spreadsheetml/2009/9/main" objectType="CheckBox" autoLine="false" print="true" lockText="1" noThreeD="1"/>
</file>

<file path=xl/ctrlProps/ctrlProps14.xml><?xml version="1.0" encoding="utf-8"?>
<formControlPr xmlns="http://schemas.microsoft.com/office/spreadsheetml/2009/9/main" objectType="CheckBox" autoLine="false" print="true" lockText="1" noThreeD="1"/>
</file>

<file path=xl/ctrlProps/ctrlProps15.xml><?xml version="1.0" encoding="utf-8"?>
<formControlPr xmlns="http://schemas.microsoft.com/office/spreadsheetml/2009/9/main" objectType="CheckBox" autoLine="false" print="true" lockText="1" noThreeD="1"/>
</file>

<file path=xl/ctrlProps/ctrlProps16.xml><?xml version="1.0" encoding="utf-8"?>
<formControlPr xmlns="http://schemas.microsoft.com/office/spreadsheetml/2009/9/main" objectType="CheckBox" autoLine="false" print="true" lockText="1" noThreeD="1"/>
</file>

<file path=xl/ctrlProps/ctrlProps17.xml><?xml version="1.0" encoding="utf-8"?>
<formControlPr xmlns="http://schemas.microsoft.com/office/spreadsheetml/2009/9/main" objectType="CheckBox" autoLine="false" print="true" lockText="1" noThreeD="1"/>
</file>

<file path=xl/ctrlProps/ctrlProps18.xml><?xml version="1.0" encoding="utf-8"?>
<formControlPr xmlns="http://schemas.microsoft.com/office/spreadsheetml/2009/9/main" objectType="CheckBox" autoLine="false" print="true" lockText="1" noThreeD="1"/>
</file>

<file path=xl/ctrlProps/ctrlProps19.xml><?xml version="1.0" encoding="utf-8"?>
<formControlPr xmlns="http://schemas.microsoft.com/office/spreadsheetml/2009/9/main" objectType="CheckBox" autoLine="false" print="true" lockText="1" noThreeD="1"/>
</file>

<file path=xl/ctrlProps/ctrlProps2.xml><?xml version="1.0" encoding="utf-8"?>
<formControlPr xmlns="http://schemas.microsoft.com/office/spreadsheetml/2009/9/main" objectType="CheckBox" autoLine="false" print="true" lockText="1" noThreeD="1"/>
</file>

<file path=xl/ctrlProps/ctrlProps20.xml><?xml version="1.0" encoding="utf-8"?>
<formControlPr xmlns="http://schemas.microsoft.com/office/spreadsheetml/2009/9/main" objectType="CheckBox" autoLine="false" print="true" lockText="1" noThreeD="1"/>
</file>

<file path=xl/ctrlProps/ctrlProps21.xml><?xml version="1.0" encoding="utf-8"?>
<formControlPr xmlns="http://schemas.microsoft.com/office/spreadsheetml/2009/9/main" objectType="CheckBox" autoLine="false" print="true" lockText="1" noThreeD="1"/>
</file>

<file path=xl/ctrlProps/ctrlProps22.xml><?xml version="1.0" encoding="utf-8"?>
<formControlPr xmlns="http://schemas.microsoft.com/office/spreadsheetml/2009/9/main" objectType="CheckBox" autoLine="false" print="true" lockText="1" noThreeD="1"/>
</file>

<file path=xl/ctrlProps/ctrlProps23.xml><?xml version="1.0" encoding="utf-8"?>
<formControlPr xmlns="http://schemas.microsoft.com/office/spreadsheetml/2009/9/main" objectType="CheckBox" autoLine="false" print="true" lockText="1" noThreeD="1"/>
</file>

<file path=xl/ctrlProps/ctrlProps24.xml><?xml version="1.0" encoding="utf-8"?>
<formControlPr xmlns="http://schemas.microsoft.com/office/spreadsheetml/2009/9/main" objectType="CheckBox" autoLine="false" print="true" lockText="1" noThreeD="1"/>
</file>

<file path=xl/ctrlProps/ctrlProps25.xml><?xml version="1.0" encoding="utf-8"?>
<formControlPr xmlns="http://schemas.microsoft.com/office/spreadsheetml/2009/9/main" objectType="CheckBox" autoLine="false" print="true" lockText="1" noThreeD="1"/>
</file>

<file path=xl/ctrlProps/ctrlProps26.xml><?xml version="1.0" encoding="utf-8"?>
<formControlPr xmlns="http://schemas.microsoft.com/office/spreadsheetml/2009/9/main" objectType="CheckBox" autoLine="false" print="true" lockText="1" noThreeD="1"/>
</file>

<file path=xl/ctrlProps/ctrlProps27.xml><?xml version="1.0" encoding="utf-8"?>
<formControlPr xmlns="http://schemas.microsoft.com/office/spreadsheetml/2009/9/main" objectType="CheckBox" autoLine="false" print="true" lockText="1" noThreeD="1"/>
</file>

<file path=xl/ctrlProps/ctrlProps28.xml><?xml version="1.0" encoding="utf-8"?>
<formControlPr xmlns="http://schemas.microsoft.com/office/spreadsheetml/2009/9/main" objectType="CheckBox" autoLine="false" print="true" lockText="1" noThreeD="1"/>
</file>

<file path=xl/ctrlProps/ctrlProps29.xml><?xml version="1.0" encoding="utf-8"?>
<formControlPr xmlns="http://schemas.microsoft.com/office/spreadsheetml/2009/9/main" objectType="CheckBox" autoLine="false" print="true" lockText="1" noThreeD="1"/>
</file>

<file path=xl/ctrlProps/ctrlProps3.xml><?xml version="1.0" encoding="utf-8"?>
<formControlPr xmlns="http://schemas.microsoft.com/office/spreadsheetml/2009/9/main" objectType="CheckBox" checked="Checked" autoLine="false" print="true" lockText="1" noThreeD="1"/>
</file>

<file path=xl/ctrlProps/ctrlProps30.xml><?xml version="1.0" encoding="utf-8"?>
<formControlPr xmlns="http://schemas.microsoft.com/office/spreadsheetml/2009/9/main" objectType="CheckBox" autoLine="false" print="true" lockText="1" noThreeD="1"/>
</file>

<file path=xl/ctrlProps/ctrlProps31.xml><?xml version="1.0" encoding="utf-8"?>
<formControlPr xmlns="http://schemas.microsoft.com/office/spreadsheetml/2009/9/main" objectType="CheckBox" autoLine="false" print="true" lockText="1" noThreeD="1"/>
</file>

<file path=xl/ctrlProps/ctrlProps32.xml><?xml version="1.0" encoding="utf-8"?>
<formControlPr xmlns="http://schemas.microsoft.com/office/spreadsheetml/2009/9/main" objectType="CheckBox" autoLine="false" print="true" lockText="1" noThreeD="1"/>
</file>

<file path=xl/ctrlProps/ctrlProps33.xml><?xml version="1.0" encoding="utf-8"?>
<formControlPr xmlns="http://schemas.microsoft.com/office/spreadsheetml/2009/9/main" objectType="CheckBox" autoLine="false" print="true" lockText="1" noThreeD="1"/>
</file>

<file path=xl/ctrlProps/ctrlProps34.xml><?xml version="1.0" encoding="utf-8"?>
<formControlPr xmlns="http://schemas.microsoft.com/office/spreadsheetml/2009/9/main" objectType="CheckBox" autoLine="false" print="true" lockText="1" noThreeD="1"/>
</file>

<file path=xl/ctrlProps/ctrlProps35.xml><?xml version="1.0" encoding="utf-8"?>
<formControlPr xmlns="http://schemas.microsoft.com/office/spreadsheetml/2009/9/main" objectType="CheckBox" autoLine="false" print="true" lockText="1" noThreeD="1"/>
</file>

<file path=xl/ctrlProps/ctrlProps36.xml><?xml version="1.0" encoding="utf-8"?>
<formControlPr xmlns="http://schemas.microsoft.com/office/spreadsheetml/2009/9/main" objectType="CheckBox" autoLine="false" print="true" lockText="1" noThreeD="1"/>
</file>

<file path=xl/ctrlProps/ctrlProps37.xml><?xml version="1.0" encoding="utf-8"?>
<formControlPr xmlns="http://schemas.microsoft.com/office/spreadsheetml/2009/9/main" objectType="CheckBox" autoLine="false" print="true" lockText="1" noThreeD="1"/>
</file>

<file path=xl/ctrlProps/ctrlProps38.xml><?xml version="1.0" encoding="utf-8"?>
<formControlPr xmlns="http://schemas.microsoft.com/office/spreadsheetml/2009/9/main" objectType="CheckBox" autoLine="false" print="true" lockText="1" noThreeD="1"/>
</file>

<file path=xl/ctrlProps/ctrlProps39.xml><?xml version="1.0" encoding="utf-8"?>
<formControlPr xmlns="http://schemas.microsoft.com/office/spreadsheetml/2009/9/main" objectType="CheckBox" autoLine="false" print="true" lockText="1" noThreeD="1"/>
</file>

<file path=xl/ctrlProps/ctrlProps4.xml><?xml version="1.0" encoding="utf-8"?>
<formControlPr xmlns="http://schemas.microsoft.com/office/spreadsheetml/2009/9/main" objectType="CheckBox" checked="Checked" autoLine="false" print="true" lockText="1" noThreeD="1"/>
</file>

<file path=xl/ctrlProps/ctrlProps40.xml><?xml version="1.0" encoding="utf-8"?>
<formControlPr xmlns="http://schemas.microsoft.com/office/spreadsheetml/2009/9/main" objectType="CheckBox" autoLine="false" print="true" lockText="1" noThreeD="1"/>
</file>

<file path=xl/ctrlProps/ctrlProps41.xml><?xml version="1.0" encoding="utf-8"?>
<formControlPr xmlns="http://schemas.microsoft.com/office/spreadsheetml/2009/9/main" objectType="CheckBox" autoLine="false" print="true" lockText="1" noThreeD="1"/>
</file>

<file path=xl/ctrlProps/ctrlProps42.xml><?xml version="1.0" encoding="utf-8"?>
<formControlPr xmlns="http://schemas.microsoft.com/office/spreadsheetml/2009/9/main" objectType="CheckBox" autoLine="false" print="true" lockText="1" noThreeD="1"/>
</file>

<file path=xl/ctrlProps/ctrlProps43.xml><?xml version="1.0" encoding="utf-8"?>
<formControlPr xmlns="http://schemas.microsoft.com/office/spreadsheetml/2009/9/main" objectType="CheckBox" autoLine="false" print="true" lockText="1" noThreeD="1"/>
</file>

<file path=xl/ctrlProps/ctrlProps45.xml><?xml version="1.0" encoding="utf-8"?>
<formControlPr xmlns="http://schemas.microsoft.com/office/spreadsheetml/2009/9/main" objectType="CheckBox" autoLine="false" print="true" lockText="1" noThreeD="1"/>
</file>

<file path=xl/ctrlProps/ctrlProps46.xml><?xml version="1.0" encoding="utf-8"?>
<formControlPr xmlns="http://schemas.microsoft.com/office/spreadsheetml/2009/9/main" objectType="CheckBox" autoLine="false" print="true" lockText="1" noThreeD="1"/>
</file>

<file path=xl/ctrlProps/ctrlProps5.xml><?xml version="1.0" encoding="utf-8"?>
<formControlPr xmlns="http://schemas.microsoft.com/office/spreadsheetml/2009/9/main" objectType="CheckBox" autoLine="false" print="true" lockText="1" noThreeD="1"/>
</file>

<file path=xl/ctrlProps/ctrlProps50.xml><?xml version="1.0" encoding="utf-8"?>
<formControlPr xmlns="http://schemas.microsoft.com/office/spreadsheetml/2009/9/main" objectType="Button" lockText="1"/>
</file>

<file path=xl/ctrlProps/ctrlProps58.xml><?xml version="1.0" encoding="utf-8"?>
<formControlPr xmlns="http://schemas.microsoft.com/office/spreadsheetml/2009/9/main" objectType="Button" lockText="1"/>
</file>

<file path=xl/ctrlProps/ctrlProps6.xml><?xml version="1.0" encoding="utf-8"?>
<formControlPr xmlns="http://schemas.microsoft.com/office/spreadsheetml/2009/9/main" objectType="CheckBox" autoLine="false" print="true" lockText="1" noThreeD="1"/>
</file>

<file path=xl/ctrlProps/ctrlProps62.xml><?xml version="1.0" encoding="utf-8"?>
<formControlPr xmlns="http://schemas.microsoft.com/office/spreadsheetml/2009/9/main" objectType="CheckBox" autoLine="false" print="true" lockText="1" noThreeD="1"/>
</file>

<file path=xl/ctrlProps/ctrlProps63.xml><?xml version="1.0" encoding="utf-8"?>
<formControlPr xmlns="http://schemas.microsoft.com/office/spreadsheetml/2009/9/main" objectType="CheckBox" autoLine="false" print="true" lockText="1" noThreeD="1"/>
</file>

<file path=xl/ctrlProps/ctrlProps64.xml><?xml version="1.0" encoding="utf-8"?>
<formControlPr xmlns="http://schemas.microsoft.com/office/spreadsheetml/2009/9/main" objectType="CheckBox" autoLine="false" print="true" lockText="1" noThreeD="1"/>
</file>

<file path=xl/ctrlProps/ctrlProps65.xml><?xml version="1.0" encoding="utf-8"?>
<formControlPr xmlns="http://schemas.microsoft.com/office/spreadsheetml/2009/9/main" objectType="CheckBox" autoLine="false" print="true" lockText="1" noThreeD="1"/>
</file>

<file path=xl/ctrlProps/ctrlProps66.xml><?xml version="1.0" encoding="utf-8"?>
<formControlPr xmlns="http://schemas.microsoft.com/office/spreadsheetml/2009/9/main" objectType="CheckBox" autoLine="false" print="true" lockText="1" noThreeD="1"/>
</file>

<file path=xl/ctrlProps/ctrlProps67.xml><?xml version="1.0" encoding="utf-8"?>
<formControlPr xmlns="http://schemas.microsoft.com/office/spreadsheetml/2009/9/main" objectType="CheckBox" autoLine="false" print="true" lockText="1" noThreeD="1"/>
</file>

<file path=xl/ctrlProps/ctrlProps68.xml><?xml version="1.0" encoding="utf-8"?>
<formControlPr xmlns="http://schemas.microsoft.com/office/spreadsheetml/2009/9/main" objectType="CheckBox" autoLine="false" print="true" lockText="1" noThreeD="1"/>
</file>

<file path=xl/ctrlProps/ctrlProps69.xml><?xml version="1.0" encoding="utf-8"?>
<formControlPr xmlns="http://schemas.microsoft.com/office/spreadsheetml/2009/9/main" objectType="CheckBox" autoLine="false" print="true" lockText="1" noThreeD="1"/>
</file>

<file path=xl/ctrlProps/ctrlProps7.xml><?xml version="1.0" encoding="utf-8"?>
<formControlPr xmlns="http://schemas.microsoft.com/office/spreadsheetml/2009/9/main" objectType="CheckBox" autoLine="false" print="true" lockText="1" noThreeD="1"/>
</file>

<file path=xl/ctrlProps/ctrlProps70.xml><?xml version="1.0" encoding="utf-8"?>
<formControlPr xmlns="http://schemas.microsoft.com/office/spreadsheetml/2009/9/main" objectType="CheckBox" autoLine="false" print="true" lockText="1" noThreeD="1"/>
</file>

<file path=xl/ctrlProps/ctrlProps71.xml><?xml version="1.0" encoding="utf-8"?>
<formControlPr xmlns="http://schemas.microsoft.com/office/spreadsheetml/2009/9/main" objectType="CheckBox" autoLine="false" print="true" lockText="1" noThreeD="1"/>
</file>

<file path=xl/ctrlProps/ctrlProps72.xml><?xml version="1.0" encoding="utf-8"?>
<formControlPr xmlns="http://schemas.microsoft.com/office/spreadsheetml/2009/9/main" objectType="CheckBox" autoLine="false" print="true" lockText="1" noThreeD="1"/>
</file>

<file path=xl/ctrlProps/ctrlProps73.xml><?xml version="1.0" encoding="utf-8"?>
<formControlPr xmlns="http://schemas.microsoft.com/office/spreadsheetml/2009/9/main" objectType="CheckBox" autoLine="false" print="true" lockText="1" noThreeD="1"/>
</file>

<file path=xl/ctrlProps/ctrlProps74.xml><?xml version="1.0" encoding="utf-8"?>
<formControlPr xmlns="http://schemas.microsoft.com/office/spreadsheetml/2009/9/main" objectType="CheckBox" autoLine="false" print="true" lockText="1" noThreeD="1"/>
</file>

<file path=xl/ctrlProps/ctrlProps75.xml><?xml version="1.0" encoding="utf-8"?>
<formControlPr xmlns="http://schemas.microsoft.com/office/spreadsheetml/2009/9/main" objectType="CheckBox" autoLine="false" print="true" lockText="1" noThreeD="1"/>
</file>

<file path=xl/ctrlProps/ctrlProps76.xml><?xml version="1.0" encoding="utf-8"?>
<formControlPr xmlns="http://schemas.microsoft.com/office/spreadsheetml/2009/9/main" objectType="CheckBox" autoLine="false" print="true" lockText="1" noThreeD="1"/>
</file>

<file path=xl/ctrlProps/ctrlProps77.xml><?xml version="1.0" encoding="utf-8"?>
<formControlPr xmlns="http://schemas.microsoft.com/office/spreadsheetml/2009/9/main" objectType="CheckBox" autoLine="false" print="true" lockText="1" noThreeD="1"/>
</file>

<file path=xl/ctrlProps/ctrlProps78.xml><?xml version="1.0" encoding="utf-8"?>
<formControlPr xmlns="http://schemas.microsoft.com/office/spreadsheetml/2009/9/main" objectType="CheckBox" autoLine="false" print="true" lockText="1" noThreeD="1"/>
</file>

<file path=xl/ctrlProps/ctrlProps79.xml><?xml version="1.0" encoding="utf-8"?>
<formControlPr xmlns="http://schemas.microsoft.com/office/spreadsheetml/2009/9/main" objectType="CheckBox" autoLine="false" print="true" lockText="1" noThreeD="1"/>
</file>

<file path=xl/ctrlProps/ctrlProps8.xml><?xml version="1.0" encoding="utf-8"?>
<formControlPr xmlns="http://schemas.microsoft.com/office/spreadsheetml/2009/9/main" objectType="CheckBox" autoLine="false" print="true" lockText="1" noThreeD="1"/>
</file>

<file path=xl/ctrlProps/ctrlProps80.xml><?xml version="1.0" encoding="utf-8"?>
<formControlPr xmlns="http://schemas.microsoft.com/office/spreadsheetml/2009/9/main" objectType="CheckBox" autoLine="false" print="true" lockText="1" noThreeD="1"/>
</file>

<file path=xl/ctrlProps/ctrlProps81.xml><?xml version="1.0" encoding="utf-8"?>
<formControlPr xmlns="http://schemas.microsoft.com/office/spreadsheetml/2009/9/main" objectType="CheckBox" autoLine="false" print="true" lockText="1" noThreeD="1"/>
</file>

<file path=xl/ctrlProps/ctrlProps82.xml><?xml version="1.0" encoding="utf-8"?>
<formControlPr xmlns="http://schemas.microsoft.com/office/spreadsheetml/2009/9/main" objectType="CheckBox" autoLine="false" print="true" lockText="1" noThreeD="1"/>
</file>

<file path=xl/ctrlProps/ctrlProps83.xml><?xml version="1.0" encoding="utf-8"?>
<formControlPr xmlns="http://schemas.microsoft.com/office/spreadsheetml/2009/9/main" objectType="CheckBox" autoLine="false" print="true" lockText="1" noThreeD="1"/>
</file>

<file path=xl/ctrlProps/ctrlProps84.xml><?xml version="1.0" encoding="utf-8"?>
<formControlPr xmlns="http://schemas.microsoft.com/office/spreadsheetml/2009/9/main" objectType="CheckBox" autoLine="false" print="true" lockText="1" noThreeD="1"/>
</file>

<file path=xl/ctrlProps/ctrlProps85.xml><?xml version="1.0" encoding="utf-8"?>
<formControlPr xmlns="http://schemas.microsoft.com/office/spreadsheetml/2009/9/main" objectType="CheckBox" autoLine="false" print="true" lockText="1" noThreeD="1"/>
</file>

<file path=xl/ctrlProps/ctrlProps86.xml><?xml version="1.0" encoding="utf-8"?>
<formControlPr xmlns="http://schemas.microsoft.com/office/spreadsheetml/2009/9/main" objectType="CheckBox" autoLine="false" print="true" lockText="1" noThreeD="1"/>
</file>

<file path=xl/ctrlProps/ctrlProps87.xml><?xml version="1.0" encoding="utf-8"?>
<formControlPr xmlns="http://schemas.microsoft.com/office/spreadsheetml/2009/9/main" objectType="CheckBox" autoLine="false" print="true" lockText="1" noThreeD="1"/>
</file>

<file path=xl/ctrlProps/ctrlProps88.xml><?xml version="1.0" encoding="utf-8"?>
<formControlPr xmlns="http://schemas.microsoft.com/office/spreadsheetml/2009/9/main" objectType="CheckBox" autoLine="false" print="true" lockText="1" noThreeD="1"/>
</file>

<file path=xl/ctrlProps/ctrlProps89.xml><?xml version="1.0" encoding="utf-8"?>
<formControlPr xmlns="http://schemas.microsoft.com/office/spreadsheetml/2009/9/main" objectType="CheckBox" autoLine="false" print="true" lockText="1" noThreeD="1"/>
</file>

<file path=xl/ctrlProps/ctrlProps9.xml><?xml version="1.0" encoding="utf-8"?>
<formControlPr xmlns="http://schemas.microsoft.com/office/spreadsheetml/2009/9/main" objectType="CheckBox" autoLine="false" print="true" lockText="1" noThreeD="1"/>
</file>

<file path=xl/ctrlProps/ctrlProps90.xml><?xml version="1.0" encoding="utf-8"?>
<formControlPr xmlns="http://schemas.microsoft.com/office/spreadsheetml/2009/9/main" objectType="CheckBox" autoLine="false" print="true" lockText="1" noThreeD="1"/>
</file>

<file path=xl/ctrlProps/ctrlProps91.xml><?xml version="1.0" encoding="utf-8"?>
<formControlPr xmlns="http://schemas.microsoft.com/office/spreadsheetml/2009/9/main" objectType="CheckBox" autoLine="false" print="true" lockText="1" noThreeD="1"/>
</file>

<file path=xl/ctrlProps/ctrlProps92.xml><?xml version="1.0" encoding="utf-8"?>
<formControlPr xmlns="http://schemas.microsoft.com/office/spreadsheetml/2009/9/main" objectType="CheckBox" autoLine="false" print="true" lockText="1" noThreeD="1"/>
</file>

<file path=xl/ctrlProps/ctrlProps93.xml><?xml version="1.0" encoding="utf-8"?>
<formControlPr xmlns="http://schemas.microsoft.com/office/spreadsheetml/2009/9/main" objectType="CheckBox" autoLine="false" print="true" lockText="1" noThreeD="1"/>
</file>

<file path=xl/ctrlProps/ctrlProps94.xml><?xml version="1.0" encoding="utf-8"?>
<formControlPr xmlns="http://schemas.microsoft.com/office/spreadsheetml/2009/9/main" objectType="CheckBox" autoLine="false" print="true" lockText="1" noThreeD="1"/>
</file>

<file path=xl/ctrlProps/ctrlProps95.xml><?xml version="1.0" encoding="utf-8"?>
<formControlPr xmlns="http://schemas.microsoft.com/office/spreadsheetml/2009/9/main" objectType="CheckBox" autoLine="false" print="true" lockText="1" noThreeD="1"/>
</file>

<file path=xl/ctrlProps/ctrlProps96.xml><?xml version="1.0" encoding="utf-8"?>
<formControlPr xmlns="http://schemas.microsoft.com/office/spreadsheetml/2009/9/main" objectType="CheckBox" autoLine="false" print="true" lockText="1" noThreeD="1"/>
</file>

<file path=xl/ctrlProps/ctrlProps97.xml><?xml version="1.0" encoding="utf-8"?>
<formControlPr xmlns="http://schemas.microsoft.com/office/spreadsheetml/2009/9/main" objectType="CheckBox" autoLine="false" print="true" lockText="1" noThreeD="1"/>
</file>

<file path=xl/ctrlProps/ctrlProps98.xml><?xml version="1.0" encoding="utf-8"?>
<formControlPr xmlns="http://schemas.microsoft.com/office/spreadsheetml/2009/9/main" objectType="CheckBox" autoLine="false" print="true" lockText="1" noThreeD="1"/>
</file>

<file path=xl/ctrlProps/ctrlProps99.xml><?xml version="1.0" encoding="utf-8"?>
<formControlPr xmlns="http://schemas.microsoft.com/office/spreadsheetml/2009/9/main" objectType="CheckBox" autoLine="false" print="true" lockText="1" noThreeD="1"/>
</file>

<file path=xl/drawings/_rels/drawing53.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
</Relationships>
</file>

<file path=xl/drawings/_rels/drawing55.xml.rels><?xml version="1.0" encoding="UTF-8"?>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 Id="rId3" Type="http://schemas.openxmlformats.org/officeDocument/2006/relationships/chart" Target="../charts/chart10.xml"/><Relationship Id="rId4" Type="http://schemas.openxmlformats.org/officeDocument/2006/relationships/chart" Target="../charts/chart11.xml"/><Relationship Id="rId5" Type="http://schemas.openxmlformats.org/officeDocument/2006/relationships/chart" Target="../charts/chart12.xml"/><Relationship Id="rId6" Type="http://schemas.openxmlformats.org/officeDocument/2006/relationships/chart" Target="../charts/chart13.xml"/><Relationship Id="rId7" Type="http://schemas.openxmlformats.org/officeDocument/2006/relationships/chart" Target="../charts/chart14.xml"/>
</Relationships>
</file>

<file path=xl/drawings/_rels/drawing56.xml.rels><?xml version="1.0" encoding="UTF-8"?>
<Relationships xmlns="http://schemas.openxmlformats.org/package/2006/relationships"><Relationship Id="rId1" Type="http://schemas.openxmlformats.org/officeDocument/2006/relationships/chart" Target="../charts/chart15.xml"/><Relationship Id="rId2" Type="http://schemas.openxmlformats.org/officeDocument/2006/relationships/chart" Target="../charts/chart16.xml"/><Relationship Id="rId3" Type="http://schemas.openxmlformats.org/officeDocument/2006/relationships/chart" Target="../charts/chart17.xml"/><Relationship Id="rId4" Type="http://schemas.openxmlformats.org/officeDocument/2006/relationships/chart" Target="../charts/chart18.xml"/><Relationship Id="rId5" Type="http://schemas.openxmlformats.org/officeDocument/2006/relationships/chart" Target="../charts/chart19.xml"/><Relationship Id="rId6" Type="http://schemas.openxmlformats.org/officeDocument/2006/relationships/chart" Target="../charts/chart20.xml"/><Relationship Id="rId7" Type="http://schemas.openxmlformats.org/officeDocument/2006/relationships/chart" Target="../charts/chart21.xml"/>
</Relationships>
</file>

<file path=xl/drawings/_rels/drawing59.xml.rels><?xml version="1.0" encoding="UTF-8"?>
<Relationships xmlns="http://schemas.openxmlformats.org/package/2006/relationships"><Relationship Id="rId1" Type="http://schemas.openxmlformats.org/officeDocument/2006/relationships/chart" Target="../charts/chart22.xml"/>
</Relationships>
</file>

<file path=xl/drawings/_rels/drawing6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1428840</xdr:colOff>
      <xdr:row>74</xdr:row>
      <xdr:rowOff>57240</xdr:rowOff>
    </xdr:from>
    <xdr:to>
      <xdr:col>2</xdr:col>
      <xdr:colOff>1657080</xdr:colOff>
      <xdr:row>74</xdr:row>
      <xdr:rowOff>102600</xdr:rowOff>
    </xdr:to>
    <xdr:sp>
      <xdr:nvSpPr>
        <xdr:cNvPr id="0" name="Right Arrow 1"/>
        <xdr:cNvSpPr/>
      </xdr:nvSpPr>
      <xdr:spPr>
        <a:xfrm>
          <a:off x="1811160" y="14078160"/>
          <a:ext cx="228240" cy="45360"/>
        </a:xfrm>
        <a:prstGeom prst="rightArrow">
          <a:avLst>
            <a:gd name="adj1" fmla="val 50000"/>
            <a:gd name="adj2" fmla="val 50000"/>
          </a:avLst>
        </a:prstGeom>
        <a:noFill/>
        <a:ln>
          <a:solidFill>
            <a:srgbClr val="00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6</xdr:col>
      <xdr:colOff>637920</xdr:colOff>
      <xdr:row>21</xdr:row>
      <xdr:rowOff>171360</xdr:rowOff>
    </xdr:from>
    <xdr:to>
      <xdr:col>10</xdr:col>
      <xdr:colOff>1028520</xdr:colOff>
      <xdr:row>21</xdr:row>
      <xdr:rowOff>171360</xdr:rowOff>
    </xdr:to>
    <xdr:sp>
      <xdr:nvSpPr>
        <xdr:cNvPr id="1" name="Straight Connector 2"/>
        <xdr:cNvSpPr/>
      </xdr:nvSpPr>
      <xdr:spPr>
        <a:xfrm>
          <a:off x="5423760" y="3828960"/>
          <a:ext cx="4179960" cy="0"/>
        </a:xfrm>
        <a:prstGeom prst="line">
          <a:avLst/>
        </a:prstGeom>
        <a:ln>
          <a:solidFill>
            <a:srgbClr val="000000"/>
          </a:solidFill>
          <a:round/>
        </a:ln>
      </xdr:spPr>
      <xdr:style>
        <a:lnRef idx="1">
          <a:schemeClr val="accent1"/>
        </a:lnRef>
        <a:fillRef idx="0">
          <a:schemeClr val="accent1"/>
        </a:fillRef>
        <a:effectRef idx="0">
          <a:schemeClr val="accent1"/>
        </a:effectRef>
        <a:fontRef idx="minor"/>
      </xdr:style>
    </xdr:sp>
    <xdr:clientData/>
  </xdr:twoCellAnchor>
  <mc:AlternateContent xmlns:mc="http://schemas.openxmlformats.org/markup-compatibility/2006">
    <mc:Choice xmlns:a14="http://schemas.microsoft.com/office/drawing/2010/main" Requires="a14">
      <xdr:twoCellAnchor editAs="oneCell">
        <xdr:from>
          <xdr:col>0</xdr:col>
          <xdr:colOff>382320</xdr:colOff>
          <xdr:row>4</xdr:row>
          <xdr:rowOff>1066680</xdr:rowOff>
        </xdr:from>
        <xdr:to>
          <xdr:col>1</xdr:col>
          <xdr:colOff>-2959560</xdr:colOff>
          <xdr:row>5</xdr:row>
          <xdr:rowOff>-171360</xdr:rowOff>
        </xdr:to>
        <xdr:sp>
          <xdr:nvSpPr>
            <xdr:cNvPr id="0" name="Option Button 1" descr="Initial Submission" hidden="0"/>
            <xdr:cNvSpPr/>
          </xdr:nvSpPr>
          <xdr:spPr>
            <a:xfrm>
              <a:off x="0" y="0"/>
              <a:ext cx="0" cy="0"/>
            </a:xfrm>
            <a:prstGeom prst="rect">
              <a:avLst/>
            </a:prstGeom>
          </xdr:spPr>
          <xdr:txBody>
            <a:bodyPr anchor="ctr">
              <a:noAutofit/>
            </a:bodyPr>
            <a:p>
              <a:r>
                <a:t>Initial Submission</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Option Button 2" descr="Engineering Changes" hidden="0"/>
            <xdr:cNvSpPr/>
          </xdr:nvSpPr>
          <xdr:spPr>
            <a:xfrm>
              <a:off x="0" y="0"/>
              <a:ext cx="0" cy="0"/>
            </a:xfrm>
            <a:prstGeom prst="rect">
              <a:avLst/>
            </a:prstGeom>
          </xdr:spPr>
          <xdr:txBody>
            <a:bodyPr anchor="ctr">
              <a:noAutofit/>
            </a:bodyPr>
            <a:p>
              <a:r>
                <a:t>Engineering Changes</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Option Button 3" descr="Tooling: Transfer, Replacement, Refurbishment, Additional" hidden="0"/>
            <xdr:cNvSpPr/>
          </xdr:nvSpPr>
          <xdr:spPr>
            <a:xfrm>
              <a:off x="0" y="0"/>
              <a:ext cx="0" cy="0"/>
            </a:xfrm>
            <a:prstGeom prst="rect">
              <a:avLst/>
            </a:prstGeom>
          </xdr:spPr>
          <xdr:txBody>
            <a:bodyPr anchor="ctr">
              <a:noAutofit/>
            </a:bodyPr>
            <a:p>
              <a:r>
                <a:t>Tooling: Transfer, Replacement, Refurbishment, Additional</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Option Button 4" descr="Correction of Discrepancy / Corrective action" hidden="0"/>
            <xdr:cNvSpPr/>
          </xdr:nvSpPr>
          <xdr:spPr>
            <a:xfrm>
              <a:off x="0" y="0"/>
              <a:ext cx="0" cy="0"/>
            </a:xfrm>
            <a:prstGeom prst="rect">
              <a:avLst/>
            </a:prstGeom>
          </xdr:spPr>
          <xdr:txBody>
            <a:bodyPr anchor="ctr">
              <a:noAutofit/>
            </a:bodyPr>
            <a:p>
              <a:r>
                <a:t>Correction of Discrepancy / Corrective action</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Option Button 5" descr="Tooling inactive &gt; 1 year" hidden="0"/>
            <xdr:cNvSpPr/>
          </xdr:nvSpPr>
          <xdr:spPr>
            <a:xfrm>
              <a:off x="0" y="0"/>
              <a:ext cx="0" cy="0"/>
            </a:xfrm>
            <a:prstGeom prst="rect">
              <a:avLst/>
            </a:prstGeom>
          </xdr:spPr>
          <xdr:txBody>
            <a:bodyPr anchor="ctr">
              <a:noAutofit/>
            </a:bodyPr>
            <a:p>
              <a:r>
                <a:t>Tooling inactive &gt; 1 year</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Option Button 6" descr="Change of material" hidden="0"/>
            <xdr:cNvSpPr/>
          </xdr:nvSpPr>
          <xdr:spPr>
            <a:xfrm>
              <a:off x="0" y="0"/>
              <a:ext cx="0" cy="0"/>
            </a:xfrm>
            <a:prstGeom prst="rect">
              <a:avLst/>
            </a:prstGeom>
          </xdr:spPr>
          <xdr:txBody>
            <a:bodyPr anchor="ctr">
              <a:noAutofit/>
            </a:bodyPr>
            <a:p>
              <a:r>
                <a:t>Change of material</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Option Button 7" descr="Sub-supplier / material source change" hidden="0"/>
            <xdr:cNvSpPr/>
          </xdr:nvSpPr>
          <xdr:spPr>
            <a:xfrm>
              <a:off x="0" y="0"/>
              <a:ext cx="0" cy="0"/>
            </a:xfrm>
            <a:prstGeom prst="rect">
              <a:avLst/>
            </a:prstGeom>
          </xdr:spPr>
          <xdr:txBody>
            <a:bodyPr anchor="ctr">
              <a:noAutofit/>
            </a:bodyPr>
            <a:p>
              <a:r>
                <a:t>Sub-supplier / material source change</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Option Button 8" descr="Change to process / manufacturing" hidden="0"/>
            <xdr:cNvSpPr/>
          </xdr:nvSpPr>
          <xdr:spPr>
            <a:xfrm>
              <a:off x="0" y="0"/>
              <a:ext cx="0" cy="0"/>
            </a:xfrm>
            <a:prstGeom prst="rect">
              <a:avLst/>
            </a:prstGeom>
          </xdr:spPr>
          <xdr:txBody>
            <a:bodyPr anchor="ctr">
              <a:noAutofit/>
            </a:bodyPr>
            <a:p>
              <a:r>
                <a:t>Change to process / manufacturing</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Option Button 9" descr="Parts produced at additional location" hidden="0"/>
            <xdr:cNvSpPr/>
          </xdr:nvSpPr>
          <xdr:spPr>
            <a:xfrm>
              <a:off x="0" y="0"/>
              <a:ext cx="0" cy="0"/>
            </a:xfrm>
            <a:prstGeom prst="rect">
              <a:avLst/>
            </a:prstGeom>
          </xdr:spPr>
          <xdr:txBody>
            <a:bodyPr anchor="ctr">
              <a:noAutofit/>
            </a:bodyPr>
            <a:p>
              <a:r>
                <a:t>Parts produced at additional location</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Option Button 10" descr="Manufacturing site, layout change" hidden="0"/>
            <xdr:cNvSpPr/>
          </xdr:nvSpPr>
          <xdr:spPr>
            <a:xfrm>
              <a:off x="0" y="0"/>
              <a:ext cx="0" cy="0"/>
            </a:xfrm>
            <a:prstGeom prst="rect">
              <a:avLst/>
            </a:prstGeom>
          </xdr:spPr>
          <xdr:txBody>
            <a:bodyPr anchor="ctr">
              <a:noAutofit/>
            </a:bodyPr>
            <a:p>
              <a:r>
                <a:t>Manufacturing site, layout change</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Option Button 11" descr="Other, please specify" hidden="0"/>
            <xdr:cNvSpPr/>
          </xdr:nvSpPr>
          <xdr:spPr>
            <a:xfrm>
              <a:off x="0" y="0"/>
              <a:ext cx="0" cy="0"/>
            </a:xfrm>
            <a:prstGeom prst="rect">
              <a:avLst/>
            </a:prstGeom>
          </xdr:spPr>
          <xdr:txBody>
            <a:bodyPr anchor="ctr">
              <a:noAutofit/>
            </a:bodyPr>
            <a:p>
              <a:r>
                <a:t>Other, please specify</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1" name="Check Box 1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2" name="Check Box 1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3" name="Check Box 1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4" name="Check Box 1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5" name="Check Box 1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6" name="Check Box 1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7" name="Check Box 1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8" name="Check Box 1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9" name="Check Box 2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0" name="Check Box 2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1" name="Check Box 2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2" name="Check Box 2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3" name="Check Box 2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4" name="Check Box 2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5" name="Check Box 2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6" name="Check Box 2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7" name="Check Box 2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8" name="Check Box 2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9" name="Check Box 30" descr="Yes" hidden="0"/>
            <xdr:cNvSpPr/>
          </xdr:nvSpPr>
          <xdr:spPr>
            <a:xfrm>
              <a:off x="0" y="0"/>
              <a:ext cx="0" cy="0"/>
            </a:xfrm>
            <a:prstGeom prst="rect">
              <a:avLst/>
            </a:prstGeom>
          </xdr:spPr>
          <xdr:txBody>
            <a:bodyPr anchor="ctr">
              <a:noAutofit/>
            </a:bodyPr>
            <a:p>
              <a:r>
                <a:t>Yes</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0" name="Check Box 31" descr="No" hidden="0"/>
            <xdr:cNvSpPr/>
          </xdr:nvSpPr>
          <xdr:spPr>
            <a:xfrm>
              <a:off x="0" y="0"/>
              <a:ext cx="0" cy="0"/>
            </a:xfrm>
            <a:prstGeom prst="rect">
              <a:avLst/>
            </a:prstGeom>
          </xdr:spPr>
          <xdr:txBody>
            <a:bodyPr anchor="ctr">
              <a:noAutofit/>
            </a:bodyPr>
            <a:p>
              <a:r>
                <a:t>No</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1" name="Check Box 32" descr="N/A" hidden="0"/>
            <xdr:cNvSpPr/>
          </xdr:nvSpPr>
          <xdr:spPr>
            <a:xfrm>
              <a:off x="0" y="0"/>
              <a:ext cx="0" cy="0"/>
            </a:xfrm>
            <a:prstGeom prst="rect">
              <a:avLst/>
            </a:prstGeom>
          </xdr:spPr>
          <xdr:txBody>
            <a:bodyPr anchor="ctr">
              <a:noAutofit/>
            </a:bodyPr>
            <a:p>
              <a:r>
                <a:t>N/A</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2" name="Check Box 33" descr="Yes" hidden="0"/>
            <xdr:cNvSpPr/>
          </xdr:nvSpPr>
          <xdr:spPr>
            <a:xfrm>
              <a:off x="0" y="0"/>
              <a:ext cx="0" cy="0"/>
            </a:xfrm>
            <a:prstGeom prst="rect">
              <a:avLst/>
            </a:prstGeom>
          </xdr:spPr>
          <xdr:txBody>
            <a:bodyPr anchor="ctr">
              <a:noAutofit/>
            </a:bodyPr>
            <a:p>
              <a:r>
                <a:t>Yes</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3" name="Check Box 34" descr="No" hidden="0"/>
            <xdr:cNvSpPr/>
          </xdr:nvSpPr>
          <xdr:spPr>
            <a:xfrm>
              <a:off x="0" y="0"/>
              <a:ext cx="0" cy="0"/>
            </a:xfrm>
            <a:prstGeom prst="rect">
              <a:avLst/>
            </a:prstGeom>
          </xdr:spPr>
          <xdr:txBody>
            <a:bodyPr anchor="ctr">
              <a:noAutofit/>
            </a:bodyPr>
            <a:p>
              <a:r>
                <a:t>No</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4" name="Check Box 3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5" name="Check Box 3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6" name="Check Box 3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7" name="Check Box 3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8" name="Check Box 39" descr=" Yes" hidden="0"/>
            <xdr:cNvSpPr/>
          </xdr:nvSpPr>
          <xdr:spPr>
            <a:xfrm>
              <a:off x="0" y="0"/>
              <a:ext cx="0" cy="0"/>
            </a:xfrm>
            <a:prstGeom prst="rect">
              <a:avLst/>
            </a:prstGeom>
          </xdr:spPr>
          <xdr:txBody>
            <a:bodyPr anchor="ctr">
              <a:noAutofit/>
            </a:bodyPr>
            <a:p>
              <a:r>
                <a:t> Yes</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9" name="Check Box 40" descr=" No" hidden="0"/>
            <xdr:cNvSpPr/>
          </xdr:nvSpPr>
          <xdr:spPr>
            <a:xfrm>
              <a:off x="0" y="0"/>
              <a:ext cx="0" cy="0"/>
            </a:xfrm>
            <a:prstGeom prst="rect">
              <a:avLst/>
            </a:prstGeom>
          </xdr:spPr>
          <xdr:txBody>
            <a:bodyPr anchor="ctr">
              <a:noAutofit/>
            </a:bodyPr>
            <a:p>
              <a:r>
                <a:t> No</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0" name="Check Box 4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1" name="Check Box 4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2" name="Check Box 4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3" name="Check Box 4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4" name="Check Box 4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5" name="Check Box 4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6" name="Check Box 4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7" name="Check Box 4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8" name="Check Box 4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9" name="Check Box 5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0" name="Check Box 51" descr="Yes" hidden="0"/>
            <xdr:cNvSpPr/>
          </xdr:nvSpPr>
          <xdr:spPr>
            <a:xfrm>
              <a:off x="0" y="0"/>
              <a:ext cx="0" cy="0"/>
            </a:xfrm>
            <a:prstGeom prst="rect">
              <a:avLst/>
            </a:prstGeom>
          </xdr:spPr>
          <xdr:txBody>
            <a:bodyPr anchor="ctr">
              <a:noAutofit/>
            </a:bodyPr>
            <a:p>
              <a:r>
                <a:t>Yes</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1" name="Check Box 52" descr="No" hidden="0"/>
            <xdr:cNvSpPr/>
          </xdr:nvSpPr>
          <xdr:spPr>
            <a:xfrm>
              <a:off x="0" y="0"/>
              <a:ext cx="0" cy="0"/>
            </a:xfrm>
            <a:prstGeom prst="rect">
              <a:avLst/>
            </a:prstGeom>
          </xdr:spPr>
          <xdr:txBody>
            <a:bodyPr anchor="ctr">
              <a:noAutofit/>
            </a:bodyPr>
            <a:p>
              <a:r>
                <a:t>No</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2" name="Check Box 53" descr="" hidden="0"/>
            <xdr:cNvSpPr/>
          </xdr:nvSpPr>
          <xdr:spPr>
            <a:xfrm>
              <a:off x="0" y="0"/>
              <a:ext cx="0" cy="0"/>
            </a:xfrm>
            <a:prstGeom prst="rect">
              <a:avLst/>
            </a:prstGeom>
          </xdr:spPr>
          <xdr:txBody>
            <a:bodyPr anchor="ctr">
              <a:noAutofit/>
            </a:bodyPr>
            <a:p>
              <a:r>
                <a:t/>
              </a:r>
            </a:p>
          </xdr:txBody>
        </xdr:sp>
        <xdr:clientData/>
      </xdr:twoCellAnchor>
    </mc:Choice>
  </mc:AlternateContent>
</xdr:wsDr>
</file>

<file path=xl/drawings/drawing107.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11</xdr:row>
      <xdr:rowOff>0</xdr:rowOff>
    </xdr:from>
    <xdr:to>
      <xdr:col>3</xdr:col>
      <xdr:colOff>360</xdr:colOff>
      <xdr:row>11</xdr:row>
      <xdr:rowOff>360</xdr:rowOff>
    </xdr:to>
    <xdr:sp>
      <xdr:nvSpPr>
        <xdr:cNvPr id="460" name="AutoShape 1" hidden="1"/>
        <xdr:cNvSpPr/>
      </xdr:nvSpPr>
      <xdr:spPr>
        <a:xfrm>
          <a:off x="5613480" y="183816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11</xdr:row>
      <xdr:rowOff>0</xdr:rowOff>
    </xdr:from>
    <xdr:to>
      <xdr:col>3</xdr:col>
      <xdr:colOff>360</xdr:colOff>
      <xdr:row>11</xdr:row>
      <xdr:rowOff>360</xdr:rowOff>
    </xdr:to>
    <xdr:sp>
      <xdr:nvSpPr>
        <xdr:cNvPr id="461" name="AutoShape 2" hidden="1"/>
        <xdr:cNvSpPr/>
      </xdr:nvSpPr>
      <xdr:spPr>
        <a:xfrm>
          <a:off x="5613480" y="183816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11</xdr:row>
      <xdr:rowOff>0</xdr:rowOff>
    </xdr:from>
    <xdr:to>
      <xdr:col>3</xdr:col>
      <xdr:colOff>360</xdr:colOff>
      <xdr:row>11</xdr:row>
      <xdr:rowOff>360</xdr:rowOff>
    </xdr:to>
    <xdr:sp>
      <xdr:nvSpPr>
        <xdr:cNvPr id="462" name="AutoShape 3" hidden="1"/>
        <xdr:cNvSpPr/>
      </xdr:nvSpPr>
      <xdr:spPr>
        <a:xfrm>
          <a:off x="5613480" y="183816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11</xdr:row>
      <xdr:rowOff>0</xdr:rowOff>
    </xdr:from>
    <xdr:to>
      <xdr:col>3</xdr:col>
      <xdr:colOff>360</xdr:colOff>
      <xdr:row>11</xdr:row>
      <xdr:rowOff>360</xdr:rowOff>
    </xdr:to>
    <xdr:sp>
      <xdr:nvSpPr>
        <xdr:cNvPr id="463" name="AutoShape 4" hidden="1"/>
        <xdr:cNvSpPr/>
      </xdr:nvSpPr>
      <xdr:spPr>
        <a:xfrm>
          <a:off x="5613480" y="183816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11</xdr:row>
      <xdr:rowOff>0</xdr:rowOff>
    </xdr:from>
    <xdr:to>
      <xdr:col>3</xdr:col>
      <xdr:colOff>360</xdr:colOff>
      <xdr:row>11</xdr:row>
      <xdr:rowOff>360</xdr:rowOff>
    </xdr:to>
    <xdr:sp>
      <xdr:nvSpPr>
        <xdr:cNvPr id="464" name="AutoShape 5" hidden="1"/>
        <xdr:cNvSpPr/>
      </xdr:nvSpPr>
      <xdr:spPr>
        <a:xfrm>
          <a:off x="5613480" y="183816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11</xdr:row>
      <xdr:rowOff>0</xdr:rowOff>
    </xdr:from>
    <xdr:to>
      <xdr:col>3</xdr:col>
      <xdr:colOff>360</xdr:colOff>
      <xdr:row>11</xdr:row>
      <xdr:rowOff>360</xdr:rowOff>
    </xdr:to>
    <xdr:sp>
      <xdr:nvSpPr>
        <xdr:cNvPr id="465" name="AutoShape 6" hidden="1"/>
        <xdr:cNvSpPr/>
      </xdr:nvSpPr>
      <xdr:spPr>
        <a:xfrm>
          <a:off x="5613480" y="183816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11</xdr:row>
      <xdr:rowOff>0</xdr:rowOff>
    </xdr:from>
    <xdr:to>
      <xdr:col>3</xdr:col>
      <xdr:colOff>360</xdr:colOff>
      <xdr:row>11</xdr:row>
      <xdr:rowOff>360</xdr:rowOff>
    </xdr:to>
    <xdr:sp>
      <xdr:nvSpPr>
        <xdr:cNvPr id="466" name="AutoShape 7" hidden="1"/>
        <xdr:cNvSpPr/>
      </xdr:nvSpPr>
      <xdr:spPr>
        <a:xfrm>
          <a:off x="5613480" y="183816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11</xdr:row>
      <xdr:rowOff>0</xdr:rowOff>
    </xdr:from>
    <xdr:to>
      <xdr:col>3</xdr:col>
      <xdr:colOff>360</xdr:colOff>
      <xdr:row>11</xdr:row>
      <xdr:rowOff>360</xdr:rowOff>
    </xdr:to>
    <xdr:sp>
      <xdr:nvSpPr>
        <xdr:cNvPr id="467" name="AutoShape 8" hidden="1"/>
        <xdr:cNvSpPr/>
      </xdr:nvSpPr>
      <xdr:spPr>
        <a:xfrm>
          <a:off x="5613480" y="183816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11</xdr:row>
      <xdr:rowOff>0</xdr:rowOff>
    </xdr:from>
    <xdr:to>
      <xdr:col>3</xdr:col>
      <xdr:colOff>360</xdr:colOff>
      <xdr:row>11</xdr:row>
      <xdr:rowOff>360</xdr:rowOff>
    </xdr:to>
    <xdr:sp>
      <xdr:nvSpPr>
        <xdr:cNvPr id="468" name="AutoShape 9" hidden="1"/>
        <xdr:cNvSpPr/>
      </xdr:nvSpPr>
      <xdr:spPr>
        <a:xfrm>
          <a:off x="5613480" y="183816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11</xdr:row>
      <xdr:rowOff>0</xdr:rowOff>
    </xdr:from>
    <xdr:to>
      <xdr:col>3</xdr:col>
      <xdr:colOff>360</xdr:colOff>
      <xdr:row>11</xdr:row>
      <xdr:rowOff>360</xdr:rowOff>
    </xdr:to>
    <xdr:sp>
      <xdr:nvSpPr>
        <xdr:cNvPr id="469" name="AutoShape 10" hidden="1"/>
        <xdr:cNvSpPr/>
      </xdr:nvSpPr>
      <xdr:spPr>
        <a:xfrm>
          <a:off x="5613480" y="183816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22</xdr:row>
      <xdr:rowOff>0</xdr:rowOff>
    </xdr:from>
    <xdr:to>
      <xdr:col>3</xdr:col>
      <xdr:colOff>360</xdr:colOff>
      <xdr:row>22</xdr:row>
      <xdr:rowOff>360</xdr:rowOff>
    </xdr:to>
    <xdr:sp>
      <xdr:nvSpPr>
        <xdr:cNvPr id="470" name="AutoShape 11" hidden="1"/>
        <xdr:cNvSpPr/>
      </xdr:nvSpPr>
      <xdr:spPr>
        <a:xfrm>
          <a:off x="5613480" y="397188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22</xdr:row>
      <xdr:rowOff>0</xdr:rowOff>
    </xdr:from>
    <xdr:to>
      <xdr:col>3</xdr:col>
      <xdr:colOff>360</xdr:colOff>
      <xdr:row>22</xdr:row>
      <xdr:rowOff>360</xdr:rowOff>
    </xdr:to>
    <xdr:sp>
      <xdr:nvSpPr>
        <xdr:cNvPr id="471" name="AutoShape 12" hidden="1"/>
        <xdr:cNvSpPr/>
      </xdr:nvSpPr>
      <xdr:spPr>
        <a:xfrm>
          <a:off x="5613480" y="397188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22</xdr:row>
      <xdr:rowOff>0</xdr:rowOff>
    </xdr:from>
    <xdr:to>
      <xdr:col>3</xdr:col>
      <xdr:colOff>360</xdr:colOff>
      <xdr:row>22</xdr:row>
      <xdr:rowOff>360</xdr:rowOff>
    </xdr:to>
    <xdr:sp>
      <xdr:nvSpPr>
        <xdr:cNvPr id="472" name="AutoShape 13" hidden="1"/>
        <xdr:cNvSpPr/>
      </xdr:nvSpPr>
      <xdr:spPr>
        <a:xfrm>
          <a:off x="5613480" y="397188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22</xdr:row>
      <xdr:rowOff>0</xdr:rowOff>
    </xdr:from>
    <xdr:to>
      <xdr:col>3</xdr:col>
      <xdr:colOff>360</xdr:colOff>
      <xdr:row>22</xdr:row>
      <xdr:rowOff>360</xdr:rowOff>
    </xdr:to>
    <xdr:sp>
      <xdr:nvSpPr>
        <xdr:cNvPr id="473" name="AutoShape 14" hidden="1"/>
        <xdr:cNvSpPr/>
      </xdr:nvSpPr>
      <xdr:spPr>
        <a:xfrm>
          <a:off x="5613480" y="397188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22</xdr:row>
      <xdr:rowOff>0</xdr:rowOff>
    </xdr:from>
    <xdr:to>
      <xdr:col>3</xdr:col>
      <xdr:colOff>360</xdr:colOff>
      <xdr:row>22</xdr:row>
      <xdr:rowOff>360</xdr:rowOff>
    </xdr:to>
    <xdr:sp>
      <xdr:nvSpPr>
        <xdr:cNvPr id="474" name="AutoShape 15" hidden="1"/>
        <xdr:cNvSpPr/>
      </xdr:nvSpPr>
      <xdr:spPr>
        <a:xfrm>
          <a:off x="5613480" y="397188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22</xdr:row>
      <xdr:rowOff>0</xdr:rowOff>
    </xdr:from>
    <xdr:to>
      <xdr:col>3</xdr:col>
      <xdr:colOff>360</xdr:colOff>
      <xdr:row>22</xdr:row>
      <xdr:rowOff>360</xdr:rowOff>
    </xdr:to>
    <xdr:sp>
      <xdr:nvSpPr>
        <xdr:cNvPr id="475" name="AutoShape 16" hidden="1"/>
        <xdr:cNvSpPr/>
      </xdr:nvSpPr>
      <xdr:spPr>
        <a:xfrm>
          <a:off x="5613480" y="397188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22</xdr:row>
      <xdr:rowOff>0</xdr:rowOff>
    </xdr:from>
    <xdr:to>
      <xdr:col>3</xdr:col>
      <xdr:colOff>360</xdr:colOff>
      <xdr:row>22</xdr:row>
      <xdr:rowOff>360</xdr:rowOff>
    </xdr:to>
    <xdr:sp>
      <xdr:nvSpPr>
        <xdr:cNvPr id="476" name="AutoShape 17" hidden="1"/>
        <xdr:cNvSpPr/>
      </xdr:nvSpPr>
      <xdr:spPr>
        <a:xfrm>
          <a:off x="5613480" y="397188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22</xdr:row>
      <xdr:rowOff>0</xdr:rowOff>
    </xdr:from>
    <xdr:to>
      <xdr:col>3</xdr:col>
      <xdr:colOff>360</xdr:colOff>
      <xdr:row>22</xdr:row>
      <xdr:rowOff>360</xdr:rowOff>
    </xdr:to>
    <xdr:sp>
      <xdr:nvSpPr>
        <xdr:cNvPr id="477" name="AutoShape 18" hidden="1"/>
        <xdr:cNvSpPr/>
      </xdr:nvSpPr>
      <xdr:spPr>
        <a:xfrm>
          <a:off x="5613480" y="397188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22</xdr:row>
      <xdr:rowOff>0</xdr:rowOff>
    </xdr:from>
    <xdr:to>
      <xdr:col>3</xdr:col>
      <xdr:colOff>360</xdr:colOff>
      <xdr:row>22</xdr:row>
      <xdr:rowOff>360</xdr:rowOff>
    </xdr:to>
    <xdr:sp>
      <xdr:nvSpPr>
        <xdr:cNvPr id="478" name="AutoShape 19" hidden="1"/>
        <xdr:cNvSpPr/>
      </xdr:nvSpPr>
      <xdr:spPr>
        <a:xfrm>
          <a:off x="5613480" y="397188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22</xdr:row>
      <xdr:rowOff>0</xdr:rowOff>
    </xdr:from>
    <xdr:to>
      <xdr:col>3</xdr:col>
      <xdr:colOff>360</xdr:colOff>
      <xdr:row>22</xdr:row>
      <xdr:rowOff>360</xdr:rowOff>
    </xdr:to>
    <xdr:sp>
      <xdr:nvSpPr>
        <xdr:cNvPr id="479" name="AutoShape 20" hidden="1"/>
        <xdr:cNvSpPr/>
      </xdr:nvSpPr>
      <xdr:spPr>
        <a:xfrm>
          <a:off x="5613480" y="397188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19</xdr:row>
      <xdr:rowOff>0</xdr:rowOff>
    </xdr:from>
    <xdr:to>
      <xdr:col>3</xdr:col>
      <xdr:colOff>360</xdr:colOff>
      <xdr:row>19</xdr:row>
      <xdr:rowOff>360</xdr:rowOff>
    </xdr:to>
    <xdr:sp>
      <xdr:nvSpPr>
        <xdr:cNvPr id="480" name="AutoShape 21" hidden="1"/>
        <xdr:cNvSpPr/>
      </xdr:nvSpPr>
      <xdr:spPr>
        <a:xfrm>
          <a:off x="5613480" y="347652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19</xdr:row>
      <xdr:rowOff>0</xdr:rowOff>
    </xdr:from>
    <xdr:to>
      <xdr:col>3</xdr:col>
      <xdr:colOff>360</xdr:colOff>
      <xdr:row>19</xdr:row>
      <xdr:rowOff>360</xdr:rowOff>
    </xdr:to>
    <xdr:sp>
      <xdr:nvSpPr>
        <xdr:cNvPr id="481" name="AutoShape 22" hidden="1"/>
        <xdr:cNvSpPr/>
      </xdr:nvSpPr>
      <xdr:spPr>
        <a:xfrm>
          <a:off x="5613480" y="347652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19</xdr:row>
      <xdr:rowOff>0</xdr:rowOff>
    </xdr:from>
    <xdr:to>
      <xdr:col>3</xdr:col>
      <xdr:colOff>360</xdr:colOff>
      <xdr:row>19</xdr:row>
      <xdr:rowOff>360</xdr:rowOff>
    </xdr:to>
    <xdr:sp>
      <xdr:nvSpPr>
        <xdr:cNvPr id="482" name="AutoShape 23" hidden="1"/>
        <xdr:cNvSpPr/>
      </xdr:nvSpPr>
      <xdr:spPr>
        <a:xfrm>
          <a:off x="5613480" y="347652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19</xdr:row>
      <xdr:rowOff>0</xdr:rowOff>
    </xdr:from>
    <xdr:to>
      <xdr:col>3</xdr:col>
      <xdr:colOff>360</xdr:colOff>
      <xdr:row>19</xdr:row>
      <xdr:rowOff>360</xdr:rowOff>
    </xdr:to>
    <xdr:sp>
      <xdr:nvSpPr>
        <xdr:cNvPr id="483" name="AutoShape 24" hidden="1"/>
        <xdr:cNvSpPr/>
      </xdr:nvSpPr>
      <xdr:spPr>
        <a:xfrm>
          <a:off x="5613480" y="347652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19</xdr:row>
      <xdr:rowOff>0</xdr:rowOff>
    </xdr:from>
    <xdr:to>
      <xdr:col>3</xdr:col>
      <xdr:colOff>360</xdr:colOff>
      <xdr:row>19</xdr:row>
      <xdr:rowOff>360</xdr:rowOff>
    </xdr:to>
    <xdr:sp>
      <xdr:nvSpPr>
        <xdr:cNvPr id="484" name="AutoShape 25" hidden="1"/>
        <xdr:cNvSpPr/>
      </xdr:nvSpPr>
      <xdr:spPr>
        <a:xfrm>
          <a:off x="5613480" y="347652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19</xdr:row>
      <xdr:rowOff>0</xdr:rowOff>
    </xdr:from>
    <xdr:to>
      <xdr:col>3</xdr:col>
      <xdr:colOff>360</xdr:colOff>
      <xdr:row>19</xdr:row>
      <xdr:rowOff>360</xdr:rowOff>
    </xdr:to>
    <xdr:sp>
      <xdr:nvSpPr>
        <xdr:cNvPr id="485" name="AutoShape 26" hidden="1"/>
        <xdr:cNvSpPr/>
      </xdr:nvSpPr>
      <xdr:spPr>
        <a:xfrm>
          <a:off x="5613480" y="347652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19</xdr:row>
      <xdr:rowOff>0</xdr:rowOff>
    </xdr:from>
    <xdr:to>
      <xdr:col>3</xdr:col>
      <xdr:colOff>360</xdr:colOff>
      <xdr:row>19</xdr:row>
      <xdr:rowOff>360</xdr:rowOff>
    </xdr:to>
    <xdr:sp>
      <xdr:nvSpPr>
        <xdr:cNvPr id="486" name="AutoShape 27" hidden="1"/>
        <xdr:cNvSpPr/>
      </xdr:nvSpPr>
      <xdr:spPr>
        <a:xfrm>
          <a:off x="5613480" y="347652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19</xdr:row>
      <xdr:rowOff>0</xdr:rowOff>
    </xdr:from>
    <xdr:to>
      <xdr:col>3</xdr:col>
      <xdr:colOff>360</xdr:colOff>
      <xdr:row>19</xdr:row>
      <xdr:rowOff>360</xdr:rowOff>
    </xdr:to>
    <xdr:sp>
      <xdr:nvSpPr>
        <xdr:cNvPr id="487" name="AutoShape 28" hidden="1"/>
        <xdr:cNvSpPr/>
      </xdr:nvSpPr>
      <xdr:spPr>
        <a:xfrm>
          <a:off x="5613480" y="347652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19</xdr:row>
      <xdr:rowOff>0</xdr:rowOff>
    </xdr:from>
    <xdr:to>
      <xdr:col>3</xdr:col>
      <xdr:colOff>360</xdr:colOff>
      <xdr:row>19</xdr:row>
      <xdr:rowOff>360</xdr:rowOff>
    </xdr:to>
    <xdr:sp>
      <xdr:nvSpPr>
        <xdr:cNvPr id="488" name="AutoShape 29" hidden="1"/>
        <xdr:cNvSpPr/>
      </xdr:nvSpPr>
      <xdr:spPr>
        <a:xfrm>
          <a:off x="5613480" y="347652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19</xdr:row>
      <xdr:rowOff>0</xdr:rowOff>
    </xdr:from>
    <xdr:to>
      <xdr:col>3</xdr:col>
      <xdr:colOff>360</xdr:colOff>
      <xdr:row>19</xdr:row>
      <xdr:rowOff>360</xdr:rowOff>
    </xdr:to>
    <xdr:sp>
      <xdr:nvSpPr>
        <xdr:cNvPr id="489" name="AutoShape 30" hidden="1"/>
        <xdr:cNvSpPr/>
      </xdr:nvSpPr>
      <xdr:spPr>
        <a:xfrm>
          <a:off x="5613480" y="347652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wsDr>
</file>

<file path=xl/drawings/drawing44.xml><?xml version="1.0" encoding="utf-8"?>
<xdr:wsDr xmlns:xdr="http://schemas.openxmlformats.org/drawingml/2006/spreadsheetDrawing" xmlns:a="http://schemas.openxmlformats.org/drawingml/2006/main" xmlns:r="http://schemas.openxmlformats.org/officeDocument/2006/relationships">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1" name="Check Box 1" descr="Drawing of supplier" hidden="0"/>
            <xdr:cNvSpPr/>
          </xdr:nvSpPr>
          <xdr:spPr>
            <a:xfrm>
              <a:off x="0" y="0"/>
              <a:ext cx="0" cy="0"/>
            </a:xfrm>
            <a:prstGeom prst="rect">
              <a:avLst/>
            </a:prstGeom>
          </xdr:spPr>
          <xdr:txBody>
            <a:bodyPr anchor="ctr">
              <a:noAutofit/>
            </a:bodyPr>
            <a:p>
              <a:r>
                <a:t>Drawing of supplier</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2" name="Check Box 2" descr="Drawing of Philips" hidden="0"/>
            <xdr:cNvSpPr/>
          </xdr:nvSpPr>
          <xdr:spPr>
            <a:xfrm>
              <a:off x="0" y="0"/>
              <a:ext cx="0" cy="0"/>
            </a:xfrm>
            <a:prstGeom prst="rect">
              <a:avLst/>
            </a:prstGeom>
          </xdr:spPr>
          <xdr:txBody>
            <a:bodyPr anchor="ctr">
              <a:noAutofit/>
            </a:bodyPr>
            <a:p>
              <a:r>
                <a:t>Drawing of Philips</a:t>
              </a:r>
            </a:p>
          </xdr:txBody>
        </xdr:sp>
        <xdr:clientData/>
      </xdr:twoCellAnchor>
    </mc:Choice>
  </mc:AlternateContent>
</xdr:wsDr>
</file>

<file path=xl/drawings/drawing47.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171360</xdr:colOff>
      <xdr:row>9</xdr:row>
      <xdr:rowOff>95400</xdr:rowOff>
    </xdr:from>
    <xdr:to>
      <xdr:col>3</xdr:col>
      <xdr:colOff>304200</xdr:colOff>
      <xdr:row>9</xdr:row>
      <xdr:rowOff>171360</xdr:rowOff>
    </xdr:to>
    <xdr:sp>
      <xdr:nvSpPr>
        <xdr:cNvPr id="2" name="AutoShape 3"/>
        <xdr:cNvSpPr/>
      </xdr:nvSpPr>
      <xdr:spPr>
        <a:xfrm>
          <a:off x="7559640" y="244800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9</xdr:row>
      <xdr:rowOff>104760</xdr:rowOff>
    </xdr:from>
    <xdr:to>
      <xdr:col>5</xdr:col>
      <xdr:colOff>228240</xdr:colOff>
      <xdr:row>9</xdr:row>
      <xdr:rowOff>161640</xdr:rowOff>
    </xdr:to>
    <xdr:sp>
      <xdr:nvSpPr>
        <xdr:cNvPr id="3" name="AutoShape 4"/>
        <xdr:cNvSpPr/>
      </xdr:nvSpPr>
      <xdr:spPr>
        <a:xfrm>
          <a:off x="8713080" y="245736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9</xdr:row>
      <xdr:rowOff>85680</xdr:rowOff>
    </xdr:from>
    <xdr:to>
      <xdr:col>4</xdr:col>
      <xdr:colOff>285120</xdr:colOff>
      <xdr:row>9</xdr:row>
      <xdr:rowOff>171000</xdr:rowOff>
    </xdr:to>
    <xdr:sp>
      <xdr:nvSpPr>
        <xdr:cNvPr id="4" name="Oval 6"/>
        <xdr:cNvSpPr/>
      </xdr:nvSpPr>
      <xdr:spPr>
        <a:xfrm>
          <a:off x="8155080" y="243828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9</xdr:row>
      <xdr:rowOff>104760</xdr:rowOff>
    </xdr:from>
    <xdr:to>
      <xdr:col>7</xdr:col>
      <xdr:colOff>257040</xdr:colOff>
      <xdr:row>9</xdr:row>
      <xdr:rowOff>161640</xdr:rowOff>
    </xdr:to>
    <xdr:sp>
      <xdr:nvSpPr>
        <xdr:cNvPr id="5" name="AutoShape 7"/>
        <xdr:cNvSpPr/>
      </xdr:nvSpPr>
      <xdr:spPr>
        <a:xfrm>
          <a:off x="9961560" y="245736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9</xdr:row>
      <xdr:rowOff>85680</xdr:rowOff>
    </xdr:from>
    <xdr:to>
      <xdr:col>8</xdr:col>
      <xdr:colOff>285120</xdr:colOff>
      <xdr:row>9</xdr:row>
      <xdr:rowOff>161640</xdr:rowOff>
    </xdr:to>
    <xdr:sp>
      <xdr:nvSpPr>
        <xdr:cNvPr id="6" name="AutoShape 8"/>
        <xdr:cNvSpPr/>
      </xdr:nvSpPr>
      <xdr:spPr>
        <a:xfrm>
          <a:off x="10613880" y="243828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9</xdr:row>
      <xdr:rowOff>90000</xdr:rowOff>
    </xdr:from>
    <xdr:to>
      <xdr:col>6</xdr:col>
      <xdr:colOff>249120</xdr:colOff>
      <xdr:row>9</xdr:row>
      <xdr:rowOff>167040</xdr:rowOff>
    </xdr:to>
    <xdr:sp>
      <xdr:nvSpPr>
        <xdr:cNvPr id="7" name="Text Box 9"/>
        <xdr:cNvSpPr/>
      </xdr:nvSpPr>
      <xdr:spPr>
        <a:xfrm>
          <a:off x="9348480" y="244260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10</xdr:row>
      <xdr:rowOff>95400</xdr:rowOff>
    </xdr:from>
    <xdr:to>
      <xdr:col>3</xdr:col>
      <xdr:colOff>304200</xdr:colOff>
      <xdr:row>10</xdr:row>
      <xdr:rowOff>171360</xdr:rowOff>
    </xdr:to>
    <xdr:sp>
      <xdr:nvSpPr>
        <xdr:cNvPr id="8" name="AutoShape 3"/>
        <xdr:cNvSpPr/>
      </xdr:nvSpPr>
      <xdr:spPr>
        <a:xfrm>
          <a:off x="7559640" y="267660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7</xdr:col>
      <xdr:colOff>114480</xdr:colOff>
      <xdr:row>10</xdr:row>
      <xdr:rowOff>104760</xdr:rowOff>
    </xdr:from>
    <xdr:to>
      <xdr:col>7</xdr:col>
      <xdr:colOff>257040</xdr:colOff>
      <xdr:row>10</xdr:row>
      <xdr:rowOff>161640</xdr:rowOff>
    </xdr:to>
    <xdr:sp>
      <xdr:nvSpPr>
        <xdr:cNvPr id="9" name="AutoShape 7"/>
        <xdr:cNvSpPr/>
      </xdr:nvSpPr>
      <xdr:spPr>
        <a:xfrm>
          <a:off x="9961560" y="268596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10</xdr:row>
      <xdr:rowOff>85680</xdr:rowOff>
    </xdr:from>
    <xdr:to>
      <xdr:col>8</xdr:col>
      <xdr:colOff>285120</xdr:colOff>
      <xdr:row>10</xdr:row>
      <xdr:rowOff>161640</xdr:rowOff>
    </xdr:to>
    <xdr:sp>
      <xdr:nvSpPr>
        <xdr:cNvPr id="10" name="AutoShape 8"/>
        <xdr:cNvSpPr/>
      </xdr:nvSpPr>
      <xdr:spPr>
        <a:xfrm>
          <a:off x="10613880" y="266688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10</xdr:row>
      <xdr:rowOff>90000</xdr:rowOff>
    </xdr:from>
    <xdr:to>
      <xdr:col>6</xdr:col>
      <xdr:colOff>249120</xdr:colOff>
      <xdr:row>10</xdr:row>
      <xdr:rowOff>167040</xdr:rowOff>
    </xdr:to>
    <xdr:sp>
      <xdr:nvSpPr>
        <xdr:cNvPr id="11" name="Text Box 9"/>
        <xdr:cNvSpPr/>
      </xdr:nvSpPr>
      <xdr:spPr>
        <a:xfrm>
          <a:off x="9348480" y="267120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11</xdr:row>
      <xdr:rowOff>95400</xdr:rowOff>
    </xdr:from>
    <xdr:to>
      <xdr:col>3</xdr:col>
      <xdr:colOff>304200</xdr:colOff>
      <xdr:row>11</xdr:row>
      <xdr:rowOff>171360</xdr:rowOff>
    </xdr:to>
    <xdr:sp>
      <xdr:nvSpPr>
        <xdr:cNvPr id="12" name="AutoShape 3"/>
        <xdr:cNvSpPr/>
      </xdr:nvSpPr>
      <xdr:spPr>
        <a:xfrm>
          <a:off x="7559640" y="28670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11</xdr:row>
      <xdr:rowOff>104760</xdr:rowOff>
    </xdr:from>
    <xdr:to>
      <xdr:col>5</xdr:col>
      <xdr:colOff>228240</xdr:colOff>
      <xdr:row>11</xdr:row>
      <xdr:rowOff>161640</xdr:rowOff>
    </xdr:to>
    <xdr:sp>
      <xdr:nvSpPr>
        <xdr:cNvPr id="13" name="AutoShape 4"/>
        <xdr:cNvSpPr/>
      </xdr:nvSpPr>
      <xdr:spPr>
        <a:xfrm>
          <a:off x="8713080" y="28764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11</xdr:row>
      <xdr:rowOff>85680</xdr:rowOff>
    </xdr:from>
    <xdr:to>
      <xdr:col>4</xdr:col>
      <xdr:colOff>285120</xdr:colOff>
      <xdr:row>11</xdr:row>
      <xdr:rowOff>171000</xdr:rowOff>
    </xdr:to>
    <xdr:sp>
      <xdr:nvSpPr>
        <xdr:cNvPr id="14" name="Oval 6"/>
        <xdr:cNvSpPr/>
      </xdr:nvSpPr>
      <xdr:spPr>
        <a:xfrm>
          <a:off x="8155080" y="28573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11</xdr:row>
      <xdr:rowOff>104760</xdr:rowOff>
    </xdr:from>
    <xdr:to>
      <xdr:col>7</xdr:col>
      <xdr:colOff>257040</xdr:colOff>
      <xdr:row>11</xdr:row>
      <xdr:rowOff>161640</xdr:rowOff>
    </xdr:to>
    <xdr:sp>
      <xdr:nvSpPr>
        <xdr:cNvPr id="15" name="AutoShape 7"/>
        <xdr:cNvSpPr/>
      </xdr:nvSpPr>
      <xdr:spPr>
        <a:xfrm>
          <a:off x="9961560" y="28764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11</xdr:row>
      <xdr:rowOff>85680</xdr:rowOff>
    </xdr:from>
    <xdr:to>
      <xdr:col>8</xdr:col>
      <xdr:colOff>285120</xdr:colOff>
      <xdr:row>11</xdr:row>
      <xdr:rowOff>161640</xdr:rowOff>
    </xdr:to>
    <xdr:sp>
      <xdr:nvSpPr>
        <xdr:cNvPr id="16" name="AutoShape 8"/>
        <xdr:cNvSpPr/>
      </xdr:nvSpPr>
      <xdr:spPr>
        <a:xfrm>
          <a:off x="10613880" y="28573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11</xdr:row>
      <xdr:rowOff>90000</xdr:rowOff>
    </xdr:from>
    <xdr:to>
      <xdr:col>6</xdr:col>
      <xdr:colOff>249120</xdr:colOff>
      <xdr:row>11</xdr:row>
      <xdr:rowOff>167040</xdr:rowOff>
    </xdr:to>
    <xdr:sp>
      <xdr:nvSpPr>
        <xdr:cNvPr id="17" name="Text Box 9"/>
        <xdr:cNvSpPr/>
      </xdr:nvSpPr>
      <xdr:spPr>
        <a:xfrm>
          <a:off x="9348480" y="28616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12</xdr:row>
      <xdr:rowOff>95400</xdr:rowOff>
    </xdr:from>
    <xdr:to>
      <xdr:col>3</xdr:col>
      <xdr:colOff>304200</xdr:colOff>
      <xdr:row>12</xdr:row>
      <xdr:rowOff>171360</xdr:rowOff>
    </xdr:to>
    <xdr:sp>
      <xdr:nvSpPr>
        <xdr:cNvPr id="18" name="AutoShape 3"/>
        <xdr:cNvSpPr/>
      </xdr:nvSpPr>
      <xdr:spPr>
        <a:xfrm>
          <a:off x="7559640" y="30578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12</xdr:row>
      <xdr:rowOff>104760</xdr:rowOff>
    </xdr:from>
    <xdr:to>
      <xdr:col>5</xdr:col>
      <xdr:colOff>228240</xdr:colOff>
      <xdr:row>12</xdr:row>
      <xdr:rowOff>161640</xdr:rowOff>
    </xdr:to>
    <xdr:sp>
      <xdr:nvSpPr>
        <xdr:cNvPr id="19" name="AutoShape 4"/>
        <xdr:cNvSpPr/>
      </xdr:nvSpPr>
      <xdr:spPr>
        <a:xfrm>
          <a:off x="8713080" y="30672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12</xdr:row>
      <xdr:rowOff>85680</xdr:rowOff>
    </xdr:from>
    <xdr:to>
      <xdr:col>4</xdr:col>
      <xdr:colOff>285120</xdr:colOff>
      <xdr:row>12</xdr:row>
      <xdr:rowOff>171000</xdr:rowOff>
    </xdr:to>
    <xdr:sp>
      <xdr:nvSpPr>
        <xdr:cNvPr id="20" name="Oval 6"/>
        <xdr:cNvSpPr/>
      </xdr:nvSpPr>
      <xdr:spPr>
        <a:xfrm>
          <a:off x="8155080" y="30481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12</xdr:row>
      <xdr:rowOff>104760</xdr:rowOff>
    </xdr:from>
    <xdr:to>
      <xdr:col>7</xdr:col>
      <xdr:colOff>257040</xdr:colOff>
      <xdr:row>12</xdr:row>
      <xdr:rowOff>161640</xdr:rowOff>
    </xdr:to>
    <xdr:sp>
      <xdr:nvSpPr>
        <xdr:cNvPr id="21" name="AutoShape 7"/>
        <xdr:cNvSpPr/>
      </xdr:nvSpPr>
      <xdr:spPr>
        <a:xfrm>
          <a:off x="9961560" y="30672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12</xdr:row>
      <xdr:rowOff>85680</xdr:rowOff>
    </xdr:from>
    <xdr:to>
      <xdr:col>8</xdr:col>
      <xdr:colOff>285120</xdr:colOff>
      <xdr:row>12</xdr:row>
      <xdr:rowOff>161640</xdr:rowOff>
    </xdr:to>
    <xdr:sp>
      <xdr:nvSpPr>
        <xdr:cNvPr id="22" name="AutoShape 8"/>
        <xdr:cNvSpPr/>
      </xdr:nvSpPr>
      <xdr:spPr>
        <a:xfrm>
          <a:off x="10613880" y="30481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12</xdr:row>
      <xdr:rowOff>90000</xdr:rowOff>
    </xdr:from>
    <xdr:to>
      <xdr:col>6</xdr:col>
      <xdr:colOff>249120</xdr:colOff>
      <xdr:row>12</xdr:row>
      <xdr:rowOff>167040</xdr:rowOff>
    </xdr:to>
    <xdr:sp>
      <xdr:nvSpPr>
        <xdr:cNvPr id="23" name="Text Box 9"/>
        <xdr:cNvSpPr/>
      </xdr:nvSpPr>
      <xdr:spPr>
        <a:xfrm>
          <a:off x="9348480" y="30524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13</xdr:row>
      <xdr:rowOff>95400</xdr:rowOff>
    </xdr:from>
    <xdr:to>
      <xdr:col>3</xdr:col>
      <xdr:colOff>304200</xdr:colOff>
      <xdr:row>13</xdr:row>
      <xdr:rowOff>171360</xdr:rowOff>
    </xdr:to>
    <xdr:sp>
      <xdr:nvSpPr>
        <xdr:cNvPr id="24" name="AutoShape 3"/>
        <xdr:cNvSpPr/>
      </xdr:nvSpPr>
      <xdr:spPr>
        <a:xfrm>
          <a:off x="7559640" y="324828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13</xdr:row>
      <xdr:rowOff>104760</xdr:rowOff>
    </xdr:from>
    <xdr:to>
      <xdr:col>5</xdr:col>
      <xdr:colOff>228240</xdr:colOff>
      <xdr:row>13</xdr:row>
      <xdr:rowOff>161640</xdr:rowOff>
    </xdr:to>
    <xdr:sp>
      <xdr:nvSpPr>
        <xdr:cNvPr id="25" name="AutoShape 4"/>
        <xdr:cNvSpPr/>
      </xdr:nvSpPr>
      <xdr:spPr>
        <a:xfrm>
          <a:off x="8713080" y="325764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13</xdr:row>
      <xdr:rowOff>85680</xdr:rowOff>
    </xdr:from>
    <xdr:to>
      <xdr:col>4</xdr:col>
      <xdr:colOff>285120</xdr:colOff>
      <xdr:row>13</xdr:row>
      <xdr:rowOff>171000</xdr:rowOff>
    </xdr:to>
    <xdr:sp>
      <xdr:nvSpPr>
        <xdr:cNvPr id="26" name="Oval 6"/>
        <xdr:cNvSpPr/>
      </xdr:nvSpPr>
      <xdr:spPr>
        <a:xfrm>
          <a:off x="8155080" y="323856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13</xdr:row>
      <xdr:rowOff>104760</xdr:rowOff>
    </xdr:from>
    <xdr:to>
      <xdr:col>7</xdr:col>
      <xdr:colOff>257040</xdr:colOff>
      <xdr:row>13</xdr:row>
      <xdr:rowOff>161640</xdr:rowOff>
    </xdr:to>
    <xdr:sp>
      <xdr:nvSpPr>
        <xdr:cNvPr id="27" name="AutoShape 7"/>
        <xdr:cNvSpPr/>
      </xdr:nvSpPr>
      <xdr:spPr>
        <a:xfrm>
          <a:off x="9961560" y="325764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13</xdr:row>
      <xdr:rowOff>85680</xdr:rowOff>
    </xdr:from>
    <xdr:to>
      <xdr:col>8</xdr:col>
      <xdr:colOff>285120</xdr:colOff>
      <xdr:row>13</xdr:row>
      <xdr:rowOff>161640</xdr:rowOff>
    </xdr:to>
    <xdr:sp>
      <xdr:nvSpPr>
        <xdr:cNvPr id="28" name="AutoShape 8"/>
        <xdr:cNvSpPr/>
      </xdr:nvSpPr>
      <xdr:spPr>
        <a:xfrm>
          <a:off x="10613880" y="323856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13</xdr:row>
      <xdr:rowOff>90000</xdr:rowOff>
    </xdr:from>
    <xdr:to>
      <xdr:col>6</xdr:col>
      <xdr:colOff>249120</xdr:colOff>
      <xdr:row>13</xdr:row>
      <xdr:rowOff>167040</xdr:rowOff>
    </xdr:to>
    <xdr:sp>
      <xdr:nvSpPr>
        <xdr:cNvPr id="29" name="Text Box 9"/>
        <xdr:cNvSpPr/>
      </xdr:nvSpPr>
      <xdr:spPr>
        <a:xfrm>
          <a:off x="9348480" y="324288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14</xdr:row>
      <xdr:rowOff>95400</xdr:rowOff>
    </xdr:from>
    <xdr:to>
      <xdr:col>3</xdr:col>
      <xdr:colOff>304200</xdr:colOff>
      <xdr:row>14</xdr:row>
      <xdr:rowOff>171360</xdr:rowOff>
    </xdr:to>
    <xdr:sp>
      <xdr:nvSpPr>
        <xdr:cNvPr id="30" name="AutoShape 3"/>
        <xdr:cNvSpPr/>
      </xdr:nvSpPr>
      <xdr:spPr>
        <a:xfrm>
          <a:off x="7559640" y="343872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14</xdr:row>
      <xdr:rowOff>104760</xdr:rowOff>
    </xdr:from>
    <xdr:to>
      <xdr:col>5</xdr:col>
      <xdr:colOff>228240</xdr:colOff>
      <xdr:row>14</xdr:row>
      <xdr:rowOff>161640</xdr:rowOff>
    </xdr:to>
    <xdr:sp>
      <xdr:nvSpPr>
        <xdr:cNvPr id="31" name="AutoShape 4"/>
        <xdr:cNvSpPr/>
      </xdr:nvSpPr>
      <xdr:spPr>
        <a:xfrm>
          <a:off x="8713080" y="344808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14</xdr:row>
      <xdr:rowOff>85680</xdr:rowOff>
    </xdr:from>
    <xdr:to>
      <xdr:col>4</xdr:col>
      <xdr:colOff>285120</xdr:colOff>
      <xdr:row>14</xdr:row>
      <xdr:rowOff>171000</xdr:rowOff>
    </xdr:to>
    <xdr:sp>
      <xdr:nvSpPr>
        <xdr:cNvPr id="32" name="Oval 6"/>
        <xdr:cNvSpPr/>
      </xdr:nvSpPr>
      <xdr:spPr>
        <a:xfrm>
          <a:off x="8155080" y="342900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14</xdr:row>
      <xdr:rowOff>104760</xdr:rowOff>
    </xdr:from>
    <xdr:to>
      <xdr:col>7</xdr:col>
      <xdr:colOff>257040</xdr:colOff>
      <xdr:row>14</xdr:row>
      <xdr:rowOff>161640</xdr:rowOff>
    </xdr:to>
    <xdr:sp>
      <xdr:nvSpPr>
        <xdr:cNvPr id="33" name="AutoShape 7"/>
        <xdr:cNvSpPr/>
      </xdr:nvSpPr>
      <xdr:spPr>
        <a:xfrm>
          <a:off x="9961560" y="344808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14</xdr:row>
      <xdr:rowOff>85680</xdr:rowOff>
    </xdr:from>
    <xdr:to>
      <xdr:col>8</xdr:col>
      <xdr:colOff>285120</xdr:colOff>
      <xdr:row>14</xdr:row>
      <xdr:rowOff>161640</xdr:rowOff>
    </xdr:to>
    <xdr:sp>
      <xdr:nvSpPr>
        <xdr:cNvPr id="34" name="AutoShape 8"/>
        <xdr:cNvSpPr/>
      </xdr:nvSpPr>
      <xdr:spPr>
        <a:xfrm>
          <a:off x="10613880" y="342900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14</xdr:row>
      <xdr:rowOff>90000</xdr:rowOff>
    </xdr:from>
    <xdr:to>
      <xdr:col>6</xdr:col>
      <xdr:colOff>249120</xdr:colOff>
      <xdr:row>14</xdr:row>
      <xdr:rowOff>167040</xdr:rowOff>
    </xdr:to>
    <xdr:sp>
      <xdr:nvSpPr>
        <xdr:cNvPr id="35" name="Text Box 9"/>
        <xdr:cNvSpPr/>
      </xdr:nvSpPr>
      <xdr:spPr>
        <a:xfrm>
          <a:off x="9348480" y="343332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15</xdr:row>
      <xdr:rowOff>95400</xdr:rowOff>
    </xdr:from>
    <xdr:to>
      <xdr:col>3</xdr:col>
      <xdr:colOff>304200</xdr:colOff>
      <xdr:row>15</xdr:row>
      <xdr:rowOff>171360</xdr:rowOff>
    </xdr:to>
    <xdr:sp>
      <xdr:nvSpPr>
        <xdr:cNvPr id="36" name="AutoShape 3"/>
        <xdr:cNvSpPr/>
      </xdr:nvSpPr>
      <xdr:spPr>
        <a:xfrm>
          <a:off x="7559640" y="362916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15</xdr:row>
      <xdr:rowOff>104760</xdr:rowOff>
    </xdr:from>
    <xdr:to>
      <xdr:col>5</xdr:col>
      <xdr:colOff>228240</xdr:colOff>
      <xdr:row>15</xdr:row>
      <xdr:rowOff>161640</xdr:rowOff>
    </xdr:to>
    <xdr:sp>
      <xdr:nvSpPr>
        <xdr:cNvPr id="37" name="AutoShape 4"/>
        <xdr:cNvSpPr/>
      </xdr:nvSpPr>
      <xdr:spPr>
        <a:xfrm>
          <a:off x="8713080" y="363852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15</xdr:row>
      <xdr:rowOff>85680</xdr:rowOff>
    </xdr:from>
    <xdr:to>
      <xdr:col>4</xdr:col>
      <xdr:colOff>285120</xdr:colOff>
      <xdr:row>15</xdr:row>
      <xdr:rowOff>171000</xdr:rowOff>
    </xdr:to>
    <xdr:sp>
      <xdr:nvSpPr>
        <xdr:cNvPr id="38" name="Oval 6"/>
        <xdr:cNvSpPr/>
      </xdr:nvSpPr>
      <xdr:spPr>
        <a:xfrm>
          <a:off x="8155080" y="361944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15</xdr:row>
      <xdr:rowOff>104760</xdr:rowOff>
    </xdr:from>
    <xdr:to>
      <xdr:col>7</xdr:col>
      <xdr:colOff>257040</xdr:colOff>
      <xdr:row>15</xdr:row>
      <xdr:rowOff>161640</xdr:rowOff>
    </xdr:to>
    <xdr:sp>
      <xdr:nvSpPr>
        <xdr:cNvPr id="39" name="AutoShape 7"/>
        <xdr:cNvSpPr/>
      </xdr:nvSpPr>
      <xdr:spPr>
        <a:xfrm>
          <a:off x="9961560" y="363852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15</xdr:row>
      <xdr:rowOff>85680</xdr:rowOff>
    </xdr:from>
    <xdr:to>
      <xdr:col>8</xdr:col>
      <xdr:colOff>285120</xdr:colOff>
      <xdr:row>15</xdr:row>
      <xdr:rowOff>161640</xdr:rowOff>
    </xdr:to>
    <xdr:sp>
      <xdr:nvSpPr>
        <xdr:cNvPr id="40" name="AutoShape 8"/>
        <xdr:cNvSpPr/>
      </xdr:nvSpPr>
      <xdr:spPr>
        <a:xfrm>
          <a:off x="10613880" y="361944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15</xdr:row>
      <xdr:rowOff>90000</xdr:rowOff>
    </xdr:from>
    <xdr:to>
      <xdr:col>6</xdr:col>
      <xdr:colOff>249120</xdr:colOff>
      <xdr:row>15</xdr:row>
      <xdr:rowOff>167040</xdr:rowOff>
    </xdr:to>
    <xdr:sp>
      <xdr:nvSpPr>
        <xdr:cNvPr id="41" name="Text Box 9"/>
        <xdr:cNvSpPr/>
      </xdr:nvSpPr>
      <xdr:spPr>
        <a:xfrm>
          <a:off x="9348480" y="362376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16</xdr:row>
      <xdr:rowOff>95400</xdr:rowOff>
    </xdr:from>
    <xdr:to>
      <xdr:col>3</xdr:col>
      <xdr:colOff>304200</xdr:colOff>
      <xdr:row>16</xdr:row>
      <xdr:rowOff>171360</xdr:rowOff>
    </xdr:to>
    <xdr:sp>
      <xdr:nvSpPr>
        <xdr:cNvPr id="42" name="AutoShape 3"/>
        <xdr:cNvSpPr/>
      </xdr:nvSpPr>
      <xdr:spPr>
        <a:xfrm>
          <a:off x="7559640" y="381960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16</xdr:row>
      <xdr:rowOff>104760</xdr:rowOff>
    </xdr:from>
    <xdr:to>
      <xdr:col>5</xdr:col>
      <xdr:colOff>228240</xdr:colOff>
      <xdr:row>16</xdr:row>
      <xdr:rowOff>161640</xdr:rowOff>
    </xdr:to>
    <xdr:sp>
      <xdr:nvSpPr>
        <xdr:cNvPr id="43" name="AutoShape 4"/>
        <xdr:cNvSpPr/>
      </xdr:nvSpPr>
      <xdr:spPr>
        <a:xfrm>
          <a:off x="8713080" y="382896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16</xdr:row>
      <xdr:rowOff>85680</xdr:rowOff>
    </xdr:from>
    <xdr:to>
      <xdr:col>4</xdr:col>
      <xdr:colOff>285120</xdr:colOff>
      <xdr:row>16</xdr:row>
      <xdr:rowOff>171000</xdr:rowOff>
    </xdr:to>
    <xdr:sp>
      <xdr:nvSpPr>
        <xdr:cNvPr id="44" name="Oval 6"/>
        <xdr:cNvSpPr/>
      </xdr:nvSpPr>
      <xdr:spPr>
        <a:xfrm>
          <a:off x="8155080" y="380988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16</xdr:row>
      <xdr:rowOff>104760</xdr:rowOff>
    </xdr:from>
    <xdr:to>
      <xdr:col>7</xdr:col>
      <xdr:colOff>257040</xdr:colOff>
      <xdr:row>16</xdr:row>
      <xdr:rowOff>161640</xdr:rowOff>
    </xdr:to>
    <xdr:sp>
      <xdr:nvSpPr>
        <xdr:cNvPr id="45" name="AutoShape 7"/>
        <xdr:cNvSpPr/>
      </xdr:nvSpPr>
      <xdr:spPr>
        <a:xfrm>
          <a:off x="9961560" y="382896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16</xdr:row>
      <xdr:rowOff>85680</xdr:rowOff>
    </xdr:from>
    <xdr:to>
      <xdr:col>8</xdr:col>
      <xdr:colOff>285120</xdr:colOff>
      <xdr:row>16</xdr:row>
      <xdr:rowOff>161640</xdr:rowOff>
    </xdr:to>
    <xdr:sp>
      <xdr:nvSpPr>
        <xdr:cNvPr id="46" name="AutoShape 8"/>
        <xdr:cNvSpPr/>
      </xdr:nvSpPr>
      <xdr:spPr>
        <a:xfrm>
          <a:off x="10613880" y="380988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16</xdr:row>
      <xdr:rowOff>90000</xdr:rowOff>
    </xdr:from>
    <xdr:to>
      <xdr:col>6</xdr:col>
      <xdr:colOff>249120</xdr:colOff>
      <xdr:row>16</xdr:row>
      <xdr:rowOff>167040</xdr:rowOff>
    </xdr:to>
    <xdr:sp>
      <xdr:nvSpPr>
        <xdr:cNvPr id="47" name="Text Box 9"/>
        <xdr:cNvSpPr/>
      </xdr:nvSpPr>
      <xdr:spPr>
        <a:xfrm>
          <a:off x="9348480" y="381420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17</xdr:row>
      <xdr:rowOff>95400</xdr:rowOff>
    </xdr:from>
    <xdr:to>
      <xdr:col>3</xdr:col>
      <xdr:colOff>304200</xdr:colOff>
      <xdr:row>17</xdr:row>
      <xdr:rowOff>171360</xdr:rowOff>
    </xdr:to>
    <xdr:sp>
      <xdr:nvSpPr>
        <xdr:cNvPr id="48" name="AutoShape 3"/>
        <xdr:cNvSpPr/>
      </xdr:nvSpPr>
      <xdr:spPr>
        <a:xfrm>
          <a:off x="7559640" y="40100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17</xdr:row>
      <xdr:rowOff>104760</xdr:rowOff>
    </xdr:from>
    <xdr:to>
      <xdr:col>5</xdr:col>
      <xdr:colOff>228240</xdr:colOff>
      <xdr:row>17</xdr:row>
      <xdr:rowOff>161640</xdr:rowOff>
    </xdr:to>
    <xdr:sp>
      <xdr:nvSpPr>
        <xdr:cNvPr id="49" name="AutoShape 4"/>
        <xdr:cNvSpPr/>
      </xdr:nvSpPr>
      <xdr:spPr>
        <a:xfrm>
          <a:off x="8713080" y="40194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17</xdr:row>
      <xdr:rowOff>85680</xdr:rowOff>
    </xdr:from>
    <xdr:to>
      <xdr:col>4</xdr:col>
      <xdr:colOff>285120</xdr:colOff>
      <xdr:row>17</xdr:row>
      <xdr:rowOff>171000</xdr:rowOff>
    </xdr:to>
    <xdr:sp>
      <xdr:nvSpPr>
        <xdr:cNvPr id="50" name="Oval 6"/>
        <xdr:cNvSpPr/>
      </xdr:nvSpPr>
      <xdr:spPr>
        <a:xfrm>
          <a:off x="8155080" y="40003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17</xdr:row>
      <xdr:rowOff>104760</xdr:rowOff>
    </xdr:from>
    <xdr:to>
      <xdr:col>7</xdr:col>
      <xdr:colOff>257040</xdr:colOff>
      <xdr:row>17</xdr:row>
      <xdr:rowOff>161640</xdr:rowOff>
    </xdr:to>
    <xdr:sp>
      <xdr:nvSpPr>
        <xdr:cNvPr id="51" name="AutoShape 7"/>
        <xdr:cNvSpPr/>
      </xdr:nvSpPr>
      <xdr:spPr>
        <a:xfrm>
          <a:off x="9961560" y="40194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17</xdr:row>
      <xdr:rowOff>85680</xdr:rowOff>
    </xdr:from>
    <xdr:to>
      <xdr:col>8</xdr:col>
      <xdr:colOff>285120</xdr:colOff>
      <xdr:row>17</xdr:row>
      <xdr:rowOff>161640</xdr:rowOff>
    </xdr:to>
    <xdr:sp>
      <xdr:nvSpPr>
        <xdr:cNvPr id="52" name="AutoShape 8"/>
        <xdr:cNvSpPr/>
      </xdr:nvSpPr>
      <xdr:spPr>
        <a:xfrm>
          <a:off x="10613880" y="40003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17</xdr:row>
      <xdr:rowOff>90000</xdr:rowOff>
    </xdr:from>
    <xdr:to>
      <xdr:col>6</xdr:col>
      <xdr:colOff>249120</xdr:colOff>
      <xdr:row>17</xdr:row>
      <xdr:rowOff>167040</xdr:rowOff>
    </xdr:to>
    <xdr:sp>
      <xdr:nvSpPr>
        <xdr:cNvPr id="53" name="Text Box 9"/>
        <xdr:cNvSpPr/>
      </xdr:nvSpPr>
      <xdr:spPr>
        <a:xfrm>
          <a:off x="9348480" y="40046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18</xdr:row>
      <xdr:rowOff>95400</xdr:rowOff>
    </xdr:from>
    <xdr:to>
      <xdr:col>3</xdr:col>
      <xdr:colOff>304200</xdr:colOff>
      <xdr:row>18</xdr:row>
      <xdr:rowOff>171360</xdr:rowOff>
    </xdr:to>
    <xdr:sp>
      <xdr:nvSpPr>
        <xdr:cNvPr id="54" name="AutoShape 3"/>
        <xdr:cNvSpPr/>
      </xdr:nvSpPr>
      <xdr:spPr>
        <a:xfrm>
          <a:off x="7559640" y="42008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18</xdr:row>
      <xdr:rowOff>104760</xdr:rowOff>
    </xdr:from>
    <xdr:to>
      <xdr:col>5</xdr:col>
      <xdr:colOff>228240</xdr:colOff>
      <xdr:row>18</xdr:row>
      <xdr:rowOff>161640</xdr:rowOff>
    </xdr:to>
    <xdr:sp>
      <xdr:nvSpPr>
        <xdr:cNvPr id="55" name="AutoShape 4"/>
        <xdr:cNvSpPr/>
      </xdr:nvSpPr>
      <xdr:spPr>
        <a:xfrm>
          <a:off x="8713080" y="42102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18</xdr:row>
      <xdr:rowOff>85680</xdr:rowOff>
    </xdr:from>
    <xdr:to>
      <xdr:col>4</xdr:col>
      <xdr:colOff>285120</xdr:colOff>
      <xdr:row>18</xdr:row>
      <xdr:rowOff>171000</xdr:rowOff>
    </xdr:to>
    <xdr:sp>
      <xdr:nvSpPr>
        <xdr:cNvPr id="56" name="Oval 6"/>
        <xdr:cNvSpPr/>
      </xdr:nvSpPr>
      <xdr:spPr>
        <a:xfrm>
          <a:off x="8155080" y="41911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18</xdr:row>
      <xdr:rowOff>104760</xdr:rowOff>
    </xdr:from>
    <xdr:to>
      <xdr:col>7</xdr:col>
      <xdr:colOff>257040</xdr:colOff>
      <xdr:row>18</xdr:row>
      <xdr:rowOff>161640</xdr:rowOff>
    </xdr:to>
    <xdr:sp>
      <xdr:nvSpPr>
        <xdr:cNvPr id="57" name="AutoShape 7"/>
        <xdr:cNvSpPr/>
      </xdr:nvSpPr>
      <xdr:spPr>
        <a:xfrm>
          <a:off x="9961560" y="42102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18</xdr:row>
      <xdr:rowOff>85680</xdr:rowOff>
    </xdr:from>
    <xdr:to>
      <xdr:col>8</xdr:col>
      <xdr:colOff>285120</xdr:colOff>
      <xdr:row>18</xdr:row>
      <xdr:rowOff>161640</xdr:rowOff>
    </xdr:to>
    <xdr:sp>
      <xdr:nvSpPr>
        <xdr:cNvPr id="58" name="AutoShape 8"/>
        <xdr:cNvSpPr/>
      </xdr:nvSpPr>
      <xdr:spPr>
        <a:xfrm>
          <a:off x="10613880" y="41911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18</xdr:row>
      <xdr:rowOff>90000</xdr:rowOff>
    </xdr:from>
    <xdr:to>
      <xdr:col>6</xdr:col>
      <xdr:colOff>249120</xdr:colOff>
      <xdr:row>18</xdr:row>
      <xdr:rowOff>167040</xdr:rowOff>
    </xdr:to>
    <xdr:sp>
      <xdr:nvSpPr>
        <xdr:cNvPr id="59" name="Text Box 9"/>
        <xdr:cNvSpPr/>
      </xdr:nvSpPr>
      <xdr:spPr>
        <a:xfrm>
          <a:off x="9348480" y="41954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19</xdr:row>
      <xdr:rowOff>95400</xdr:rowOff>
    </xdr:from>
    <xdr:to>
      <xdr:col>3</xdr:col>
      <xdr:colOff>304200</xdr:colOff>
      <xdr:row>19</xdr:row>
      <xdr:rowOff>171360</xdr:rowOff>
    </xdr:to>
    <xdr:sp>
      <xdr:nvSpPr>
        <xdr:cNvPr id="60" name="AutoShape 3"/>
        <xdr:cNvSpPr/>
      </xdr:nvSpPr>
      <xdr:spPr>
        <a:xfrm>
          <a:off x="7559640" y="439128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19</xdr:row>
      <xdr:rowOff>104760</xdr:rowOff>
    </xdr:from>
    <xdr:to>
      <xdr:col>5</xdr:col>
      <xdr:colOff>228240</xdr:colOff>
      <xdr:row>19</xdr:row>
      <xdr:rowOff>161640</xdr:rowOff>
    </xdr:to>
    <xdr:sp>
      <xdr:nvSpPr>
        <xdr:cNvPr id="61" name="AutoShape 4"/>
        <xdr:cNvSpPr/>
      </xdr:nvSpPr>
      <xdr:spPr>
        <a:xfrm>
          <a:off x="8713080" y="440064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19</xdr:row>
      <xdr:rowOff>85680</xdr:rowOff>
    </xdr:from>
    <xdr:to>
      <xdr:col>4</xdr:col>
      <xdr:colOff>285120</xdr:colOff>
      <xdr:row>19</xdr:row>
      <xdr:rowOff>171000</xdr:rowOff>
    </xdr:to>
    <xdr:sp>
      <xdr:nvSpPr>
        <xdr:cNvPr id="62" name="Oval 6"/>
        <xdr:cNvSpPr/>
      </xdr:nvSpPr>
      <xdr:spPr>
        <a:xfrm>
          <a:off x="8155080" y="438156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19</xdr:row>
      <xdr:rowOff>104760</xdr:rowOff>
    </xdr:from>
    <xdr:to>
      <xdr:col>7</xdr:col>
      <xdr:colOff>257040</xdr:colOff>
      <xdr:row>19</xdr:row>
      <xdr:rowOff>161640</xdr:rowOff>
    </xdr:to>
    <xdr:sp>
      <xdr:nvSpPr>
        <xdr:cNvPr id="63" name="AutoShape 7"/>
        <xdr:cNvSpPr/>
      </xdr:nvSpPr>
      <xdr:spPr>
        <a:xfrm>
          <a:off x="9961560" y="440064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19</xdr:row>
      <xdr:rowOff>85680</xdr:rowOff>
    </xdr:from>
    <xdr:to>
      <xdr:col>8</xdr:col>
      <xdr:colOff>285120</xdr:colOff>
      <xdr:row>19</xdr:row>
      <xdr:rowOff>161640</xdr:rowOff>
    </xdr:to>
    <xdr:sp>
      <xdr:nvSpPr>
        <xdr:cNvPr id="64" name="AutoShape 8"/>
        <xdr:cNvSpPr/>
      </xdr:nvSpPr>
      <xdr:spPr>
        <a:xfrm>
          <a:off x="10613880" y="438156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19</xdr:row>
      <xdr:rowOff>90000</xdr:rowOff>
    </xdr:from>
    <xdr:to>
      <xdr:col>6</xdr:col>
      <xdr:colOff>249120</xdr:colOff>
      <xdr:row>19</xdr:row>
      <xdr:rowOff>167040</xdr:rowOff>
    </xdr:to>
    <xdr:sp>
      <xdr:nvSpPr>
        <xdr:cNvPr id="65" name="Text Box 9"/>
        <xdr:cNvSpPr/>
      </xdr:nvSpPr>
      <xdr:spPr>
        <a:xfrm>
          <a:off x="9348480" y="438588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20</xdr:row>
      <xdr:rowOff>95400</xdr:rowOff>
    </xdr:from>
    <xdr:to>
      <xdr:col>3</xdr:col>
      <xdr:colOff>304200</xdr:colOff>
      <xdr:row>20</xdr:row>
      <xdr:rowOff>171360</xdr:rowOff>
    </xdr:to>
    <xdr:sp>
      <xdr:nvSpPr>
        <xdr:cNvPr id="66" name="AutoShape 3"/>
        <xdr:cNvSpPr/>
      </xdr:nvSpPr>
      <xdr:spPr>
        <a:xfrm>
          <a:off x="7559640" y="458172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20</xdr:row>
      <xdr:rowOff>104760</xdr:rowOff>
    </xdr:from>
    <xdr:to>
      <xdr:col>5</xdr:col>
      <xdr:colOff>228240</xdr:colOff>
      <xdr:row>20</xdr:row>
      <xdr:rowOff>161640</xdr:rowOff>
    </xdr:to>
    <xdr:sp>
      <xdr:nvSpPr>
        <xdr:cNvPr id="67" name="AutoShape 4"/>
        <xdr:cNvSpPr/>
      </xdr:nvSpPr>
      <xdr:spPr>
        <a:xfrm>
          <a:off x="8713080" y="459108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20</xdr:row>
      <xdr:rowOff>85680</xdr:rowOff>
    </xdr:from>
    <xdr:to>
      <xdr:col>4</xdr:col>
      <xdr:colOff>285120</xdr:colOff>
      <xdr:row>20</xdr:row>
      <xdr:rowOff>171000</xdr:rowOff>
    </xdr:to>
    <xdr:sp>
      <xdr:nvSpPr>
        <xdr:cNvPr id="68" name="Oval 6"/>
        <xdr:cNvSpPr/>
      </xdr:nvSpPr>
      <xdr:spPr>
        <a:xfrm>
          <a:off x="8155080" y="457200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20</xdr:row>
      <xdr:rowOff>104760</xdr:rowOff>
    </xdr:from>
    <xdr:to>
      <xdr:col>7</xdr:col>
      <xdr:colOff>257040</xdr:colOff>
      <xdr:row>20</xdr:row>
      <xdr:rowOff>161640</xdr:rowOff>
    </xdr:to>
    <xdr:sp>
      <xdr:nvSpPr>
        <xdr:cNvPr id="69" name="AutoShape 7"/>
        <xdr:cNvSpPr/>
      </xdr:nvSpPr>
      <xdr:spPr>
        <a:xfrm>
          <a:off x="9961560" y="459108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20</xdr:row>
      <xdr:rowOff>85680</xdr:rowOff>
    </xdr:from>
    <xdr:to>
      <xdr:col>8</xdr:col>
      <xdr:colOff>285120</xdr:colOff>
      <xdr:row>20</xdr:row>
      <xdr:rowOff>161640</xdr:rowOff>
    </xdr:to>
    <xdr:sp>
      <xdr:nvSpPr>
        <xdr:cNvPr id="70" name="AutoShape 8"/>
        <xdr:cNvSpPr/>
      </xdr:nvSpPr>
      <xdr:spPr>
        <a:xfrm>
          <a:off x="10613880" y="457200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20</xdr:row>
      <xdr:rowOff>90000</xdr:rowOff>
    </xdr:from>
    <xdr:to>
      <xdr:col>6</xdr:col>
      <xdr:colOff>249120</xdr:colOff>
      <xdr:row>20</xdr:row>
      <xdr:rowOff>167040</xdr:rowOff>
    </xdr:to>
    <xdr:sp>
      <xdr:nvSpPr>
        <xdr:cNvPr id="71" name="Text Box 9"/>
        <xdr:cNvSpPr/>
      </xdr:nvSpPr>
      <xdr:spPr>
        <a:xfrm>
          <a:off x="9348480" y="457632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21</xdr:row>
      <xdr:rowOff>95400</xdr:rowOff>
    </xdr:from>
    <xdr:to>
      <xdr:col>3</xdr:col>
      <xdr:colOff>304200</xdr:colOff>
      <xdr:row>21</xdr:row>
      <xdr:rowOff>171360</xdr:rowOff>
    </xdr:to>
    <xdr:sp>
      <xdr:nvSpPr>
        <xdr:cNvPr id="72" name="AutoShape 3"/>
        <xdr:cNvSpPr/>
      </xdr:nvSpPr>
      <xdr:spPr>
        <a:xfrm>
          <a:off x="7559640" y="477216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21</xdr:row>
      <xdr:rowOff>104760</xdr:rowOff>
    </xdr:from>
    <xdr:to>
      <xdr:col>5</xdr:col>
      <xdr:colOff>228240</xdr:colOff>
      <xdr:row>21</xdr:row>
      <xdr:rowOff>161640</xdr:rowOff>
    </xdr:to>
    <xdr:sp>
      <xdr:nvSpPr>
        <xdr:cNvPr id="73" name="AutoShape 4"/>
        <xdr:cNvSpPr/>
      </xdr:nvSpPr>
      <xdr:spPr>
        <a:xfrm>
          <a:off x="8713080" y="478152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21</xdr:row>
      <xdr:rowOff>85680</xdr:rowOff>
    </xdr:from>
    <xdr:to>
      <xdr:col>4</xdr:col>
      <xdr:colOff>285120</xdr:colOff>
      <xdr:row>21</xdr:row>
      <xdr:rowOff>171000</xdr:rowOff>
    </xdr:to>
    <xdr:sp>
      <xdr:nvSpPr>
        <xdr:cNvPr id="74" name="Oval 6"/>
        <xdr:cNvSpPr/>
      </xdr:nvSpPr>
      <xdr:spPr>
        <a:xfrm>
          <a:off x="8155080" y="476244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21</xdr:row>
      <xdr:rowOff>104760</xdr:rowOff>
    </xdr:from>
    <xdr:to>
      <xdr:col>7</xdr:col>
      <xdr:colOff>257040</xdr:colOff>
      <xdr:row>21</xdr:row>
      <xdr:rowOff>161640</xdr:rowOff>
    </xdr:to>
    <xdr:sp>
      <xdr:nvSpPr>
        <xdr:cNvPr id="75" name="AutoShape 7"/>
        <xdr:cNvSpPr/>
      </xdr:nvSpPr>
      <xdr:spPr>
        <a:xfrm>
          <a:off x="9961560" y="478152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21</xdr:row>
      <xdr:rowOff>85680</xdr:rowOff>
    </xdr:from>
    <xdr:to>
      <xdr:col>8</xdr:col>
      <xdr:colOff>285120</xdr:colOff>
      <xdr:row>21</xdr:row>
      <xdr:rowOff>161640</xdr:rowOff>
    </xdr:to>
    <xdr:sp>
      <xdr:nvSpPr>
        <xdr:cNvPr id="76" name="AutoShape 8"/>
        <xdr:cNvSpPr/>
      </xdr:nvSpPr>
      <xdr:spPr>
        <a:xfrm>
          <a:off x="10613880" y="476244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21</xdr:row>
      <xdr:rowOff>90000</xdr:rowOff>
    </xdr:from>
    <xdr:to>
      <xdr:col>6</xdr:col>
      <xdr:colOff>249120</xdr:colOff>
      <xdr:row>21</xdr:row>
      <xdr:rowOff>167040</xdr:rowOff>
    </xdr:to>
    <xdr:sp>
      <xdr:nvSpPr>
        <xdr:cNvPr id="77" name="Text Box 9"/>
        <xdr:cNvSpPr/>
      </xdr:nvSpPr>
      <xdr:spPr>
        <a:xfrm>
          <a:off x="9348480" y="476676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22</xdr:row>
      <xdr:rowOff>95400</xdr:rowOff>
    </xdr:from>
    <xdr:to>
      <xdr:col>3</xdr:col>
      <xdr:colOff>304200</xdr:colOff>
      <xdr:row>22</xdr:row>
      <xdr:rowOff>171360</xdr:rowOff>
    </xdr:to>
    <xdr:sp>
      <xdr:nvSpPr>
        <xdr:cNvPr id="78" name="AutoShape 3"/>
        <xdr:cNvSpPr/>
      </xdr:nvSpPr>
      <xdr:spPr>
        <a:xfrm>
          <a:off x="7559640" y="496260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22</xdr:row>
      <xdr:rowOff>104760</xdr:rowOff>
    </xdr:from>
    <xdr:to>
      <xdr:col>5</xdr:col>
      <xdr:colOff>228240</xdr:colOff>
      <xdr:row>22</xdr:row>
      <xdr:rowOff>161640</xdr:rowOff>
    </xdr:to>
    <xdr:sp>
      <xdr:nvSpPr>
        <xdr:cNvPr id="79" name="AutoShape 4"/>
        <xdr:cNvSpPr/>
      </xdr:nvSpPr>
      <xdr:spPr>
        <a:xfrm>
          <a:off x="8713080" y="497196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22</xdr:row>
      <xdr:rowOff>85680</xdr:rowOff>
    </xdr:from>
    <xdr:to>
      <xdr:col>4</xdr:col>
      <xdr:colOff>285120</xdr:colOff>
      <xdr:row>22</xdr:row>
      <xdr:rowOff>171000</xdr:rowOff>
    </xdr:to>
    <xdr:sp>
      <xdr:nvSpPr>
        <xdr:cNvPr id="80" name="Oval 6"/>
        <xdr:cNvSpPr/>
      </xdr:nvSpPr>
      <xdr:spPr>
        <a:xfrm>
          <a:off x="8155080" y="495288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22</xdr:row>
      <xdr:rowOff>104760</xdr:rowOff>
    </xdr:from>
    <xdr:to>
      <xdr:col>7</xdr:col>
      <xdr:colOff>257040</xdr:colOff>
      <xdr:row>22</xdr:row>
      <xdr:rowOff>161640</xdr:rowOff>
    </xdr:to>
    <xdr:sp>
      <xdr:nvSpPr>
        <xdr:cNvPr id="81" name="AutoShape 7"/>
        <xdr:cNvSpPr/>
      </xdr:nvSpPr>
      <xdr:spPr>
        <a:xfrm>
          <a:off x="9961560" y="497196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22</xdr:row>
      <xdr:rowOff>85680</xdr:rowOff>
    </xdr:from>
    <xdr:to>
      <xdr:col>8</xdr:col>
      <xdr:colOff>285120</xdr:colOff>
      <xdr:row>22</xdr:row>
      <xdr:rowOff>161640</xdr:rowOff>
    </xdr:to>
    <xdr:sp>
      <xdr:nvSpPr>
        <xdr:cNvPr id="82" name="AutoShape 8"/>
        <xdr:cNvSpPr/>
      </xdr:nvSpPr>
      <xdr:spPr>
        <a:xfrm>
          <a:off x="10613880" y="495288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22</xdr:row>
      <xdr:rowOff>90000</xdr:rowOff>
    </xdr:from>
    <xdr:to>
      <xdr:col>6</xdr:col>
      <xdr:colOff>249120</xdr:colOff>
      <xdr:row>22</xdr:row>
      <xdr:rowOff>167040</xdr:rowOff>
    </xdr:to>
    <xdr:sp>
      <xdr:nvSpPr>
        <xdr:cNvPr id="83" name="Text Box 9"/>
        <xdr:cNvSpPr/>
      </xdr:nvSpPr>
      <xdr:spPr>
        <a:xfrm>
          <a:off x="9348480" y="495720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23</xdr:row>
      <xdr:rowOff>95400</xdr:rowOff>
    </xdr:from>
    <xdr:to>
      <xdr:col>3</xdr:col>
      <xdr:colOff>304200</xdr:colOff>
      <xdr:row>23</xdr:row>
      <xdr:rowOff>171360</xdr:rowOff>
    </xdr:to>
    <xdr:sp>
      <xdr:nvSpPr>
        <xdr:cNvPr id="84" name="AutoShape 3"/>
        <xdr:cNvSpPr/>
      </xdr:nvSpPr>
      <xdr:spPr>
        <a:xfrm>
          <a:off x="7559640" y="51530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23</xdr:row>
      <xdr:rowOff>104760</xdr:rowOff>
    </xdr:from>
    <xdr:to>
      <xdr:col>5</xdr:col>
      <xdr:colOff>228240</xdr:colOff>
      <xdr:row>23</xdr:row>
      <xdr:rowOff>161640</xdr:rowOff>
    </xdr:to>
    <xdr:sp>
      <xdr:nvSpPr>
        <xdr:cNvPr id="85" name="AutoShape 4"/>
        <xdr:cNvSpPr/>
      </xdr:nvSpPr>
      <xdr:spPr>
        <a:xfrm>
          <a:off x="8713080" y="51624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23</xdr:row>
      <xdr:rowOff>85680</xdr:rowOff>
    </xdr:from>
    <xdr:to>
      <xdr:col>4</xdr:col>
      <xdr:colOff>285120</xdr:colOff>
      <xdr:row>23</xdr:row>
      <xdr:rowOff>171000</xdr:rowOff>
    </xdr:to>
    <xdr:sp>
      <xdr:nvSpPr>
        <xdr:cNvPr id="86" name="Oval 6"/>
        <xdr:cNvSpPr/>
      </xdr:nvSpPr>
      <xdr:spPr>
        <a:xfrm>
          <a:off x="8155080" y="51433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23</xdr:row>
      <xdr:rowOff>104760</xdr:rowOff>
    </xdr:from>
    <xdr:to>
      <xdr:col>7</xdr:col>
      <xdr:colOff>257040</xdr:colOff>
      <xdr:row>23</xdr:row>
      <xdr:rowOff>161640</xdr:rowOff>
    </xdr:to>
    <xdr:sp>
      <xdr:nvSpPr>
        <xdr:cNvPr id="87" name="AutoShape 7"/>
        <xdr:cNvSpPr/>
      </xdr:nvSpPr>
      <xdr:spPr>
        <a:xfrm>
          <a:off x="9961560" y="51624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23</xdr:row>
      <xdr:rowOff>85680</xdr:rowOff>
    </xdr:from>
    <xdr:to>
      <xdr:col>8</xdr:col>
      <xdr:colOff>285120</xdr:colOff>
      <xdr:row>23</xdr:row>
      <xdr:rowOff>161640</xdr:rowOff>
    </xdr:to>
    <xdr:sp>
      <xdr:nvSpPr>
        <xdr:cNvPr id="88" name="AutoShape 8"/>
        <xdr:cNvSpPr/>
      </xdr:nvSpPr>
      <xdr:spPr>
        <a:xfrm>
          <a:off x="10613880" y="51433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23</xdr:row>
      <xdr:rowOff>90000</xdr:rowOff>
    </xdr:from>
    <xdr:to>
      <xdr:col>6</xdr:col>
      <xdr:colOff>249120</xdr:colOff>
      <xdr:row>23</xdr:row>
      <xdr:rowOff>167040</xdr:rowOff>
    </xdr:to>
    <xdr:sp>
      <xdr:nvSpPr>
        <xdr:cNvPr id="89" name="Text Box 9"/>
        <xdr:cNvSpPr/>
      </xdr:nvSpPr>
      <xdr:spPr>
        <a:xfrm>
          <a:off x="9348480" y="51476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24</xdr:row>
      <xdr:rowOff>95400</xdr:rowOff>
    </xdr:from>
    <xdr:to>
      <xdr:col>3</xdr:col>
      <xdr:colOff>304200</xdr:colOff>
      <xdr:row>24</xdr:row>
      <xdr:rowOff>171360</xdr:rowOff>
    </xdr:to>
    <xdr:sp>
      <xdr:nvSpPr>
        <xdr:cNvPr id="90" name="AutoShape 3"/>
        <xdr:cNvSpPr/>
      </xdr:nvSpPr>
      <xdr:spPr>
        <a:xfrm>
          <a:off x="7559640" y="53438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24</xdr:row>
      <xdr:rowOff>104760</xdr:rowOff>
    </xdr:from>
    <xdr:to>
      <xdr:col>5</xdr:col>
      <xdr:colOff>228240</xdr:colOff>
      <xdr:row>24</xdr:row>
      <xdr:rowOff>161640</xdr:rowOff>
    </xdr:to>
    <xdr:sp>
      <xdr:nvSpPr>
        <xdr:cNvPr id="91" name="AutoShape 4"/>
        <xdr:cNvSpPr/>
      </xdr:nvSpPr>
      <xdr:spPr>
        <a:xfrm>
          <a:off x="8713080" y="53532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24</xdr:row>
      <xdr:rowOff>85680</xdr:rowOff>
    </xdr:from>
    <xdr:to>
      <xdr:col>4</xdr:col>
      <xdr:colOff>285120</xdr:colOff>
      <xdr:row>24</xdr:row>
      <xdr:rowOff>171000</xdr:rowOff>
    </xdr:to>
    <xdr:sp>
      <xdr:nvSpPr>
        <xdr:cNvPr id="92" name="Oval 6"/>
        <xdr:cNvSpPr/>
      </xdr:nvSpPr>
      <xdr:spPr>
        <a:xfrm>
          <a:off x="8155080" y="53341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24</xdr:row>
      <xdr:rowOff>104760</xdr:rowOff>
    </xdr:from>
    <xdr:to>
      <xdr:col>7</xdr:col>
      <xdr:colOff>257040</xdr:colOff>
      <xdr:row>24</xdr:row>
      <xdr:rowOff>161640</xdr:rowOff>
    </xdr:to>
    <xdr:sp>
      <xdr:nvSpPr>
        <xdr:cNvPr id="93" name="AutoShape 7"/>
        <xdr:cNvSpPr/>
      </xdr:nvSpPr>
      <xdr:spPr>
        <a:xfrm>
          <a:off x="9961560" y="53532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24</xdr:row>
      <xdr:rowOff>85680</xdr:rowOff>
    </xdr:from>
    <xdr:to>
      <xdr:col>8</xdr:col>
      <xdr:colOff>285120</xdr:colOff>
      <xdr:row>24</xdr:row>
      <xdr:rowOff>161640</xdr:rowOff>
    </xdr:to>
    <xdr:sp>
      <xdr:nvSpPr>
        <xdr:cNvPr id="94" name="AutoShape 8"/>
        <xdr:cNvSpPr/>
      </xdr:nvSpPr>
      <xdr:spPr>
        <a:xfrm>
          <a:off x="10613880" y="53341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24</xdr:row>
      <xdr:rowOff>90000</xdr:rowOff>
    </xdr:from>
    <xdr:to>
      <xdr:col>6</xdr:col>
      <xdr:colOff>249120</xdr:colOff>
      <xdr:row>24</xdr:row>
      <xdr:rowOff>167040</xdr:rowOff>
    </xdr:to>
    <xdr:sp>
      <xdr:nvSpPr>
        <xdr:cNvPr id="95" name="Text Box 9"/>
        <xdr:cNvSpPr/>
      </xdr:nvSpPr>
      <xdr:spPr>
        <a:xfrm>
          <a:off x="9348480" y="53384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25</xdr:row>
      <xdr:rowOff>95400</xdr:rowOff>
    </xdr:from>
    <xdr:to>
      <xdr:col>3</xdr:col>
      <xdr:colOff>304200</xdr:colOff>
      <xdr:row>25</xdr:row>
      <xdr:rowOff>171360</xdr:rowOff>
    </xdr:to>
    <xdr:sp>
      <xdr:nvSpPr>
        <xdr:cNvPr id="96" name="AutoShape 3"/>
        <xdr:cNvSpPr/>
      </xdr:nvSpPr>
      <xdr:spPr>
        <a:xfrm>
          <a:off x="7559640" y="553428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25</xdr:row>
      <xdr:rowOff>104760</xdr:rowOff>
    </xdr:from>
    <xdr:to>
      <xdr:col>5</xdr:col>
      <xdr:colOff>228240</xdr:colOff>
      <xdr:row>25</xdr:row>
      <xdr:rowOff>161640</xdr:rowOff>
    </xdr:to>
    <xdr:sp>
      <xdr:nvSpPr>
        <xdr:cNvPr id="97" name="AutoShape 4"/>
        <xdr:cNvSpPr/>
      </xdr:nvSpPr>
      <xdr:spPr>
        <a:xfrm>
          <a:off x="8713080" y="554364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25</xdr:row>
      <xdr:rowOff>85680</xdr:rowOff>
    </xdr:from>
    <xdr:to>
      <xdr:col>4</xdr:col>
      <xdr:colOff>285120</xdr:colOff>
      <xdr:row>25</xdr:row>
      <xdr:rowOff>171000</xdr:rowOff>
    </xdr:to>
    <xdr:sp>
      <xdr:nvSpPr>
        <xdr:cNvPr id="98" name="Oval 6"/>
        <xdr:cNvSpPr/>
      </xdr:nvSpPr>
      <xdr:spPr>
        <a:xfrm>
          <a:off x="8155080" y="552456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25</xdr:row>
      <xdr:rowOff>104760</xdr:rowOff>
    </xdr:from>
    <xdr:to>
      <xdr:col>7</xdr:col>
      <xdr:colOff>257040</xdr:colOff>
      <xdr:row>25</xdr:row>
      <xdr:rowOff>161640</xdr:rowOff>
    </xdr:to>
    <xdr:sp>
      <xdr:nvSpPr>
        <xdr:cNvPr id="99" name="AutoShape 7"/>
        <xdr:cNvSpPr/>
      </xdr:nvSpPr>
      <xdr:spPr>
        <a:xfrm>
          <a:off x="9961560" y="554364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25</xdr:row>
      <xdr:rowOff>85680</xdr:rowOff>
    </xdr:from>
    <xdr:to>
      <xdr:col>8</xdr:col>
      <xdr:colOff>285120</xdr:colOff>
      <xdr:row>25</xdr:row>
      <xdr:rowOff>161640</xdr:rowOff>
    </xdr:to>
    <xdr:sp>
      <xdr:nvSpPr>
        <xdr:cNvPr id="100" name="AutoShape 8"/>
        <xdr:cNvSpPr/>
      </xdr:nvSpPr>
      <xdr:spPr>
        <a:xfrm>
          <a:off x="10613880" y="552456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25</xdr:row>
      <xdr:rowOff>90000</xdr:rowOff>
    </xdr:from>
    <xdr:to>
      <xdr:col>6</xdr:col>
      <xdr:colOff>249120</xdr:colOff>
      <xdr:row>25</xdr:row>
      <xdr:rowOff>167040</xdr:rowOff>
    </xdr:to>
    <xdr:sp>
      <xdr:nvSpPr>
        <xdr:cNvPr id="101" name="Text Box 9"/>
        <xdr:cNvSpPr/>
      </xdr:nvSpPr>
      <xdr:spPr>
        <a:xfrm>
          <a:off x="9348480" y="552888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26</xdr:row>
      <xdr:rowOff>95400</xdr:rowOff>
    </xdr:from>
    <xdr:to>
      <xdr:col>3</xdr:col>
      <xdr:colOff>304200</xdr:colOff>
      <xdr:row>26</xdr:row>
      <xdr:rowOff>171360</xdr:rowOff>
    </xdr:to>
    <xdr:sp>
      <xdr:nvSpPr>
        <xdr:cNvPr id="102" name="AutoShape 3"/>
        <xdr:cNvSpPr/>
      </xdr:nvSpPr>
      <xdr:spPr>
        <a:xfrm>
          <a:off x="7559640" y="572472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26</xdr:row>
      <xdr:rowOff>104760</xdr:rowOff>
    </xdr:from>
    <xdr:to>
      <xdr:col>5</xdr:col>
      <xdr:colOff>228240</xdr:colOff>
      <xdr:row>26</xdr:row>
      <xdr:rowOff>161640</xdr:rowOff>
    </xdr:to>
    <xdr:sp>
      <xdr:nvSpPr>
        <xdr:cNvPr id="103" name="AutoShape 4"/>
        <xdr:cNvSpPr/>
      </xdr:nvSpPr>
      <xdr:spPr>
        <a:xfrm>
          <a:off x="8713080" y="573408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26</xdr:row>
      <xdr:rowOff>85680</xdr:rowOff>
    </xdr:from>
    <xdr:to>
      <xdr:col>4</xdr:col>
      <xdr:colOff>285120</xdr:colOff>
      <xdr:row>26</xdr:row>
      <xdr:rowOff>171000</xdr:rowOff>
    </xdr:to>
    <xdr:sp>
      <xdr:nvSpPr>
        <xdr:cNvPr id="104" name="Oval 6"/>
        <xdr:cNvSpPr/>
      </xdr:nvSpPr>
      <xdr:spPr>
        <a:xfrm>
          <a:off x="8155080" y="571500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26</xdr:row>
      <xdr:rowOff>104760</xdr:rowOff>
    </xdr:from>
    <xdr:to>
      <xdr:col>7</xdr:col>
      <xdr:colOff>257040</xdr:colOff>
      <xdr:row>26</xdr:row>
      <xdr:rowOff>161640</xdr:rowOff>
    </xdr:to>
    <xdr:sp>
      <xdr:nvSpPr>
        <xdr:cNvPr id="105" name="AutoShape 7"/>
        <xdr:cNvSpPr/>
      </xdr:nvSpPr>
      <xdr:spPr>
        <a:xfrm>
          <a:off x="9961560" y="573408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26</xdr:row>
      <xdr:rowOff>85680</xdr:rowOff>
    </xdr:from>
    <xdr:to>
      <xdr:col>8</xdr:col>
      <xdr:colOff>285120</xdr:colOff>
      <xdr:row>26</xdr:row>
      <xdr:rowOff>161640</xdr:rowOff>
    </xdr:to>
    <xdr:sp>
      <xdr:nvSpPr>
        <xdr:cNvPr id="106" name="AutoShape 8"/>
        <xdr:cNvSpPr/>
      </xdr:nvSpPr>
      <xdr:spPr>
        <a:xfrm>
          <a:off x="10613880" y="571500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26</xdr:row>
      <xdr:rowOff>90000</xdr:rowOff>
    </xdr:from>
    <xdr:to>
      <xdr:col>6</xdr:col>
      <xdr:colOff>249120</xdr:colOff>
      <xdr:row>26</xdr:row>
      <xdr:rowOff>167040</xdr:rowOff>
    </xdr:to>
    <xdr:sp>
      <xdr:nvSpPr>
        <xdr:cNvPr id="107" name="Text Box 9"/>
        <xdr:cNvSpPr/>
      </xdr:nvSpPr>
      <xdr:spPr>
        <a:xfrm>
          <a:off x="9348480" y="571932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27</xdr:row>
      <xdr:rowOff>95400</xdr:rowOff>
    </xdr:from>
    <xdr:to>
      <xdr:col>3</xdr:col>
      <xdr:colOff>304200</xdr:colOff>
      <xdr:row>27</xdr:row>
      <xdr:rowOff>171360</xdr:rowOff>
    </xdr:to>
    <xdr:sp>
      <xdr:nvSpPr>
        <xdr:cNvPr id="108" name="AutoShape 3"/>
        <xdr:cNvSpPr/>
      </xdr:nvSpPr>
      <xdr:spPr>
        <a:xfrm>
          <a:off x="7559640" y="591516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27</xdr:row>
      <xdr:rowOff>104760</xdr:rowOff>
    </xdr:from>
    <xdr:to>
      <xdr:col>5</xdr:col>
      <xdr:colOff>228240</xdr:colOff>
      <xdr:row>27</xdr:row>
      <xdr:rowOff>161640</xdr:rowOff>
    </xdr:to>
    <xdr:sp>
      <xdr:nvSpPr>
        <xdr:cNvPr id="109" name="AutoShape 4"/>
        <xdr:cNvSpPr/>
      </xdr:nvSpPr>
      <xdr:spPr>
        <a:xfrm>
          <a:off x="8713080" y="592452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27</xdr:row>
      <xdr:rowOff>85680</xdr:rowOff>
    </xdr:from>
    <xdr:to>
      <xdr:col>4</xdr:col>
      <xdr:colOff>285120</xdr:colOff>
      <xdr:row>27</xdr:row>
      <xdr:rowOff>171000</xdr:rowOff>
    </xdr:to>
    <xdr:sp>
      <xdr:nvSpPr>
        <xdr:cNvPr id="110" name="Oval 6"/>
        <xdr:cNvSpPr/>
      </xdr:nvSpPr>
      <xdr:spPr>
        <a:xfrm>
          <a:off x="8155080" y="590544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27</xdr:row>
      <xdr:rowOff>104760</xdr:rowOff>
    </xdr:from>
    <xdr:to>
      <xdr:col>7</xdr:col>
      <xdr:colOff>257040</xdr:colOff>
      <xdr:row>27</xdr:row>
      <xdr:rowOff>161640</xdr:rowOff>
    </xdr:to>
    <xdr:sp>
      <xdr:nvSpPr>
        <xdr:cNvPr id="111" name="AutoShape 7"/>
        <xdr:cNvSpPr/>
      </xdr:nvSpPr>
      <xdr:spPr>
        <a:xfrm>
          <a:off x="9961560" y="592452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27</xdr:row>
      <xdr:rowOff>85680</xdr:rowOff>
    </xdr:from>
    <xdr:to>
      <xdr:col>8</xdr:col>
      <xdr:colOff>285120</xdr:colOff>
      <xdr:row>27</xdr:row>
      <xdr:rowOff>161640</xdr:rowOff>
    </xdr:to>
    <xdr:sp>
      <xdr:nvSpPr>
        <xdr:cNvPr id="112" name="AutoShape 8"/>
        <xdr:cNvSpPr/>
      </xdr:nvSpPr>
      <xdr:spPr>
        <a:xfrm>
          <a:off x="10613880" y="590544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27</xdr:row>
      <xdr:rowOff>90000</xdr:rowOff>
    </xdr:from>
    <xdr:to>
      <xdr:col>6</xdr:col>
      <xdr:colOff>249120</xdr:colOff>
      <xdr:row>27</xdr:row>
      <xdr:rowOff>167040</xdr:rowOff>
    </xdr:to>
    <xdr:sp>
      <xdr:nvSpPr>
        <xdr:cNvPr id="113" name="Text Box 9"/>
        <xdr:cNvSpPr/>
      </xdr:nvSpPr>
      <xdr:spPr>
        <a:xfrm>
          <a:off x="9348480" y="590976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28</xdr:row>
      <xdr:rowOff>95400</xdr:rowOff>
    </xdr:from>
    <xdr:to>
      <xdr:col>3</xdr:col>
      <xdr:colOff>304200</xdr:colOff>
      <xdr:row>28</xdr:row>
      <xdr:rowOff>171360</xdr:rowOff>
    </xdr:to>
    <xdr:sp>
      <xdr:nvSpPr>
        <xdr:cNvPr id="114" name="AutoShape 3"/>
        <xdr:cNvSpPr/>
      </xdr:nvSpPr>
      <xdr:spPr>
        <a:xfrm>
          <a:off x="7559640" y="610560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28</xdr:row>
      <xdr:rowOff>104760</xdr:rowOff>
    </xdr:from>
    <xdr:to>
      <xdr:col>5</xdr:col>
      <xdr:colOff>228240</xdr:colOff>
      <xdr:row>28</xdr:row>
      <xdr:rowOff>161640</xdr:rowOff>
    </xdr:to>
    <xdr:sp>
      <xdr:nvSpPr>
        <xdr:cNvPr id="115" name="AutoShape 4"/>
        <xdr:cNvSpPr/>
      </xdr:nvSpPr>
      <xdr:spPr>
        <a:xfrm>
          <a:off x="8713080" y="611496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28</xdr:row>
      <xdr:rowOff>85680</xdr:rowOff>
    </xdr:from>
    <xdr:to>
      <xdr:col>4</xdr:col>
      <xdr:colOff>285120</xdr:colOff>
      <xdr:row>28</xdr:row>
      <xdr:rowOff>171000</xdr:rowOff>
    </xdr:to>
    <xdr:sp>
      <xdr:nvSpPr>
        <xdr:cNvPr id="116" name="Oval 6"/>
        <xdr:cNvSpPr/>
      </xdr:nvSpPr>
      <xdr:spPr>
        <a:xfrm>
          <a:off x="8155080" y="609588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28</xdr:row>
      <xdr:rowOff>104760</xdr:rowOff>
    </xdr:from>
    <xdr:to>
      <xdr:col>7</xdr:col>
      <xdr:colOff>257040</xdr:colOff>
      <xdr:row>28</xdr:row>
      <xdr:rowOff>161640</xdr:rowOff>
    </xdr:to>
    <xdr:sp>
      <xdr:nvSpPr>
        <xdr:cNvPr id="117" name="AutoShape 7"/>
        <xdr:cNvSpPr/>
      </xdr:nvSpPr>
      <xdr:spPr>
        <a:xfrm>
          <a:off x="9961560" y="611496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28</xdr:row>
      <xdr:rowOff>85680</xdr:rowOff>
    </xdr:from>
    <xdr:to>
      <xdr:col>8</xdr:col>
      <xdr:colOff>285120</xdr:colOff>
      <xdr:row>28</xdr:row>
      <xdr:rowOff>161640</xdr:rowOff>
    </xdr:to>
    <xdr:sp>
      <xdr:nvSpPr>
        <xdr:cNvPr id="118" name="AutoShape 8"/>
        <xdr:cNvSpPr/>
      </xdr:nvSpPr>
      <xdr:spPr>
        <a:xfrm>
          <a:off x="10613880" y="609588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28</xdr:row>
      <xdr:rowOff>90000</xdr:rowOff>
    </xdr:from>
    <xdr:to>
      <xdr:col>6</xdr:col>
      <xdr:colOff>249120</xdr:colOff>
      <xdr:row>28</xdr:row>
      <xdr:rowOff>167040</xdr:rowOff>
    </xdr:to>
    <xdr:sp>
      <xdr:nvSpPr>
        <xdr:cNvPr id="119" name="Text Box 9"/>
        <xdr:cNvSpPr/>
      </xdr:nvSpPr>
      <xdr:spPr>
        <a:xfrm>
          <a:off x="9348480" y="610020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29</xdr:row>
      <xdr:rowOff>95400</xdr:rowOff>
    </xdr:from>
    <xdr:to>
      <xdr:col>3</xdr:col>
      <xdr:colOff>304200</xdr:colOff>
      <xdr:row>29</xdr:row>
      <xdr:rowOff>171360</xdr:rowOff>
    </xdr:to>
    <xdr:sp>
      <xdr:nvSpPr>
        <xdr:cNvPr id="120" name="AutoShape 3"/>
        <xdr:cNvSpPr/>
      </xdr:nvSpPr>
      <xdr:spPr>
        <a:xfrm>
          <a:off x="7559640" y="62960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29</xdr:row>
      <xdr:rowOff>104760</xdr:rowOff>
    </xdr:from>
    <xdr:to>
      <xdr:col>5</xdr:col>
      <xdr:colOff>228240</xdr:colOff>
      <xdr:row>29</xdr:row>
      <xdr:rowOff>161640</xdr:rowOff>
    </xdr:to>
    <xdr:sp>
      <xdr:nvSpPr>
        <xdr:cNvPr id="121" name="AutoShape 4"/>
        <xdr:cNvSpPr/>
      </xdr:nvSpPr>
      <xdr:spPr>
        <a:xfrm>
          <a:off x="8713080" y="63054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29</xdr:row>
      <xdr:rowOff>85680</xdr:rowOff>
    </xdr:from>
    <xdr:to>
      <xdr:col>4</xdr:col>
      <xdr:colOff>285120</xdr:colOff>
      <xdr:row>29</xdr:row>
      <xdr:rowOff>171000</xdr:rowOff>
    </xdr:to>
    <xdr:sp>
      <xdr:nvSpPr>
        <xdr:cNvPr id="122" name="Oval 6"/>
        <xdr:cNvSpPr/>
      </xdr:nvSpPr>
      <xdr:spPr>
        <a:xfrm>
          <a:off x="8155080" y="62863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29</xdr:row>
      <xdr:rowOff>104760</xdr:rowOff>
    </xdr:from>
    <xdr:to>
      <xdr:col>7</xdr:col>
      <xdr:colOff>257040</xdr:colOff>
      <xdr:row>29</xdr:row>
      <xdr:rowOff>161640</xdr:rowOff>
    </xdr:to>
    <xdr:sp>
      <xdr:nvSpPr>
        <xdr:cNvPr id="123" name="AutoShape 7"/>
        <xdr:cNvSpPr/>
      </xdr:nvSpPr>
      <xdr:spPr>
        <a:xfrm>
          <a:off x="9961560" y="63054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29</xdr:row>
      <xdr:rowOff>85680</xdr:rowOff>
    </xdr:from>
    <xdr:to>
      <xdr:col>8</xdr:col>
      <xdr:colOff>285120</xdr:colOff>
      <xdr:row>29</xdr:row>
      <xdr:rowOff>161640</xdr:rowOff>
    </xdr:to>
    <xdr:sp>
      <xdr:nvSpPr>
        <xdr:cNvPr id="124" name="AutoShape 8"/>
        <xdr:cNvSpPr/>
      </xdr:nvSpPr>
      <xdr:spPr>
        <a:xfrm>
          <a:off x="10613880" y="62863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29</xdr:row>
      <xdr:rowOff>90000</xdr:rowOff>
    </xdr:from>
    <xdr:to>
      <xdr:col>6</xdr:col>
      <xdr:colOff>249120</xdr:colOff>
      <xdr:row>29</xdr:row>
      <xdr:rowOff>167040</xdr:rowOff>
    </xdr:to>
    <xdr:sp>
      <xdr:nvSpPr>
        <xdr:cNvPr id="125" name="Text Box 9"/>
        <xdr:cNvSpPr/>
      </xdr:nvSpPr>
      <xdr:spPr>
        <a:xfrm>
          <a:off x="9348480" y="62906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30</xdr:row>
      <xdr:rowOff>95400</xdr:rowOff>
    </xdr:from>
    <xdr:to>
      <xdr:col>3</xdr:col>
      <xdr:colOff>304200</xdr:colOff>
      <xdr:row>30</xdr:row>
      <xdr:rowOff>171360</xdr:rowOff>
    </xdr:to>
    <xdr:sp>
      <xdr:nvSpPr>
        <xdr:cNvPr id="126" name="AutoShape 3"/>
        <xdr:cNvSpPr/>
      </xdr:nvSpPr>
      <xdr:spPr>
        <a:xfrm>
          <a:off x="7559640" y="64868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30</xdr:row>
      <xdr:rowOff>104760</xdr:rowOff>
    </xdr:from>
    <xdr:to>
      <xdr:col>5</xdr:col>
      <xdr:colOff>228240</xdr:colOff>
      <xdr:row>30</xdr:row>
      <xdr:rowOff>161640</xdr:rowOff>
    </xdr:to>
    <xdr:sp>
      <xdr:nvSpPr>
        <xdr:cNvPr id="127" name="AutoShape 4"/>
        <xdr:cNvSpPr/>
      </xdr:nvSpPr>
      <xdr:spPr>
        <a:xfrm>
          <a:off x="8713080" y="64962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30</xdr:row>
      <xdr:rowOff>85680</xdr:rowOff>
    </xdr:from>
    <xdr:to>
      <xdr:col>4</xdr:col>
      <xdr:colOff>285120</xdr:colOff>
      <xdr:row>30</xdr:row>
      <xdr:rowOff>171000</xdr:rowOff>
    </xdr:to>
    <xdr:sp>
      <xdr:nvSpPr>
        <xdr:cNvPr id="128" name="Oval 6"/>
        <xdr:cNvSpPr/>
      </xdr:nvSpPr>
      <xdr:spPr>
        <a:xfrm>
          <a:off x="8155080" y="64771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30</xdr:row>
      <xdr:rowOff>104760</xdr:rowOff>
    </xdr:from>
    <xdr:to>
      <xdr:col>7</xdr:col>
      <xdr:colOff>257040</xdr:colOff>
      <xdr:row>30</xdr:row>
      <xdr:rowOff>161640</xdr:rowOff>
    </xdr:to>
    <xdr:sp>
      <xdr:nvSpPr>
        <xdr:cNvPr id="129" name="AutoShape 7"/>
        <xdr:cNvSpPr/>
      </xdr:nvSpPr>
      <xdr:spPr>
        <a:xfrm>
          <a:off x="9961560" y="64962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30</xdr:row>
      <xdr:rowOff>85680</xdr:rowOff>
    </xdr:from>
    <xdr:to>
      <xdr:col>8</xdr:col>
      <xdr:colOff>285120</xdr:colOff>
      <xdr:row>30</xdr:row>
      <xdr:rowOff>161640</xdr:rowOff>
    </xdr:to>
    <xdr:sp>
      <xdr:nvSpPr>
        <xdr:cNvPr id="130" name="AutoShape 8"/>
        <xdr:cNvSpPr/>
      </xdr:nvSpPr>
      <xdr:spPr>
        <a:xfrm>
          <a:off x="10613880" y="64771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30</xdr:row>
      <xdr:rowOff>90000</xdr:rowOff>
    </xdr:from>
    <xdr:to>
      <xdr:col>6</xdr:col>
      <xdr:colOff>249120</xdr:colOff>
      <xdr:row>30</xdr:row>
      <xdr:rowOff>167040</xdr:rowOff>
    </xdr:to>
    <xdr:sp>
      <xdr:nvSpPr>
        <xdr:cNvPr id="131" name="Text Box 9"/>
        <xdr:cNvSpPr/>
      </xdr:nvSpPr>
      <xdr:spPr>
        <a:xfrm>
          <a:off x="9348480" y="64814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31</xdr:row>
      <xdr:rowOff>95400</xdr:rowOff>
    </xdr:from>
    <xdr:to>
      <xdr:col>3</xdr:col>
      <xdr:colOff>304200</xdr:colOff>
      <xdr:row>31</xdr:row>
      <xdr:rowOff>171360</xdr:rowOff>
    </xdr:to>
    <xdr:sp>
      <xdr:nvSpPr>
        <xdr:cNvPr id="132" name="AutoShape 3"/>
        <xdr:cNvSpPr/>
      </xdr:nvSpPr>
      <xdr:spPr>
        <a:xfrm>
          <a:off x="7559640" y="667728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31</xdr:row>
      <xdr:rowOff>104760</xdr:rowOff>
    </xdr:from>
    <xdr:to>
      <xdr:col>5</xdr:col>
      <xdr:colOff>228240</xdr:colOff>
      <xdr:row>31</xdr:row>
      <xdr:rowOff>161640</xdr:rowOff>
    </xdr:to>
    <xdr:sp>
      <xdr:nvSpPr>
        <xdr:cNvPr id="133" name="AutoShape 4"/>
        <xdr:cNvSpPr/>
      </xdr:nvSpPr>
      <xdr:spPr>
        <a:xfrm>
          <a:off x="8713080" y="668664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31</xdr:row>
      <xdr:rowOff>85680</xdr:rowOff>
    </xdr:from>
    <xdr:to>
      <xdr:col>4</xdr:col>
      <xdr:colOff>285120</xdr:colOff>
      <xdr:row>31</xdr:row>
      <xdr:rowOff>171000</xdr:rowOff>
    </xdr:to>
    <xdr:sp>
      <xdr:nvSpPr>
        <xdr:cNvPr id="134" name="Oval 6"/>
        <xdr:cNvSpPr/>
      </xdr:nvSpPr>
      <xdr:spPr>
        <a:xfrm>
          <a:off x="8155080" y="666756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31</xdr:row>
      <xdr:rowOff>104760</xdr:rowOff>
    </xdr:from>
    <xdr:to>
      <xdr:col>7</xdr:col>
      <xdr:colOff>257040</xdr:colOff>
      <xdr:row>31</xdr:row>
      <xdr:rowOff>161640</xdr:rowOff>
    </xdr:to>
    <xdr:sp>
      <xdr:nvSpPr>
        <xdr:cNvPr id="135" name="AutoShape 7"/>
        <xdr:cNvSpPr/>
      </xdr:nvSpPr>
      <xdr:spPr>
        <a:xfrm>
          <a:off x="9961560" y="668664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31</xdr:row>
      <xdr:rowOff>85680</xdr:rowOff>
    </xdr:from>
    <xdr:to>
      <xdr:col>8</xdr:col>
      <xdr:colOff>285120</xdr:colOff>
      <xdr:row>31</xdr:row>
      <xdr:rowOff>161640</xdr:rowOff>
    </xdr:to>
    <xdr:sp>
      <xdr:nvSpPr>
        <xdr:cNvPr id="136" name="AutoShape 8"/>
        <xdr:cNvSpPr/>
      </xdr:nvSpPr>
      <xdr:spPr>
        <a:xfrm>
          <a:off x="10613880" y="666756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31</xdr:row>
      <xdr:rowOff>90000</xdr:rowOff>
    </xdr:from>
    <xdr:to>
      <xdr:col>6</xdr:col>
      <xdr:colOff>249120</xdr:colOff>
      <xdr:row>31</xdr:row>
      <xdr:rowOff>167040</xdr:rowOff>
    </xdr:to>
    <xdr:sp>
      <xdr:nvSpPr>
        <xdr:cNvPr id="137" name="Text Box 9"/>
        <xdr:cNvSpPr/>
      </xdr:nvSpPr>
      <xdr:spPr>
        <a:xfrm>
          <a:off x="9348480" y="667188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32</xdr:row>
      <xdr:rowOff>95400</xdr:rowOff>
    </xdr:from>
    <xdr:to>
      <xdr:col>3</xdr:col>
      <xdr:colOff>304200</xdr:colOff>
      <xdr:row>32</xdr:row>
      <xdr:rowOff>171360</xdr:rowOff>
    </xdr:to>
    <xdr:sp>
      <xdr:nvSpPr>
        <xdr:cNvPr id="138" name="AutoShape 3"/>
        <xdr:cNvSpPr/>
      </xdr:nvSpPr>
      <xdr:spPr>
        <a:xfrm>
          <a:off x="7559640" y="686772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32</xdr:row>
      <xdr:rowOff>104760</xdr:rowOff>
    </xdr:from>
    <xdr:to>
      <xdr:col>5</xdr:col>
      <xdr:colOff>228240</xdr:colOff>
      <xdr:row>32</xdr:row>
      <xdr:rowOff>161640</xdr:rowOff>
    </xdr:to>
    <xdr:sp>
      <xdr:nvSpPr>
        <xdr:cNvPr id="139" name="AutoShape 4"/>
        <xdr:cNvSpPr/>
      </xdr:nvSpPr>
      <xdr:spPr>
        <a:xfrm>
          <a:off x="8713080" y="687708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32</xdr:row>
      <xdr:rowOff>85680</xdr:rowOff>
    </xdr:from>
    <xdr:to>
      <xdr:col>4</xdr:col>
      <xdr:colOff>285120</xdr:colOff>
      <xdr:row>32</xdr:row>
      <xdr:rowOff>171000</xdr:rowOff>
    </xdr:to>
    <xdr:sp>
      <xdr:nvSpPr>
        <xdr:cNvPr id="140" name="Oval 6"/>
        <xdr:cNvSpPr/>
      </xdr:nvSpPr>
      <xdr:spPr>
        <a:xfrm>
          <a:off x="8155080" y="685800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32</xdr:row>
      <xdr:rowOff>104760</xdr:rowOff>
    </xdr:from>
    <xdr:to>
      <xdr:col>7</xdr:col>
      <xdr:colOff>257040</xdr:colOff>
      <xdr:row>32</xdr:row>
      <xdr:rowOff>161640</xdr:rowOff>
    </xdr:to>
    <xdr:sp>
      <xdr:nvSpPr>
        <xdr:cNvPr id="141" name="AutoShape 7"/>
        <xdr:cNvSpPr/>
      </xdr:nvSpPr>
      <xdr:spPr>
        <a:xfrm>
          <a:off x="9961560" y="687708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32</xdr:row>
      <xdr:rowOff>85680</xdr:rowOff>
    </xdr:from>
    <xdr:to>
      <xdr:col>8</xdr:col>
      <xdr:colOff>285120</xdr:colOff>
      <xdr:row>32</xdr:row>
      <xdr:rowOff>161640</xdr:rowOff>
    </xdr:to>
    <xdr:sp>
      <xdr:nvSpPr>
        <xdr:cNvPr id="142" name="AutoShape 8"/>
        <xdr:cNvSpPr/>
      </xdr:nvSpPr>
      <xdr:spPr>
        <a:xfrm>
          <a:off x="10613880" y="685800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32</xdr:row>
      <xdr:rowOff>90000</xdr:rowOff>
    </xdr:from>
    <xdr:to>
      <xdr:col>6</xdr:col>
      <xdr:colOff>249120</xdr:colOff>
      <xdr:row>32</xdr:row>
      <xdr:rowOff>167040</xdr:rowOff>
    </xdr:to>
    <xdr:sp>
      <xdr:nvSpPr>
        <xdr:cNvPr id="143" name="Text Box 9"/>
        <xdr:cNvSpPr/>
      </xdr:nvSpPr>
      <xdr:spPr>
        <a:xfrm>
          <a:off x="9348480" y="686232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33</xdr:row>
      <xdr:rowOff>95400</xdr:rowOff>
    </xdr:from>
    <xdr:to>
      <xdr:col>3</xdr:col>
      <xdr:colOff>304200</xdr:colOff>
      <xdr:row>33</xdr:row>
      <xdr:rowOff>171360</xdr:rowOff>
    </xdr:to>
    <xdr:sp>
      <xdr:nvSpPr>
        <xdr:cNvPr id="144" name="AutoShape 3"/>
        <xdr:cNvSpPr/>
      </xdr:nvSpPr>
      <xdr:spPr>
        <a:xfrm>
          <a:off x="7559640" y="705816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33</xdr:row>
      <xdr:rowOff>104760</xdr:rowOff>
    </xdr:from>
    <xdr:to>
      <xdr:col>5</xdr:col>
      <xdr:colOff>228240</xdr:colOff>
      <xdr:row>33</xdr:row>
      <xdr:rowOff>161640</xdr:rowOff>
    </xdr:to>
    <xdr:sp>
      <xdr:nvSpPr>
        <xdr:cNvPr id="145" name="AutoShape 4"/>
        <xdr:cNvSpPr/>
      </xdr:nvSpPr>
      <xdr:spPr>
        <a:xfrm>
          <a:off x="8713080" y="706752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33</xdr:row>
      <xdr:rowOff>85680</xdr:rowOff>
    </xdr:from>
    <xdr:to>
      <xdr:col>4</xdr:col>
      <xdr:colOff>285120</xdr:colOff>
      <xdr:row>33</xdr:row>
      <xdr:rowOff>171000</xdr:rowOff>
    </xdr:to>
    <xdr:sp>
      <xdr:nvSpPr>
        <xdr:cNvPr id="146" name="Oval 6"/>
        <xdr:cNvSpPr/>
      </xdr:nvSpPr>
      <xdr:spPr>
        <a:xfrm>
          <a:off x="8155080" y="704844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33</xdr:row>
      <xdr:rowOff>104760</xdr:rowOff>
    </xdr:from>
    <xdr:to>
      <xdr:col>7</xdr:col>
      <xdr:colOff>257040</xdr:colOff>
      <xdr:row>33</xdr:row>
      <xdr:rowOff>161640</xdr:rowOff>
    </xdr:to>
    <xdr:sp>
      <xdr:nvSpPr>
        <xdr:cNvPr id="147" name="AutoShape 7"/>
        <xdr:cNvSpPr/>
      </xdr:nvSpPr>
      <xdr:spPr>
        <a:xfrm>
          <a:off x="9961560" y="706752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33</xdr:row>
      <xdr:rowOff>85680</xdr:rowOff>
    </xdr:from>
    <xdr:to>
      <xdr:col>8</xdr:col>
      <xdr:colOff>285120</xdr:colOff>
      <xdr:row>33</xdr:row>
      <xdr:rowOff>161640</xdr:rowOff>
    </xdr:to>
    <xdr:sp>
      <xdr:nvSpPr>
        <xdr:cNvPr id="148" name="AutoShape 8"/>
        <xdr:cNvSpPr/>
      </xdr:nvSpPr>
      <xdr:spPr>
        <a:xfrm>
          <a:off x="10613880" y="704844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33</xdr:row>
      <xdr:rowOff>90000</xdr:rowOff>
    </xdr:from>
    <xdr:to>
      <xdr:col>6</xdr:col>
      <xdr:colOff>249120</xdr:colOff>
      <xdr:row>33</xdr:row>
      <xdr:rowOff>167040</xdr:rowOff>
    </xdr:to>
    <xdr:sp>
      <xdr:nvSpPr>
        <xdr:cNvPr id="149" name="Text Box 9"/>
        <xdr:cNvSpPr/>
      </xdr:nvSpPr>
      <xdr:spPr>
        <a:xfrm>
          <a:off x="9348480" y="705276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34</xdr:row>
      <xdr:rowOff>95400</xdr:rowOff>
    </xdr:from>
    <xdr:to>
      <xdr:col>3</xdr:col>
      <xdr:colOff>304200</xdr:colOff>
      <xdr:row>34</xdr:row>
      <xdr:rowOff>171360</xdr:rowOff>
    </xdr:to>
    <xdr:sp>
      <xdr:nvSpPr>
        <xdr:cNvPr id="150" name="AutoShape 3"/>
        <xdr:cNvSpPr/>
      </xdr:nvSpPr>
      <xdr:spPr>
        <a:xfrm>
          <a:off x="7559640" y="724860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34</xdr:row>
      <xdr:rowOff>104760</xdr:rowOff>
    </xdr:from>
    <xdr:to>
      <xdr:col>5</xdr:col>
      <xdr:colOff>228240</xdr:colOff>
      <xdr:row>34</xdr:row>
      <xdr:rowOff>161640</xdr:rowOff>
    </xdr:to>
    <xdr:sp>
      <xdr:nvSpPr>
        <xdr:cNvPr id="151" name="AutoShape 4"/>
        <xdr:cNvSpPr/>
      </xdr:nvSpPr>
      <xdr:spPr>
        <a:xfrm>
          <a:off x="8713080" y="725796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34</xdr:row>
      <xdr:rowOff>85680</xdr:rowOff>
    </xdr:from>
    <xdr:to>
      <xdr:col>4</xdr:col>
      <xdr:colOff>285120</xdr:colOff>
      <xdr:row>34</xdr:row>
      <xdr:rowOff>171000</xdr:rowOff>
    </xdr:to>
    <xdr:sp>
      <xdr:nvSpPr>
        <xdr:cNvPr id="152" name="Oval 6"/>
        <xdr:cNvSpPr/>
      </xdr:nvSpPr>
      <xdr:spPr>
        <a:xfrm>
          <a:off x="8155080" y="723888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34</xdr:row>
      <xdr:rowOff>104760</xdr:rowOff>
    </xdr:from>
    <xdr:to>
      <xdr:col>7</xdr:col>
      <xdr:colOff>257040</xdr:colOff>
      <xdr:row>34</xdr:row>
      <xdr:rowOff>161640</xdr:rowOff>
    </xdr:to>
    <xdr:sp>
      <xdr:nvSpPr>
        <xdr:cNvPr id="153" name="AutoShape 7"/>
        <xdr:cNvSpPr/>
      </xdr:nvSpPr>
      <xdr:spPr>
        <a:xfrm>
          <a:off x="9961560" y="725796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34</xdr:row>
      <xdr:rowOff>85680</xdr:rowOff>
    </xdr:from>
    <xdr:to>
      <xdr:col>8</xdr:col>
      <xdr:colOff>285120</xdr:colOff>
      <xdr:row>34</xdr:row>
      <xdr:rowOff>161640</xdr:rowOff>
    </xdr:to>
    <xdr:sp>
      <xdr:nvSpPr>
        <xdr:cNvPr id="154" name="AutoShape 8"/>
        <xdr:cNvSpPr/>
      </xdr:nvSpPr>
      <xdr:spPr>
        <a:xfrm>
          <a:off x="10613880" y="723888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34</xdr:row>
      <xdr:rowOff>90000</xdr:rowOff>
    </xdr:from>
    <xdr:to>
      <xdr:col>6</xdr:col>
      <xdr:colOff>249120</xdr:colOff>
      <xdr:row>34</xdr:row>
      <xdr:rowOff>167040</xdr:rowOff>
    </xdr:to>
    <xdr:sp>
      <xdr:nvSpPr>
        <xdr:cNvPr id="155" name="Text Box 9"/>
        <xdr:cNvSpPr/>
      </xdr:nvSpPr>
      <xdr:spPr>
        <a:xfrm>
          <a:off x="9348480" y="724320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35</xdr:row>
      <xdr:rowOff>95400</xdr:rowOff>
    </xdr:from>
    <xdr:to>
      <xdr:col>3</xdr:col>
      <xdr:colOff>304200</xdr:colOff>
      <xdr:row>35</xdr:row>
      <xdr:rowOff>171360</xdr:rowOff>
    </xdr:to>
    <xdr:sp>
      <xdr:nvSpPr>
        <xdr:cNvPr id="156" name="AutoShape 3"/>
        <xdr:cNvSpPr/>
      </xdr:nvSpPr>
      <xdr:spPr>
        <a:xfrm>
          <a:off x="7559640" y="74390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35</xdr:row>
      <xdr:rowOff>104760</xdr:rowOff>
    </xdr:from>
    <xdr:to>
      <xdr:col>5</xdr:col>
      <xdr:colOff>228240</xdr:colOff>
      <xdr:row>35</xdr:row>
      <xdr:rowOff>161640</xdr:rowOff>
    </xdr:to>
    <xdr:sp>
      <xdr:nvSpPr>
        <xdr:cNvPr id="157" name="AutoShape 4"/>
        <xdr:cNvSpPr/>
      </xdr:nvSpPr>
      <xdr:spPr>
        <a:xfrm>
          <a:off x="8713080" y="74484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35</xdr:row>
      <xdr:rowOff>85680</xdr:rowOff>
    </xdr:from>
    <xdr:to>
      <xdr:col>4</xdr:col>
      <xdr:colOff>285120</xdr:colOff>
      <xdr:row>35</xdr:row>
      <xdr:rowOff>171000</xdr:rowOff>
    </xdr:to>
    <xdr:sp>
      <xdr:nvSpPr>
        <xdr:cNvPr id="158" name="Oval 6"/>
        <xdr:cNvSpPr/>
      </xdr:nvSpPr>
      <xdr:spPr>
        <a:xfrm>
          <a:off x="8155080" y="74293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35</xdr:row>
      <xdr:rowOff>104760</xdr:rowOff>
    </xdr:from>
    <xdr:to>
      <xdr:col>7</xdr:col>
      <xdr:colOff>257040</xdr:colOff>
      <xdr:row>35</xdr:row>
      <xdr:rowOff>161640</xdr:rowOff>
    </xdr:to>
    <xdr:sp>
      <xdr:nvSpPr>
        <xdr:cNvPr id="159" name="AutoShape 7"/>
        <xdr:cNvSpPr/>
      </xdr:nvSpPr>
      <xdr:spPr>
        <a:xfrm>
          <a:off x="9961560" y="74484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35</xdr:row>
      <xdr:rowOff>85680</xdr:rowOff>
    </xdr:from>
    <xdr:to>
      <xdr:col>8</xdr:col>
      <xdr:colOff>285120</xdr:colOff>
      <xdr:row>35</xdr:row>
      <xdr:rowOff>161640</xdr:rowOff>
    </xdr:to>
    <xdr:sp>
      <xdr:nvSpPr>
        <xdr:cNvPr id="160" name="AutoShape 8"/>
        <xdr:cNvSpPr/>
      </xdr:nvSpPr>
      <xdr:spPr>
        <a:xfrm>
          <a:off x="10613880" y="74293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35</xdr:row>
      <xdr:rowOff>90000</xdr:rowOff>
    </xdr:from>
    <xdr:to>
      <xdr:col>6</xdr:col>
      <xdr:colOff>249120</xdr:colOff>
      <xdr:row>35</xdr:row>
      <xdr:rowOff>167040</xdr:rowOff>
    </xdr:to>
    <xdr:sp>
      <xdr:nvSpPr>
        <xdr:cNvPr id="161" name="Text Box 9"/>
        <xdr:cNvSpPr/>
      </xdr:nvSpPr>
      <xdr:spPr>
        <a:xfrm>
          <a:off x="9348480" y="74336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36</xdr:row>
      <xdr:rowOff>95400</xdr:rowOff>
    </xdr:from>
    <xdr:to>
      <xdr:col>3</xdr:col>
      <xdr:colOff>304200</xdr:colOff>
      <xdr:row>36</xdr:row>
      <xdr:rowOff>171360</xdr:rowOff>
    </xdr:to>
    <xdr:sp>
      <xdr:nvSpPr>
        <xdr:cNvPr id="162" name="AutoShape 3"/>
        <xdr:cNvSpPr/>
      </xdr:nvSpPr>
      <xdr:spPr>
        <a:xfrm>
          <a:off x="7559640" y="76298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36</xdr:row>
      <xdr:rowOff>104760</xdr:rowOff>
    </xdr:from>
    <xdr:to>
      <xdr:col>5</xdr:col>
      <xdr:colOff>228240</xdr:colOff>
      <xdr:row>36</xdr:row>
      <xdr:rowOff>161640</xdr:rowOff>
    </xdr:to>
    <xdr:sp>
      <xdr:nvSpPr>
        <xdr:cNvPr id="163" name="AutoShape 4"/>
        <xdr:cNvSpPr/>
      </xdr:nvSpPr>
      <xdr:spPr>
        <a:xfrm>
          <a:off x="8713080" y="76392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36</xdr:row>
      <xdr:rowOff>85680</xdr:rowOff>
    </xdr:from>
    <xdr:to>
      <xdr:col>4</xdr:col>
      <xdr:colOff>285120</xdr:colOff>
      <xdr:row>36</xdr:row>
      <xdr:rowOff>171000</xdr:rowOff>
    </xdr:to>
    <xdr:sp>
      <xdr:nvSpPr>
        <xdr:cNvPr id="164" name="Oval 6"/>
        <xdr:cNvSpPr/>
      </xdr:nvSpPr>
      <xdr:spPr>
        <a:xfrm>
          <a:off x="8155080" y="76201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36</xdr:row>
      <xdr:rowOff>104760</xdr:rowOff>
    </xdr:from>
    <xdr:to>
      <xdr:col>7</xdr:col>
      <xdr:colOff>257040</xdr:colOff>
      <xdr:row>36</xdr:row>
      <xdr:rowOff>161640</xdr:rowOff>
    </xdr:to>
    <xdr:sp>
      <xdr:nvSpPr>
        <xdr:cNvPr id="165" name="AutoShape 7"/>
        <xdr:cNvSpPr/>
      </xdr:nvSpPr>
      <xdr:spPr>
        <a:xfrm>
          <a:off x="9961560" y="76392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36</xdr:row>
      <xdr:rowOff>85680</xdr:rowOff>
    </xdr:from>
    <xdr:to>
      <xdr:col>8</xdr:col>
      <xdr:colOff>285120</xdr:colOff>
      <xdr:row>36</xdr:row>
      <xdr:rowOff>161640</xdr:rowOff>
    </xdr:to>
    <xdr:sp>
      <xdr:nvSpPr>
        <xdr:cNvPr id="166" name="AutoShape 8"/>
        <xdr:cNvSpPr/>
      </xdr:nvSpPr>
      <xdr:spPr>
        <a:xfrm>
          <a:off x="10613880" y="76201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36</xdr:row>
      <xdr:rowOff>90000</xdr:rowOff>
    </xdr:from>
    <xdr:to>
      <xdr:col>6</xdr:col>
      <xdr:colOff>249120</xdr:colOff>
      <xdr:row>36</xdr:row>
      <xdr:rowOff>167040</xdr:rowOff>
    </xdr:to>
    <xdr:sp>
      <xdr:nvSpPr>
        <xdr:cNvPr id="167" name="Text Box 9"/>
        <xdr:cNvSpPr/>
      </xdr:nvSpPr>
      <xdr:spPr>
        <a:xfrm>
          <a:off x="9348480" y="76244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37</xdr:row>
      <xdr:rowOff>95400</xdr:rowOff>
    </xdr:from>
    <xdr:to>
      <xdr:col>3</xdr:col>
      <xdr:colOff>304200</xdr:colOff>
      <xdr:row>37</xdr:row>
      <xdr:rowOff>171360</xdr:rowOff>
    </xdr:to>
    <xdr:sp>
      <xdr:nvSpPr>
        <xdr:cNvPr id="168" name="AutoShape 3"/>
        <xdr:cNvSpPr/>
      </xdr:nvSpPr>
      <xdr:spPr>
        <a:xfrm>
          <a:off x="7559640" y="782028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37</xdr:row>
      <xdr:rowOff>104760</xdr:rowOff>
    </xdr:from>
    <xdr:to>
      <xdr:col>5</xdr:col>
      <xdr:colOff>228240</xdr:colOff>
      <xdr:row>37</xdr:row>
      <xdr:rowOff>161640</xdr:rowOff>
    </xdr:to>
    <xdr:sp>
      <xdr:nvSpPr>
        <xdr:cNvPr id="169" name="AutoShape 4"/>
        <xdr:cNvSpPr/>
      </xdr:nvSpPr>
      <xdr:spPr>
        <a:xfrm>
          <a:off x="8713080" y="782964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37</xdr:row>
      <xdr:rowOff>85680</xdr:rowOff>
    </xdr:from>
    <xdr:to>
      <xdr:col>4</xdr:col>
      <xdr:colOff>285120</xdr:colOff>
      <xdr:row>37</xdr:row>
      <xdr:rowOff>171000</xdr:rowOff>
    </xdr:to>
    <xdr:sp>
      <xdr:nvSpPr>
        <xdr:cNvPr id="170" name="Oval 6"/>
        <xdr:cNvSpPr/>
      </xdr:nvSpPr>
      <xdr:spPr>
        <a:xfrm>
          <a:off x="8155080" y="781056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37</xdr:row>
      <xdr:rowOff>104760</xdr:rowOff>
    </xdr:from>
    <xdr:to>
      <xdr:col>7</xdr:col>
      <xdr:colOff>257040</xdr:colOff>
      <xdr:row>37</xdr:row>
      <xdr:rowOff>161640</xdr:rowOff>
    </xdr:to>
    <xdr:sp>
      <xdr:nvSpPr>
        <xdr:cNvPr id="171" name="AutoShape 7"/>
        <xdr:cNvSpPr/>
      </xdr:nvSpPr>
      <xdr:spPr>
        <a:xfrm>
          <a:off x="9961560" y="782964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37</xdr:row>
      <xdr:rowOff>85680</xdr:rowOff>
    </xdr:from>
    <xdr:to>
      <xdr:col>8</xdr:col>
      <xdr:colOff>285120</xdr:colOff>
      <xdr:row>37</xdr:row>
      <xdr:rowOff>161640</xdr:rowOff>
    </xdr:to>
    <xdr:sp>
      <xdr:nvSpPr>
        <xdr:cNvPr id="172" name="AutoShape 8"/>
        <xdr:cNvSpPr/>
      </xdr:nvSpPr>
      <xdr:spPr>
        <a:xfrm>
          <a:off x="10613880" y="781056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37</xdr:row>
      <xdr:rowOff>90000</xdr:rowOff>
    </xdr:from>
    <xdr:to>
      <xdr:col>6</xdr:col>
      <xdr:colOff>249120</xdr:colOff>
      <xdr:row>37</xdr:row>
      <xdr:rowOff>167040</xdr:rowOff>
    </xdr:to>
    <xdr:sp>
      <xdr:nvSpPr>
        <xdr:cNvPr id="173" name="Text Box 9"/>
        <xdr:cNvSpPr/>
      </xdr:nvSpPr>
      <xdr:spPr>
        <a:xfrm>
          <a:off x="9348480" y="781488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38</xdr:row>
      <xdr:rowOff>95400</xdr:rowOff>
    </xdr:from>
    <xdr:to>
      <xdr:col>3</xdr:col>
      <xdr:colOff>304200</xdr:colOff>
      <xdr:row>38</xdr:row>
      <xdr:rowOff>171360</xdr:rowOff>
    </xdr:to>
    <xdr:sp>
      <xdr:nvSpPr>
        <xdr:cNvPr id="174" name="AutoShape 3"/>
        <xdr:cNvSpPr/>
      </xdr:nvSpPr>
      <xdr:spPr>
        <a:xfrm>
          <a:off x="7559640" y="801072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38</xdr:row>
      <xdr:rowOff>104760</xdr:rowOff>
    </xdr:from>
    <xdr:to>
      <xdr:col>5</xdr:col>
      <xdr:colOff>228240</xdr:colOff>
      <xdr:row>38</xdr:row>
      <xdr:rowOff>161640</xdr:rowOff>
    </xdr:to>
    <xdr:sp>
      <xdr:nvSpPr>
        <xdr:cNvPr id="175" name="AutoShape 4"/>
        <xdr:cNvSpPr/>
      </xdr:nvSpPr>
      <xdr:spPr>
        <a:xfrm>
          <a:off x="8713080" y="802008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38</xdr:row>
      <xdr:rowOff>85680</xdr:rowOff>
    </xdr:from>
    <xdr:to>
      <xdr:col>4</xdr:col>
      <xdr:colOff>285120</xdr:colOff>
      <xdr:row>38</xdr:row>
      <xdr:rowOff>171000</xdr:rowOff>
    </xdr:to>
    <xdr:sp>
      <xdr:nvSpPr>
        <xdr:cNvPr id="176" name="Oval 6"/>
        <xdr:cNvSpPr/>
      </xdr:nvSpPr>
      <xdr:spPr>
        <a:xfrm>
          <a:off x="8155080" y="800100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38</xdr:row>
      <xdr:rowOff>104760</xdr:rowOff>
    </xdr:from>
    <xdr:to>
      <xdr:col>7</xdr:col>
      <xdr:colOff>257040</xdr:colOff>
      <xdr:row>38</xdr:row>
      <xdr:rowOff>161640</xdr:rowOff>
    </xdr:to>
    <xdr:sp>
      <xdr:nvSpPr>
        <xdr:cNvPr id="177" name="AutoShape 7"/>
        <xdr:cNvSpPr/>
      </xdr:nvSpPr>
      <xdr:spPr>
        <a:xfrm>
          <a:off x="9961560" y="802008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38</xdr:row>
      <xdr:rowOff>85680</xdr:rowOff>
    </xdr:from>
    <xdr:to>
      <xdr:col>8</xdr:col>
      <xdr:colOff>285120</xdr:colOff>
      <xdr:row>38</xdr:row>
      <xdr:rowOff>161640</xdr:rowOff>
    </xdr:to>
    <xdr:sp>
      <xdr:nvSpPr>
        <xdr:cNvPr id="178" name="AutoShape 8"/>
        <xdr:cNvSpPr/>
      </xdr:nvSpPr>
      <xdr:spPr>
        <a:xfrm>
          <a:off x="10613880" y="800100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38</xdr:row>
      <xdr:rowOff>90000</xdr:rowOff>
    </xdr:from>
    <xdr:to>
      <xdr:col>6</xdr:col>
      <xdr:colOff>249120</xdr:colOff>
      <xdr:row>38</xdr:row>
      <xdr:rowOff>167040</xdr:rowOff>
    </xdr:to>
    <xdr:sp>
      <xdr:nvSpPr>
        <xdr:cNvPr id="179" name="Text Box 9"/>
        <xdr:cNvSpPr/>
      </xdr:nvSpPr>
      <xdr:spPr>
        <a:xfrm>
          <a:off x="9348480" y="800532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39</xdr:row>
      <xdr:rowOff>95400</xdr:rowOff>
    </xdr:from>
    <xdr:to>
      <xdr:col>3</xdr:col>
      <xdr:colOff>304200</xdr:colOff>
      <xdr:row>39</xdr:row>
      <xdr:rowOff>171360</xdr:rowOff>
    </xdr:to>
    <xdr:sp>
      <xdr:nvSpPr>
        <xdr:cNvPr id="180" name="AutoShape 3"/>
        <xdr:cNvSpPr/>
      </xdr:nvSpPr>
      <xdr:spPr>
        <a:xfrm>
          <a:off x="7559640" y="820116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39</xdr:row>
      <xdr:rowOff>104760</xdr:rowOff>
    </xdr:from>
    <xdr:to>
      <xdr:col>5</xdr:col>
      <xdr:colOff>228240</xdr:colOff>
      <xdr:row>39</xdr:row>
      <xdr:rowOff>161640</xdr:rowOff>
    </xdr:to>
    <xdr:sp>
      <xdr:nvSpPr>
        <xdr:cNvPr id="181" name="AutoShape 4"/>
        <xdr:cNvSpPr/>
      </xdr:nvSpPr>
      <xdr:spPr>
        <a:xfrm>
          <a:off x="8713080" y="821052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39</xdr:row>
      <xdr:rowOff>85680</xdr:rowOff>
    </xdr:from>
    <xdr:to>
      <xdr:col>4</xdr:col>
      <xdr:colOff>285120</xdr:colOff>
      <xdr:row>39</xdr:row>
      <xdr:rowOff>171000</xdr:rowOff>
    </xdr:to>
    <xdr:sp>
      <xdr:nvSpPr>
        <xdr:cNvPr id="182" name="Oval 6"/>
        <xdr:cNvSpPr/>
      </xdr:nvSpPr>
      <xdr:spPr>
        <a:xfrm>
          <a:off x="8155080" y="819144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39</xdr:row>
      <xdr:rowOff>104760</xdr:rowOff>
    </xdr:from>
    <xdr:to>
      <xdr:col>7</xdr:col>
      <xdr:colOff>257040</xdr:colOff>
      <xdr:row>39</xdr:row>
      <xdr:rowOff>161640</xdr:rowOff>
    </xdr:to>
    <xdr:sp>
      <xdr:nvSpPr>
        <xdr:cNvPr id="183" name="AutoShape 7"/>
        <xdr:cNvSpPr/>
      </xdr:nvSpPr>
      <xdr:spPr>
        <a:xfrm>
          <a:off x="9961560" y="821052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39</xdr:row>
      <xdr:rowOff>85680</xdr:rowOff>
    </xdr:from>
    <xdr:to>
      <xdr:col>8</xdr:col>
      <xdr:colOff>285120</xdr:colOff>
      <xdr:row>39</xdr:row>
      <xdr:rowOff>161640</xdr:rowOff>
    </xdr:to>
    <xdr:sp>
      <xdr:nvSpPr>
        <xdr:cNvPr id="184" name="AutoShape 8"/>
        <xdr:cNvSpPr/>
      </xdr:nvSpPr>
      <xdr:spPr>
        <a:xfrm>
          <a:off x="10613880" y="819144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39</xdr:row>
      <xdr:rowOff>90000</xdr:rowOff>
    </xdr:from>
    <xdr:to>
      <xdr:col>6</xdr:col>
      <xdr:colOff>249120</xdr:colOff>
      <xdr:row>39</xdr:row>
      <xdr:rowOff>167040</xdr:rowOff>
    </xdr:to>
    <xdr:sp>
      <xdr:nvSpPr>
        <xdr:cNvPr id="185" name="Text Box 9"/>
        <xdr:cNvSpPr/>
      </xdr:nvSpPr>
      <xdr:spPr>
        <a:xfrm>
          <a:off x="9348480" y="819576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40</xdr:row>
      <xdr:rowOff>95400</xdr:rowOff>
    </xdr:from>
    <xdr:to>
      <xdr:col>3</xdr:col>
      <xdr:colOff>304200</xdr:colOff>
      <xdr:row>40</xdr:row>
      <xdr:rowOff>171360</xdr:rowOff>
    </xdr:to>
    <xdr:sp>
      <xdr:nvSpPr>
        <xdr:cNvPr id="186" name="AutoShape 3"/>
        <xdr:cNvSpPr/>
      </xdr:nvSpPr>
      <xdr:spPr>
        <a:xfrm>
          <a:off x="7559640" y="839160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40</xdr:row>
      <xdr:rowOff>104760</xdr:rowOff>
    </xdr:from>
    <xdr:to>
      <xdr:col>5</xdr:col>
      <xdr:colOff>228240</xdr:colOff>
      <xdr:row>40</xdr:row>
      <xdr:rowOff>161640</xdr:rowOff>
    </xdr:to>
    <xdr:sp>
      <xdr:nvSpPr>
        <xdr:cNvPr id="187" name="AutoShape 4"/>
        <xdr:cNvSpPr/>
      </xdr:nvSpPr>
      <xdr:spPr>
        <a:xfrm>
          <a:off x="8713080" y="840096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40</xdr:row>
      <xdr:rowOff>85680</xdr:rowOff>
    </xdr:from>
    <xdr:to>
      <xdr:col>4</xdr:col>
      <xdr:colOff>285120</xdr:colOff>
      <xdr:row>40</xdr:row>
      <xdr:rowOff>171000</xdr:rowOff>
    </xdr:to>
    <xdr:sp>
      <xdr:nvSpPr>
        <xdr:cNvPr id="188" name="Oval 6"/>
        <xdr:cNvSpPr/>
      </xdr:nvSpPr>
      <xdr:spPr>
        <a:xfrm>
          <a:off x="8155080" y="838188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40</xdr:row>
      <xdr:rowOff>104760</xdr:rowOff>
    </xdr:from>
    <xdr:to>
      <xdr:col>7</xdr:col>
      <xdr:colOff>257040</xdr:colOff>
      <xdr:row>40</xdr:row>
      <xdr:rowOff>161640</xdr:rowOff>
    </xdr:to>
    <xdr:sp>
      <xdr:nvSpPr>
        <xdr:cNvPr id="189" name="AutoShape 7"/>
        <xdr:cNvSpPr/>
      </xdr:nvSpPr>
      <xdr:spPr>
        <a:xfrm>
          <a:off x="9961560" y="840096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40</xdr:row>
      <xdr:rowOff>85680</xdr:rowOff>
    </xdr:from>
    <xdr:to>
      <xdr:col>8</xdr:col>
      <xdr:colOff>285120</xdr:colOff>
      <xdr:row>40</xdr:row>
      <xdr:rowOff>161640</xdr:rowOff>
    </xdr:to>
    <xdr:sp>
      <xdr:nvSpPr>
        <xdr:cNvPr id="190" name="AutoShape 8"/>
        <xdr:cNvSpPr/>
      </xdr:nvSpPr>
      <xdr:spPr>
        <a:xfrm>
          <a:off x="10613880" y="838188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40</xdr:row>
      <xdr:rowOff>90000</xdr:rowOff>
    </xdr:from>
    <xdr:to>
      <xdr:col>6</xdr:col>
      <xdr:colOff>249120</xdr:colOff>
      <xdr:row>40</xdr:row>
      <xdr:rowOff>167040</xdr:rowOff>
    </xdr:to>
    <xdr:sp>
      <xdr:nvSpPr>
        <xdr:cNvPr id="191" name="Text Box 9"/>
        <xdr:cNvSpPr/>
      </xdr:nvSpPr>
      <xdr:spPr>
        <a:xfrm>
          <a:off x="9348480" y="838620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41</xdr:row>
      <xdr:rowOff>95400</xdr:rowOff>
    </xdr:from>
    <xdr:to>
      <xdr:col>3</xdr:col>
      <xdr:colOff>304200</xdr:colOff>
      <xdr:row>41</xdr:row>
      <xdr:rowOff>171360</xdr:rowOff>
    </xdr:to>
    <xdr:sp>
      <xdr:nvSpPr>
        <xdr:cNvPr id="192" name="AutoShape 3"/>
        <xdr:cNvSpPr/>
      </xdr:nvSpPr>
      <xdr:spPr>
        <a:xfrm>
          <a:off x="7559640" y="85820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41</xdr:row>
      <xdr:rowOff>104760</xdr:rowOff>
    </xdr:from>
    <xdr:to>
      <xdr:col>5</xdr:col>
      <xdr:colOff>228240</xdr:colOff>
      <xdr:row>41</xdr:row>
      <xdr:rowOff>161640</xdr:rowOff>
    </xdr:to>
    <xdr:sp>
      <xdr:nvSpPr>
        <xdr:cNvPr id="193" name="AutoShape 4"/>
        <xdr:cNvSpPr/>
      </xdr:nvSpPr>
      <xdr:spPr>
        <a:xfrm>
          <a:off x="8713080" y="85914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41</xdr:row>
      <xdr:rowOff>85680</xdr:rowOff>
    </xdr:from>
    <xdr:to>
      <xdr:col>4</xdr:col>
      <xdr:colOff>285120</xdr:colOff>
      <xdr:row>41</xdr:row>
      <xdr:rowOff>171000</xdr:rowOff>
    </xdr:to>
    <xdr:sp>
      <xdr:nvSpPr>
        <xdr:cNvPr id="194" name="Oval 6"/>
        <xdr:cNvSpPr/>
      </xdr:nvSpPr>
      <xdr:spPr>
        <a:xfrm>
          <a:off x="8155080" y="85723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41</xdr:row>
      <xdr:rowOff>104760</xdr:rowOff>
    </xdr:from>
    <xdr:to>
      <xdr:col>7</xdr:col>
      <xdr:colOff>257040</xdr:colOff>
      <xdr:row>41</xdr:row>
      <xdr:rowOff>161640</xdr:rowOff>
    </xdr:to>
    <xdr:sp>
      <xdr:nvSpPr>
        <xdr:cNvPr id="195" name="AutoShape 7"/>
        <xdr:cNvSpPr/>
      </xdr:nvSpPr>
      <xdr:spPr>
        <a:xfrm>
          <a:off x="9961560" y="85914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41</xdr:row>
      <xdr:rowOff>85680</xdr:rowOff>
    </xdr:from>
    <xdr:to>
      <xdr:col>8</xdr:col>
      <xdr:colOff>285120</xdr:colOff>
      <xdr:row>41</xdr:row>
      <xdr:rowOff>161640</xdr:rowOff>
    </xdr:to>
    <xdr:sp>
      <xdr:nvSpPr>
        <xdr:cNvPr id="196" name="AutoShape 8"/>
        <xdr:cNvSpPr/>
      </xdr:nvSpPr>
      <xdr:spPr>
        <a:xfrm>
          <a:off x="10613880" y="85723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41</xdr:row>
      <xdr:rowOff>90000</xdr:rowOff>
    </xdr:from>
    <xdr:to>
      <xdr:col>6</xdr:col>
      <xdr:colOff>249120</xdr:colOff>
      <xdr:row>41</xdr:row>
      <xdr:rowOff>167040</xdr:rowOff>
    </xdr:to>
    <xdr:sp>
      <xdr:nvSpPr>
        <xdr:cNvPr id="197" name="Text Box 9"/>
        <xdr:cNvSpPr/>
      </xdr:nvSpPr>
      <xdr:spPr>
        <a:xfrm>
          <a:off x="9348480" y="85766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42</xdr:row>
      <xdr:rowOff>95400</xdr:rowOff>
    </xdr:from>
    <xdr:to>
      <xdr:col>3</xdr:col>
      <xdr:colOff>304200</xdr:colOff>
      <xdr:row>42</xdr:row>
      <xdr:rowOff>171360</xdr:rowOff>
    </xdr:to>
    <xdr:sp>
      <xdr:nvSpPr>
        <xdr:cNvPr id="198" name="AutoShape 3"/>
        <xdr:cNvSpPr/>
      </xdr:nvSpPr>
      <xdr:spPr>
        <a:xfrm>
          <a:off x="7559640" y="87728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42</xdr:row>
      <xdr:rowOff>104760</xdr:rowOff>
    </xdr:from>
    <xdr:to>
      <xdr:col>5</xdr:col>
      <xdr:colOff>228240</xdr:colOff>
      <xdr:row>42</xdr:row>
      <xdr:rowOff>161640</xdr:rowOff>
    </xdr:to>
    <xdr:sp>
      <xdr:nvSpPr>
        <xdr:cNvPr id="199" name="AutoShape 4"/>
        <xdr:cNvSpPr/>
      </xdr:nvSpPr>
      <xdr:spPr>
        <a:xfrm>
          <a:off x="8713080" y="87822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42</xdr:row>
      <xdr:rowOff>85680</xdr:rowOff>
    </xdr:from>
    <xdr:to>
      <xdr:col>4</xdr:col>
      <xdr:colOff>285120</xdr:colOff>
      <xdr:row>42</xdr:row>
      <xdr:rowOff>171000</xdr:rowOff>
    </xdr:to>
    <xdr:sp>
      <xdr:nvSpPr>
        <xdr:cNvPr id="200" name="Oval 6"/>
        <xdr:cNvSpPr/>
      </xdr:nvSpPr>
      <xdr:spPr>
        <a:xfrm>
          <a:off x="8155080" y="87631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42</xdr:row>
      <xdr:rowOff>104760</xdr:rowOff>
    </xdr:from>
    <xdr:to>
      <xdr:col>7</xdr:col>
      <xdr:colOff>257040</xdr:colOff>
      <xdr:row>42</xdr:row>
      <xdr:rowOff>161640</xdr:rowOff>
    </xdr:to>
    <xdr:sp>
      <xdr:nvSpPr>
        <xdr:cNvPr id="201" name="AutoShape 7"/>
        <xdr:cNvSpPr/>
      </xdr:nvSpPr>
      <xdr:spPr>
        <a:xfrm>
          <a:off x="9961560" y="87822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42</xdr:row>
      <xdr:rowOff>85680</xdr:rowOff>
    </xdr:from>
    <xdr:to>
      <xdr:col>8</xdr:col>
      <xdr:colOff>285120</xdr:colOff>
      <xdr:row>42</xdr:row>
      <xdr:rowOff>161640</xdr:rowOff>
    </xdr:to>
    <xdr:sp>
      <xdr:nvSpPr>
        <xdr:cNvPr id="202" name="AutoShape 8"/>
        <xdr:cNvSpPr/>
      </xdr:nvSpPr>
      <xdr:spPr>
        <a:xfrm>
          <a:off x="10613880" y="87631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42</xdr:row>
      <xdr:rowOff>90000</xdr:rowOff>
    </xdr:from>
    <xdr:to>
      <xdr:col>6</xdr:col>
      <xdr:colOff>249120</xdr:colOff>
      <xdr:row>42</xdr:row>
      <xdr:rowOff>167040</xdr:rowOff>
    </xdr:to>
    <xdr:sp>
      <xdr:nvSpPr>
        <xdr:cNvPr id="203" name="Text Box 9"/>
        <xdr:cNvSpPr/>
      </xdr:nvSpPr>
      <xdr:spPr>
        <a:xfrm>
          <a:off x="9348480" y="87674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43</xdr:row>
      <xdr:rowOff>95400</xdr:rowOff>
    </xdr:from>
    <xdr:to>
      <xdr:col>3</xdr:col>
      <xdr:colOff>304200</xdr:colOff>
      <xdr:row>43</xdr:row>
      <xdr:rowOff>171360</xdr:rowOff>
    </xdr:to>
    <xdr:sp>
      <xdr:nvSpPr>
        <xdr:cNvPr id="204" name="AutoShape 3"/>
        <xdr:cNvSpPr/>
      </xdr:nvSpPr>
      <xdr:spPr>
        <a:xfrm>
          <a:off x="7559640" y="896328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43</xdr:row>
      <xdr:rowOff>104760</xdr:rowOff>
    </xdr:from>
    <xdr:to>
      <xdr:col>5</xdr:col>
      <xdr:colOff>228240</xdr:colOff>
      <xdr:row>43</xdr:row>
      <xdr:rowOff>161640</xdr:rowOff>
    </xdr:to>
    <xdr:sp>
      <xdr:nvSpPr>
        <xdr:cNvPr id="205" name="AutoShape 4"/>
        <xdr:cNvSpPr/>
      </xdr:nvSpPr>
      <xdr:spPr>
        <a:xfrm>
          <a:off x="8713080" y="897264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43</xdr:row>
      <xdr:rowOff>85680</xdr:rowOff>
    </xdr:from>
    <xdr:to>
      <xdr:col>4</xdr:col>
      <xdr:colOff>285120</xdr:colOff>
      <xdr:row>43</xdr:row>
      <xdr:rowOff>171000</xdr:rowOff>
    </xdr:to>
    <xdr:sp>
      <xdr:nvSpPr>
        <xdr:cNvPr id="206" name="Oval 6"/>
        <xdr:cNvSpPr/>
      </xdr:nvSpPr>
      <xdr:spPr>
        <a:xfrm>
          <a:off x="8155080" y="895356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43</xdr:row>
      <xdr:rowOff>104760</xdr:rowOff>
    </xdr:from>
    <xdr:to>
      <xdr:col>7</xdr:col>
      <xdr:colOff>257040</xdr:colOff>
      <xdr:row>43</xdr:row>
      <xdr:rowOff>161640</xdr:rowOff>
    </xdr:to>
    <xdr:sp>
      <xdr:nvSpPr>
        <xdr:cNvPr id="207" name="AutoShape 7"/>
        <xdr:cNvSpPr/>
      </xdr:nvSpPr>
      <xdr:spPr>
        <a:xfrm>
          <a:off x="9961560" y="897264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43</xdr:row>
      <xdr:rowOff>85680</xdr:rowOff>
    </xdr:from>
    <xdr:to>
      <xdr:col>8</xdr:col>
      <xdr:colOff>285120</xdr:colOff>
      <xdr:row>43</xdr:row>
      <xdr:rowOff>161640</xdr:rowOff>
    </xdr:to>
    <xdr:sp>
      <xdr:nvSpPr>
        <xdr:cNvPr id="208" name="AutoShape 8"/>
        <xdr:cNvSpPr/>
      </xdr:nvSpPr>
      <xdr:spPr>
        <a:xfrm>
          <a:off x="10613880" y="895356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43</xdr:row>
      <xdr:rowOff>90000</xdr:rowOff>
    </xdr:from>
    <xdr:to>
      <xdr:col>6</xdr:col>
      <xdr:colOff>249120</xdr:colOff>
      <xdr:row>43</xdr:row>
      <xdr:rowOff>167040</xdr:rowOff>
    </xdr:to>
    <xdr:sp>
      <xdr:nvSpPr>
        <xdr:cNvPr id="209" name="Text Box 9"/>
        <xdr:cNvSpPr/>
      </xdr:nvSpPr>
      <xdr:spPr>
        <a:xfrm>
          <a:off x="9348480" y="895788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44</xdr:row>
      <xdr:rowOff>95400</xdr:rowOff>
    </xdr:from>
    <xdr:to>
      <xdr:col>3</xdr:col>
      <xdr:colOff>304200</xdr:colOff>
      <xdr:row>44</xdr:row>
      <xdr:rowOff>171360</xdr:rowOff>
    </xdr:to>
    <xdr:sp>
      <xdr:nvSpPr>
        <xdr:cNvPr id="210" name="AutoShape 3"/>
        <xdr:cNvSpPr/>
      </xdr:nvSpPr>
      <xdr:spPr>
        <a:xfrm>
          <a:off x="7559640" y="915372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44</xdr:row>
      <xdr:rowOff>104760</xdr:rowOff>
    </xdr:from>
    <xdr:to>
      <xdr:col>5</xdr:col>
      <xdr:colOff>228240</xdr:colOff>
      <xdr:row>44</xdr:row>
      <xdr:rowOff>161640</xdr:rowOff>
    </xdr:to>
    <xdr:sp>
      <xdr:nvSpPr>
        <xdr:cNvPr id="211" name="AutoShape 4"/>
        <xdr:cNvSpPr/>
      </xdr:nvSpPr>
      <xdr:spPr>
        <a:xfrm>
          <a:off x="8713080" y="916308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44</xdr:row>
      <xdr:rowOff>85680</xdr:rowOff>
    </xdr:from>
    <xdr:to>
      <xdr:col>4</xdr:col>
      <xdr:colOff>285120</xdr:colOff>
      <xdr:row>44</xdr:row>
      <xdr:rowOff>171000</xdr:rowOff>
    </xdr:to>
    <xdr:sp>
      <xdr:nvSpPr>
        <xdr:cNvPr id="212" name="Oval 6"/>
        <xdr:cNvSpPr/>
      </xdr:nvSpPr>
      <xdr:spPr>
        <a:xfrm>
          <a:off x="8155080" y="914400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44</xdr:row>
      <xdr:rowOff>104760</xdr:rowOff>
    </xdr:from>
    <xdr:to>
      <xdr:col>7</xdr:col>
      <xdr:colOff>257040</xdr:colOff>
      <xdr:row>44</xdr:row>
      <xdr:rowOff>161640</xdr:rowOff>
    </xdr:to>
    <xdr:sp>
      <xdr:nvSpPr>
        <xdr:cNvPr id="213" name="AutoShape 7"/>
        <xdr:cNvSpPr/>
      </xdr:nvSpPr>
      <xdr:spPr>
        <a:xfrm>
          <a:off x="9961560" y="916308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44</xdr:row>
      <xdr:rowOff>85680</xdr:rowOff>
    </xdr:from>
    <xdr:to>
      <xdr:col>8</xdr:col>
      <xdr:colOff>285120</xdr:colOff>
      <xdr:row>44</xdr:row>
      <xdr:rowOff>161640</xdr:rowOff>
    </xdr:to>
    <xdr:sp>
      <xdr:nvSpPr>
        <xdr:cNvPr id="214" name="AutoShape 8"/>
        <xdr:cNvSpPr/>
      </xdr:nvSpPr>
      <xdr:spPr>
        <a:xfrm>
          <a:off x="10613880" y="914400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44</xdr:row>
      <xdr:rowOff>90000</xdr:rowOff>
    </xdr:from>
    <xdr:to>
      <xdr:col>6</xdr:col>
      <xdr:colOff>249120</xdr:colOff>
      <xdr:row>44</xdr:row>
      <xdr:rowOff>167040</xdr:rowOff>
    </xdr:to>
    <xdr:sp>
      <xdr:nvSpPr>
        <xdr:cNvPr id="215" name="Text Box 9"/>
        <xdr:cNvSpPr/>
      </xdr:nvSpPr>
      <xdr:spPr>
        <a:xfrm>
          <a:off x="9348480" y="914832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45</xdr:row>
      <xdr:rowOff>95400</xdr:rowOff>
    </xdr:from>
    <xdr:to>
      <xdr:col>3</xdr:col>
      <xdr:colOff>304200</xdr:colOff>
      <xdr:row>45</xdr:row>
      <xdr:rowOff>171360</xdr:rowOff>
    </xdr:to>
    <xdr:sp>
      <xdr:nvSpPr>
        <xdr:cNvPr id="216" name="AutoShape 3"/>
        <xdr:cNvSpPr/>
      </xdr:nvSpPr>
      <xdr:spPr>
        <a:xfrm>
          <a:off x="7559640" y="934416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45</xdr:row>
      <xdr:rowOff>104760</xdr:rowOff>
    </xdr:from>
    <xdr:to>
      <xdr:col>5</xdr:col>
      <xdr:colOff>228240</xdr:colOff>
      <xdr:row>45</xdr:row>
      <xdr:rowOff>161640</xdr:rowOff>
    </xdr:to>
    <xdr:sp>
      <xdr:nvSpPr>
        <xdr:cNvPr id="217" name="AutoShape 4"/>
        <xdr:cNvSpPr/>
      </xdr:nvSpPr>
      <xdr:spPr>
        <a:xfrm>
          <a:off x="8713080" y="935352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45</xdr:row>
      <xdr:rowOff>85680</xdr:rowOff>
    </xdr:from>
    <xdr:to>
      <xdr:col>4</xdr:col>
      <xdr:colOff>285120</xdr:colOff>
      <xdr:row>45</xdr:row>
      <xdr:rowOff>171000</xdr:rowOff>
    </xdr:to>
    <xdr:sp>
      <xdr:nvSpPr>
        <xdr:cNvPr id="218" name="Oval 6"/>
        <xdr:cNvSpPr/>
      </xdr:nvSpPr>
      <xdr:spPr>
        <a:xfrm>
          <a:off x="8155080" y="933444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45</xdr:row>
      <xdr:rowOff>104760</xdr:rowOff>
    </xdr:from>
    <xdr:to>
      <xdr:col>7</xdr:col>
      <xdr:colOff>257040</xdr:colOff>
      <xdr:row>45</xdr:row>
      <xdr:rowOff>161640</xdr:rowOff>
    </xdr:to>
    <xdr:sp>
      <xdr:nvSpPr>
        <xdr:cNvPr id="219" name="AutoShape 7"/>
        <xdr:cNvSpPr/>
      </xdr:nvSpPr>
      <xdr:spPr>
        <a:xfrm>
          <a:off x="9961560" y="935352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45</xdr:row>
      <xdr:rowOff>85680</xdr:rowOff>
    </xdr:from>
    <xdr:to>
      <xdr:col>8</xdr:col>
      <xdr:colOff>285120</xdr:colOff>
      <xdr:row>45</xdr:row>
      <xdr:rowOff>161640</xdr:rowOff>
    </xdr:to>
    <xdr:sp>
      <xdr:nvSpPr>
        <xdr:cNvPr id="220" name="AutoShape 8"/>
        <xdr:cNvSpPr/>
      </xdr:nvSpPr>
      <xdr:spPr>
        <a:xfrm>
          <a:off x="10613880" y="933444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45</xdr:row>
      <xdr:rowOff>90000</xdr:rowOff>
    </xdr:from>
    <xdr:to>
      <xdr:col>6</xdr:col>
      <xdr:colOff>249120</xdr:colOff>
      <xdr:row>45</xdr:row>
      <xdr:rowOff>167040</xdr:rowOff>
    </xdr:to>
    <xdr:sp>
      <xdr:nvSpPr>
        <xdr:cNvPr id="221" name="Text Box 9"/>
        <xdr:cNvSpPr/>
      </xdr:nvSpPr>
      <xdr:spPr>
        <a:xfrm>
          <a:off x="9348480" y="933876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46</xdr:row>
      <xdr:rowOff>95400</xdr:rowOff>
    </xdr:from>
    <xdr:to>
      <xdr:col>3</xdr:col>
      <xdr:colOff>304200</xdr:colOff>
      <xdr:row>46</xdr:row>
      <xdr:rowOff>171360</xdr:rowOff>
    </xdr:to>
    <xdr:sp>
      <xdr:nvSpPr>
        <xdr:cNvPr id="222" name="AutoShape 3"/>
        <xdr:cNvSpPr/>
      </xdr:nvSpPr>
      <xdr:spPr>
        <a:xfrm>
          <a:off x="7559640" y="953460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46</xdr:row>
      <xdr:rowOff>104760</xdr:rowOff>
    </xdr:from>
    <xdr:to>
      <xdr:col>5</xdr:col>
      <xdr:colOff>228240</xdr:colOff>
      <xdr:row>46</xdr:row>
      <xdr:rowOff>161640</xdr:rowOff>
    </xdr:to>
    <xdr:sp>
      <xdr:nvSpPr>
        <xdr:cNvPr id="223" name="AutoShape 4"/>
        <xdr:cNvSpPr/>
      </xdr:nvSpPr>
      <xdr:spPr>
        <a:xfrm>
          <a:off x="8713080" y="954396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46</xdr:row>
      <xdr:rowOff>85680</xdr:rowOff>
    </xdr:from>
    <xdr:to>
      <xdr:col>4</xdr:col>
      <xdr:colOff>285120</xdr:colOff>
      <xdr:row>46</xdr:row>
      <xdr:rowOff>171000</xdr:rowOff>
    </xdr:to>
    <xdr:sp>
      <xdr:nvSpPr>
        <xdr:cNvPr id="224" name="Oval 6"/>
        <xdr:cNvSpPr/>
      </xdr:nvSpPr>
      <xdr:spPr>
        <a:xfrm>
          <a:off x="8155080" y="952488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46</xdr:row>
      <xdr:rowOff>104760</xdr:rowOff>
    </xdr:from>
    <xdr:to>
      <xdr:col>7</xdr:col>
      <xdr:colOff>257040</xdr:colOff>
      <xdr:row>46</xdr:row>
      <xdr:rowOff>161640</xdr:rowOff>
    </xdr:to>
    <xdr:sp>
      <xdr:nvSpPr>
        <xdr:cNvPr id="225" name="AutoShape 7"/>
        <xdr:cNvSpPr/>
      </xdr:nvSpPr>
      <xdr:spPr>
        <a:xfrm>
          <a:off x="9961560" y="954396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46</xdr:row>
      <xdr:rowOff>85680</xdr:rowOff>
    </xdr:from>
    <xdr:to>
      <xdr:col>8</xdr:col>
      <xdr:colOff>285120</xdr:colOff>
      <xdr:row>46</xdr:row>
      <xdr:rowOff>161640</xdr:rowOff>
    </xdr:to>
    <xdr:sp>
      <xdr:nvSpPr>
        <xdr:cNvPr id="226" name="AutoShape 8"/>
        <xdr:cNvSpPr/>
      </xdr:nvSpPr>
      <xdr:spPr>
        <a:xfrm>
          <a:off x="10613880" y="952488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46</xdr:row>
      <xdr:rowOff>90000</xdr:rowOff>
    </xdr:from>
    <xdr:to>
      <xdr:col>6</xdr:col>
      <xdr:colOff>249120</xdr:colOff>
      <xdr:row>46</xdr:row>
      <xdr:rowOff>167040</xdr:rowOff>
    </xdr:to>
    <xdr:sp>
      <xdr:nvSpPr>
        <xdr:cNvPr id="227" name="Text Box 9"/>
        <xdr:cNvSpPr/>
      </xdr:nvSpPr>
      <xdr:spPr>
        <a:xfrm>
          <a:off x="9348480" y="952920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47</xdr:row>
      <xdr:rowOff>95400</xdr:rowOff>
    </xdr:from>
    <xdr:to>
      <xdr:col>3</xdr:col>
      <xdr:colOff>304200</xdr:colOff>
      <xdr:row>47</xdr:row>
      <xdr:rowOff>171360</xdr:rowOff>
    </xdr:to>
    <xdr:sp>
      <xdr:nvSpPr>
        <xdr:cNvPr id="228" name="AutoShape 3"/>
        <xdr:cNvSpPr/>
      </xdr:nvSpPr>
      <xdr:spPr>
        <a:xfrm>
          <a:off x="7559640" y="97250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47</xdr:row>
      <xdr:rowOff>104760</xdr:rowOff>
    </xdr:from>
    <xdr:to>
      <xdr:col>5</xdr:col>
      <xdr:colOff>228240</xdr:colOff>
      <xdr:row>47</xdr:row>
      <xdr:rowOff>161640</xdr:rowOff>
    </xdr:to>
    <xdr:sp>
      <xdr:nvSpPr>
        <xdr:cNvPr id="229" name="AutoShape 4"/>
        <xdr:cNvSpPr/>
      </xdr:nvSpPr>
      <xdr:spPr>
        <a:xfrm>
          <a:off x="8713080" y="97344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47</xdr:row>
      <xdr:rowOff>85680</xdr:rowOff>
    </xdr:from>
    <xdr:to>
      <xdr:col>4</xdr:col>
      <xdr:colOff>285120</xdr:colOff>
      <xdr:row>47</xdr:row>
      <xdr:rowOff>171000</xdr:rowOff>
    </xdr:to>
    <xdr:sp>
      <xdr:nvSpPr>
        <xdr:cNvPr id="230" name="Oval 6"/>
        <xdr:cNvSpPr/>
      </xdr:nvSpPr>
      <xdr:spPr>
        <a:xfrm>
          <a:off x="8155080" y="97153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47</xdr:row>
      <xdr:rowOff>104760</xdr:rowOff>
    </xdr:from>
    <xdr:to>
      <xdr:col>7</xdr:col>
      <xdr:colOff>257040</xdr:colOff>
      <xdr:row>47</xdr:row>
      <xdr:rowOff>161640</xdr:rowOff>
    </xdr:to>
    <xdr:sp>
      <xdr:nvSpPr>
        <xdr:cNvPr id="231" name="AutoShape 7"/>
        <xdr:cNvSpPr/>
      </xdr:nvSpPr>
      <xdr:spPr>
        <a:xfrm>
          <a:off x="9961560" y="97344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47</xdr:row>
      <xdr:rowOff>85680</xdr:rowOff>
    </xdr:from>
    <xdr:to>
      <xdr:col>8</xdr:col>
      <xdr:colOff>285120</xdr:colOff>
      <xdr:row>47</xdr:row>
      <xdr:rowOff>161640</xdr:rowOff>
    </xdr:to>
    <xdr:sp>
      <xdr:nvSpPr>
        <xdr:cNvPr id="232" name="AutoShape 8"/>
        <xdr:cNvSpPr/>
      </xdr:nvSpPr>
      <xdr:spPr>
        <a:xfrm>
          <a:off x="10613880" y="97153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47</xdr:row>
      <xdr:rowOff>90000</xdr:rowOff>
    </xdr:from>
    <xdr:to>
      <xdr:col>6</xdr:col>
      <xdr:colOff>249120</xdr:colOff>
      <xdr:row>47</xdr:row>
      <xdr:rowOff>167040</xdr:rowOff>
    </xdr:to>
    <xdr:sp>
      <xdr:nvSpPr>
        <xdr:cNvPr id="233" name="Text Box 9"/>
        <xdr:cNvSpPr/>
      </xdr:nvSpPr>
      <xdr:spPr>
        <a:xfrm>
          <a:off x="9348480" y="97196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48</xdr:row>
      <xdr:rowOff>95400</xdr:rowOff>
    </xdr:from>
    <xdr:to>
      <xdr:col>3</xdr:col>
      <xdr:colOff>304200</xdr:colOff>
      <xdr:row>48</xdr:row>
      <xdr:rowOff>171360</xdr:rowOff>
    </xdr:to>
    <xdr:sp>
      <xdr:nvSpPr>
        <xdr:cNvPr id="234" name="AutoShape 3"/>
        <xdr:cNvSpPr/>
      </xdr:nvSpPr>
      <xdr:spPr>
        <a:xfrm>
          <a:off x="7559640" y="99158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48</xdr:row>
      <xdr:rowOff>104760</xdr:rowOff>
    </xdr:from>
    <xdr:to>
      <xdr:col>5</xdr:col>
      <xdr:colOff>228240</xdr:colOff>
      <xdr:row>48</xdr:row>
      <xdr:rowOff>161640</xdr:rowOff>
    </xdr:to>
    <xdr:sp>
      <xdr:nvSpPr>
        <xdr:cNvPr id="235" name="AutoShape 4"/>
        <xdr:cNvSpPr/>
      </xdr:nvSpPr>
      <xdr:spPr>
        <a:xfrm>
          <a:off x="8713080" y="99252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48</xdr:row>
      <xdr:rowOff>85680</xdr:rowOff>
    </xdr:from>
    <xdr:to>
      <xdr:col>4</xdr:col>
      <xdr:colOff>285120</xdr:colOff>
      <xdr:row>48</xdr:row>
      <xdr:rowOff>171000</xdr:rowOff>
    </xdr:to>
    <xdr:sp>
      <xdr:nvSpPr>
        <xdr:cNvPr id="236" name="Oval 6"/>
        <xdr:cNvSpPr/>
      </xdr:nvSpPr>
      <xdr:spPr>
        <a:xfrm>
          <a:off x="8155080" y="99061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48</xdr:row>
      <xdr:rowOff>104760</xdr:rowOff>
    </xdr:from>
    <xdr:to>
      <xdr:col>7</xdr:col>
      <xdr:colOff>257040</xdr:colOff>
      <xdr:row>48</xdr:row>
      <xdr:rowOff>161640</xdr:rowOff>
    </xdr:to>
    <xdr:sp>
      <xdr:nvSpPr>
        <xdr:cNvPr id="237" name="AutoShape 7"/>
        <xdr:cNvSpPr/>
      </xdr:nvSpPr>
      <xdr:spPr>
        <a:xfrm>
          <a:off x="9961560" y="99252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48</xdr:row>
      <xdr:rowOff>85680</xdr:rowOff>
    </xdr:from>
    <xdr:to>
      <xdr:col>8</xdr:col>
      <xdr:colOff>285120</xdr:colOff>
      <xdr:row>48</xdr:row>
      <xdr:rowOff>161640</xdr:rowOff>
    </xdr:to>
    <xdr:sp>
      <xdr:nvSpPr>
        <xdr:cNvPr id="238" name="AutoShape 8"/>
        <xdr:cNvSpPr/>
      </xdr:nvSpPr>
      <xdr:spPr>
        <a:xfrm>
          <a:off x="10613880" y="99061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48</xdr:row>
      <xdr:rowOff>90000</xdr:rowOff>
    </xdr:from>
    <xdr:to>
      <xdr:col>6</xdr:col>
      <xdr:colOff>249120</xdr:colOff>
      <xdr:row>48</xdr:row>
      <xdr:rowOff>167040</xdr:rowOff>
    </xdr:to>
    <xdr:sp>
      <xdr:nvSpPr>
        <xdr:cNvPr id="239" name="Text Box 9"/>
        <xdr:cNvSpPr/>
      </xdr:nvSpPr>
      <xdr:spPr>
        <a:xfrm>
          <a:off x="9348480" y="99104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49</xdr:row>
      <xdr:rowOff>95400</xdr:rowOff>
    </xdr:from>
    <xdr:to>
      <xdr:col>3</xdr:col>
      <xdr:colOff>304200</xdr:colOff>
      <xdr:row>49</xdr:row>
      <xdr:rowOff>171360</xdr:rowOff>
    </xdr:to>
    <xdr:sp>
      <xdr:nvSpPr>
        <xdr:cNvPr id="240" name="AutoShape 3"/>
        <xdr:cNvSpPr/>
      </xdr:nvSpPr>
      <xdr:spPr>
        <a:xfrm>
          <a:off x="7559640" y="1010628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49</xdr:row>
      <xdr:rowOff>104760</xdr:rowOff>
    </xdr:from>
    <xdr:to>
      <xdr:col>5</xdr:col>
      <xdr:colOff>228240</xdr:colOff>
      <xdr:row>49</xdr:row>
      <xdr:rowOff>161640</xdr:rowOff>
    </xdr:to>
    <xdr:sp>
      <xdr:nvSpPr>
        <xdr:cNvPr id="241" name="AutoShape 4"/>
        <xdr:cNvSpPr/>
      </xdr:nvSpPr>
      <xdr:spPr>
        <a:xfrm>
          <a:off x="8713080" y="1011564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49</xdr:row>
      <xdr:rowOff>85680</xdr:rowOff>
    </xdr:from>
    <xdr:to>
      <xdr:col>4</xdr:col>
      <xdr:colOff>285120</xdr:colOff>
      <xdr:row>49</xdr:row>
      <xdr:rowOff>171000</xdr:rowOff>
    </xdr:to>
    <xdr:sp>
      <xdr:nvSpPr>
        <xdr:cNvPr id="242" name="Oval 6"/>
        <xdr:cNvSpPr/>
      </xdr:nvSpPr>
      <xdr:spPr>
        <a:xfrm>
          <a:off x="8155080" y="1009656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49</xdr:row>
      <xdr:rowOff>104760</xdr:rowOff>
    </xdr:from>
    <xdr:to>
      <xdr:col>7</xdr:col>
      <xdr:colOff>257040</xdr:colOff>
      <xdr:row>49</xdr:row>
      <xdr:rowOff>161640</xdr:rowOff>
    </xdr:to>
    <xdr:sp>
      <xdr:nvSpPr>
        <xdr:cNvPr id="243" name="AutoShape 7"/>
        <xdr:cNvSpPr/>
      </xdr:nvSpPr>
      <xdr:spPr>
        <a:xfrm>
          <a:off x="9961560" y="1011564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49</xdr:row>
      <xdr:rowOff>85680</xdr:rowOff>
    </xdr:from>
    <xdr:to>
      <xdr:col>8</xdr:col>
      <xdr:colOff>285120</xdr:colOff>
      <xdr:row>49</xdr:row>
      <xdr:rowOff>161640</xdr:rowOff>
    </xdr:to>
    <xdr:sp>
      <xdr:nvSpPr>
        <xdr:cNvPr id="244" name="AutoShape 8"/>
        <xdr:cNvSpPr/>
      </xdr:nvSpPr>
      <xdr:spPr>
        <a:xfrm>
          <a:off x="10613880" y="1009656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49</xdr:row>
      <xdr:rowOff>90000</xdr:rowOff>
    </xdr:from>
    <xdr:to>
      <xdr:col>6</xdr:col>
      <xdr:colOff>249120</xdr:colOff>
      <xdr:row>49</xdr:row>
      <xdr:rowOff>167040</xdr:rowOff>
    </xdr:to>
    <xdr:sp>
      <xdr:nvSpPr>
        <xdr:cNvPr id="245" name="Text Box 9"/>
        <xdr:cNvSpPr/>
      </xdr:nvSpPr>
      <xdr:spPr>
        <a:xfrm>
          <a:off x="9348480" y="1010088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50</xdr:row>
      <xdr:rowOff>95400</xdr:rowOff>
    </xdr:from>
    <xdr:to>
      <xdr:col>3</xdr:col>
      <xdr:colOff>304200</xdr:colOff>
      <xdr:row>50</xdr:row>
      <xdr:rowOff>171360</xdr:rowOff>
    </xdr:to>
    <xdr:sp>
      <xdr:nvSpPr>
        <xdr:cNvPr id="246" name="AutoShape 3"/>
        <xdr:cNvSpPr/>
      </xdr:nvSpPr>
      <xdr:spPr>
        <a:xfrm>
          <a:off x="7559640" y="1029672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50</xdr:row>
      <xdr:rowOff>104760</xdr:rowOff>
    </xdr:from>
    <xdr:to>
      <xdr:col>5</xdr:col>
      <xdr:colOff>228240</xdr:colOff>
      <xdr:row>50</xdr:row>
      <xdr:rowOff>161640</xdr:rowOff>
    </xdr:to>
    <xdr:sp>
      <xdr:nvSpPr>
        <xdr:cNvPr id="247" name="AutoShape 4"/>
        <xdr:cNvSpPr/>
      </xdr:nvSpPr>
      <xdr:spPr>
        <a:xfrm>
          <a:off x="8713080" y="1030608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50</xdr:row>
      <xdr:rowOff>85680</xdr:rowOff>
    </xdr:from>
    <xdr:to>
      <xdr:col>4</xdr:col>
      <xdr:colOff>285120</xdr:colOff>
      <xdr:row>50</xdr:row>
      <xdr:rowOff>171000</xdr:rowOff>
    </xdr:to>
    <xdr:sp>
      <xdr:nvSpPr>
        <xdr:cNvPr id="248" name="Oval 6"/>
        <xdr:cNvSpPr/>
      </xdr:nvSpPr>
      <xdr:spPr>
        <a:xfrm>
          <a:off x="8155080" y="1028700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50</xdr:row>
      <xdr:rowOff>104760</xdr:rowOff>
    </xdr:from>
    <xdr:to>
      <xdr:col>7</xdr:col>
      <xdr:colOff>257040</xdr:colOff>
      <xdr:row>50</xdr:row>
      <xdr:rowOff>161640</xdr:rowOff>
    </xdr:to>
    <xdr:sp>
      <xdr:nvSpPr>
        <xdr:cNvPr id="249" name="AutoShape 7"/>
        <xdr:cNvSpPr/>
      </xdr:nvSpPr>
      <xdr:spPr>
        <a:xfrm>
          <a:off x="9961560" y="1030608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50</xdr:row>
      <xdr:rowOff>85680</xdr:rowOff>
    </xdr:from>
    <xdr:to>
      <xdr:col>8</xdr:col>
      <xdr:colOff>285120</xdr:colOff>
      <xdr:row>50</xdr:row>
      <xdr:rowOff>161640</xdr:rowOff>
    </xdr:to>
    <xdr:sp>
      <xdr:nvSpPr>
        <xdr:cNvPr id="250" name="AutoShape 8"/>
        <xdr:cNvSpPr/>
      </xdr:nvSpPr>
      <xdr:spPr>
        <a:xfrm>
          <a:off x="10613880" y="1028700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50</xdr:row>
      <xdr:rowOff>90000</xdr:rowOff>
    </xdr:from>
    <xdr:to>
      <xdr:col>6</xdr:col>
      <xdr:colOff>249120</xdr:colOff>
      <xdr:row>50</xdr:row>
      <xdr:rowOff>167040</xdr:rowOff>
    </xdr:to>
    <xdr:sp>
      <xdr:nvSpPr>
        <xdr:cNvPr id="251" name="Text Box 9"/>
        <xdr:cNvSpPr/>
      </xdr:nvSpPr>
      <xdr:spPr>
        <a:xfrm>
          <a:off x="9348480" y="1029132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51</xdr:row>
      <xdr:rowOff>95400</xdr:rowOff>
    </xdr:from>
    <xdr:to>
      <xdr:col>3</xdr:col>
      <xdr:colOff>304200</xdr:colOff>
      <xdr:row>51</xdr:row>
      <xdr:rowOff>171360</xdr:rowOff>
    </xdr:to>
    <xdr:sp>
      <xdr:nvSpPr>
        <xdr:cNvPr id="252" name="AutoShape 3"/>
        <xdr:cNvSpPr/>
      </xdr:nvSpPr>
      <xdr:spPr>
        <a:xfrm>
          <a:off x="7559640" y="1048716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51</xdr:row>
      <xdr:rowOff>104760</xdr:rowOff>
    </xdr:from>
    <xdr:to>
      <xdr:col>5</xdr:col>
      <xdr:colOff>228240</xdr:colOff>
      <xdr:row>51</xdr:row>
      <xdr:rowOff>161640</xdr:rowOff>
    </xdr:to>
    <xdr:sp>
      <xdr:nvSpPr>
        <xdr:cNvPr id="253" name="AutoShape 4"/>
        <xdr:cNvSpPr/>
      </xdr:nvSpPr>
      <xdr:spPr>
        <a:xfrm>
          <a:off x="8713080" y="1049652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51</xdr:row>
      <xdr:rowOff>85680</xdr:rowOff>
    </xdr:from>
    <xdr:to>
      <xdr:col>4</xdr:col>
      <xdr:colOff>285120</xdr:colOff>
      <xdr:row>51</xdr:row>
      <xdr:rowOff>171000</xdr:rowOff>
    </xdr:to>
    <xdr:sp>
      <xdr:nvSpPr>
        <xdr:cNvPr id="254" name="Oval 6"/>
        <xdr:cNvSpPr/>
      </xdr:nvSpPr>
      <xdr:spPr>
        <a:xfrm>
          <a:off x="8155080" y="1047744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51</xdr:row>
      <xdr:rowOff>104760</xdr:rowOff>
    </xdr:from>
    <xdr:to>
      <xdr:col>7</xdr:col>
      <xdr:colOff>257040</xdr:colOff>
      <xdr:row>51</xdr:row>
      <xdr:rowOff>161640</xdr:rowOff>
    </xdr:to>
    <xdr:sp>
      <xdr:nvSpPr>
        <xdr:cNvPr id="255" name="AutoShape 7"/>
        <xdr:cNvSpPr/>
      </xdr:nvSpPr>
      <xdr:spPr>
        <a:xfrm>
          <a:off x="9961560" y="1049652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51</xdr:row>
      <xdr:rowOff>85680</xdr:rowOff>
    </xdr:from>
    <xdr:to>
      <xdr:col>8</xdr:col>
      <xdr:colOff>285120</xdr:colOff>
      <xdr:row>51</xdr:row>
      <xdr:rowOff>161640</xdr:rowOff>
    </xdr:to>
    <xdr:sp>
      <xdr:nvSpPr>
        <xdr:cNvPr id="256" name="AutoShape 8"/>
        <xdr:cNvSpPr/>
      </xdr:nvSpPr>
      <xdr:spPr>
        <a:xfrm>
          <a:off x="10613880" y="1047744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51</xdr:row>
      <xdr:rowOff>90000</xdr:rowOff>
    </xdr:from>
    <xdr:to>
      <xdr:col>6</xdr:col>
      <xdr:colOff>249120</xdr:colOff>
      <xdr:row>51</xdr:row>
      <xdr:rowOff>167040</xdr:rowOff>
    </xdr:to>
    <xdr:sp>
      <xdr:nvSpPr>
        <xdr:cNvPr id="257" name="Text Box 9"/>
        <xdr:cNvSpPr/>
      </xdr:nvSpPr>
      <xdr:spPr>
        <a:xfrm>
          <a:off x="9348480" y="1048176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52</xdr:row>
      <xdr:rowOff>95400</xdr:rowOff>
    </xdr:from>
    <xdr:to>
      <xdr:col>3</xdr:col>
      <xdr:colOff>304200</xdr:colOff>
      <xdr:row>52</xdr:row>
      <xdr:rowOff>171360</xdr:rowOff>
    </xdr:to>
    <xdr:sp>
      <xdr:nvSpPr>
        <xdr:cNvPr id="258" name="AutoShape 3"/>
        <xdr:cNvSpPr/>
      </xdr:nvSpPr>
      <xdr:spPr>
        <a:xfrm>
          <a:off x="7559640" y="1067760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52</xdr:row>
      <xdr:rowOff>104760</xdr:rowOff>
    </xdr:from>
    <xdr:to>
      <xdr:col>5</xdr:col>
      <xdr:colOff>228240</xdr:colOff>
      <xdr:row>52</xdr:row>
      <xdr:rowOff>161640</xdr:rowOff>
    </xdr:to>
    <xdr:sp>
      <xdr:nvSpPr>
        <xdr:cNvPr id="259" name="AutoShape 4"/>
        <xdr:cNvSpPr/>
      </xdr:nvSpPr>
      <xdr:spPr>
        <a:xfrm>
          <a:off x="8713080" y="1068696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52</xdr:row>
      <xdr:rowOff>85680</xdr:rowOff>
    </xdr:from>
    <xdr:to>
      <xdr:col>4</xdr:col>
      <xdr:colOff>285120</xdr:colOff>
      <xdr:row>52</xdr:row>
      <xdr:rowOff>171000</xdr:rowOff>
    </xdr:to>
    <xdr:sp>
      <xdr:nvSpPr>
        <xdr:cNvPr id="260" name="Oval 6"/>
        <xdr:cNvSpPr/>
      </xdr:nvSpPr>
      <xdr:spPr>
        <a:xfrm>
          <a:off x="8155080" y="1066788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52</xdr:row>
      <xdr:rowOff>104760</xdr:rowOff>
    </xdr:from>
    <xdr:to>
      <xdr:col>7</xdr:col>
      <xdr:colOff>257040</xdr:colOff>
      <xdr:row>52</xdr:row>
      <xdr:rowOff>161640</xdr:rowOff>
    </xdr:to>
    <xdr:sp>
      <xdr:nvSpPr>
        <xdr:cNvPr id="261" name="AutoShape 7"/>
        <xdr:cNvSpPr/>
      </xdr:nvSpPr>
      <xdr:spPr>
        <a:xfrm>
          <a:off x="9961560" y="1068696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52</xdr:row>
      <xdr:rowOff>85680</xdr:rowOff>
    </xdr:from>
    <xdr:to>
      <xdr:col>8</xdr:col>
      <xdr:colOff>285120</xdr:colOff>
      <xdr:row>52</xdr:row>
      <xdr:rowOff>161640</xdr:rowOff>
    </xdr:to>
    <xdr:sp>
      <xdr:nvSpPr>
        <xdr:cNvPr id="262" name="AutoShape 8"/>
        <xdr:cNvSpPr/>
      </xdr:nvSpPr>
      <xdr:spPr>
        <a:xfrm>
          <a:off x="10613880" y="1066788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52</xdr:row>
      <xdr:rowOff>90000</xdr:rowOff>
    </xdr:from>
    <xdr:to>
      <xdr:col>6</xdr:col>
      <xdr:colOff>249120</xdr:colOff>
      <xdr:row>52</xdr:row>
      <xdr:rowOff>167040</xdr:rowOff>
    </xdr:to>
    <xdr:sp>
      <xdr:nvSpPr>
        <xdr:cNvPr id="263" name="Text Box 9"/>
        <xdr:cNvSpPr/>
      </xdr:nvSpPr>
      <xdr:spPr>
        <a:xfrm>
          <a:off x="9348480" y="1067220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53</xdr:row>
      <xdr:rowOff>95400</xdr:rowOff>
    </xdr:from>
    <xdr:to>
      <xdr:col>3</xdr:col>
      <xdr:colOff>304200</xdr:colOff>
      <xdr:row>53</xdr:row>
      <xdr:rowOff>171360</xdr:rowOff>
    </xdr:to>
    <xdr:sp>
      <xdr:nvSpPr>
        <xdr:cNvPr id="264" name="AutoShape 3"/>
        <xdr:cNvSpPr/>
      </xdr:nvSpPr>
      <xdr:spPr>
        <a:xfrm>
          <a:off x="7559640" y="108680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53</xdr:row>
      <xdr:rowOff>104760</xdr:rowOff>
    </xdr:from>
    <xdr:to>
      <xdr:col>5</xdr:col>
      <xdr:colOff>228240</xdr:colOff>
      <xdr:row>53</xdr:row>
      <xdr:rowOff>161640</xdr:rowOff>
    </xdr:to>
    <xdr:sp>
      <xdr:nvSpPr>
        <xdr:cNvPr id="265" name="AutoShape 4"/>
        <xdr:cNvSpPr/>
      </xdr:nvSpPr>
      <xdr:spPr>
        <a:xfrm>
          <a:off x="8713080" y="108774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53</xdr:row>
      <xdr:rowOff>85680</xdr:rowOff>
    </xdr:from>
    <xdr:to>
      <xdr:col>4</xdr:col>
      <xdr:colOff>285120</xdr:colOff>
      <xdr:row>53</xdr:row>
      <xdr:rowOff>171000</xdr:rowOff>
    </xdr:to>
    <xdr:sp>
      <xdr:nvSpPr>
        <xdr:cNvPr id="266" name="Oval 6"/>
        <xdr:cNvSpPr/>
      </xdr:nvSpPr>
      <xdr:spPr>
        <a:xfrm>
          <a:off x="8155080" y="108583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53</xdr:row>
      <xdr:rowOff>104760</xdr:rowOff>
    </xdr:from>
    <xdr:to>
      <xdr:col>7</xdr:col>
      <xdr:colOff>257040</xdr:colOff>
      <xdr:row>53</xdr:row>
      <xdr:rowOff>161640</xdr:rowOff>
    </xdr:to>
    <xdr:sp>
      <xdr:nvSpPr>
        <xdr:cNvPr id="267" name="AutoShape 7"/>
        <xdr:cNvSpPr/>
      </xdr:nvSpPr>
      <xdr:spPr>
        <a:xfrm>
          <a:off x="9961560" y="108774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53</xdr:row>
      <xdr:rowOff>85680</xdr:rowOff>
    </xdr:from>
    <xdr:to>
      <xdr:col>8</xdr:col>
      <xdr:colOff>285120</xdr:colOff>
      <xdr:row>53</xdr:row>
      <xdr:rowOff>161640</xdr:rowOff>
    </xdr:to>
    <xdr:sp>
      <xdr:nvSpPr>
        <xdr:cNvPr id="268" name="AutoShape 8"/>
        <xdr:cNvSpPr/>
      </xdr:nvSpPr>
      <xdr:spPr>
        <a:xfrm>
          <a:off x="10613880" y="108583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53</xdr:row>
      <xdr:rowOff>90000</xdr:rowOff>
    </xdr:from>
    <xdr:to>
      <xdr:col>6</xdr:col>
      <xdr:colOff>249120</xdr:colOff>
      <xdr:row>53</xdr:row>
      <xdr:rowOff>167040</xdr:rowOff>
    </xdr:to>
    <xdr:sp>
      <xdr:nvSpPr>
        <xdr:cNvPr id="269" name="Text Box 9"/>
        <xdr:cNvSpPr/>
      </xdr:nvSpPr>
      <xdr:spPr>
        <a:xfrm>
          <a:off x="9348480" y="108626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54</xdr:row>
      <xdr:rowOff>95400</xdr:rowOff>
    </xdr:from>
    <xdr:to>
      <xdr:col>3</xdr:col>
      <xdr:colOff>304200</xdr:colOff>
      <xdr:row>54</xdr:row>
      <xdr:rowOff>171360</xdr:rowOff>
    </xdr:to>
    <xdr:sp>
      <xdr:nvSpPr>
        <xdr:cNvPr id="270" name="AutoShape 3"/>
        <xdr:cNvSpPr/>
      </xdr:nvSpPr>
      <xdr:spPr>
        <a:xfrm>
          <a:off x="7559640" y="110588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54</xdr:row>
      <xdr:rowOff>104760</xdr:rowOff>
    </xdr:from>
    <xdr:to>
      <xdr:col>5</xdr:col>
      <xdr:colOff>228240</xdr:colOff>
      <xdr:row>54</xdr:row>
      <xdr:rowOff>161640</xdr:rowOff>
    </xdr:to>
    <xdr:sp>
      <xdr:nvSpPr>
        <xdr:cNvPr id="271" name="AutoShape 4"/>
        <xdr:cNvSpPr/>
      </xdr:nvSpPr>
      <xdr:spPr>
        <a:xfrm>
          <a:off x="8713080" y="110682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54</xdr:row>
      <xdr:rowOff>85680</xdr:rowOff>
    </xdr:from>
    <xdr:to>
      <xdr:col>4</xdr:col>
      <xdr:colOff>285120</xdr:colOff>
      <xdr:row>54</xdr:row>
      <xdr:rowOff>171000</xdr:rowOff>
    </xdr:to>
    <xdr:sp>
      <xdr:nvSpPr>
        <xdr:cNvPr id="272" name="Oval 6"/>
        <xdr:cNvSpPr/>
      </xdr:nvSpPr>
      <xdr:spPr>
        <a:xfrm>
          <a:off x="8155080" y="110491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54</xdr:row>
      <xdr:rowOff>104760</xdr:rowOff>
    </xdr:from>
    <xdr:to>
      <xdr:col>7</xdr:col>
      <xdr:colOff>257040</xdr:colOff>
      <xdr:row>54</xdr:row>
      <xdr:rowOff>161640</xdr:rowOff>
    </xdr:to>
    <xdr:sp>
      <xdr:nvSpPr>
        <xdr:cNvPr id="273" name="AutoShape 7"/>
        <xdr:cNvSpPr/>
      </xdr:nvSpPr>
      <xdr:spPr>
        <a:xfrm>
          <a:off x="9961560" y="110682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54</xdr:row>
      <xdr:rowOff>85680</xdr:rowOff>
    </xdr:from>
    <xdr:to>
      <xdr:col>8</xdr:col>
      <xdr:colOff>285120</xdr:colOff>
      <xdr:row>54</xdr:row>
      <xdr:rowOff>161640</xdr:rowOff>
    </xdr:to>
    <xdr:sp>
      <xdr:nvSpPr>
        <xdr:cNvPr id="274" name="AutoShape 8"/>
        <xdr:cNvSpPr/>
      </xdr:nvSpPr>
      <xdr:spPr>
        <a:xfrm>
          <a:off x="10613880" y="110491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54</xdr:row>
      <xdr:rowOff>90000</xdr:rowOff>
    </xdr:from>
    <xdr:to>
      <xdr:col>6</xdr:col>
      <xdr:colOff>249120</xdr:colOff>
      <xdr:row>54</xdr:row>
      <xdr:rowOff>167040</xdr:rowOff>
    </xdr:to>
    <xdr:sp>
      <xdr:nvSpPr>
        <xdr:cNvPr id="275" name="Text Box 9"/>
        <xdr:cNvSpPr/>
      </xdr:nvSpPr>
      <xdr:spPr>
        <a:xfrm>
          <a:off x="9348480" y="110534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55</xdr:row>
      <xdr:rowOff>95400</xdr:rowOff>
    </xdr:from>
    <xdr:to>
      <xdr:col>3</xdr:col>
      <xdr:colOff>304200</xdr:colOff>
      <xdr:row>55</xdr:row>
      <xdr:rowOff>171360</xdr:rowOff>
    </xdr:to>
    <xdr:sp>
      <xdr:nvSpPr>
        <xdr:cNvPr id="276" name="AutoShape 3"/>
        <xdr:cNvSpPr/>
      </xdr:nvSpPr>
      <xdr:spPr>
        <a:xfrm>
          <a:off x="7559640" y="1124928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55</xdr:row>
      <xdr:rowOff>104760</xdr:rowOff>
    </xdr:from>
    <xdr:to>
      <xdr:col>5</xdr:col>
      <xdr:colOff>228240</xdr:colOff>
      <xdr:row>55</xdr:row>
      <xdr:rowOff>161640</xdr:rowOff>
    </xdr:to>
    <xdr:sp>
      <xdr:nvSpPr>
        <xdr:cNvPr id="277" name="AutoShape 4"/>
        <xdr:cNvSpPr/>
      </xdr:nvSpPr>
      <xdr:spPr>
        <a:xfrm>
          <a:off x="8713080" y="1125864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55</xdr:row>
      <xdr:rowOff>85680</xdr:rowOff>
    </xdr:from>
    <xdr:to>
      <xdr:col>4</xdr:col>
      <xdr:colOff>285120</xdr:colOff>
      <xdr:row>55</xdr:row>
      <xdr:rowOff>171000</xdr:rowOff>
    </xdr:to>
    <xdr:sp>
      <xdr:nvSpPr>
        <xdr:cNvPr id="278" name="Oval 6"/>
        <xdr:cNvSpPr/>
      </xdr:nvSpPr>
      <xdr:spPr>
        <a:xfrm>
          <a:off x="8155080" y="1123956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55</xdr:row>
      <xdr:rowOff>104760</xdr:rowOff>
    </xdr:from>
    <xdr:to>
      <xdr:col>7</xdr:col>
      <xdr:colOff>257040</xdr:colOff>
      <xdr:row>55</xdr:row>
      <xdr:rowOff>161640</xdr:rowOff>
    </xdr:to>
    <xdr:sp>
      <xdr:nvSpPr>
        <xdr:cNvPr id="279" name="AutoShape 7"/>
        <xdr:cNvSpPr/>
      </xdr:nvSpPr>
      <xdr:spPr>
        <a:xfrm>
          <a:off x="9961560" y="1125864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55</xdr:row>
      <xdr:rowOff>85680</xdr:rowOff>
    </xdr:from>
    <xdr:to>
      <xdr:col>8</xdr:col>
      <xdr:colOff>285120</xdr:colOff>
      <xdr:row>55</xdr:row>
      <xdr:rowOff>161640</xdr:rowOff>
    </xdr:to>
    <xdr:sp>
      <xdr:nvSpPr>
        <xdr:cNvPr id="280" name="AutoShape 8"/>
        <xdr:cNvSpPr/>
      </xdr:nvSpPr>
      <xdr:spPr>
        <a:xfrm>
          <a:off x="10613880" y="1123956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55</xdr:row>
      <xdr:rowOff>90000</xdr:rowOff>
    </xdr:from>
    <xdr:to>
      <xdr:col>6</xdr:col>
      <xdr:colOff>249120</xdr:colOff>
      <xdr:row>55</xdr:row>
      <xdr:rowOff>167040</xdr:rowOff>
    </xdr:to>
    <xdr:sp>
      <xdr:nvSpPr>
        <xdr:cNvPr id="281" name="Text Box 9"/>
        <xdr:cNvSpPr/>
      </xdr:nvSpPr>
      <xdr:spPr>
        <a:xfrm>
          <a:off x="9348480" y="1124388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56</xdr:row>
      <xdr:rowOff>95400</xdr:rowOff>
    </xdr:from>
    <xdr:to>
      <xdr:col>3</xdr:col>
      <xdr:colOff>304200</xdr:colOff>
      <xdr:row>56</xdr:row>
      <xdr:rowOff>171360</xdr:rowOff>
    </xdr:to>
    <xdr:sp>
      <xdr:nvSpPr>
        <xdr:cNvPr id="282" name="AutoShape 3"/>
        <xdr:cNvSpPr/>
      </xdr:nvSpPr>
      <xdr:spPr>
        <a:xfrm>
          <a:off x="7559640" y="1143972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56</xdr:row>
      <xdr:rowOff>104760</xdr:rowOff>
    </xdr:from>
    <xdr:to>
      <xdr:col>5</xdr:col>
      <xdr:colOff>228240</xdr:colOff>
      <xdr:row>56</xdr:row>
      <xdr:rowOff>161640</xdr:rowOff>
    </xdr:to>
    <xdr:sp>
      <xdr:nvSpPr>
        <xdr:cNvPr id="283" name="AutoShape 4"/>
        <xdr:cNvSpPr/>
      </xdr:nvSpPr>
      <xdr:spPr>
        <a:xfrm>
          <a:off x="8713080" y="1144908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56</xdr:row>
      <xdr:rowOff>85680</xdr:rowOff>
    </xdr:from>
    <xdr:to>
      <xdr:col>4</xdr:col>
      <xdr:colOff>285120</xdr:colOff>
      <xdr:row>56</xdr:row>
      <xdr:rowOff>171000</xdr:rowOff>
    </xdr:to>
    <xdr:sp>
      <xdr:nvSpPr>
        <xdr:cNvPr id="284" name="Oval 6"/>
        <xdr:cNvSpPr/>
      </xdr:nvSpPr>
      <xdr:spPr>
        <a:xfrm>
          <a:off x="8155080" y="1143000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56</xdr:row>
      <xdr:rowOff>104760</xdr:rowOff>
    </xdr:from>
    <xdr:to>
      <xdr:col>7</xdr:col>
      <xdr:colOff>257040</xdr:colOff>
      <xdr:row>56</xdr:row>
      <xdr:rowOff>161640</xdr:rowOff>
    </xdr:to>
    <xdr:sp>
      <xdr:nvSpPr>
        <xdr:cNvPr id="285" name="AutoShape 7"/>
        <xdr:cNvSpPr/>
      </xdr:nvSpPr>
      <xdr:spPr>
        <a:xfrm>
          <a:off x="9961560" y="1144908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56</xdr:row>
      <xdr:rowOff>85680</xdr:rowOff>
    </xdr:from>
    <xdr:to>
      <xdr:col>8</xdr:col>
      <xdr:colOff>285120</xdr:colOff>
      <xdr:row>56</xdr:row>
      <xdr:rowOff>161640</xdr:rowOff>
    </xdr:to>
    <xdr:sp>
      <xdr:nvSpPr>
        <xdr:cNvPr id="286" name="AutoShape 8"/>
        <xdr:cNvSpPr/>
      </xdr:nvSpPr>
      <xdr:spPr>
        <a:xfrm>
          <a:off x="10613880" y="1143000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56</xdr:row>
      <xdr:rowOff>90000</xdr:rowOff>
    </xdr:from>
    <xdr:to>
      <xdr:col>6</xdr:col>
      <xdr:colOff>249120</xdr:colOff>
      <xdr:row>56</xdr:row>
      <xdr:rowOff>167040</xdr:rowOff>
    </xdr:to>
    <xdr:sp>
      <xdr:nvSpPr>
        <xdr:cNvPr id="287" name="Text Box 9"/>
        <xdr:cNvSpPr/>
      </xdr:nvSpPr>
      <xdr:spPr>
        <a:xfrm>
          <a:off x="9348480" y="1143432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57</xdr:row>
      <xdr:rowOff>95400</xdr:rowOff>
    </xdr:from>
    <xdr:to>
      <xdr:col>3</xdr:col>
      <xdr:colOff>304200</xdr:colOff>
      <xdr:row>57</xdr:row>
      <xdr:rowOff>171360</xdr:rowOff>
    </xdr:to>
    <xdr:sp>
      <xdr:nvSpPr>
        <xdr:cNvPr id="288" name="AutoShape 3"/>
        <xdr:cNvSpPr/>
      </xdr:nvSpPr>
      <xdr:spPr>
        <a:xfrm>
          <a:off x="7559640" y="1163016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57</xdr:row>
      <xdr:rowOff>104760</xdr:rowOff>
    </xdr:from>
    <xdr:to>
      <xdr:col>5</xdr:col>
      <xdr:colOff>228240</xdr:colOff>
      <xdr:row>57</xdr:row>
      <xdr:rowOff>161640</xdr:rowOff>
    </xdr:to>
    <xdr:sp>
      <xdr:nvSpPr>
        <xdr:cNvPr id="289" name="AutoShape 4"/>
        <xdr:cNvSpPr/>
      </xdr:nvSpPr>
      <xdr:spPr>
        <a:xfrm>
          <a:off x="8713080" y="1163952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57</xdr:row>
      <xdr:rowOff>85680</xdr:rowOff>
    </xdr:from>
    <xdr:to>
      <xdr:col>4</xdr:col>
      <xdr:colOff>285120</xdr:colOff>
      <xdr:row>57</xdr:row>
      <xdr:rowOff>171000</xdr:rowOff>
    </xdr:to>
    <xdr:sp>
      <xdr:nvSpPr>
        <xdr:cNvPr id="290" name="Oval 6"/>
        <xdr:cNvSpPr/>
      </xdr:nvSpPr>
      <xdr:spPr>
        <a:xfrm>
          <a:off x="8155080" y="1162044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57</xdr:row>
      <xdr:rowOff>104760</xdr:rowOff>
    </xdr:from>
    <xdr:to>
      <xdr:col>7</xdr:col>
      <xdr:colOff>257040</xdr:colOff>
      <xdr:row>57</xdr:row>
      <xdr:rowOff>161640</xdr:rowOff>
    </xdr:to>
    <xdr:sp>
      <xdr:nvSpPr>
        <xdr:cNvPr id="291" name="AutoShape 7"/>
        <xdr:cNvSpPr/>
      </xdr:nvSpPr>
      <xdr:spPr>
        <a:xfrm>
          <a:off x="9961560" y="1163952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57</xdr:row>
      <xdr:rowOff>85680</xdr:rowOff>
    </xdr:from>
    <xdr:to>
      <xdr:col>8</xdr:col>
      <xdr:colOff>285120</xdr:colOff>
      <xdr:row>57</xdr:row>
      <xdr:rowOff>161640</xdr:rowOff>
    </xdr:to>
    <xdr:sp>
      <xdr:nvSpPr>
        <xdr:cNvPr id="292" name="AutoShape 8"/>
        <xdr:cNvSpPr/>
      </xdr:nvSpPr>
      <xdr:spPr>
        <a:xfrm>
          <a:off x="10613880" y="1162044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57</xdr:row>
      <xdr:rowOff>90000</xdr:rowOff>
    </xdr:from>
    <xdr:to>
      <xdr:col>6</xdr:col>
      <xdr:colOff>249120</xdr:colOff>
      <xdr:row>57</xdr:row>
      <xdr:rowOff>167040</xdr:rowOff>
    </xdr:to>
    <xdr:sp>
      <xdr:nvSpPr>
        <xdr:cNvPr id="293" name="Text Box 9"/>
        <xdr:cNvSpPr/>
      </xdr:nvSpPr>
      <xdr:spPr>
        <a:xfrm>
          <a:off x="9348480" y="1162476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58</xdr:row>
      <xdr:rowOff>95400</xdr:rowOff>
    </xdr:from>
    <xdr:to>
      <xdr:col>3</xdr:col>
      <xdr:colOff>304200</xdr:colOff>
      <xdr:row>58</xdr:row>
      <xdr:rowOff>171360</xdr:rowOff>
    </xdr:to>
    <xdr:sp>
      <xdr:nvSpPr>
        <xdr:cNvPr id="294" name="AutoShape 3"/>
        <xdr:cNvSpPr/>
      </xdr:nvSpPr>
      <xdr:spPr>
        <a:xfrm>
          <a:off x="7559640" y="1182060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58</xdr:row>
      <xdr:rowOff>104760</xdr:rowOff>
    </xdr:from>
    <xdr:to>
      <xdr:col>5</xdr:col>
      <xdr:colOff>228240</xdr:colOff>
      <xdr:row>58</xdr:row>
      <xdr:rowOff>161640</xdr:rowOff>
    </xdr:to>
    <xdr:sp>
      <xdr:nvSpPr>
        <xdr:cNvPr id="295" name="AutoShape 4"/>
        <xdr:cNvSpPr/>
      </xdr:nvSpPr>
      <xdr:spPr>
        <a:xfrm>
          <a:off x="8713080" y="1182996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58</xdr:row>
      <xdr:rowOff>85680</xdr:rowOff>
    </xdr:from>
    <xdr:to>
      <xdr:col>4</xdr:col>
      <xdr:colOff>285120</xdr:colOff>
      <xdr:row>58</xdr:row>
      <xdr:rowOff>171000</xdr:rowOff>
    </xdr:to>
    <xdr:sp>
      <xdr:nvSpPr>
        <xdr:cNvPr id="296" name="Oval 6"/>
        <xdr:cNvSpPr/>
      </xdr:nvSpPr>
      <xdr:spPr>
        <a:xfrm>
          <a:off x="8155080" y="1181088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58</xdr:row>
      <xdr:rowOff>104760</xdr:rowOff>
    </xdr:from>
    <xdr:to>
      <xdr:col>7</xdr:col>
      <xdr:colOff>257040</xdr:colOff>
      <xdr:row>58</xdr:row>
      <xdr:rowOff>161640</xdr:rowOff>
    </xdr:to>
    <xdr:sp>
      <xdr:nvSpPr>
        <xdr:cNvPr id="297" name="AutoShape 7"/>
        <xdr:cNvSpPr/>
      </xdr:nvSpPr>
      <xdr:spPr>
        <a:xfrm>
          <a:off x="9961560" y="1182996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58</xdr:row>
      <xdr:rowOff>85680</xdr:rowOff>
    </xdr:from>
    <xdr:to>
      <xdr:col>8</xdr:col>
      <xdr:colOff>285120</xdr:colOff>
      <xdr:row>58</xdr:row>
      <xdr:rowOff>161640</xdr:rowOff>
    </xdr:to>
    <xdr:sp>
      <xdr:nvSpPr>
        <xdr:cNvPr id="298" name="AutoShape 8"/>
        <xdr:cNvSpPr/>
      </xdr:nvSpPr>
      <xdr:spPr>
        <a:xfrm>
          <a:off x="10613880" y="1181088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58</xdr:row>
      <xdr:rowOff>90000</xdr:rowOff>
    </xdr:from>
    <xdr:to>
      <xdr:col>6</xdr:col>
      <xdr:colOff>249120</xdr:colOff>
      <xdr:row>58</xdr:row>
      <xdr:rowOff>167040</xdr:rowOff>
    </xdr:to>
    <xdr:sp>
      <xdr:nvSpPr>
        <xdr:cNvPr id="299" name="Text Box 9"/>
        <xdr:cNvSpPr/>
      </xdr:nvSpPr>
      <xdr:spPr>
        <a:xfrm>
          <a:off x="9348480" y="1181520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59</xdr:row>
      <xdr:rowOff>95400</xdr:rowOff>
    </xdr:from>
    <xdr:to>
      <xdr:col>3</xdr:col>
      <xdr:colOff>304200</xdr:colOff>
      <xdr:row>59</xdr:row>
      <xdr:rowOff>171360</xdr:rowOff>
    </xdr:to>
    <xdr:sp>
      <xdr:nvSpPr>
        <xdr:cNvPr id="300" name="AutoShape 3"/>
        <xdr:cNvSpPr/>
      </xdr:nvSpPr>
      <xdr:spPr>
        <a:xfrm>
          <a:off x="7559640" y="120110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59</xdr:row>
      <xdr:rowOff>104760</xdr:rowOff>
    </xdr:from>
    <xdr:to>
      <xdr:col>5</xdr:col>
      <xdr:colOff>228240</xdr:colOff>
      <xdr:row>59</xdr:row>
      <xdr:rowOff>161640</xdr:rowOff>
    </xdr:to>
    <xdr:sp>
      <xdr:nvSpPr>
        <xdr:cNvPr id="301" name="AutoShape 4"/>
        <xdr:cNvSpPr/>
      </xdr:nvSpPr>
      <xdr:spPr>
        <a:xfrm>
          <a:off x="8713080" y="120204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59</xdr:row>
      <xdr:rowOff>85680</xdr:rowOff>
    </xdr:from>
    <xdr:to>
      <xdr:col>4</xdr:col>
      <xdr:colOff>285120</xdr:colOff>
      <xdr:row>59</xdr:row>
      <xdr:rowOff>171000</xdr:rowOff>
    </xdr:to>
    <xdr:sp>
      <xdr:nvSpPr>
        <xdr:cNvPr id="302" name="Oval 6"/>
        <xdr:cNvSpPr/>
      </xdr:nvSpPr>
      <xdr:spPr>
        <a:xfrm>
          <a:off x="8155080" y="120013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59</xdr:row>
      <xdr:rowOff>104760</xdr:rowOff>
    </xdr:from>
    <xdr:to>
      <xdr:col>7</xdr:col>
      <xdr:colOff>257040</xdr:colOff>
      <xdr:row>59</xdr:row>
      <xdr:rowOff>161640</xdr:rowOff>
    </xdr:to>
    <xdr:sp>
      <xdr:nvSpPr>
        <xdr:cNvPr id="303" name="AutoShape 7"/>
        <xdr:cNvSpPr/>
      </xdr:nvSpPr>
      <xdr:spPr>
        <a:xfrm>
          <a:off x="9961560" y="120204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59</xdr:row>
      <xdr:rowOff>85680</xdr:rowOff>
    </xdr:from>
    <xdr:to>
      <xdr:col>8</xdr:col>
      <xdr:colOff>285120</xdr:colOff>
      <xdr:row>59</xdr:row>
      <xdr:rowOff>161640</xdr:rowOff>
    </xdr:to>
    <xdr:sp>
      <xdr:nvSpPr>
        <xdr:cNvPr id="304" name="AutoShape 8"/>
        <xdr:cNvSpPr/>
      </xdr:nvSpPr>
      <xdr:spPr>
        <a:xfrm>
          <a:off x="10613880" y="120013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59</xdr:row>
      <xdr:rowOff>90000</xdr:rowOff>
    </xdr:from>
    <xdr:to>
      <xdr:col>6</xdr:col>
      <xdr:colOff>249120</xdr:colOff>
      <xdr:row>59</xdr:row>
      <xdr:rowOff>167040</xdr:rowOff>
    </xdr:to>
    <xdr:sp>
      <xdr:nvSpPr>
        <xdr:cNvPr id="305" name="Text Box 9"/>
        <xdr:cNvSpPr/>
      </xdr:nvSpPr>
      <xdr:spPr>
        <a:xfrm>
          <a:off x="9348480" y="120056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60</xdr:row>
      <xdr:rowOff>95400</xdr:rowOff>
    </xdr:from>
    <xdr:to>
      <xdr:col>3</xdr:col>
      <xdr:colOff>304200</xdr:colOff>
      <xdr:row>60</xdr:row>
      <xdr:rowOff>171360</xdr:rowOff>
    </xdr:to>
    <xdr:sp>
      <xdr:nvSpPr>
        <xdr:cNvPr id="306" name="AutoShape 3"/>
        <xdr:cNvSpPr/>
      </xdr:nvSpPr>
      <xdr:spPr>
        <a:xfrm>
          <a:off x="7559640" y="122018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60</xdr:row>
      <xdr:rowOff>104760</xdr:rowOff>
    </xdr:from>
    <xdr:to>
      <xdr:col>5</xdr:col>
      <xdr:colOff>228240</xdr:colOff>
      <xdr:row>60</xdr:row>
      <xdr:rowOff>161640</xdr:rowOff>
    </xdr:to>
    <xdr:sp>
      <xdr:nvSpPr>
        <xdr:cNvPr id="307" name="AutoShape 4"/>
        <xdr:cNvSpPr/>
      </xdr:nvSpPr>
      <xdr:spPr>
        <a:xfrm>
          <a:off x="8713080" y="122112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60</xdr:row>
      <xdr:rowOff>85680</xdr:rowOff>
    </xdr:from>
    <xdr:to>
      <xdr:col>4</xdr:col>
      <xdr:colOff>285120</xdr:colOff>
      <xdr:row>60</xdr:row>
      <xdr:rowOff>171000</xdr:rowOff>
    </xdr:to>
    <xdr:sp>
      <xdr:nvSpPr>
        <xdr:cNvPr id="308" name="Oval 6"/>
        <xdr:cNvSpPr/>
      </xdr:nvSpPr>
      <xdr:spPr>
        <a:xfrm>
          <a:off x="8155080" y="121921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60</xdr:row>
      <xdr:rowOff>104760</xdr:rowOff>
    </xdr:from>
    <xdr:to>
      <xdr:col>7</xdr:col>
      <xdr:colOff>257040</xdr:colOff>
      <xdr:row>60</xdr:row>
      <xdr:rowOff>161640</xdr:rowOff>
    </xdr:to>
    <xdr:sp>
      <xdr:nvSpPr>
        <xdr:cNvPr id="309" name="AutoShape 7"/>
        <xdr:cNvSpPr/>
      </xdr:nvSpPr>
      <xdr:spPr>
        <a:xfrm>
          <a:off x="9961560" y="122112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60</xdr:row>
      <xdr:rowOff>85680</xdr:rowOff>
    </xdr:from>
    <xdr:to>
      <xdr:col>8</xdr:col>
      <xdr:colOff>285120</xdr:colOff>
      <xdr:row>60</xdr:row>
      <xdr:rowOff>161640</xdr:rowOff>
    </xdr:to>
    <xdr:sp>
      <xdr:nvSpPr>
        <xdr:cNvPr id="310" name="AutoShape 8"/>
        <xdr:cNvSpPr/>
      </xdr:nvSpPr>
      <xdr:spPr>
        <a:xfrm>
          <a:off x="10613880" y="121921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60</xdr:row>
      <xdr:rowOff>90000</xdr:rowOff>
    </xdr:from>
    <xdr:to>
      <xdr:col>6</xdr:col>
      <xdr:colOff>249120</xdr:colOff>
      <xdr:row>60</xdr:row>
      <xdr:rowOff>167040</xdr:rowOff>
    </xdr:to>
    <xdr:sp>
      <xdr:nvSpPr>
        <xdr:cNvPr id="311" name="Text Box 9"/>
        <xdr:cNvSpPr/>
      </xdr:nvSpPr>
      <xdr:spPr>
        <a:xfrm>
          <a:off x="9348480" y="121964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61</xdr:row>
      <xdr:rowOff>95400</xdr:rowOff>
    </xdr:from>
    <xdr:to>
      <xdr:col>3</xdr:col>
      <xdr:colOff>304200</xdr:colOff>
      <xdr:row>61</xdr:row>
      <xdr:rowOff>171360</xdr:rowOff>
    </xdr:to>
    <xdr:sp>
      <xdr:nvSpPr>
        <xdr:cNvPr id="312" name="AutoShape 3"/>
        <xdr:cNvSpPr/>
      </xdr:nvSpPr>
      <xdr:spPr>
        <a:xfrm>
          <a:off x="7559640" y="1239228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61</xdr:row>
      <xdr:rowOff>104760</xdr:rowOff>
    </xdr:from>
    <xdr:to>
      <xdr:col>5</xdr:col>
      <xdr:colOff>228240</xdr:colOff>
      <xdr:row>61</xdr:row>
      <xdr:rowOff>161640</xdr:rowOff>
    </xdr:to>
    <xdr:sp>
      <xdr:nvSpPr>
        <xdr:cNvPr id="313" name="AutoShape 4"/>
        <xdr:cNvSpPr/>
      </xdr:nvSpPr>
      <xdr:spPr>
        <a:xfrm>
          <a:off x="8713080" y="1240164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61</xdr:row>
      <xdr:rowOff>85680</xdr:rowOff>
    </xdr:from>
    <xdr:to>
      <xdr:col>4</xdr:col>
      <xdr:colOff>285120</xdr:colOff>
      <xdr:row>61</xdr:row>
      <xdr:rowOff>171000</xdr:rowOff>
    </xdr:to>
    <xdr:sp>
      <xdr:nvSpPr>
        <xdr:cNvPr id="314" name="Oval 6"/>
        <xdr:cNvSpPr/>
      </xdr:nvSpPr>
      <xdr:spPr>
        <a:xfrm>
          <a:off x="8155080" y="1238256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61</xdr:row>
      <xdr:rowOff>104760</xdr:rowOff>
    </xdr:from>
    <xdr:to>
      <xdr:col>7</xdr:col>
      <xdr:colOff>257040</xdr:colOff>
      <xdr:row>61</xdr:row>
      <xdr:rowOff>161640</xdr:rowOff>
    </xdr:to>
    <xdr:sp>
      <xdr:nvSpPr>
        <xdr:cNvPr id="315" name="AutoShape 7"/>
        <xdr:cNvSpPr/>
      </xdr:nvSpPr>
      <xdr:spPr>
        <a:xfrm>
          <a:off x="9961560" y="1240164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61</xdr:row>
      <xdr:rowOff>85680</xdr:rowOff>
    </xdr:from>
    <xdr:to>
      <xdr:col>8</xdr:col>
      <xdr:colOff>285120</xdr:colOff>
      <xdr:row>61</xdr:row>
      <xdr:rowOff>161640</xdr:rowOff>
    </xdr:to>
    <xdr:sp>
      <xdr:nvSpPr>
        <xdr:cNvPr id="316" name="AutoShape 8"/>
        <xdr:cNvSpPr/>
      </xdr:nvSpPr>
      <xdr:spPr>
        <a:xfrm>
          <a:off x="10613880" y="1238256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61</xdr:row>
      <xdr:rowOff>90000</xdr:rowOff>
    </xdr:from>
    <xdr:to>
      <xdr:col>6</xdr:col>
      <xdr:colOff>249120</xdr:colOff>
      <xdr:row>61</xdr:row>
      <xdr:rowOff>167040</xdr:rowOff>
    </xdr:to>
    <xdr:sp>
      <xdr:nvSpPr>
        <xdr:cNvPr id="317" name="Text Box 9"/>
        <xdr:cNvSpPr/>
      </xdr:nvSpPr>
      <xdr:spPr>
        <a:xfrm>
          <a:off x="9348480" y="1238688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62</xdr:row>
      <xdr:rowOff>95400</xdr:rowOff>
    </xdr:from>
    <xdr:to>
      <xdr:col>3</xdr:col>
      <xdr:colOff>304200</xdr:colOff>
      <xdr:row>62</xdr:row>
      <xdr:rowOff>171360</xdr:rowOff>
    </xdr:to>
    <xdr:sp>
      <xdr:nvSpPr>
        <xdr:cNvPr id="318" name="AutoShape 3"/>
        <xdr:cNvSpPr/>
      </xdr:nvSpPr>
      <xdr:spPr>
        <a:xfrm>
          <a:off x="7559640" y="1258272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62</xdr:row>
      <xdr:rowOff>104760</xdr:rowOff>
    </xdr:from>
    <xdr:to>
      <xdr:col>5</xdr:col>
      <xdr:colOff>228240</xdr:colOff>
      <xdr:row>62</xdr:row>
      <xdr:rowOff>161640</xdr:rowOff>
    </xdr:to>
    <xdr:sp>
      <xdr:nvSpPr>
        <xdr:cNvPr id="319" name="AutoShape 4"/>
        <xdr:cNvSpPr/>
      </xdr:nvSpPr>
      <xdr:spPr>
        <a:xfrm>
          <a:off x="8713080" y="1259208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62</xdr:row>
      <xdr:rowOff>85680</xdr:rowOff>
    </xdr:from>
    <xdr:to>
      <xdr:col>4</xdr:col>
      <xdr:colOff>285120</xdr:colOff>
      <xdr:row>62</xdr:row>
      <xdr:rowOff>171000</xdr:rowOff>
    </xdr:to>
    <xdr:sp>
      <xdr:nvSpPr>
        <xdr:cNvPr id="320" name="Oval 6"/>
        <xdr:cNvSpPr/>
      </xdr:nvSpPr>
      <xdr:spPr>
        <a:xfrm>
          <a:off x="8155080" y="1257300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62</xdr:row>
      <xdr:rowOff>104760</xdr:rowOff>
    </xdr:from>
    <xdr:to>
      <xdr:col>7</xdr:col>
      <xdr:colOff>257040</xdr:colOff>
      <xdr:row>62</xdr:row>
      <xdr:rowOff>161640</xdr:rowOff>
    </xdr:to>
    <xdr:sp>
      <xdr:nvSpPr>
        <xdr:cNvPr id="321" name="AutoShape 7"/>
        <xdr:cNvSpPr/>
      </xdr:nvSpPr>
      <xdr:spPr>
        <a:xfrm>
          <a:off x="9961560" y="1259208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62</xdr:row>
      <xdr:rowOff>85680</xdr:rowOff>
    </xdr:from>
    <xdr:to>
      <xdr:col>8</xdr:col>
      <xdr:colOff>285120</xdr:colOff>
      <xdr:row>62</xdr:row>
      <xdr:rowOff>161640</xdr:rowOff>
    </xdr:to>
    <xdr:sp>
      <xdr:nvSpPr>
        <xdr:cNvPr id="322" name="AutoShape 8"/>
        <xdr:cNvSpPr/>
      </xdr:nvSpPr>
      <xdr:spPr>
        <a:xfrm>
          <a:off x="10613880" y="1257300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62</xdr:row>
      <xdr:rowOff>90000</xdr:rowOff>
    </xdr:from>
    <xdr:to>
      <xdr:col>6</xdr:col>
      <xdr:colOff>249120</xdr:colOff>
      <xdr:row>62</xdr:row>
      <xdr:rowOff>167040</xdr:rowOff>
    </xdr:to>
    <xdr:sp>
      <xdr:nvSpPr>
        <xdr:cNvPr id="323" name="Text Box 9"/>
        <xdr:cNvSpPr/>
      </xdr:nvSpPr>
      <xdr:spPr>
        <a:xfrm>
          <a:off x="9348480" y="1257732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63</xdr:row>
      <xdr:rowOff>95400</xdr:rowOff>
    </xdr:from>
    <xdr:to>
      <xdr:col>3</xdr:col>
      <xdr:colOff>304200</xdr:colOff>
      <xdr:row>63</xdr:row>
      <xdr:rowOff>171360</xdr:rowOff>
    </xdr:to>
    <xdr:sp>
      <xdr:nvSpPr>
        <xdr:cNvPr id="324" name="AutoShape 3"/>
        <xdr:cNvSpPr/>
      </xdr:nvSpPr>
      <xdr:spPr>
        <a:xfrm>
          <a:off x="7559640" y="1277316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63</xdr:row>
      <xdr:rowOff>104760</xdr:rowOff>
    </xdr:from>
    <xdr:to>
      <xdr:col>5</xdr:col>
      <xdr:colOff>228240</xdr:colOff>
      <xdr:row>63</xdr:row>
      <xdr:rowOff>161640</xdr:rowOff>
    </xdr:to>
    <xdr:sp>
      <xdr:nvSpPr>
        <xdr:cNvPr id="325" name="AutoShape 4"/>
        <xdr:cNvSpPr/>
      </xdr:nvSpPr>
      <xdr:spPr>
        <a:xfrm>
          <a:off x="8713080" y="1278252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63</xdr:row>
      <xdr:rowOff>85680</xdr:rowOff>
    </xdr:from>
    <xdr:to>
      <xdr:col>4</xdr:col>
      <xdr:colOff>285120</xdr:colOff>
      <xdr:row>63</xdr:row>
      <xdr:rowOff>171000</xdr:rowOff>
    </xdr:to>
    <xdr:sp>
      <xdr:nvSpPr>
        <xdr:cNvPr id="326" name="Oval 6"/>
        <xdr:cNvSpPr/>
      </xdr:nvSpPr>
      <xdr:spPr>
        <a:xfrm>
          <a:off x="8155080" y="1276344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63</xdr:row>
      <xdr:rowOff>104760</xdr:rowOff>
    </xdr:from>
    <xdr:to>
      <xdr:col>7</xdr:col>
      <xdr:colOff>257040</xdr:colOff>
      <xdr:row>63</xdr:row>
      <xdr:rowOff>161640</xdr:rowOff>
    </xdr:to>
    <xdr:sp>
      <xdr:nvSpPr>
        <xdr:cNvPr id="327" name="AutoShape 7"/>
        <xdr:cNvSpPr/>
      </xdr:nvSpPr>
      <xdr:spPr>
        <a:xfrm>
          <a:off x="9961560" y="1278252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63</xdr:row>
      <xdr:rowOff>85680</xdr:rowOff>
    </xdr:from>
    <xdr:to>
      <xdr:col>8</xdr:col>
      <xdr:colOff>285120</xdr:colOff>
      <xdr:row>63</xdr:row>
      <xdr:rowOff>161640</xdr:rowOff>
    </xdr:to>
    <xdr:sp>
      <xdr:nvSpPr>
        <xdr:cNvPr id="328" name="AutoShape 8"/>
        <xdr:cNvSpPr/>
      </xdr:nvSpPr>
      <xdr:spPr>
        <a:xfrm>
          <a:off x="10613880" y="1276344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63</xdr:row>
      <xdr:rowOff>90000</xdr:rowOff>
    </xdr:from>
    <xdr:to>
      <xdr:col>6</xdr:col>
      <xdr:colOff>249120</xdr:colOff>
      <xdr:row>63</xdr:row>
      <xdr:rowOff>167040</xdr:rowOff>
    </xdr:to>
    <xdr:sp>
      <xdr:nvSpPr>
        <xdr:cNvPr id="329" name="Text Box 9"/>
        <xdr:cNvSpPr/>
      </xdr:nvSpPr>
      <xdr:spPr>
        <a:xfrm>
          <a:off x="9348480" y="1276776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64</xdr:row>
      <xdr:rowOff>95400</xdr:rowOff>
    </xdr:from>
    <xdr:to>
      <xdr:col>3</xdr:col>
      <xdr:colOff>304200</xdr:colOff>
      <xdr:row>64</xdr:row>
      <xdr:rowOff>171360</xdr:rowOff>
    </xdr:to>
    <xdr:sp>
      <xdr:nvSpPr>
        <xdr:cNvPr id="330" name="AutoShape 3"/>
        <xdr:cNvSpPr/>
      </xdr:nvSpPr>
      <xdr:spPr>
        <a:xfrm>
          <a:off x="7559640" y="1296360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64</xdr:row>
      <xdr:rowOff>104760</xdr:rowOff>
    </xdr:from>
    <xdr:to>
      <xdr:col>5</xdr:col>
      <xdr:colOff>228240</xdr:colOff>
      <xdr:row>64</xdr:row>
      <xdr:rowOff>161640</xdr:rowOff>
    </xdr:to>
    <xdr:sp>
      <xdr:nvSpPr>
        <xdr:cNvPr id="331" name="AutoShape 4"/>
        <xdr:cNvSpPr/>
      </xdr:nvSpPr>
      <xdr:spPr>
        <a:xfrm>
          <a:off x="8713080" y="1297296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64</xdr:row>
      <xdr:rowOff>85680</xdr:rowOff>
    </xdr:from>
    <xdr:to>
      <xdr:col>4</xdr:col>
      <xdr:colOff>285120</xdr:colOff>
      <xdr:row>64</xdr:row>
      <xdr:rowOff>171000</xdr:rowOff>
    </xdr:to>
    <xdr:sp>
      <xdr:nvSpPr>
        <xdr:cNvPr id="332" name="Oval 6"/>
        <xdr:cNvSpPr/>
      </xdr:nvSpPr>
      <xdr:spPr>
        <a:xfrm>
          <a:off x="8155080" y="1295388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64</xdr:row>
      <xdr:rowOff>104760</xdr:rowOff>
    </xdr:from>
    <xdr:to>
      <xdr:col>7</xdr:col>
      <xdr:colOff>257040</xdr:colOff>
      <xdr:row>64</xdr:row>
      <xdr:rowOff>161640</xdr:rowOff>
    </xdr:to>
    <xdr:sp>
      <xdr:nvSpPr>
        <xdr:cNvPr id="333" name="AutoShape 7"/>
        <xdr:cNvSpPr/>
      </xdr:nvSpPr>
      <xdr:spPr>
        <a:xfrm>
          <a:off x="9961560" y="1297296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64</xdr:row>
      <xdr:rowOff>85680</xdr:rowOff>
    </xdr:from>
    <xdr:to>
      <xdr:col>8</xdr:col>
      <xdr:colOff>285120</xdr:colOff>
      <xdr:row>64</xdr:row>
      <xdr:rowOff>161640</xdr:rowOff>
    </xdr:to>
    <xdr:sp>
      <xdr:nvSpPr>
        <xdr:cNvPr id="334" name="AutoShape 8"/>
        <xdr:cNvSpPr/>
      </xdr:nvSpPr>
      <xdr:spPr>
        <a:xfrm>
          <a:off x="10613880" y="1295388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64</xdr:row>
      <xdr:rowOff>90000</xdr:rowOff>
    </xdr:from>
    <xdr:to>
      <xdr:col>6</xdr:col>
      <xdr:colOff>249120</xdr:colOff>
      <xdr:row>64</xdr:row>
      <xdr:rowOff>167040</xdr:rowOff>
    </xdr:to>
    <xdr:sp>
      <xdr:nvSpPr>
        <xdr:cNvPr id="335" name="Text Box 9"/>
        <xdr:cNvSpPr/>
      </xdr:nvSpPr>
      <xdr:spPr>
        <a:xfrm>
          <a:off x="9348480" y="1295820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65</xdr:row>
      <xdr:rowOff>95400</xdr:rowOff>
    </xdr:from>
    <xdr:to>
      <xdr:col>3</xdr:col>
      <xdr:colOff>304200</xdr:colOff>
      <xdr:row>65</xdr:row>
      <xdr:rowOff>171360</xdr:rowOff>
    </xdr:to>
    <xdr:sp>
      <xdr:nvSpPr>
        <xdr:cNvPr id="336" name="AutoShape 3"/>
        <xdr:cNvSpPr/>
      </xdr:nvSpPr>
      <xdr:spPr>
        <a:xfrm>
          <a:off x="7559640" y="131540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65</xdr:row>
      <xdr:rowOff>104760</xdr:rowOff>
    </xdr:from>
    <xdr:to>
      <xdr:col>5</xdr:col>
      <xdr:colOff>228240</xdr:colOff>
      <xdr:row>65</xdr:row>
      <xdr:rowOff>161640</xdr:rowOff>
    </xdr:to>
    <xdr:sp>
      <xdr:nvSpPr>
        <xdr:cNvPr id="337" name="AutoShape 4"/>
        <xdr:cNvSpPr/>
      </xdr:nvSpPr>
      <xdr:spPr>
        <a:xfrm>
          <a:off x="8713080" y="131634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65</xdr:row>
      <xdr:rowOff>85680</xdr:rowOff>
    </xdr:from>
    <xdr:to>
      <xdr:col>4</xdr:col>
      <xdr:colOff>285120</xdr:colOff>
      <xdr:row>65</xdr:row>
      <xdr:rowOff>171000</xdr:rowOff>
    </xdr:to>
    <xdr:sp>
      <xdr:nvSpPr>
        <xdr:cNvPr id="338" name="Oval 6"/>
        <xdr:cNvSpPr/>
      </xdr:nvSpPr>
      <xdr:spPr>
        <a:xfrm>
          <a:off x="8155080" y="131443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65</xdr:row>
      <xdr:rowOff>104760</xdr:rowOff>
    </xdr:from>
    <xdr:to>
      <xdr:col>7</xdr:col>
      <xdr:colOff>257040</xdr:colOff>
      <xdr:row>65</xdr:row>
      <xdr:rowOff>161640</xdr:rowOff>
    </xdr:to>
    <xdr:sp>
      <xdr:nvSpPr>
        <xdr:cNvPr id="339" name="AutoShape 7"/>
        <xdr:cNvSpPr/>
      </xdr:nvSpPr>
      <xdr:spPr>
        <a:xfrm>
          <a:off x="9961560" y="131634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65</xdr:row>
      <xdr:rowOff>85680</xdr:rowOff>
    </xdr:from>
    <xdr:to>
      <xdr:col>8</xdr:col>
      <xdr:colOff>285120</xdr:colOff>
      <xdr:row>65</xdr:row>
      <xdr:rowOff>161640</xdr:rowOff>
    </xdr:to>
    <xdr:sp>
      <xdr:nvSpPr>
        <xdr:cNvPr id="340" name="AutoShape 8"/>
        <xdr:cNvSpPr/>
      </xdr:nvSpPr>
      <xdr:spPr>
        <a:xfrm>
          <a:off x="10613880" y="131443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65</xdr:row>
      <xdr:rowOff>90000</xdr:rowOff>
    </xdr:from>
    <xdr:to>
      <xdr:col>6</xdr:col>
      <xdr:colOff>249120</xdr:colOff>
      <xdr:row>65</xdr:row>
      <xdr:rowOff>167040</xdr:rowOff>
    </xdr:to>
    <xdr:sp>
      <xdr:nvSpPr>
        <xdr:cNvPr id="341" name="Text Box 9"/>
        <xdr:cNvSpPr/>
      </xdr:nvSpPr>
      <xdr:spPr>
        <a:xfrm>
          <a:off x="9348480" y="131486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66</xdr:row>
      <xdr:rowOff>95400</xdr:rowOff>
    </xdr:from>
    <xdr:to>
      <xdr:col>3</xdr:col>
      <xdr:colOff>304200</xdr:colOff>
      <xdr:row>66</xdr:row>
      <xdr:rowOff>171360</xdr:rowOff>
    </xdr:to>
    <xdr:sp>
      <xdr:nvSpPr>
        <xdr:cNvPr id="342" name="AutoShape 3"/>
        <xdr:cNvSpPr/>
      </xdr:nvSpPr>
      <xdr:spPr>
        <a:xfrm>
          <a:off x="7559640" y="133448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66</xdr:row>
      <xdr:rowOff>104760</xdr:rowOff>
    </xdr:from>
    <xdr:to>
      <xdr:col>5</xdr:col>
      <xdr:colOff>228240</xdr:colOff>
      <xdr:row>66</xdr:row>
      <xdr:rowOff>161640</xdr:rowOff>
    </xdr:to>
    <xdr:sp>
      <xdr:nvSpPr>
        <xdr:cNvPr id="343" name="AutoShape 4"/>
        <xdr:cNvSpPr/>
      </xdr:nvSpPr>
      <xdr:spPr>
        <a:xfrm>
          <a:off x="8713080" y="133542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66</xdr:row>
      <xdr:rowOff>85680</xdr:rowOff>
    </xdr:from>
    <xdr:to>
      <xdr:col>4</xdr:col>
      <xdr:colOff>285120</xdr:colOff>
      <xdr:row>66</xdr:row>
      <xdr:rowOff>171000</xdr:rowOff>
    </xdr:to>
    <xdr:sp>
      <xdr:nvSpPr>
        <xdr:cNvPr id="344" name="Oval 6"/>
        <xdr:cNvSpPr/>
      </xdr:nvSpPr>
      <xdr:spPr>
        <a:xfrm>
          <a:off x="8155080" y="133351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66</xdr:row>
      <xdr:rowOff>104760</xdr:rowOff>
    </xdr:from>
    <xdr:to>
      <xdr:col>7</xdr:col>
      <xdr:colOff>257040</xdr:colOff>
      <xdr:row>66</xdr:row>
      <xdr:rowOff>161640</xdr:rowOff>
    </xdr:to>
    <xdr:sp>
      <xdr:nvSpPr>
        <xdr:cNvPr id="345" name="AutoShape 7"/>
        <xdr:cNvSpPr/>
      </xdr:nvSpPr>
      <xdr:spPr>
        <a:xfrm>
          <a:off x="9961560" y="133542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66</xdr:row>
      <xdr:rowOff>85680</xdr:rowOff>
    </xdr:from>
    <xdr:to>
      <xdr:col>8</xdr:col>
      <xdr:colOff>285120</xdr:colOff>
      <xdr:row>66</xdr:row>
      <xdr:rowOff>161640</xdr:rowOff>
    </xdr:to>
    <xdr:sp>
      <xdr:nvSpPr>
        <xdr:cNvPr id="346" name="AutoShape 8"/>
        <xdr:cNvSpPr/>
      </xdr:nvSpPr>
      <xdr:spPr>
        <a:xfrm>
          <a:off x="10613880" y="133351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66</xdr:row>
      <xdr:rowOff>90000</xdr:rowOff>
    </xdr:from>
    <xdr:to>
      <xdr:col>6</xdr:col>
      <xdr:colOff>249120</xdr:colOff>
      <xdr:row>66</xdr:row>
      <xdr:rowOff>167040</xdr:rowOff>
    </xdr:to>
    <xdr:sp>
      <xdr:nvSpPr>
        <xdr:cNvPr id="347" name="Text Box 9"/>
        <xdr:cNvSpPr/>
      </xdr:nvSpPr>
      <xdr:spPr>
        <a:xfrm>
          <a:off x="9348480" y="133394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67</xdr:row>
      <xdr:rowOff>95400</xdr:rowOff>
    </xdr:from>
    <xdr:to>
      <xdr:col>3</xdr:col>
      <xdr:colOff>304200</xdr:colOff>
      <xdr:row>67</xdr:row>
      <xdr:rowOff>171360</xdr:rowOff>
    </xdr:to>
    <xdr:sp>
      <xdr:nvSpPr>
        <xdr:cNvPr id="348" name="AutoShape 3"/>
        <xdr:cNvSpPr/>
      </xdr:nvSpPr>
      <xdr:spPr>
        <a:xfrm>
          <a:off x="7559640" y="1353528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67</xdr:row>
      <xdr:rowOff>104760</xdr:rowOff>
    </xdr:from>
    <xdr:to>
      <xdr:col>5</xdr:col>
      <xdr:colOff>228240</xdr:colOff>
      <xdr:row>67</xdr:row>
      <xdr:rowOff>161640</xdr:rowOff>
    </xdr:to>
    <xdr:sp>
      <xdr:nvSpPr>
        <xdr:cNvPr id="349" name="AutoShape 4"/>
        <xdr:cNvSpPr/>
      </xdr:nvSpPr>
      <xdr:spPr>
        <a:xfrm>
          <a:off x="8713080" y="1354464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67</xdr:row>
      <xdr:rowOff>85680</xdr:rowOff>
    </xdr:from>
    <xdr:to>
      <xdr:col>4</xdr:col>
      <xdr:colOff>285120</xdr:colOff>
      <xdr:row>67</xdr:row>
      <xdr:rowOff>171000</xdr:rowOff>
    </xdr:to>
    <xdr:sp>
      <xdr:nvSpPr>
        <xdr:cNvPr id="350" name="Oval 6"/>
        <xdr:cNvSpPr/>
      </xdr:nvSpPr>
      <xdr:spPr>
        <a:xfrm>
          <a:off x="8155080" y="1352556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67</xdr:row>
      <xdr:rowOff>104760</xdr:rowOff>
    </xdr:from>
    <xdr:to>
      <xdr:col>7</xdr:col>
      <xdr:colOff>257040</xdr:colOff>
      <xdr:row>67</xdr:row>
      <xdr:rowOff>161640</xdr:rowOff>
    </xdr:to>
    <xdr:sp>
      <xdr:nvSpPr>
        <xdr:cNvPr id="351" name="AutoShape 7"/>
        <xdr:cNvSpPr/>
      </xdr:nvSpPr>
      <xdr:spPr>
        <a:xfrm>
          <a:off x="9961560" y="1354464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67</xdr:row>
      <xdr:rowOff>85680</xdr:rowOff>
    </xdr:from>
    <xdr:to>
      <xdr:col>8</xdr:col>
      <xdr:colOff>285120</xdr:colOff>
      <xdr:row>67</xdr:row>
      <xdr:rowOff>161640</xdr:rowOff>
    </xdr:to>
    <xdr:sp>
      <xdr:nvSpPr>
        <xdr:cNvPr id="352" name="AutoShape 8"/>
        <xdr:cNvSpPr/>
      </xdr:nvSpPr>
      <xdr:spPr>
        <a:xfrm>
          <a:off x="10613880" y="1352556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67</xdr:row>
      <xdr:rowOff>90000</xdr:rowOff>
    </xdr:from>
    <xdr:to>
      <xdr:col>6</xdr:col>
      <xdr:colOff>249120</xdr:colOff>
      <xdr:row>67</xdr:row>
      <xdr:rowOff>167040</xdr:rowOff>
    </xdr:to>
    <xdr:sp>
      <xdr:nvSpPr>
        <xdr:cNvPr id="353" name="Text Box 9"/>
        <xdr:cNvSpPr/>
      </xdr:nvSpPr>
      <xdr:spPr>
        <a:xfrm>
          <a:off x="9348480" y="1352988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68</xdr:row>
      <xdr:rowOff>95400</xdr:rowOff>
    </xdr:from>
    <xdr:to>
      <xdr:col>3</xdr:col>
      <xdr:colOff>304200</xdr:colOff>
      <xdr:row>68</xdr:row>
      <xdr:rowOff>171360</xdr:rowOff>
    </xdr:to>
    <xdr:sp>
      <xdr:nvSpPr>
        <xdr:cNvPr id="354" name="AutoShape 3"/>
        <xdr:cNvSpPr/>
      </xdr:nvSpPr>
      <xdr:spPr>
        <a:xfrm>
          <a:off x="7559640" y="1372572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68</xdr:row>
      <xdr:rowOff>104760</xdr:rowOff>
    </xdr:from>
    <xdr:to>
      <xdr:col>5</xdr:col>
      <xdr:colOff>228240</xdr:colOff>
      <xdr:row>68</xdr:row>
      <xdr:rowOff>161640</xdr:rowOff>
    </xdr:to>
    <xdr:sp>
      <xdr:nvSpPr>
        <xdr:cNvPr id="355" name="AutoShape 4"/>
        <xdr:cNvSpPr/>
      </xdr:nvSpPr>
      <xdr:spPr>
        <a:xfrm>
          <a:off x="8713080" y="1373508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68</xdr:row>
      <xdr:rowOff>85680</xdr:rowOff>
    </xdr:from>
    <xdr:to>
      <xdr:col>4</xdr:col>
      <xdr:colOff>285120</xdr:colOff>
      <xdr:row>68</xdr:row>
      <xdr:rowOff>171000</xdr:rowOff>
    </xdr:to>
    <xdr:sp>
      <xdr:nvSpPr>
        <xdr:cNvPr id="356" name="Oval 6"/>
        <xdr:cNvSpPr/>
      </xdr:nvSpPr>
      <xdr:spPr>
        <a:xfrm>
          <a:off x="8155080" y="1371600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68</xdr:row>
      <xdr:rowOff>104760</xdr:rowOff>
    </xdr:from>
    <xdr:to>
      <xdr:col>7</xdr:col>
      <xdr:colOff>257040</xdr:colOff>
      <xdr:row>68</xdr:row>
      <xdr:rowOff>161640</xdr:rowOff>
    </xdr:to>
    <xdr:sp>
      <xdr:nvSpPr>
        <xdr:cNvPr id="357" name="AutoShape 7"/>
        <xdr:cNvSpPr/>
      </xdr:nvSpPr>
      <xdr:spPr>
        <a:xfrm>
          <a:off x="9961560" y="1373508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68</xdr:row>
      <xdr:rowOff>85680</xdr:rowOff>
    </xdr:from>
    <xdr:to>
      <xdr:col>8</xdr:col>
      <xdr:colOff>285120</xdr:colOff>
      <xdr:row>68</xdr:row>
      <xdr:rowOff>161640</xdr:rowOff>
    </xdr:to>
    <xdr:sp>
      <xdr:nvSpPr>
        <xdr:cNvPr id="358" name="AutoShape 8"/>
        <xdr:cNvSpPr/>
      </xdr:nvSpPr>
      <xdr:spPr>
        <a:xfrm>
          <a:off x="10613880" y="1371600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68</xdr:row>
      <xdr:rowOff>90000</xdr:rowOff>
    </xdr:from>
    <xdr:to>
      <xdr:col>6</xdr:col>
      <xdr:colOff>249120</xdr:colOff>
      <xdr:row>68</xdr:row>
      <xdr:rowOff>167040</xdr:rowOff>
    </xdr:to>
    <xdr:sp>
      <xdr:nvSpPr>
        <xdr:cNvPr id="359" name="Text Box 9"/>
        <xdr:cNvSpPr/>
      </xdr:nvSpPr>
      <xdr:spPr>
        <a:xfrm>
          <a:off x="9348480" y="1372032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69</xdr:row>
      <xdr:rowOff>95400</xdr:rowOff>
    </xdr:from>
    <xdr:to>
      <xdr:col>3</xdr:col>
      <xdr:colOff>304200</xdr:colOff>
      <xdr:row>69</xdr:row>
      <xdr:rowOff>171360</xdr:rowOff>
    </xdr:to>
    <xdr:sp>
      <xdr:nvSpPr>
        <xdr:cNvPr id="360" name="AutoShape 3"/>
        <xdr:cNvSpPr/>
      </xdr:nvSpPr>
      <xdr:spPr>
        <a:xfrm>
          <a:off x="7559640" y="1391616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69</xdr:row>
      <xdr:rowOff>104760</xdr:rowOff>
    </xdr:from>
    <xdr:to>
      <xdr:col>5</xdr:col>
      <xdr:colOff>228240</xdr:colOff>
      <xdr:row>69</xdr:row>
      <xdr:rowOff>161640</xdr:rowOff>
    </xdr:to>
    <xdr:sp>
      <xdr:nvSpPr>
        <xdr:cNvPr id="361" name="AutoShape 4"/>
        <xdr:cNvSpPr/>
      </xdr:nvSpPr>
      <xdr:spPr>
        <a:xfrm>
          <a:off x="8713080" y="1392552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69</xdr:row>
      <xdr:rowOff>85680</xdr:rowOff>
    </xdr:from>
    <xdr:to>
      <xdr:col>4</xdr:col>
      <xdr:colOff>285120</xdr:colOff>
      <xdr:row>69</xdr:row>
      <xdr:rowOff>171000</xdr:rowOff>
    </xdr:to>
    <xdr:sp>
      <xdr:nvSpPr>
        <xdr:cNvPr id="362" name="Oval 6"/>
        <xdr:cNvSpPr/>
      </xdr:nvSpPr>
      <xdr:spPr>
        <a:xfrm>
          <a:off x="8155080" y="1390644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69</xdr:row>
      <xdr:rowOff>104760</xdr:rowOff>
    </xdr:from>
    <xdr:to>
      <xdr:col>7</xdr:col>
      <xdr:colOff>257040</xdr:colOff>
      <xdr:row>69</xdr:row>
      <xdr:rowOff>161640</xdr:rowOff>
    </xdr:to>
    <xdr:sp>
      <xdr:nvSpPr>
        <xdr:cNvPr id="363" name="AutoShape 7"/>
        <xdr:cNvSpPr/>
      </xdr:nvSpPr>
      <xdr:spPr>
        <a:xfrm>
          <a:off x="9961560" y="1392552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69</xdr:row>
      <xdr:rowOff>85680</xdr:rowOff>
    </xdr:from>
    <xdr:to>
      <xdr:col>8</xdr:col>
      <xdr:colOff>285120</xdr:colOff>
      <xdr:row>69</xdr:row>
      <xdr:rowOff>161640</xdr:rowOff>
    </xdr:to>
    <xdr:sp>
      <xdr:nvSpPr>
        <xdr:cNvPr id="364" name="AutoShape 8"/>
        <xdr:cNvSpPr/>
      </xdr:nvSpPr>
      <xdr:spPr>
        <a:xfrm>
          <a:off x="10613880" y="1390644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69</xdr:row>
      <xdr:rowOff>90000</xdr:rowOff>
    </xdr:from>
    <xdr:to>
      <xdr:col>6</xdr:col>
      <xdr:colOff>249120</xdr:colOff>
      <xdr:row>69</xdr:row>
      <xdr:rowOff>167040</xdr:rowOff>
    </xdr:to>
    <xdr:sp>
      <xdr:nvSpPr>
        <xdr:cNvPr id="365" name="Text Box 9"/>
        <xdr:cNvSpPr/>
      </xdr:nvSpPr>
      <xdr:spPr>
        <a:xfrm>
          <a:off x="9348480" y="1391076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70</xdr:row>
      <xdr:rowOff>95400</xdr:rowOff>
    </xdr:from>
    <xdr:to>
      <xdr:col>3</xdr:col>
      <xdr:colOff>304200</xdr:colOff>
      <xdr:row>70</xdr:row>
      <xdr:rowOff>171360</xdr:rowOff>
    </xdr:to>
    <xdr:sp>
      <xdr:nvSpPr>
        <xdr:cNvPr id="366" name="AutoShape 3"/>
        <xdr:cNvSpPr/>
      </xdr:nvSpPr>
      <xdr:spPr>
        <a:xfrm>
          <a:off x="7559640" y="1410660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70</xdr:row>
      <xdr:rowOff>104760</xdr:rowOff>
    </xdr:from>
    <xdr:to>
      <xdr:col>5</xdr:col>
      <xdr:colOff>228240</xdr:colOff>
      <xdr:row>70</xdr:row>
      <xdr:rowOff>161640</xdr:rowOff>
    </xdr:to>
    <xdr:sp>
      <xdr:nvSpPr>
        <xdr:cNvPr id="367" name="AutoShape 4"/>
        <xdr:cNvSpPr/>
      </xdr:nvSpPr>
      <xdr:spPr>
        <a:xfrm>
          <a:off x="8713080" y="1411596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70</xdr:row>
      <xdr:rowOff>85680</xdr:rowOff>
    </xdr:from>
    <xdr:to>
      <xdr:col>4</xdr:col>
      <xdr:colOff>285120</xdr:colOff>
      <xdr:row>70</xdr:row>
      <xdr:rowOff>171000</xdr:rowOff>
    </xdr:to>
    <xdr:sp>
      <xdr:nvSpPr>
        <xdr:cNvPr id="368" name="Oval 6"/>
        <xdr:cNvSpPr/>
      </xdr:nvSpPr>
      <xdr:spPr>
        <a:xfrm>
          <a:off x="8155080" y="1409688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70</xdr:row>
      <xdr:rowOff>104760</xdr:rowOff>
    </xdr:from>
    <xdr:to>
      <xdr:col>7</xdr:col>
      <xdr:colOff>257040</xdr:colOff>
      <xdr:row>70</xdr:row>
      <xdr:rowOff>161640</xdr:rowOff>
    </xdr:to>
    <xdr:sp>
      <xdr:nvSpPr>
        <xdr:cNvPr id="369" name="AutoShape 7"/>
        <xdr:cNvSpPr/>
      </xdr:nvSpPr>
      <xdr:spPr>
        <a:xfrm>
          <a:off x="9961560" y="1411596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70</xdr:row>
      <xdr:rowOff>85680</xdr:rowOff>
    </xdr:from>
    <xdr:to>
      <xdr:col>8</xdr:col>
      <xdr:colOff>285120</xdr:colOff>
      <xdr:row>70</xdr:row>
      <xdr:rowOff>161640</xdr:rowOff>
    </xdr:to>
    <xdr:sp>
      <xdr:nvSpPr>
        <xdr:cNvPr id="370" name="AutoShape 8"/>
        <xdr:cNvSpPr/>
      </xdr:nvSpPr>
      <xdr:spPr>
        <a:xfrm>
          <a:off x="10613880" y="1409688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70</xdr:row>
      <xdr:rowOff>90000</xdr:rowOff>
    </xdr:from>
    <xdr:to>
      <xdr:col>6</xdr:col>
      <xdr:colOff>249120</xdr:colOff>
      <xdr:row>70</xdr:row>
      <xdr:rowOff>167040</xdr:rowOff>
    </xdr:to>
    <xdr:sp>
      <xdr:nvSpPr>
        <xdr:cNvPr id="371" name="Text Box 9"/>
        <xdr:cNvSpPr/>
      </xdr:nvSpPr>
      <xdr:spPr>
        <a:xfrm>
          <a:off x="9348480" y="1410120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71</xdr:row>
      <xdr:rowOff>95400</xdr:rowOff>
    </xdr:from>
    <xdr:to>
      <xdr:col>3</xdr:col>
      <xdr:colOff>304200</xdr:colOff>
      <xdr:row>71</xdr:row>
      <xdr:rowOff>171360</xdr:rowOff>
    </xdr:to>
    <xdr:sp>
      <xdr:nvSpPr>
        <xdr:cNvPr id="372" name="AutoShape 3"/>
        <xdr:cNvSpPr/>
      </xdr:nvSpPr>
      <xdr:spPr>
        <a:xfrm>
          <a:off x="7559640" y="142970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71</xdr:row>
      <xdr:rowOff>104760</xdr:rowOff>
    </xdr:from>
    <xdr:to>
      <xdr:col>5</xdr:col>
      <xdr:colOff>228240</xdr:colOff>
      <xdr:row>71</xdr:row>
      <xdr:rowOff>161640</xdr:rowOff>
    </xdr:to>
    <xdr:sp>
      <xdr:nvSpPr>
        <xdr:cNvPr id="373" name="AutoShape 4"/>
        <xdr:cNvSpPr/>
      </xdr:nvSpPr>
      <xdr:spPr>
        <a:xfrm>
          <a:off x="8713080" y="143064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71</xdr:row>
      <xdr:rowOff>85680</xdr:rowOff>
    </xdr:from>
    <xdr:to>
      <xdr:col>4</xdr:col>
      <xdr:colOff>285120</xdr:colOff>
      <xdr:row>71</xdr:row>
      <xdr:rowOff>171000</xdr:rowOff>
    </xdr:to>
    <xdr:sp>
      <xdr:nvSpPr>
        <xdr:cNvPr id="374" name="Oval 6"/>
        <xdr:cNvSpPr/>
      </xdr:nvSpPr>
      <xdr:spPr>
        <a:xfrm>
          <a:off x="8155080" y="142873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71</xdr:row>
      <xdr:rowOff>104760</xdr:rowOff>
    </xdr:from>
    <xdr:to>
      <xdr:col>7</xdr:col>
      <xdr:colOff>257040</xdr:colOff>
      <xdr:row>71</xdr:row>
      <xdr:rowOff>161640</xdr:rowOff>
    </xdr:to>
    <xdr:sp>
      <xdr:nvSpPr>
        <xdr:cNvPr id="375" name="AutoShape 7"/>
        <xdr:cNvSpPr/>
      </xdr:nvSpPr>
      <xdr:spPr>
        <a:xfrm>
          <a:off x="9961560" y="143064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71</xdr:row>
      <xdr:rowOff>85680</xdr:rowOff>
    </xdr:from>
    <xdr:to>
      <xdr:col>8</xdr:col>
      <xdr:colOff>285120</xdr:colOff>
      <xdr:row>71</xdr:row>
      <xdr:rowOff>161640</xdr:rowOff>
    </xdr:to>
    <xdr:sp>
      <xdr:nvSpPr>
        <xdr:cNvPr id="376" name="AutoShape 8"/>
        <xdr:cNvSpPr/>
      </xdr:nvSpPr>
      <xdr:spPr>
        <a:xfrm>
          <a:off x="10613880" y="142873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71</xdr:row>
      <xdr:rowOff>90000</xdr:rowOff>
    </xdr:from>
    <xdr:to>
      <xdr:col>6</xdr:col>
      <xdr:colOff>249120</xdr:colOff>
      <xdr:row>71</xdr:row>
      <xdr:rowOff>167040</xdr:rowOff>
    </xdr:to>
    <xdr:sp>
      <xdr:nvSpPr>
        <xdr:cNvPr id="377" name="Text Box 9"/>
        <xdr:cNvSpPr/>
      </xdr:nvSpPr>
      <xdr:spPr>
        <a:xfrm>
          <a:off x="9348480" y="142916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72</xdr:row>
      <xdr:rowOff>95400</xdr:rowOff>
    </xdr:from>
    <xdr:to>
      <xdr:col>3</xdr:col>
      <xdr:colOff>304200</xdr:colOff>
      <xdr:row>72</xdr:row>
      <xdr:rowOff>171360</xdr:rowOff>
    </xdr:to>
    <xdr:sp>
      <xdr:nvSpPr>
        <xdr:cNvPr id="378" name="AutoShape 3"/>
        <xdr:cNvSpPr/>
      </xdr:nvSpPr>
      <xdr:spPr>
        <a:xfrm>
          <a:off x="7559640" y="144878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72</xdr:row>
      <xdr:rowOff>104760</xdr:rowOff>
    </xdr:from>
    <xdr:to>
      <xdr:col>5</xdr:col>
      <xdr:colOff>228240</xdr:colOff>
      <xdr:row>72</xdr:row>
      <xdr:rowOff>161640</xdr:rowOff>
    </xdr:to>
    <xdr:sp>
      <xdr:nvSpPr>
        <xdr:cNvPr id="379" name="AutoShape 4"/>
        <xdr:cNvSpPr/>
      </xdr:nvSpPr>
      <xdr:spPr>
        <a:xfrm>
          <a:off x="8713080" y="144972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72</xdr:row>
      <xdr:rowOff>85680</xdr:rowOff>
    </xdr:from>
    <xdr:to>
      <xdr:col>4</xdr:col>
      <xdr:colOff>285120</xdr:colOff>
      <xdr:row>72</xdr:row>
      <xdr:rowOff>171000</xdr:rowOff>
    </xdr:to>
    <xdr:sp>
      <xdr:nvSpPr>
        <xdr:cNvPr id="380" name="Oval 6"/>
        <xdr:cNvSpPr/>
      </xdr:nvSpPr>
      <xdr:spPr>
        <a:xfrm>
          <a:off x="8155080" y="144781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72</xdr:row>
      <xdr:rowOff>104760</xdr:rowOff>
    </xdr:from>
    <xdr:to>
      <xdr:col>7</xdr:col>
      <xdr:colOff>257040</xdr:colOff>
      <xdr:row>72</xdr:row>
      <xdr:rowOff>161640</xdr:rowOff>
    </xdr:to>
    <xdr:sp>
      <xdr:nvSpPr>
        <xdr:cNvPr id="381" name="AutoShape 7"/>
        <xdr:cNvSpPr/>
      </xdr:nvSpPr>
      <xdr:spPr>
        <a:xfrm>
          <a:off x="9961560" y="144972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72</xdr:row>
      <xdr:rowOff>85680</xdr:rowOff>
    </xdr:from>
    <xdr:to>
      <xdr:col>8</xdr:col>
      <xdr:colOff>285120</xdr:colOff>
      <xdr:row>72</xdr:row>
      <xdr:rowOff>161640</xdr:rowOff>
    </xdr:to>
    <xdr:sp>
      <xdr:nvSpPr>
        <xdr:cNvPr id="382" name="AutoShape 8"/>
        <xdr:cNvSpPr/>
      </xdr:nvSpPr>
      <xdr:spPr>
        <a:xfrm>
          <a:off x="10613880" y="144781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72</xdr:row>
      <xdr:rowOff>90000</xdr:rowOff>
    </xdr:from>
    <xdr:to>
      <xdr:col>6</xdr:col>
      <xdr:colOff>249120</xdr:colOff>
      <xdr:row>72</xdr:row>
      <xdr:rowOff>167040</xdr:rowOff>
    </xdr:to>
    <xdr:sp>
      <xdr:nvSpPr>
        <xdr:cNvPr id="383" name="Text Box 9"/>
        <xdr:cNvSpPr/>
      </xdr:nvSpPr>
      <xdr:spPr>
        <a:xfrm>
          <a:off x="9348480" y="144824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73</xdr:row>
      <xdr:rowOff>95400</xdr:rowOff>
    </xdr:from>
    <xdr:to>
      <xdr:col>3</xdr:col>
      <xdr:colOff>304200</xdr:colOff>
      <xdr:row>73</xdr:row>
      <xdr:rowOff>171360</xdr:rowOff>
    </xdr:to>
    <xdr:sp>
      <xdr:nvSpPr>
        <xdr:cNvPr id="384" name="AutoShape 3"/>
        <xdr:cNvSpPr/>
      </xdr:nvSpPr>
      <xdr:spPr>
        <a:xfrm>
          <a:off x="7559640" y="1467828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73</xdr:row>
      <xdr:rowOff>104760</xdr:rowOff>
    </xdr:from>
    <xdr:to>
      <xdr:col>5</xdr:col>
      <xdr:colOff>228240</xdr:colOff>
      <xdr:row>73</xdr:row>
      <xdr:rowOff>161640</xdr:rowOff>
    </xdr:to>
    <xdr:sp>
      <xdr:nvSpPr>
        <xdr:cNvPr id="385" name="AutoShape 4"/>
        <xdr:cNvSpPr/>
      </xdr:nvSpPr>
      <xdr:spPr>
        <a:xfrm>
          <a:off x="8713080" y="1468764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73</xdr:row>
      <xdr:rowOff>85680</xdr:rowOff>
    </xdr:from>
    <xdr:to>
      <xdr:col>4</xdr:col>
      <xdr:colOff>285120</xdr:colOff>
      <xdr:row>73</xdr:row>
      <xdr:rowOff>171000</xdr:rowOff>
    </xdr:to>
    <xdr:sp>
      <xdr:nvSpPr>
        <xdr:cNvPr id="386" name="Oval 6"/>
        <xdr:cNvSpPr/>
      </xdr:nvSpPr>
      <xdr:spPr>
        <a:xfrm>
          <a:off x="8155080" y="1466856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73</xdr:row>
      <xdr:rowOff>104760</xdr:rowOff>
    </xdr:from>
    <xdr:to>
      <xdr:col>7</xdr:col>
      <xdr:colOff>257040</xdr:colOff>
      <xdr:row>73</xdr:row>
      <xdr:rowOff>161640</xdr:rowOff>
    </xdr:to>
    <xdr:sp>
      <xdr:nvSpPr>
        <xdr:cNvPr id="387" name="AutoShape 7"/>
        <xdr:cNvSpPr/>
      </xdr:nvSpPr>
      <xdr:spPr>
        <a:xfrm>
          <a:off x="9961560" y="1468764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73</xdr:row>
      <xdr:rowOff>85680</xdr:rowOff>
    </xdr:from>
    <xdr:to>
      <xdr:col>8</xdr:col>
      <xdr:colOff>285120</xdr:colOff>
      <xdr:row>73</xdr:row>
      <xdr:rowOff>161640</xdr:rowOff>
    </xdr:to>
    <xdr:sp>
      <xdr:nvSpPr>
        <xdr:cNvPr id="388" name="AutoShape 8"/>
        <xdr:cNvSpPr/>
      </xdr:nvSpPr>
      <xdr:spPr>
        <a:xfrm>
          <a:off x="10613880" y="1466856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73</xdr:row>
      <xdr:rowOff>90000</xdr:rowOff>
    </xdr:from>
    <xdr:to>
      <xdr:col>6</xdr:col>
      <xdr:colOff>249120</xdr:colOff>
      <xdr:row>73</xdr:row>
      <xdr:rowOff>167040</xdr:rowOff>
    </xdr:to>
    <xdr:sp>
      <xdr:nvSpPr>
        <xdr:cNvPr id="389" name="Text Box 9"/>
        <xdr:cNvSpPr/>
      </xdr:nvSpPr>
      <xdr:spPr>
        <a:xfrm>
          <a:off x="9348480" y="1467288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74</xdr:row>
      <xdr:rowOff>95400</xdr:rowOff>
    </xdr:from>
    <xdr:to>
      <xdr:col>3</xdr:col>
      <xdr:colOff>304200</xdr:colOff>
      <xdr:row>74</xdr:row>
      <xdr:rowOff>171360</xdr:rowOff>
    </xdr:to>
    <xdr:sp>
      <xdr:nvSpPr>
        <xdr:cNvPr id="390" name="AutoShape 3"/>
        <xdr:cNvSpPr/>
      </xdr:nvSpPr>
      <xdr:spPr>
        <a:xfrm>
          <a:off x="7559640" y="1486872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74</xdr:row>
      <xdr:rowOff>104760</xdr:rowOff>
    </xdr:from>
    <xdr:to>
      <xdr:col>5</xdr:col>
      <xdr:colOff>228240</xdr:colOff>
      <xdr:row>74</xdr:row>
      <xdr:rowOff>161640</xdr:rowOff>
    </xdr:to>
    <xdr:sp>
      <xdr:nvSpPr>
        <xdr:cNvPr id="391" name="AutoShape 4"/>
        <xdr:cNvSpPr/>
      </xdr:nvSpPr>
      <xdr:spPr>
        <a:xfrm>
          <a:off x="8713080" y="1487808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74</xdr:row>
      <xdr:rowOff>85680</xdr:rowOff>
    </xdr:from>
    <xdr:to>
      <xdr:col>4</xdr:col>
      <xdr:colOff>285120</xdr:colOff>
      <xdr:row>74</xdr:row>
      <xdr:rowOff>171000</xdr:rowOff>
    </xdr:to>
    <xdr:sp>
      <xdr:nvSpPr>
        <xdr:cNvPr id="392" name="Oval 6"/>
        <xdr:cNvSpPr/>
      </xdr:nvSpPr>
      <xdr:spPr>
        <a:xfrm>
          <a:off x="8155080" y="1485900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74</xdr:row>
      <xdr:rowOff>104760</xdr:rowOff>
    </xdr:from>
    <xdr:to>
      <xdr:col>7</xdr:col>
      <xdr:colOff>257040</xdr:colOff>
      <xdr:row>74</xdr:row>
      <xdr:rowOff>161640</xdr:rowOff>
    </xdr:to>
    <xdr:sp>
      <xdr:nvSpPr>
        <xdr:cNvPr id="393" name="AutoShape 7"/>
        <xdr:cNvSpPr/>
      </xdr:nvSpPr>
      <xdr:spPr>
        <a:xfrm>
          <a:off x="9961560" y="1487808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74</xdr:row>
      <xdr:rowOff>85680</xdr:rowOff>
    </xdr:from>
    <xdr:to>
      <xdr:col>8</xdr:col>
      <xdr:colOff>285120</xdr:colOff>
      <xdr:row>74</xdr:row>
      <xdr:rowOff>161640</xdr:rowOff>
    </xdr:to>
    <xdr:sp>
      <xdr:nvSpPr>
        <xdr:cNvPr id="394" name="AutoShape 8"/>
        <xdr:cNvSpPr/>
      </xdr:nvSpPr>
      <xdr:spPr>
        <a:xfrm>
          <a:off x="10613880" y="1485900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74</xdr:row>
      <xdr:rowOff>90000</xdr:rowOff>
    </xdr:from>
    <xdr:to>
      <xdr:col>6</xdr:col>
      <xdr:colOff>249120</xdr:colOff>
      <xdr:row>74</xdr:row>
      <xdr:rowOff>167040</xdr:rowOff>
    </xdr:to>
    <xdr:sp>
      <xdr:nvSpPr>
        <xdr:cNvPr id="395" name="Text Box 9"/>
        <xdr:cNvSpPr/>
      </xdr:nvSpPr>
      <xdr:spPr>
        <a:xfrm>
          <a:off x="9348480" y="1486332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75</xdr:row>
      <xdr:rowOff>95400</xdr:rowOff>
    </xdr:from>
    <xdr:to>
      <xdr:col>3</xdr:col>
      <xdr:colOff>304200</xdr:colOff>
      <xdr:row>75</xdr:row>
      <xdr:rowOff>171360</xdr:rowOff>
    </xdr:to>
    <xdr:sp>
      <xdr:nvSpPr>
        <xdr:cNvPr id="396" name="AutoShape 3"/>
        <xdr:cNvSpPr/>
      </xdr:nvSpPr>
      <xdr:spPr>
        <a:xfrm>
          <a:off x="7559640" y="1505916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75</xdr:row>
      <xdr:rowOff>104760</xdr:rowOff>
    </xdr:from>
    <xdr:to>
      <xdr:col>5</xdr:col>
      <xdr:colOff>228240</xdr:colOff>
      <xdr:row>75</xdr:row>
      <xdr:rowOff>161640</xdr:rowOff>
    </xdr:to>
    <xdr:sp>
      <xdr:nvSpPr>
        <xdr:cNvPr id="397" name="AutoShape 4"/>
        <xdr:cNvSpPr/>
      </xdr:nvSpPr>
      <xdr:spPr>
        <a:xfrm>
          <a:off x="8713080" y="1506852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75</xdr:row>
      <xdr:rowOff>85680</xdr:rowOff>
    </xdr:from>
    <xdr:to>
      <xdr:col>4</xdr:col>
      <xdr:colOff>285120</xdr:colOff>
      <xdr:row>75</xdr:row>
      <xdr:rowOff>171000</xdr:rowOff>
    </xdr:to>
    <xdr:sp>
      <xdr:nvSpPr>
        <xdr:cNvPr id="398" name="Oval 6"/>
        <xdr:cNvSpPr/>
      </xdr:nvSpPr>
      <xdr:spPr>
        <a:xfrm>
          <a:off x="8155080" y="1504944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75</xdr:row>
      <xdr:rowOff>104760</xdr:rowOff>
    </xdr:from>
    <xdr:to>
      <xdr:col>7</xdr:col>
      <xdr:colOff>257040</xdr:colOff>
      <xdr:row>75</xdr:row>
      <xdr:rowOff>161640</xdr:rowOff>
    </xdr:to>
    <xdr:sp>
      <xdr:nvSpPr>
        <xdr:cNvPr id="399" name="AutoShape 7"/>
        <xdr:cNvSpPr/>
      </xdr:nvSpPr>
      <xdr:spPr>
        <a:xfrm>
          <a:off x="9961560" y="1506852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75</xdr:row>
      <xdr:rowOff>85680</xdr:rowOff>
    </xdr:from>
    <xdr:to>
      <xdr:col>8</xdr:col>
      <xdr:colOff>285120</xdr:colOff>
      <xdr:row>75</xdr:row>
      <xdr:rowOff>161640</xdr:rowOff>
    </xdr:to>
    <xdr:sp>
      <xdr:nvSpPr>
        <xdr:cNvPr id="400" name="AutoShape 8"/>
        <xdr:cNvSpPr/>
      </xdr:nvSpPr>
      <xdr:spPr>
        <a:xfrm>
          <a:off x="10613880" y="1504944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75</xdr:row>
      <xdr:rowOff>90000</xdr:rowOff>
    </xdr:from>
    <xdr:to>
      <xdr:col>6</xdr:col>
      <xdr:colOff>249120</xdr:colOff>
      <xdr:row>75</xdr:row>
      <xdr:rowOff>167040</xdr:rowOff>
    </xdr:to>
    <xdr:sp>
      <xdr:nvSpPr>
        <xdr:cNvPr id="401" name="Text Box 9"/>
        <xdr:cNvSpPr/>
      </xdr:nvSpPr>
      <xdr:spPr>
        <a:xfrm>
          <a:off x="9348480" y="1505376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76</xdr:row>
      <xdr:rowOff>95400</xdr:rowOff>
    </xdr:from>
    <xdr:to>
      <xdr:col>3</xdr:col>
      <xdr:colOff>304200</xdr:colOff>
      <xdr:row>76</xdr:row>
      <xdr:rowOff>171360</xdr:rowOff>
    </xdr:to>
    <xdr:sp>
      <xdr:nvSpPr>
        <xdr:cNvPr id="402" name="AutoShape 3"/>
        <xdr:cNvSpPr/>
      </xdr:nvSpPr>
      <xdr:spPr>
        <a:xfrm>
          <a:off x="7559640" y="1524960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76</xdr:row>
      <xdr:rowOff>104760</xdr:rowOff>
    </xdr:from>
    <xdr:to>
      <xdr:col>5</xdr:col>
      <xdr:colOff>228240</xdr:colOff>
      <xdr:row>76</xdr:row>
      <xdr:rowOff>161640</xdr:rowOff>
    </xdr:to>
    <xdr:sp>
      <xdr:nvSpPr>
        <xdr:cNvPr id="403" name="AutoShape 4"/>
        <xdr:cNvSpPr/>
      </xdr:nvSpPr>
      <xdr:spPr>
        <a:xfrm>
          <a:off x="8713080" y="1525896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76</xdr:row>
      <xdr:rowOff>85680</xdr:rowOff>
    </xdr:from>
    <xdr:to>
      <xdr:col>4</xdr:col>
      <xdr:colOff>285120</xdr:colOff>
      <xdr:row>76</xdr:row>
      <xdr:rowOff>171000</xdr:rowOff>
    </xdr:to>
    <xdr:sp>
      <xdr:nvSpPr>
        <xdr:cNvPr id="404" name="Oval 6"/>
        <xdr:cNvSpPr/>
      </xdr:nvSpPr>
      <xdr:spPr>
        <a:xfrm>
          <a:off x="8155080" y="1523988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76</xdr:row>
      <xdr:rowOff>104760</xdr:rowOff>
    </xdr:from>
    <xdr:to>
      <xdr:col>7</xdr:col>
      <xdr:colOff>257040</xdr:colOff>
      <xdr:row>76</xdr:row>
      <xdr:rowOff>161640</xdr:rowOff>
    </xdr:to>
    <xdr:sp>
      <xdr:nvSpPr>
        <xdr:cNvPr id="405" name="AutoShape 7"/>
        <xdr:cNvSpPr/>
      </xdr:nvSpPr>
      <xdr:spPr>
        <a:xfrm>
          <a:off x="9961560" y="1525896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76</xdr:row>
      <xdr:rowOff>85680</xdr:rowOff>
    </xdr:from>
    <xdr:to>
      <xdr:col>8</xdr:col>
      <xdr:colOff>285120</xdr:colOff>
      <xdr:row>76</xdr:row>
      <xdr:rowOff>161640</xdr:rowOff>
    </xdr:to>
    <xdr:sp>
      <xdr:nvSpPr>
        <xdr:cNvPr id="406" name="AutoShape 8"/>
        <xdr:cNvSpPr/>
      </xdr:nvSpPr>
      <xdr:spPr>
        <a:xfrm>
          <a:off x="10613880" y="1523988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76</xdr:row>
      <xdr:rowOff>90000</xdr:rowOff>
    </xdr:from>
    <xdr:to>
      <xdr:col>6</xdr:col>
      <xdr:colOff>249120</xdr:colOff>
      <xdr:row>76</xdr:row>
      <xdr:rowOff>167040</xdr:rowOff>
    </xdr:to>
    <xdr:sp>
      <xdr:nvSpPr>
        <xdr:cNvPr id="407" name="Text Box 9"/>
        <xdr:cNvSpPr/>
      </xdr:nvSpPr>
      <xdr:spPr>
        <a:xfrm>
          <a:off x="9348480" y="1524420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77</xdr:row>
      <xdr:rowOff>95400</xdr:rowOff>
    </xdr:from>
    <xdr:to>
      <xdr:col>3</xdr:col>
      <xdr:colOff>304200</xdr:colOff>
      <xdr:row>77</xdr:row>
      <xdr:rowOff>171360</xdr:rowOff>
    </xdr:to>
    <xdr:sp>
      <xdr:nvSpPr>
        <xdr:cNvPr id="408" name="AutoShape 3"/>
        <xdr:cNvSpPr/>
      </xdr:nvSpPr>
      <xdr:spPr>
        <a:xfrm>
          <a:off x="7559640" y="154400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77</xdr:row>
      <xdr:rowOff>104760</xdr:rowOff>
    </xdr:from>
    <xdr:to>
      <xdr:col>5</xdr:col>
      <xdr:colOff>228240</xdr:colOff>
      <xdr:row>77</xdr:row>
      <xdr:rowOff>161640</xdr:rowOff>
    </xdr:to>
    <xdr:sp>
      <xdr:nvSpPr>
        <xdr:cNvPr id="409" name="AutoShape 4"/>
        <xdr:cNvSpPr/>
      </xdr:nvSpPr>
      <xdr:spPr>
        <a:xfrm>
          <a:off x="8713080" y="154494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77</xdr:row>
      <xdr:rowOff>85680</xdr:rowOff>
    </xdr:from>
    <xdr:to>
      <xdr:col>4</xdr:col>
      <xdr:colOff>285120</xdr:colOff>
      <xdr:row>77</xdr:row>
      <xdr:rowOff>171000</xdr:rowOff>
    </xdr:to>
    <xdr:sp>
      <xdr:nvSpPr>
        <xdr:cNvPr id="410" name="Oval 6"/>
        <xdr:cNvSpPr/>
      </xdr:nvSpPr>
      <xdr:spPr>
        <a:xfrm>
          <a:off x="8155080" y="154303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77</xdr:row>
      <xdr:rowOff>104760</xdr:rowOff>
    </xdr:from>
    <xdr:to>
      <xdr:col>7</xdr:col>
      <xdr:colOff>257040</xdr:colOff>
      <xdr:row>77</xdr:row>
      <xdr:rowOff>161640</xdr:rowOff>
    </xdr:to>
    <xdr:sp>
      <xdr:nvSpPr>
        <xdr:cNvPr id="411" name="AutoShape 7"/>
        <xdr:cNvSpPr/>
      </xdr:nvSpPr>
      <xdr:spPr>
        <a:xfrm>
          <a:off x="9961560" y="154494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77</xdr:row>
      <xdr:rowOff>85680</xdr:rowOff>
    </xdr:from>
    <xdr:to>
      <xdr:col>8</xdr:col>
      <xdr:colOff>285120</xdr:colOff>
      <xdr:row>77</xdr:row>
      <xdr:rowOff>161640</xdr:rowOff>
    </xdr:to>
    <xdr:sp>
      <xdr:nvSpPr>
        <xdr:cNvPr id="412" name="AutoShape 8"/>
        <xdr:cNvSpPr/>
      </xdr:nvSpPr>
      <xdr:spPr>
        <a:xfrm>
          <a:off x="10613880" y="154303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77</xdr:row>
      <xdr:rowOff>90000</xdr:rowOff>
    </xdr:from>
    <xdr:to>
      <xdr:col>6</xdr:col>
      <xdr:colOff>249120</xdr:colOff>
      <xdr:row>77</xdr:row>
      <xdr:rowOff>167040</xdr:rowOff>
    </xdr:to>
    <xdr:sp>
      <xdr:nvSpPr>
        <xdr:cNvPr id="413" name="Text Box 9"/>
        <xdr:cNvSpPr/>
      </xdr:nvSpPr>
      <xdr:spPr>
        <a:xfrm>
          <a:off x="9348480" y="154346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wsDr>
</file>

<file path=xl/drawings/drawing48.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95400</xdr:colOff>
      <xdr:row>4</xdr:row>
      <xdr:rowOff>47520</xdr:rowOff>
    </xdr:from>
    <xdr:to>
      <xdr:col>0</xdr:col>
      <xdr:colOff>257040</xdr:colOff>
      <xdr:row>5</xdr:row>
      <xdr:rowOff>18720</xdr:rowOff>
    </xdr:to>
    <xdr:sp>
      <xdr:nvSpPr>
        <xdr:cNvPr id="414" name="Rectangle 1"/>
        <xdr:cNvSpPr/>
      </xdr:nvSpPr>
      <xdr:spPr>
        <a:xfrm>
          <a:off x="95400" y="838080"/>
          <a:ext cx="161640" cy="142560"/>
        </a:xfrm>
        <a:prstGeom prst="rect">
          <a:avLst/>
        </a:prstGeom>
        <a:solidFill>
          <a:schemeClr val="bg1"/>
        </a:solidFill>
        <a:ln w="12700">
          <a:solidFill>
            <a:srgbClr val="00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609480</xdr:colOff>
      <xdr:row>4</xdr:row>
      <xdr:rowOff>47520</xdr:rowOff>
    </xdr:from>
    <xdr:to>
      <xdr:col>1</xdr:col>
      <xdr:colOff>771120</xdr:colOff>
      <xdr:row>5</xdr:row>
      <xdr:rowOff>18720</xdr:rowOff>
    </xdr:to>
    <xdr:sp>
      <xdr:nvSpPr>
        <xdr:cNvPr id="415" name="Rectangle 2"/>
        <xdr:cNvSpPr/>
      </xdr:nvSpPr>
      <xdr:spPr>
        <a:xfrm>
          <a:off x="1415160" y="838080"/>
          <a:ext cx="161640" cy="142560"/>
        </a:xfrm>
        <a:prstGeom prst="rect">
          <a:avLst/>
        </a:prstGeom>
        <a:solidFill>
          <a:schemeClr val="bg1"/>
        </a:solidFill>
        <a:ln w="12700">
          <a:solidFill>
            <a:srgbClr val="00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114480</xdr:colOff>
      <xdr:row>4</xdr:row>
      <xdr:rowOff>47520</xdr:rowOff>
    </xdr:from>
    <xdr:to>
      <xdr:col>2</xdr:col>
      <xdr:colOff>276120</xdr:colOff>
      <xdr:row>5</xdr:row>
      <xdr:rowOff>18720</xdr:rowOff>
    </xdr:to>
    <xdr:sp>
      <xdr:nvSpPr>
        <xdr:cNvPr id="416" name="Rectangle 3"/>
        <xdr:cNvSpPr/>
      </xdr:nvSpPr>
      <xdr:spPr>
        <a:xfrm>
          <a:off x="2634120" y="838080"/>
          <a:ext cx="161640" cy="142560"/>
        </a:xfrm>
        <a:prstGeom prst="rect">
          <a:avLst/>
        </a:prstGeom>
        <a:solidFill>
          <a:schemeClr val="bg1"/>
        </a:solidFill>
        <a:ln w="12700">
          <a:solidFill>
            <a:srgbClr val="00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133200</xdr:colOff>
      <xdr:row>4</xdr:row>
      <xdr:rowOff>47520</xdr:rowOff>
    </xdr:from>
    <xdr:to>
      <xdr:col>2</xdr:col>
      <xdr:colOff>247320</xdr:colOff>
      <xdr:row>5</xdr:row>
      <xdr:rowOff>9000</xdr:rowOff>
    </xdr:to>
    <xdr:sp>
      <xdr:nvSpPr>
        <xdr:cNvPr id="417" name="Freeform 4"/>
        <xdr:cNvSpPr/>
      </xdr:nvSpPr>
      <xdr:spPr>
        <a:xfrm>
          <a:off x="2652840" y="838080"/>
          <a:ext cx="114120" cy="132840"/>
        </a:xfrm>
        <a:custGeom>
          <a:avLst/>
          <a:gdLst/>
          <a:ahLst/>
          <a:rect l="l" t="t" r="r" b="b"/>
          <a:pathLst>
            <a:path w="29" h="29">
              <a:moveTo>
                <a:pt x="0" y="19"/>
              </a:moveTo>
              <a:lnTo>
                <a:pt x="13" y="29"/>
              </a:lnTo>
              <a:lnTo>
                <a:pt x="29" y="0"/>
              </a:lnTo>
            </a:path>
          </a:pathLst>
        </a:custGeom>
        <a:noFill/>
        <a:ln w="22225">
          <a:solidFill>
            <a:srgbClr val="000000"/>
          </a:solidFill>
          <a:round/>
        </a:ln>
      </xdr:spPr>
      <xdr:style>
        <a:lnRef idx="0"/>
        <a:fillRef idx="0"/>
        <a:effectRef idx="0"/>
        <a:fontRef idx="minor"/>
      </xdr:style>
    </xdr:sp>
    <xdr:clientData/>
  </xdr:twoCellAnchor>
</xdr:wsDr>
</file>

<file path=xl/drawings/drawing49.xml><?xml version="1.0" encoding="utf-8"?>
<xdr:wsDr xmlns:xdr="http://schemas.openxmlformats.org/drawingml/2006/spreadsheetDrawing" xmlns:a="http://schemas.openxmlformats.org/drawingml/2006/main" xmlns:r="http://schemas.openxmlformats.org/officeDocument/2006/relationships">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1" name="Button 13" descr="Add Gage" hidden="0"/>
            <xdr:cNvSpPr/>
          </xdr:nvSpPr>
          <xdr:spPr>
            <a:xfrm>
              <a:off x="0" y="0"/>
              <a:ext cx="0" cy="0"/>
            </a:xfrm>
            <a:prstGeom prst="rect">
              <a:avLst/>
            </a:prstGeom>
          </xdr:spPr>
          <xdr:txBody>
            <a:bodyPr anchor="ctr">
              <a:noAutofit/>
            </a:bodyPr>
            <a:p>
              <a:r>
                <a:t>Add Gage</a:t>
              </a:r>
            </a:p>
          </xdr:txBody>
        </xdr:sp>
        <xdr:clientData/>
      </xdr:twoCellAnchor>
    </mc:Choice>
  </mc:AlternateContent>
</xdr:wsDr>
</file>

<file path=xl/drawings/drawing5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9</xdr:col>
      <xdr:colOff>600480</xdr:colOff>
      <xdr:row>42</xdr:row>
      <xdr:rowOff>124200</xdr:rowOff>
    </xdr:to>
    <xdr:sp>
      <xdr:nvSpPr>
        <xdr:cNvPr id="418" name="TextBox 3"/>
        <xdr:cNvSpPr/>
      </xdr:nvSpPr>
      <xdr:spPr>
        <a:xfrm>
          <a:off x="0" y="0"/>
          <a:ext cx="6406920" cy="6924960"/>
        </a:xfrm>
        <a:prstGeom prst="rect">
          <a:avLst/>
        </a:prstGeom>
        <a:solidFill>
          <a:schemeClr val="lt1"/>
        </a:solidFill>
        <a:ln w="9525">
          <a:noFill/>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1" lang="en-US" sz="800" spc="-1" strike="noStrike">
              <a:solidFill>
                <a:srgbClr val="ff0000"/>
              </a:solidFill>
              <a:latin typeface="Arial"/>
            </a:rPr>
            <a:t>This spreadsheet is provided "as is" without warranties of any kind, either expressed or implied. </a:t>
          </a: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r>
            <a:rPr b="1" lang="en-US" sz="800" spc="-1" strike="noStrike">
              <a:solidFill>
                <a:srgbClr val="000000"/>
              </a:solidFill>
              <a:latin typeface="Arial"/>
            </a:rPr>
            <a:t>When to use this spreadsheet</a:t>
          </a: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r>
            <a:rPr b="0" lang="en-US" sz="800" spc="-1" strike="noStrike">
              <a:solidFill>
                <a:srgbClr val="000000"/>
              </a:solidFill>
              <a:latin typeface="Arial"/>
            </a:rPr>
            <a:t>1) This spreadsheet allows the user to perform a complete Gage Repeatability and Reproducibility (GR&amp;R) study.  Both Analysis of Variance (ANOVA) and Xbar/Range calculations are performed.  Up to three operators, ten parts and three trials can be accommodated.  The GR&amp;R is reported in terms of percent of study variation and percent of tolerance.  The percentage of equipment variation, appraiser variation, part variation, and the number of distinct categories that can be distinguished are also displayed.</a:t>
          </a: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r>
            <a:rPr b="1" lang="en-US" sz="800" spc="-1" strike="noStrike">
              <a:solidFill>
                <a:srgbClr val="000000"/>
              </a:solidFill>
              <a:latin typeface="Arial"/>
            </a:rPr>
            <a:t>Instructions for Data Entry</a:t>
          </a: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r>
            <a:rPr b="0" lang="en-US" sz="800" spc="-1" strike="noStrike">
              <a:solidFill>
                <a:srgbClr val="000000"/>
              </a:solidFill>
              <a:latin typeface="Arial"/>
            </a:rPr>
            <a:t>1) Generally the coloring of the cells indicate their use.  White cells are for data entry, yellow cells provide instruction, turquoise cells are headings and light green cells display data that can't / shouldn't be changed.</a:t>
          </a: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r>
            <a:rPr b="0" lang="en-US" sz="800" spc="-1" strike="noStrike">
              <a:solidFill>
                <a:srgbClr val="000000"/>
              </a:solidFill>
              <a:latin typeface="Arial"/>
            </a:rPr>
            <a:t>2) Enter the part number and / or name, the characteristic of the part being measured, the tolerance specification, the gage name, the gage number, the gage type, the name of the person conducting the study, the upper specification limit and the lower specification limit.  Both upper and lower specification limits are required.</a:t>
          </a: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r>
            <a:rPr b="0" lang="en-US" sz="800" spc="-1" strike="noStrike">
              <a:solidFill>
                <a:srgbClr val="000000"/>
              </a:solidFill>
              <a:latin typeface="Arial"/>
            </a:rPr>
            <a:t>3) Determine the number of parts and the number of appraisers to be used.  Conduct the study and enter the data in the appropriate rows.  The spreadsheet will count the number of parts and appraisers automatically.</a:t>
          </a: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r>
            <a:rPr b="1" lang="en-US" sz="800" spc="-1" strike="noStrike">
              <a:solidFill>
                <a:srgbClr val="000000"/>
              </a:solidFill>
              <a:latin typeface="Arial"/>
            </a:rPr>
            <a:t>Reading the Results</a:t>
          </a: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r>
            <a:rPr b="0" lang="en-US" sz="800" spc="-1" strike="noStrike">
              <a:solidFill>
                <a:srgbClr val="000000"/>
              </a:solidFill>
              <a:latin typeface="Arial"/>
            </a:rPr>
            <a:t>1) The GR&amp;R results are displayed as a percentage of part variation and percentage of tolerance.  If no tolerance is entered, the Percent of Tolerance report will display "Enter Tol" in the data fields.  Be sure to enter a value for the upper and lower specification, including zero, to ensure a proper result.</a:t>
          </a: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r>
            <a:rPr b="0" lang="en-US" sz="800" spc="-1" strike="noStrike">
              <a:solidFill>
                <a:srgbClr val="000000"/>
              </a:solidFill>
              <a:latin typeface="Arial"/>
            </a:rPr>
            <a:t>2) The percentage of equipment variation, appraiser variation, part variation, and the number of distinct categories that can be distinguished are displayed.  Generally, an acceptable gage will have lower values for the equipment and the appraiser and higher values for the parts.  In most industries, a GR&amp;R less than 10% of the tolerance is considered acceptable while a GR&amp;R greater than 30% is unacceptable.  A GR&amp;R between 10% and 30% should be investigated for improvement.  The Number of Distinct Categories should be 5 or greater.</a:t>
          </a: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r>
            <a:rPr b="0" lang="en-US" sz="800" spc="-1" strike="noStrike">
              <a:solidFill>
                <a:srgbClr val="000000"/>
              </a:solidFill>
              <a:latin typeface="Arial"/>
            </a:rPr>
            <a:t>3) The Graphical Summary provides a full graphical analysis of the data.  An Xbar and R chart is shown as well as Multi-vari charts showing Part Variation, Operator Variation and Part - Operator Interaction.  A bar chart summarizes the total Gage R&amp;R, Repeatability and Reproducibility for % Contribution, % Study Variation and % Tolerance.  Guidance for using the Xbar and R charts follows:</a:t>
          </a: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r>
            <a:rPr b="0" lang="en-US" sz="800" spc="-1" strike="noStrike" u="sng">
              <a:solidFill>
                <a:srgbClr val="000000"/>
              </a:solidFill>
              <a:uFillTx/>
              <a:latin typeface="Arial"/>
            </a:rPr>
            <a:t>Xbar Chart</a:t>
          </a:r>
          <a:r>
            <a:rPr b="0" lang="en-US" sz="800" spc="-1" strike="noStrike">
              <a:solidFill>
                <a:srgbClr val="000000"/>
              </a:solidFill>
              <a:latin typeface="Arial"/>
            </a:rPr>
            <a:t>: The area between the control limits represents the measurement uncertainty and so at least half of the points should be outside the control limits.  </a:t>
          </a: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r>
            <a:rPr b="0" lang="en-US" sz="800" spc="-1" strike="noStrike" u="sng">
              <a:solidFill>
                <a:srgbClr val="000000"/>
              </a:solidFill>
              <a:uFillTx/>
              <a:latin typeface="Arial"/>
            </a:rPr>
            <a:t>R Chart</a:t>
          </a:r>
          <a:r>
            <a:rPr b="0" lang="en-US" sz="800" spc="-1" strike="noStrike">
              <a:solidFill>
                <a:srgbClr val="000000"/>
              </a:solidFill>
              <a:latin typeface="Arial"/>
            </a:rPr>
            <a:t>:  All points should be stable and in control.</a:t>
          </a: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r>
            <a:rPr b="0" lang="en-US" sz="800" spc="-1" strike="noStrike">
              <a:solidFill>
                <a:srgbClr val="000000"/>
              </a:solidFill>
              <a:latin typeface="Arial"/>
            </a:rPr>
            <a:t>4) The Numerical Summary displays the results of all calculations used in the ANOVA and Xbar/Range method of analysis.  The Variance, Standard Deviation and Percent of Variance for each variation component are displayed.  Gage R&amp;R for Percent of Study Variation and Percent of Tolerance are displayed.  The Percent of Tolerance is calculated using 5.15 standard deviations (99% of the variation) and 6.0 standard deviations (99.7% of the variation.)  Both 5.15 and 6.0 are commonly used and so both are displayed.  Also, the ANOVA table is displayed.</a:t>
          </a: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r>
            <a:rPr b="1" lang="en-US" sz="800" spc="-1" strike="noStrike">
              <a:solidFill>
                <a:srgbClr val="000000"/>
              </a:solidFill>
              <a:latin typeface="Arial"/>
            </a:rPr>
            <a:t>A Special Note Regarding K Factors</a:t>
          </a: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r>
            <a:rPr b="0" lang="en-US" sz="800" spc="-1" strike="noStrike">
              <a:solidFill>
                <a:srgbClr val="000000"/>
              </a:solidFill>
              <a:latin typeface="Arial"/>
            </a:rPr>
            <a:t>1) All calculations are performed using the K factors outlined in revision three of the AIAG MSA manual.  The new K factors are just the old factors divided by 5.15 sigma.  The Percent of Tolerance report accounts for the new K factors by including 5.15 sigma in the calculations.</a:t>
          </a: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r>
            <a:rPr b="0" lang="en-US" sz="800" spc="-1" strike="noStrike">
              <a:solidFill>
                <a:srgbClr val="000000"/>
              </a:solidFill>
              <a:latin typeface="Arial"/>
            </a:rPr>
            <a:t>End</a:t>
          </a:r>
          <a:endParaRPr b="0" lang="en-US" sz="800" spc="-1" strike="noStrike">
            <a:latin typeface="Times New Roman"/>
          </a:endParaRPr>
        </a:p>
      </xdr:txBody>
    </xdr:sp>
    <xdr:clientData/>
  </xdr:twoCellAnchor>
</xdr:wsDr>
</file>

<file path=xl/drawings/drawing52.xml><?xml version="1.0" encoding="utf-8"?>
<xdr:wsDr xmlns:xdr="http://schemas.openxmlformats.org/drawingml/2006/spreadsheetDrawing" xmlns:a="http://schemas.openxmlformats.org/drawingml/2006/main" xmlns:r="http://schemas.openxmlformats.org/officeDocument/2006/relationships">
  <xdr:twoCellAnchor editAs="twoCell">
    <xdr:from>
      <xdr:col>5</xdr:col>
      <xdr:colOff>333360</xdr:colOff>
      <xdr:row>1</xdr:row>
      <xdr:rowOff>0</xdr:rowOff>
    </xdr:from>
    <xdr:to>
      <xdr:col>6</xdr:col>
      <xdr:colOff>644760</xdr:colOff>
      <xdr:row>1</xdr:row>
      <xdr:rowOff>199440</xdr:rowOff>
    </xdr:to>
    <xdr:sp>
      <xdr:nvSpPr>
        <xdr:cNvPr id="419" name="Text Box 3"/>
        <xdr:cNvSpPr/>
      </xdr:nvSpPr>
      <xdr:spPr>
        <a:xfrm>
          <a:off x="3427560" y="200160"/>
          <a:ext cx="987120" cy="199440"/>
        </a:xfrm>
        <a:prstGeom prst="rect">
          <a:avLst/>
        </a:prstGeom>
        <a:solidFill>
          <a:srgbClr val="ffff00"/>
        </a:solidFill>
        <a:ln w="9525">
          <a:solidFill>
            <a:srgbClr val="000000"/>
          </a:solidFill>
          <a:miter/>
        </a:ln>
      </xdr:spPr>
      <xdr:style>
        <a:lnRef idx="0"/>
        <a:fillRef idx="0"/>
        <a:effectRef idx="0"/>
        <a:fontRef idx="minor"/>
      </xdr:style>
      <xdr:txBody>
        <a:bodyPr vertOverflow="clip" lIns="0" rIns="27360" tIns="23040" bIns="23040" anchor="ctr" upright="1">
          <a:noAutofit/>
        </a:bodyPr>
        <a:p>
          <a:pPr algn="r">
            <a:lnSpc>
              <a:spcPct val="100000"/>
            </a:lnSpc>
          </a:pPr>
          <a:r>
            <a:rPr b="0" lang="en-US" sz="1000" spc="-1" strike="noStrike">
              <a:solidFill>
                <a:srgbClr val="000000"/>
              </a:solidFill>
              <a:latin typeface="Arial"/>
            </a:rPr>
            <a:t>Gage Name: </a:t>
          </a:r>
          <a:endParaRPr b="0" lang="en-US" sz="1000" spc="-1" strike="noStrike">
            <a:latin typeface="Times New Roman"/>
          </a:endParaRPr>
        </a:p>
      </xdr:txBody>
    </xdr:sp>
    <xdr:clientData/>
  </xdr:twoCellAnchor>
  <xdr:twoCellAnchor editAs="twoCell">
    <xdr:from>
      <xdr:col>5</xdr:col>
      <xdr:colOff>333360</xdr:colOff>
      <xdr:row>2</xdr:row>
      <xdr:rowOff>0</xdr:rowOff>
    </xdr:from>
    <xdr:to>
      <xdr:col>6</xdr:col>
      <xdr:colOff>644760</xdr:colOff>
      <xdr:row>2</xdr:row>
      <xdr:rowOff>199800</xdr:rowOff>
    </xdr:to>
    <xdr:sp>
      <xdr:nvSpPr>
        <xdr:cNvPr id="420" name="Text Box 4"/>
        <xdr:cNvSpPr/>
      </xdr:nvSpPr>
      <xdr:spPr>
        <a:xfrm>
          <a:off x="3427560" y="399960"/>
          <a:ext cx="987120" cy="199800"/>
        </a:xfrm>
        <a:prstGeom prst="rect">
          <a:avLst/>
        </a:prstGeom>
        <a:solidFill>
          <a:srgbClr val="ffff00"/>
        </a:solidFill>
        <a:ln w="9525">
          <a:solidFill>
            <a:srgbClr val="000000"/>
          </a:solidFill>
          <a:miter/>
        </a:ln>
      </xdr:spPr>
      <xdr:style>
        <a:lnRef idx="0"/>
        <a:fillRef idx="0"/>
        <a:effectRef idx="0"/>
        <a:fontRef idx="minor"/>
      </xdr:style>
      <xdr:txBody>
        <a:bodyPr vertOverflow="clip" lIns="0" rIns="27360" tIns="23040" bIns="23040" anchor="ctr" upright="1">
          <a:noAutofit/>
        </a:bodyPr>
        <a:p>
          <a:pPr algn="r">
            <a:lnSpc>
              <a:spcPct val="100000"/>
            </a:lnSpc>
          </a:pPr>
          <a:r>
            <a:rPr b="0" lang="en-US" sz="1000" spc="-1" strike="noStrike">
              <a:solidFill>
                <a:srgbClr val="000000"/>
              </a:solidFill>
              <a:latin typeface="Arial"/>
            </a:rPr>
            <a:t>Gage Number:</a:t>
          </a:r>
          <a:endParaRPr b="0" lang="en-US" sz="1000" spc="-1" strike="noStrike">
            <a:latin typeface="Times New Roman"/>
          </a:endParaRPr>
        </a:p>
      </xdr:txBody>
    </xdr:sp>
    <xdr:clientData/>
  </xdr:twoCellAnchor>
  <xdr:twoCellAnchor editAs="twoCell">
    <xdr:from>
      <xdr:col>5</xdr:col>
      <xdr:colOff>333360</xdr:colOff>
      <xdr:row>3</xdr:row>
      <xdr:rowOff>0</xdr:rowOff>
    </xdr:from>
    <xdr:to>
      <xdr:col>6</xdr:col>
      <xdr:colOff>644760</xdr:colOff>
      <xdr:row>3</xdr:row>
      <xdr:rowOff>199800</xdr:rowOff>
    </xdr:to>
    <xdr:sp>
      <xdr:nvSpPr>
        <xdr:cNvPr id="421" name="Text Box 5"/>
        <xdr:cNvSpPr/>
      </xdr:nvSpPr>
      <xdr:spPr>
        <a:xfrm>
          <a:off x="3427560" y="600120"/>
          <a:ext cx="987120" cy="199800"/>
        </a:xfrm>
        <a:prstGeom prst="rect">
          <a:avLst/>
        </a:prstGeom>
        <a:solidFill>
          <a:srgbClr val="ffff00"/>
        </a:solidFill>
        <a:ln w="9525">
          <a:solidFill>
            <a:srgbClr val="000000"/>
          </a:solidFill>
          <a:miter/>
        </a:ln>
      </xdr:spPr>
      <xdr:style>
        <a:lnRef idx="0"/>
        <a:fillRef idx="0"/>
        <a:effectRef idx="0"/>
        <a:fontRef idx="minor"/>
      </xdr:style>
      <xdr:txBody>
        <a:bodyPr vertOverflow="clip" lIns="0" rIns="27360" tIns="23040" bIns="23040" anchor="ctr" upright="1">
          <a:noAutofit/>
        </a:bodyPr>
        <a:p>
          <a:pPr algn="r">
            <a:lnSpc>
              <a:spcPct val="100000"/>
            </a:lnSpc>
          </a:pPr>
          <a:r>
            <a:rPr b="0" lang="en-US" sz="1000" spc="-1" strike="noStrike">
              <a:solidFill>
                <a:srgbClr val="000000"/>
              </a:solidFill>
              <a:latin typeface="Arial"/>
            </a:rPr>
            <a:t>Gage Type: </a:t>
          </a:r>
          <a:endParaRPr b="0" lang="en-US" sz="1000" spc="-1" strike="noStrike">
            <a:latin typeface="Times New Roman"/>
          </a:endParaRPr>
        </a:p>
      </xdr:txBody>
    </xdr:sp>
    <xdr:clientData/>
  </xdr:twoCellAnchor>
  <xdr:twoCellAnchor editAs="twoCell">
    <xdr:from>
      <xdr:col>10</xdr:col>
      <xdr:colOff>333360</xdr:colOff>
      <xdr:row>1</xdr:row>
      <xdr:rowOff>0</xdr:rowOff>
    </xdr:from>
    <xdr:to>
      <xdr:col>11</xdr:col>
      <xdr:colOff>644760</xdr:colOff>
      <xdr:row>1</xdr:row>
      <xdr:rowOff>199440</xdr:rowOff>
    </xdr:to>
    <xdr:sp>
      <xdr:nvSpPr>
        <xdr:cNvPr id="422" name="Text Box 6"/>
        <xdr:cNvSpPr/>
      </xdr:nvSpPr>
      <xdr:spPr>
        <a:xfrm>
          <a:off x="6804720" y="200160"/>
          <a:ext cx="956520" cy="199440"/>
        </a:xfrm>
        <a:prstGeom prst="rect">
          <a:avLst/>
        </a:prstGeom>
        <a:solidFill>
          <a:srgbClr val="ffff00"/>
        </a:solidFill>
        <a:ln w="9525">
          <a:solidFill>
            <a:srgbClr val="000000"/>
          </a:solidFill>
          <a:miter/>
        </a:ln>
      </xdr:spPr>
      <xdr:style>
        <a:lnRef idx="0"/>
        <a:fillRef idx="0"/>
        <a:effectRef idx="0"/>
        <a:fontRef idx="minor"/>
      </xdr:style>
      <xdr:txBody>
        <a:bodyPr vertOverflow="clip" lIns="0" rIns="27360" tIns="23040" bIns="23040" anchor="ctr" upright="1">
          <a:noAutofit/>
        </a:bodyPr>
        <a:p>
          <a:pPr algn="r">
            <a:lnSpc>
              <a:spcPct val="100000"/>
            </a:lnSpc>
          </a:pPr>
          <a:r>
            <a:rPr b="0" lang="en-US" sz="1000" spc="-1" strike="noStrike">
              <a:solidFill>
                <a:srgbClr val="000000"/>
              </a:solidFill>
              <a:latin typeface="Arial"/>
            </a:rPr>
            <a:t>Date: </a:t>
          </a:r>
          <a:endParaRPr b="0" lang="en-US" sz="1000" spc="-1" strike="noStrike">
            <a:latin typeface="Times New Roman"/>
          </a:endParaRPr>
        </a:p>
      </xdr:txBody>
    </xdr:sp>
    <xdr:clientData/>
  </xdr:twoCellAnchor>
  <xdr:twoCellAnchor editAs="twoCell">
    <xdr:from>
      <xdr:col>10</xdr:col>
      <xdr:colOff>333360</xdr:colOff>
      <xdr:row>2</xdr:row>
      <xdr:rowOff>0</xdr:rowOff>
    </xdr:from>
    <xdr:to>
      <xdr:col>11</xdr:col>
      <xdr:colOff>644760</xdr:colOff>
      <xdr:row>2</xdr:row>
      <xdr:rowOff>199800</xdr:rowOff>
    </xdr:to>
    <xdr:sp>
      <xdr:nvSpPr>
        <xdr:cNvPr id="423" name="Text Box 7"/>
        <xdr:cNvSpPr/>
      </xdr:nvSpPr>
      <xdr:spPr>
        <a:xfrm>
          <a:off x="6804720" y="399960"/>
          <a:ext cx="956520" cy="199800"/>
        </a:xfrm>
        <a:prstGeom prst="rect">
          <a:avLst/>
        </a:prstGeom>
        <a:solidFill>
          <a:srgbClr val="ffff00"/>
        </a:solidFill>
        <a:ln w="9525">
          <a:solidFill>
            <a:srgbClr val="000000"/>
          </a:solidFill>
          <a:miter/>
        </a:ln>
      </xdr:spPr>
      <xdr:style>
        <a:lnRef idx="0"/>
        <a:fillRef idx="0"/>
        <a:effectRef idx="0"/>
        <a:fontRef idx="minor"/>
      </xdr:style>
      <xdr:txBody>
        <a:bodyPr vertOverflow="clip" lIns="0" rIns="27360" tIns="23040" bIns="23040" anchor="ctr" upright="1">
          <a:noAutofit/>
        </a:bodyPr>
        <a:p>
          <a:pPr algn="r">
            <a:lnSpc>
              <a:spcPct val="100000"/>
            </a:lnSpc>
          </a:pPr>
          <a:r>
            <a:rPr b="0" lang="en-US" sz="1000" spc="-1" strike="noStrike">
              <a:solidFill>
                <a:srgbClr val="000000"/>
              </a:solidFill>
              <a:latin typeface="Arial"/>
            </a:rPr>
            <a:t>Performed by: </a:t>
          </a:r>
          <a:endParaRPr b="0" lang="en-US" sz="1000" spc="-1" strike="noStrike">
            <a:latin typeface="Times New Roman"/>
          </a:endParaRPr>
        </a:p>
      </xdr:txBody>
    </xdr:sp>
    <xdr:clientData/>
  </xdr:twoCellAnchor>
</xdr:wsDr>
</file>

<file path=xl/drawings/drawing53.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0</xdr:colOff>
      <xdr:row>31</xdr:row>
      <xdr:rowOff>0</xdr:rowOff>
    </xdr:from>
    <xdr:to>
      <xdr:col>17</xdr:col>
      <xdr:colOff>723600</xdr:colOff>
      <xdr:row>37</xdr:row>
      <xdr:rowOff>180720</xdr:rowOff>
    </xdr:to>
    <xdr:graphicFrame>
      <xdr:nvGraphicFramePr>
        <xdr:cNvPr id="424" name="Chart 8"/>
        <xdr:cNvGraphicFramePr/>
      </xdr:nvGraphicFramePr>
      <xdr:xfrm>
        <a:off x="7759800" y="7581960"/>
        <a:ext cx="6155280" cy="1666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18</xdr:row>
      <xdr:rowOff>0</xdr:rowOff>
    </xdr:from>
    <xdr:to>
      <xdr:col>9</xdr:col>
      <xdr:colOff>775800</xdr:colOff>
      <xdr:row>30</xdr:row>
      <xdr:rowOff>247320</xdr:rowOff>
    </xdr:to>
    <xdr:graphicFrame>
      <xdr:nvGraphicFramePr>
        <xdr:cNvPr id="425" name="Chart 1"/>
        <xdr:cNvGraphicFramePr/>
      </xdr:nvGraphicFramePr>
      <xdr:xfrm>
        <a:off x="0" y="4362480"/>
        <a:ext cx="7759440" cy="32191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5</xdr:row>
      <xdr:rowOff>0</xdr:rowOff>
    </xdr:from>
    <xdr:to>
      <xdr:col>9</xdr:col>
      <xdr:colOff>775800</xdr:colOff>
      <xdr:row>17</xdr:row>
      <xdr:rowOff>247320</xdr:rowOff>
    </xdr:to>
    <xdr:graphicFrame>
      <xdr:nvGraphicFramePr>
        <xdr:cNvPr id="426" name="Chart 2"/>
        <xdr:cNvGraphicFramePr/>
      </xdr:nvGraphicFramePr>
      <xdr:xfrm>
        <a:off x="0" y="1143000"/>
        <a:ext cx="7759440" cy="32191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31</xdr:row>
      <xdr:rowOff>0</xdr:rowOff>
    </xdr:from>
    <xdr:to>
      <xdr:col>9</xdr:col>
      <xdr:colOff>775800</xdr:colOff>
      <xdr:row>44</xdr:row>
      <xdr:rowOff>247320</xdr:rowOff>
    </xdr:to>
    <xdr:graphicFrame>
      <xdr:nvGraphicFramePr>
        <xdr:cNvPr id="427" name="Chart 3"/>
        <xdr:cNvGraphicFramePr/>
      </xdr:nvGraphicFramePr>
      <xdr:xfrm>
        <a:off x="0" y="7581960"/>
        <a:ext cx="7759440" cy="34668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0</xdr:colOff>
      <xdr:row>5</xdr:row>
      <xdr:rowOff>0</xdr:rowOff>
    </xdr:from>
    <xdr:to>
      <xdr:col>17</xdr:col>
      <xdr:colOff>775800</xdr:colOff>
      <xdr:row>17</xdr:row>
      <xdr:rowOff>247320</xdr:rowOff>
    </xdr:to>
    <xdr:graphicFrame>
      <xdr:nvGraphicFramePr>
        <xdr:cNvPr id="428" name="Chart 4"/>
        <xdr:cNvGraphicFramePr/>
      </xdr:nvGraphicFramePr>
      <xdr:xfrm>
        <a:off x="7759800" y="1143000"/>
        <a:ext cx="6207480" cy="321912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0</xdr:colOff>
      <xdr:row>18</xdr:row>
      <xdr:rowOff>0</xdr:rowOff>
    </xdr:from>
    <xdr:to>
      <xdr:col>17</xdr:col>
      <xdr:colOff>775800</xdr:colOff>
      <xdr:row>30</xdr:row>
      <xdr:rowOff>247320</xdr:rowOff>
    </xdr:to>
    <xdr:graphicFrame>
      <xdr:nvGraphicFramePr>
        <xdr:cNvPr id="429" name="Chart 5"/>
        <xdr:cNvGraphicFramePr/>
      </xdr:nvGraphicFramePr>
      <xdr:xfrm>
        <a:off x="7759800" y="4362480"/>
        <a:ext cx="6207480" cy="32191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723960</xdr:colOff>
      <xdr:row>37</xdr:row>
      <xdr:rowOff>142920</xdr:rowOff>
    </xdr:from>
    <xdr:to>
      <xdr:col>17</xdr:col>
      <xdr:colOff>723600</xdr:colOff>
      <xdr:row>44</xdr:row>
      <xdr:rowOff>247320</xdr:rowOff>
    </xdr:to>
    <xdr:graphicFrame>
      <xdr:nvGraphicFramePr>
        <xdr:cNvPr id="430" name="Chart 6"/>
        <xdr:cNvGraphicFramePr/>
      </xdr:nvGraphicFramePr>
      <xdr:xfrm>
        <a:off x="7707600" y="9210600"/>
        <a:ext cx="6207480" cy="183816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twoCell">
    <xdr:from>
      <xdr:col>0</xdr:col>
      <xdr:colOff>0</xdr:colOff>
      <xdr:row>0</xdr:row>
      <xdr:rowOff>0</xdr:rowOff>
    </xdr:from>
    <xdr:to>
      <xdr:col>17</xdr:col>
      <xdr:colOff>723600</xdr:colOff>
      <xdr:row>44</xdr:row>
      <xdr:rowOff>247320</xdr:rowOff>
    </xdr:to>
    <xdr:sp>
      <xdr:nvSpPr>
        <xdr:cNvPr id="431" name="Rectangle 7"/>
        <xdr:cNvSpPr/>
      </xdr:nvSpPr>
      <xdr:spPr>
        <a:xfrm>
          <a:off x="0" y="0"/>
          <a:ext cx="13915080" cy="11048760"/>
        </a:xfrm>
        <a:prstGeom prst="rect">
          <a:avLst/>
        </a:prstGeom>
        <a:noFill/>
        <a:ln w="12700">
          <a:solidFill>
            <a:srgbClr val="000000"/>
          </a:solidFill>
          <a:miter/>
        </a:ln>
      </xdr:spPr>
      <xdr:style>
        <a:lnRef idx="0"/>
        <a:fillRef idx="0"/>
        <a:effectRef idx="0"/>
        <a:fontRef idx="minor"/>
      </xdr:style>
    </xdr:sp>
    <xdr:clientData/>
  </xdr:twoCellAnchor>
  <xdr:twoCellAnchor editAs="twoCell">
    <xdr:from>
      <xdr:col>0</xdr:col>
      <xdr:colOff>0</xdr:colOff>
      <xdr:row>4</xdr:row>
      <xdr:rowOff>219240</xdr:rowOff>
    </xdr:from>
    <xdr:to>
      <xdr:col>17</xdr:col>
      <xdr:colOff>723600</xdr:colOff>
      <xdr:row>44</xdr:row>
      <xdr:rowOff>237960</xdr:rowOff>
    </xdr:to>
    <xdr:sp>
      <xdr:nvSpPr>
        <xdr:cNvPr id="432" name="Rectangle 9"/>
        <xdr:cNvSpPr/>
      </xdr:nvSpPr>
      <xdr:spPr>
        <a:xfrm>
          <a:off x="0" y="1133640"/>
          <a:ext cx="13915080" cy="9905760"/>
        </a:xfrm>
        <a:prstGeom prst="rect">
          <a:avLst/>
        </a:prstGeom>
        <a:noFill/>
        <a:ln w="9525">
          <a:solidFill>
            <a:srgbClr val="000000"/>
          </a:solidFill>
          <a:miter/>
        </a:ln>
      </xdr:spPr>
      <xdr:style>
        <a:lnRef idx="0"/>
        <a:fillRef idx="0"/>
        <a:effectRef idx="0"/>
        <a:fontRef idx="minor"/>
      </xdr:style>
    </xdr:sp>
    <xdr:clientData/>
  </xdr:twoCellAnchor>
</xdr:wsDr>
</file>

<file path=xl/drawings/drawing54.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17</xdr:col>
      <xdr:colOff>594360</xdr:colOff>
      <xdr:row>57</xdr:row>
      <xdr:rowOff>151920</xdr:rowOff>
    </xdr:to>
    <xdr:sp>
      <xdr:nvSpPr>
        <xdr:cNvPr id="433" name="Rectangle 11"/>
        <xdr:cNvSpPr/>
      </xdr:nvSpPr>
      <xdr:spPr>
        <a:xfrm>
          <a:off x="0" y="0"/>
          <a:ext cx="13604400" cy="10886760"/>
        </a:xfrm>
        <a:prstGeom prst="rect">
          <a:avLst/>
        </a:prstGeom>
        <a:noFill/>
        <a:ln w="1270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17</xdr:col>
      <xdr:colOff>594000</xdr:colOff>
      <xdr:row>57</xdr:row>
      <xdr:rowOff>151920</xdr:rowOff>
    </xdr:to>
    <xdr:sp>
      <xdr:nvSpPr>
        <xdr:cNvPr id="434" name="Rectangle 12"/>
        <xdr:cNvSpPr/>
      </xdr:nvSpPr>
      <xdr:spPr>
        <a:xfrm>
          <a:off x="0" y="0"/>
          <a:ext cx="13604040" cy="10886760"/>
        </a:xfrm>
        <a:prstGeom prst="rect">
          <a:avLst/>
        </a:prstGeom>
        <a:noFill/>
        <a:ln w="9525">
          <a:solidFill>
            <a:srgbClr val="000000"/>
          </a:solidFill>
          <a:miter/>
        </a:ln>
      </xdr:spPr>
      <xdr:style>
        <a:lnRef idx="0"/>
        <a:fillRef idx="0"/>
        <a:effectRef idx="0"/>
        <a:fontRef idx="minor"/>
      </xdr:style>
    </xdr:sp>
    <xdr:clientData/>
  </xdr:twoCellAnchor>
  <xdr:twoCellAnchor editAs="twoCell">
    <xdr:from>
      <xdr:col>0</xdr:col>
      <xdr:colOff>0</xdr:colOff>
      <xdr:row>5</xdr:row>
      <xdr:rowOff>0</xdr:rowOff>
    </xdr:from>
    <xdr:to>
      <xdr:col>17</xdr:col>
      <xdr:colOff>594000</xdr:colOff>
      <xdr:row>57</xdr:row>
      <xdr:rowOff>151920</xdr:rowOff>
    </xdr:to>
    <xdr:sp>
      <xdr:nvSpPr>
        <xdr:cNvPr id="435" name="Rectangle 13"/>
        <xdr:cNvSpPr/>
      </xdr:nvSpPr>
      <xdr:spPr>
        <a:xfrm>
          <a:off x="0" y="1066680"/>
          <a:ext cx="13604040" cy="9820080"/>
        </a:xfrm>
        <a:prstGeom prst="rect">
          <a:avLst/>
        </a:prstGeom>
        <a:noFill/>
        <a:ln w="9525">
          <a:solidFill>
            <a:srgbClr val="000000"/>
          </a:solidFill>
          <a:miter/>
        </a:ln>
      </xdr:spPr>
      <xdr:style>
        <a:lnRef idx="0"/>
        <a:fillRef idx="0"/>
        <a:effectRef idx="0"/>
        <a:fontRef idx="minor"/>
      </xdr:style>
    </xdr:sp>
    <xdr:clientData/>
  </xdr:twoCellAnchor>
</xdr:wsDr>
</file>

<file path=xl/drawings/drawing55.xml><?xml version="1.0" encoding="utf-8"?>
<xdr:wsDr xmlns:xdr="http://schemas.openxmlformats.org/drawingml/2006/spreadsheetDrawing" xmlns:a="http://schemas.openxmlformats.org/drawingml/2006/main" xmlns:r="http://schemas.openxmlformats.org/officeDocument/2006/relationships">
  <xdr:twoCellAnchor editAs="twoCell">
    <xdr:from>
      <xdr:col>11</xdr:col>
      <xdr:colOff>142920</xdr:colOff>
      <xdr:row>162</xdr:row>
      <xdr:rowOff>0</xdr:rowOff>
    </xdr:from>
    <xdr:to>
      <xdr:col>11</xdr:col>
      <xdr:colOff>437760</xdr:colOff>
      <xdr:row>162</xdr:row>
      <xdr:rowOff>360</xdr:rowOff>
    </xdr:to>
    <xdr:sp>
      <xdr:nvSpPr>
        <xdr:cNvPr id="436" name="Text 49"/>
        <xdr:cNvSpPr/>
      </xdr:nvSpPr>
      <xdr:spPr>
        <a:xfrm>
          <a:off x="7234560" y="26308080"/>
          <a:ext cx="294840" cy="360"/>
        </a:xfrm>
        <a:prstGeom prst="rect">
          <a:avLst/>
        </a:prstGeom>
        <a:solidFill>
          <a:srgbClr val="ffffff"/>
        </a:solidFill>
        <a:ln w="0">
          <a:noFill/>
        </a:ln>
      </xdr:spPr>
      <xdr:style>
        <a:lnRef idx="0"/>
        <a:fillRef idx="0"/>
        <a:effectRef idx="0"/>
        <a:fontRef idx="minor"/>
      </xdr:style>
      <xdr:txBody>
        <a:bodyPr vertOverflow="clip" lIns="27360" rIns="0" tIns="18360" bIns="0" anchor="t" upright="1">
          <a:noAutofit/>
        </a:bodyPr>
        <a:p>
          <a:pPr>
            <a:lnSpc>
              <a:spcPct val="100000"/>
            </a:lnSpc>
          </a:pPr>
          <a:r>
            <a:rPr b="0" lang="en-US" sz="800" spc="-1" strike="noStrike">
              <a:solidFill>
                <a:srgbClr val="000000"/>
              </a:solidFill>
              <a:latin typeface="Arial"/>
            </a:rPr>
            <a:t>Diff</a:t>
          </a:r>
          <a:endParaRPr b="0" lang="en-US" sz="800" spc="-1" strike="noStrike">
            <a:latin typeface="Times New Roman"/>
          </a:endParaRPr>
        </a:p>
      </xdr:txBody>
    </xdr:sp>
    <xdr:clientData/>
  </xdr:twoCellAnchor>
  <xdr:twoCellAnchor editAs="twoCell">
    <xdr:from>
      <xdr:col>37</xdr:col>
      <xdr:colOff>35640</xdr:colOff>
      <xdr:row>81</xdr:row>
      <xdr:rowOff>0</xdr:rowOff>
    </xdr:from>
    <xdr:to>
      <xdr:col>37</xdr:col>
      <xdr:colOff>37800</xdr:colOff>
      <xdr:row>81</xdr:row>
      <xdr:rowOff>360</xdr:rowOff>
    </xdr:to>
    <xdr:sp>
      <xdr:nvSpPr>
        <xdr:cNvPr id="437" name="Text 55"/>
        <xdr:cNvSpPr/>
      </xdr:nvSpPr>
      <xdr:spPr>
        <a:xfrm>
          <a:off x="25362000" y="13192200"/>
          <a:ext cx="2160" cy="360"/>
        </a:xfrm>
        <a:prstGeom prst="rect">
          <a:avLst/>
        </a:prstGeom>
        <a:solidFill>
          <a:srgbClr val="ffffff"/>
        </a:solidFill>
        <a:ln w="0">
          <a:noFill/>
        </a:ln>
      </xdr:spPr>
      <xdr:style>
        <a:lnRef idx="0"/>
        <a:fillRef idx="0"/>
        <a:effectRef idx="0"/>
        <a:fontRef idx="minor"/>
      </xdr:style>
      <xdr:txBody>
        <a:bodyPr vertOverflow="clip" lIns="27360" rIns="0" tIns="18360" bIns="0" anchor="t" upright="1">
          <a:noAutofit/>
        </a:bodyPr>
        <a:p>
          <a:pPr>
            <a:lnSpc>
              <a:spcPct val="100000"/>
            </a:lnSpc>
          </a:pPr>
          <a:r>
            <a:rPr b="0" lang="en-US" sz="800" spc="-1" strike="noStrike">
              <a:solidFill>
                <a:srgbClr val="000000"/>
              </a:solidFill>
              <a:latin typeface="Arial"/>
            </a:rPr>
            <a:t>Diff</a:t>
          </a:r>
          <a:endParaRPr b="0" lang="en-US" sz="800" spc="-1" strike="noStrike">
            <a:latin typeface="Times New Roman"/>
          </a:endParaRPr>
        </a:p>
      </xdr:txBody>
    </xdr:sp>
    <xdr:clientData/>
  </xdr:twoCellAnchor>
  <xdr:twoCellAnchor editAs="oneCell">
    <xdr:from>
      <xdr:col>26</xdr:col>
      <xdr:colOff>76320</xdr:colOff>
      <xdr:row>113</xdr:row>
      <xdr:rowOff>38160</xdr:rowOff>
    </xdr:from>
    <xdr:to>
      <xdr:col>35</xdr:col>
      <xdr:colOff>95040</xdr:colOff>
      <xdr:row>126</xdr:row>
      <xdr:rowOff>104400</xdr:rowOff>
    </xdr:to>
    <xdr:graphicFrame>
      <xdr:nvGraphicFramePr>
        <xdr:cNvPr id="438" name="Chart 124"/>
        <xdr:cNvGraphicFramePr/>
      </xdr:nvGraphicFramePr>
      <xdr:xfrm>
        <a:off x="18434880" y="18411840"/>
        <a:ext cx="5762160" cy="2171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26</xdr:col>
      <xdr:colOff>66600</xdr:colOff>
      <xdr:row>127</xdr:row>
      <xdr:rowOff>66600</xdr:rowOff>
    </xdr:from>
    <xdr:to>
      <xdr:col>35</xdr:col>
      <xdr:colOff>85320</xdr:colOff>
      <xdr:row>140</xdr:row>
      <xdr:rowOff>85320</xdr:rowOff>
    </xdr:to>
    <xdr:graphicFrame>
      <xdr:nvGraphicFramePr>
        <xdr:cNvPr id="439" name="Chart 127"/>
        <xdr:cNvGraphicFramePr/>
      </xdr:nvGraphicFramePr>
      <xdr:xfrm>
        <a:off x="18425160" y="20707200"/>
        <a:ext cx="5762160" cy="21240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twoCell">
    <xdr:from>
      <xdr:col>44</xdr:col>
      <xdr:colOff>35280</xdr:colOff>
      <xdr:row>132</xdr:row>
      <xdr:rowOff>0</xdr:rowOff>
    </xdr:from>
    <xdr:to>
      <xdr:col>44</xdr:col>
      <xdr:colOff>37800</xdr:colOff>
      <xdr:row>132</xdr:row>
      <xdr:rowOff>360</xdr:rowOff>
    </xdr:to>
    <xdr:sp>
      <xdr:nvSpPr>
        <xdr:cNvPr id="440" name="Text 55"/>
        <xdr:cNvSpPr/>
      </xdr:nvSpPr>
      <xdr:spPr>
        <a:xfrm>
          <a:off x="29646720" y="21450240"/>
          <a:ext cx="2520" cy="360"/>
        </a:xfrm>
        <a:prstGeom prst="rect">
          <a:avLst/>
        </a:prstGeom>
        <a:solidFill>
          <a:srgbClr val="ffffff"/>
        </a:solidFill>
        <a:ln w="0">
          <a:noFill/>
        </a:ln>
      </xdr:spPr>
      <xdr:style>
        <a:lnRef idx="0"/>
        <a:fillRef idx="0"/>
        <a:effectRef idx="0"/>
        <a:fontRef idx="minor"/>
      </xdr:style>
      <xdr:txBody>
        <a:bodyPr vertOverflow="clip" lIns="27360" rIns="0" tIns="18360" bIns="0" anchor="t" upright="1">
          <a:noAutofit/>
        </a:bodyPr>
        <a:p>
          <a:pPr>
            <a:lnSpc>
              <a:spcPct val="100000"/>
            </a:lnSpc>
          </a:pPr>
          <a:r>
            <a:rPr b="0" lang="en-US" sz="800" spc="-1" strike="noStrike">
              <a:solidFill>
                <a:srgbClr val="000000"/>
              </a:solidFill>
              <a:latin typeface="Arial"/>
            </a:rPr>
            <a:t>Diff</a:t>
          </a:r>
          <a:endParaRPr b="0" lang="en-US" sz="800" spc="-1" strike="noStrike">
            <a:latin typeface="Times New Roman"/>
          </a:endParaRPr>
        </a:p>
      </xdr:txBody>
    </xdr:sp>
    <xdr:clientData/>
  </xdr:twoCellAnchor>
  <xdr:twoCellAnchor editAs="oneCell">
    <xdr:from>
      <xdr:col>31</xdr:col>
      <xdr:colOff>19080</xdr:colOff>
      <xdr:row>93</xdr:row>
      <xdr:rowOff>9360</xdr:rowOff>
    </xdr:from>
    <xdr:to>
      <xdr:col>40</xdr:col>
      <xdr:colOff>504360</xdr:colOff>
      <xdr:row>108</xdr:row>
      <xdr:rowOff>47160</xdr:rowOff>
    </xdr:to>
    <xdr:graphicFrame>
      <xdr:nvGraphicFramePr>
        <xdr:cNvPr id="441" name="Chart 132"/>
        <xdr:cNvGraphicFramePr/>
      </xdr:nvGraphicFramePr>
      <xdr:xfrm>
        <a:off x="21672720" y="15144480"/>
        <a:ext cx="5994360" cy="24667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31</xdr:col>
      <xdr:colOff>38160</xdr:colOff>
      <xdr:row>102</xdr:row>
      <xdr:rowOff>133200</xdr:rowOff>
    </xdr:from>
    <xdr:to>
      <xdr:col>40</xdr:col>
      <xdr:colOff>542520</xdr:colOff>
      <xdr:row>117</xdr:row>
      <xdr:rowOff>56520</xdr:rowOff>
    </xdr:to>
    <xdr:graphicFrame>
      <xdr:nvGraphicFramePr>
        <xdr:cNvPr id="442" name="Chart 134"/>
        <xdr:cNvGraphicFramePr/>
      </xdr:nvGraphicFramePr>
      <xdr:xfrm>
        <a:off x="21691800" y="16725600"/>
        <a:ext cx="6013440" cy="23522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47</xdr:col>
      <xdr:colOff>162000</xdr:colOff>
      <xdr:row>75</xdr:row>
      <xdr:rowOff>28440</xdr:rowOff>
    </xdr:from>
    <xdr:to>
      <xdr:col>56</xdr:col>
      <xdr:colOff>171000</xdr:colOff>
      <xdr:row>88</xdr:row>
      <xdr:rowOff>37440</xdr:rowOff>
    </xdr:to>
    <xdr:graphicFrame>
      <xdr:nvGraphicFramePr>
        <xdr:cNvPr id="443" name="Chart 135"/>
        <xdr:cNvGraphicFramePr/>
      </xdr:nvGraphicFramePr>
      <xdr:xfrm>
        <a:off x="31609800" y="12249000"/>
        <a:ext cx="5518080" cy="211392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343080</xdr:colOff>
      <xdr:row>21</xdr:row>
      <xdr:rowOff>114480</xdr:rowOff>
    </xdr:from>
    <xdr:to>
      <xdr:col>23</xdr:col>
      <xdr:colOff>133200</xdr:colOff>
      <xdr:row>36</xdr:row>
      <xdr:rowOff>56880</xdr:rowOff>
    </xdr:to>
    <xdr:graphicFrame>
      <xdr:nvGraphicFramePr>
        <xdr:cNvPr id="444" name="Chart 136"/>
        <xdr:cNvGraphicFramePr/>
      </xdr:nvGraphicFramePr>
      <xdr:xfrm>
        <a:off x="10581840" y="3571920"/>
        <a:ext cx="4885920" cy="23713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361800</xdr:colOff>
      <xdr:row>14</xdr:row>
      <xdr:rowOff>9360</xdr:rowOff>
    </xdr:from>
    <xdr:to>
      <xdr:col>29</xdr:col>
      <xdr:colOff>247320</xdr:colOff>
      <xdr:row>28</xdr:row>
      <xdr:rowOff>113760</xdr:rowOff>
    </xdr:to>
    <xdr:graphicFrame>
      <xdr:nvGraphicFramePr>
        <xdr:cNvPr id="445" name="Chart 139"/>
        <xdr:cNvGraphicFramePr/>
      </xdr:nvGraphicFramePr>
      <xdr:xfrm>
        <a:off x="15696360" y="2333520"/>
        <a:ext cx="4980240" cy="237132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6.xml><?xml version="1.0" encoding="utf-8"?>
<xdr:wsDr xmlns:xdr="http://schemas.openxmlformats.org/drawingml/2006/spreadsheetDrawing" xmlns:a="http://schemas.openxmlformats.org/drawingml/2006/main" xmlns:r="http://schemas.openxmlformats.org/officeDocument/2006/relationships">
  <xdr:twoCellAnchor editAs="twoCell">
    <xdr:from>
      <xdr:col>11</xdr:col>
      <xdr:colOff>142920</xdr:colOff>
      <xdr:row>162</xdr:row>
      <xdr:rowOff>0</xdr:rowOff>
    </xdr:from>
    <xdr:to>
      <xdr:col>11</xdr:col>
      <xdr:colOff>437760</xdr:colOff>
      <xdr:row>162</xdr:row>
      <xdr:rowOff>360</xdr:rowOff>
    </xdr:to>
    <xdr:sp>
      <xdr:nvSpPr>
        <xdr:cNvPr id="446" name="Text 49"/>
        <xdr:cNvSpPr/>
      </xdr:nvSpPr>
      <xdr:spPr>
        <a:xfrm>
          <a:off x="7234560" y="26308080"/>
          <a:ext cx="294840" cy="360"/>
        </a:xfrm>
        <a:prstGeom prst="rect">
          <a:avLst/>
        </a:prstGeom>
        <a:solidFill>
          <a:srgbClr val="ffffff"/>
        </a:solidFill>
        <a:ln w="0">
          <a:noFill/>
        </a:ln>
      </xdr:spPr>
      <xdr:style>
        <a:lnRef idx="0"/>
        <a:fillRef idx="0"/>
        <a:effectRef idx="0"/>
        <a:fontRef idx="minor"/>
      </xdr:style>
      <xdr:txBody>
        <a:bodyPr vertOverflow="clip" lIns="27360" rIns="0" tIns="18360" bIns="0" anchor="t" upright="1">
          <a:noAutofit/>
        </a:bodyPr>
        <a:p>
          <a:pPr>
            <a:lnSpc>
              <a:spcPct val="100000"/>
            </a:lnSpc>
          </a:pPr>
          <a:r>
            <a:rPr b="0" lang="en-US" sz="800" spc="-1" strike="noStrike">
              <a:solidFill>
                <a:srgbClr val="000000"/>
              </a:solidFill>
              <a:latin typeface="Arial"/>
            </a:rPr>
            <a:t>Diff</a:t>
          </a:r>
          <a:endParaRPr b="0" lang="en-US" sz="800" spc="-1" strike="noStrike">
            <a:latin typeface="Times New Roman"/>
          </a:endParaRPr>
        </a:p>
      </xdr:txBody>
    </xdr:sp>
    <xdr:clientData/>
  </xdr:twoCellAnchor>
  <xdr:twoCellAnchor editAs="twoCell">
    <xdr:from>
      <xdr:col>37</xdr:col>
      <xdr:colOff>35640</xdr:colOff>
      <xdr:row>81</xdr:row>
      <xdr:rowOff>0</xdr:rowOff>
    </xdr:from>
    <xdr:to>
      <xdr:col>37</xdr:col>
      <xdr:colOff>37800</xdr:colOff>
      <xdr:row>81</xdr:row>
      <xdr:rowOff>360</xdr:rowOff>
    </xdr:to>
    <xdr:sp>
      <xdr:nvSpPr>
        <xdr:cNvPr id="447" name="Text 55"/>
        <xdr:cNvSpPr/>
      </xdr:nvSpPr>
      <xdr:spPr>
        <a:xfrm>
          <a:off x="25362000" y="13192200"/>
          <a:ext cx="2160" cy="360"/>
        </a:xfrm>
        <a:prstGeom prst="rect">
          <a:avLst/>
        </a:prstGeom>
        <a:solidFill>
          <a:srgbClr val="ffffff"/>
        </a:solidFill>
        <a:ln w="0">
          <a:noFill/>
        </a:ln>
      </xdr:spPr>
      <xdr:style>
        <a:lnRef idx="0"/>
        <a:fillRef idx="0"/>
        <a:effectRef idx="0"/>
        <a:fontRef idx="minor"/>
      </xdr:style>
      <xdr:txBody>
        <a:bodyPr vertOverflow="clip" lIns="27360" rIns="0" tIns="18360" bIns="0" anchor="t" upright="1">
          <a:noAutofit/>
        </a:bodyPr>
        <a:p>
          <a:pPr>
            <a:lnSpc>
              <a:spcPct val="100000"/>
            </a:lnSpc>
          </a:pPr>
          <a:r>
            <a:rPr b="0" lang="en-US" sz="800" spc="-1" strike="noStrike">
              <a:solidFill>
                <a:srgbClr val="000000"/>
              </a:solidFill>
              <a:latin typeface="Arial"/>
            </a:rPr>
            <a:t>Diff</a:t>
          </a:r>
          <a:endParaRPr b="0" lang="en-US" sz="800" spc="-1" strike="noStrike">
            <a:latin typeface="Times New Roman"/>
          </a:endParaRPr>
        </a:p>
      </xdr:txBody>
    </xdr:sp>
    <xdr:clientData/>
  </xdr:twoCellAnchor>
  <xdr:twoCellAnchor editAs="oneCell">
    <xdr:from>
      <xdr:col>26</xdr:col>
      <xdr:colOff>76320</xdr:colOff>
      <xdr:row>113</xdr:row>
      <xdr:rowOff>38160</xdr:rowOff>
    </xdr:from>
    <xdr:to>
      <xdr:col>35</xdr:col>
      <xdr:colOff>95040</xdr:colOff>
      <xdr:row>126</xdr:row>
      <xdr:rowOff>104400</xdr:rowOff>
    </xdr:to>
    <xdr:graphicFrame>
      <xdr:nvGraphicFramePr>
        <xdr:cNvPr id="448" name="Chart 124"/>
        <xdr:cNvGraphicFramePr/>
      </xdr:nvGraphicFramePr>
      <xdr:xfrm>
        <a:off x="18434880" y="18411840"/>
        <a:ext cx="5762160" cy="2171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26</xdr:col>
      <xdr:colOff>66600</xdr:colOff>
      <xdr:row>127</xdr:row>
      <xdr:rowOff>66600</xdr:rowOff>
    </xdr:from>
    <xdr:to>
      <xdr:col>35</xdr:col>
      <xdr:colOff>85320</xdr:colOff>
      <xdr:row>140</xdr:row>
      <xdr:rowOff>85320</xdr:rowOff>
    </xdr:to>
    <xdr:graphicFrame>
      <xdr:nvGraphicFramePr>
        <xdr:cNvPr id="449" name="Chart 127"/>
        <xdr:cNvGraphicFramePr/>
      </xdr:nvGraphicFramePr>
      <xdr:xfrm>
        <a:off x="18425160" y="20707200"/>
        <a:ext cx="5762160" cy="21240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twoCell">
    <xdr:from>
      <xdr:col>44</xdr:col>
      <xdr:colOff>35280</xdr:colOff>
      <xdr:row>132</xdr:row>
      <xdr:rowOff>0</xdr:rowOff>
    </xdr:from>
    <xdr:to>
      <xdr:col>44</xdr:col>
      <xdr:colOff>37800</xdr:colOff>
      <xdr:row>132</xdr:row>
      <xdr:rowOff>360</xdr:rowOff>
    </xdr:to>
    <xdr:sp>
      <xdr:nvSpPr>
        <xdr:cNvPr id="450" name="Text 55"/>
        <xdr:cNvSpPr/>
      </xdr:nvSpPr>
      <xdr:spPr>
        <a:xfrm>
          <a:off x="29646720" y="21450240"/>
          <a:ext cx="2520" cy="360"/>
        </a:xfrm>
        <a:prstGeom prst="rect">
          <a:avLst/>
        </a:prstGeom>
        <a:solidFill>
          <a:srgbClr val="ffffff"/>
        </a:solidFill>
        <a:ln w="0">
          <a:noFill/>
        </a:ln>
      </xdr:spPr>
      <xdr:style>
        <a:lnRef idx="0"/>
        <a:fillRef idx="0"/>
        <a:effectRef idx="0"/>
        <a:fontRef idx="minor"/>
      </xdr:style>
      <xdr:txBody>
        <a:bodyPr vertOverflow="clip" lIns="27360" rIns="0" tIns="18360" bIns="0" anchor="t" upright="1">
          <a:noAutofit/>
        </a:bodyPr>
        <a:p>
          <a:pPr>
            <a:lnSpc>
              <a:spcPct val="100000"/>
            </a:lnSpc>
          </a:pPr>
          <a:r>
            <a:rPr b="0" lang="en-US" sz="800" spc="-1" strike="noStrike">
              <a:solidFill>
                <a:srgbClr val="000000"/>
              </a:solidFill>
              <a:latin typeface="Arial"/>
            </a:rPr>
            <a:t>Diff</a:t>
          </a:r>
          <a:endParaRPr b="0" lang="en-US" sz="800" spc="-1" strike="noStrike">
            <a:latin typeface="Times New Roman"/>
          </a:endParaRPr>
        </a:p>
      </xdr:txBody>
    </xdr:sp>
    <xdr:clientData/>
  </xdr:twoCellAnchor>
  <xdr:twoCellAnchor editAs="oneCell">
    <xdr:from>
      <xdr:col>31</xdr:col>
      <xdr:colOff>19080</xdr:colOff>
      <xdr:row>93</xdr:row>
      <xdr:rowOff>9360</xdr:rowOff>
    </xdr:from>
    <xdr:to>
      <xdr:col>40</xdr:col>
      <xdr:colOff>504360</xdr:colOff>
      <xdr:row>108</xdr:row>
      <xdr:rowOff>47160</xdr:rowOff>
    </xdr:to>
    <xdr:graphicFrame>
      <xdr:nvGraphicFramePr>
        <xdr:cNvPr id="451" name="Chart 132"/>
        <xdr:cNvGraphicFramePr/>
      </xdr:nvGraphicFramePr>
      <xdr:xfrm>
        <a:off x="21672720" y="15144480"/>
        <a:ext cx="5994360" cy="24667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31</xdr:col>
      <xdr:colOff>38160</xdr:colOff>
      <xdr:row>102</xdr:row>
      <xdr:rowOff>133200</xdr:rowOff>
    </xdr:from>
    <xdr:to>
      <xdr:col>40</xdr:col>
      <xdr:colOff>542520</xdr:colOff>
      <xdr:row>117</xdr:row>
      <xdr:rowOff>56520</xdr:rowOff>
    </xdr:to>
    <xdr:graphicFrame>
      <xdr:nvGraphicFramePr>
        <xdr:cNvPr id="452" name="Chart 134"/>
        <xdr:cNvGraphicFramePr/>
      </xdr:nvGraphicFramePr>
      <xdr:xfrm>
        <a:off x="21691800" y="16725600"/>
        <a:ext cx="6013440" cy="23522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47</xdr:col>
      <xdr:colOff>162000</xdr:colOff>
      <xdr:row>75</xdr:row>
      <xdr:rowOff>28440</xdr:rowOff>
    </xdr:from>
    <xdr:to>
      <xdr:col>56</xdr:col>
      <xdr:colOff>171000</xdr:colOff>
      <xdr:row>88</xdr:row>
      <xdr:rowOff>37440</xdr:rowOff>
    </xdr:to>
    <xdr:graphicFrame>
      <xdr:nvGraphicFramePr>
        <xdr:cNvPr id="453" name="Chart 135"/>
        <xdr:cNvGraphicFramePr/>
      </xdr:nvGraphicFramePr>
      <xdr:xfrm>
        <a:off x="31609800" y="12249000"/>
        <a:ext cx="5518080" cy="211392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343080</xdr:colOff>
      <xdr:row>21</xdr:row>
      <xdr:rowOff>114480</xdr:rowOff>
    </xdr:from>
    <xdr:to>
      <xdr:col>23</xdr:col>
      <xdr:colOff>133200</xdr:colOff>
      <xdr:row>36</xdr:row>
      <xdr:rowOff>56880</xdr:rowOff>
    </xdr:to>
    <xdr:graphicFrame>
      <xdr:nvGraphicFramePr>
        <xdr:cNvPr id="454" name="Chart 136"/>
        <xdr:cNvGraphicFramePr/>
      </xdr:nvGraphicFramePr>
      <xdr:xfrm>
        <a:off x="10581840" y="3571920"/>
        <a:ext cx="4885920" cy="23713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361800</xdr:colOff>
      <xdr:row>14</xdr:row>
      <xdr:rowOff>9360</xdr:rowOff>
    </xdr:from>
    <xdr:to>
      <xdr:col>29</xdr:col>
      <xdr:colOff>247320</xdr:colOff>
      <xdr:row>28</xdr:row>
      <xdr:rowOff>113760</xdr:rowOff>
    </xdr:to>
    <xdr:graphicFrame>
      <xdr:nvGraphicFramePr>
        <xdr:cNvPr id="455" name="Chart 139"/>
        <xdr:cNvGraphicFramePr/>
      </xdr:nvGraphicFramePr>
      <xdr:xfrm>
        <a:off x="15696360" y="2333520"/>
        <a:ext cx="4980240" cy="237132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7.xml><?xml version="1.0" encoding="utf-8"?>
<xdr:wsDr xmlns:xdr="http://schemas.openxmlformats.org/drawingml/2006/spreadsheetDrawing" xmlns:a="http://schemas.openxmlformats.org/drawingml/2006/main" xmlns:r="http://schemas.openxmlformats.org/officeDocument/2006/relationships">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1" name="Button 13" descr="Add Cpk" hidden="0"/>
            <xdr:cNvSpPr/>
          </xdr:nvSpPr>
          <xdr:spPr>
            <a:xfrm>
              <a:off x="0" y="0"/>
              <a:ext cx="0" cy="0"/>
            </a:xfrm>
            <a:prstGeom prst="rect">
              <a:avLst/>
            </a:prstGeom>
          </xdr:spPr>
          <xdr:txBody>
            <a:bodyPr anchor="ctr">
              <a:noAutofit/>
            </a:bodyPr>
            <a:p>
              <a:r>
                <a:t>Add Cpk</a:t>
              </a:r>
            </a:p>
          </xdr:txBody>
        </xdr:sp>
        <xdr:clientData/>
      </xdr:twoCellAnchor>
    </mc:Choice>
  </mc:AlternateContent>
</xdr:wsDr>
</file>

<file path=xl/drawings/drawing59.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38</xdr:row>
      <xdr:rowOff>0</xdr:rowOff>
    </xdr:from>
    <xdr:to>
      <xdr:col>19</xdr:col>
      <xdr:colOff>18720</xdr:colOff>
      <xdr:row>77</xdr:row>
      <xdr:rowOff>151920</xdr:rowOff>
    </xdr:to>
    <xdr:graphicFrame>
      <xdr:nvGraphicFramePr>
        <xdr:cNvPr id="456" name="Chart 9"/>
        <xdr:cNvGraphicFramePr/>
      </xdr:nvGraphicFramePr>
      <xdr:xfrm>
        <a:off x="191160" y="6181560"/>
        <a:ext cx="8551800" cy="6305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0.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0.380409159791211</cdr:x>
      <cdr:y>0.00753596711577986</cdr:y>
    </cdr:from>
    <cdr:to>
      <cdr:x>0.394468765785486</cdr:x>
      <cdr:y>0.0286595113039507</cdr:y>
    </cdr:to>
    <cdr:sp>
      <cdr:nvSpPr>
        <cdr:cNvPr id="457" name="SourceData" hidden="1"/>
        <cdr:cNvSpPr/>
      </cdr:nvSpPr>
      <cdr:spPr>
        <a:xfrm>
          <a:off x="3253320" y="47520"/>
          <a:ext cx="120240" cy="133200"/>
        </a:xfrm>
        <a:prstGeom prst="rect">
          <a:avLst/>
        </a:prstGeom>
        <a:noFill/>
        <a:ln w="1">
          <a:noFill/>
        </a:ln>
      </cdr:spPr>
      <cdr:style>
        <a:lnRef idx="0"/>
        <a:fillRef idx="0"/>
        <a:effectRef idx="0"/>
        <a:fontRef idx="minor"/>
      </cdr:style>
      <cdr:txBody>
        <a:bodyPr vertOverflow="clip" lIns="27360" rIns="0" tIns="18360" bIns="0" anchor="t" upright="1">
          <a:noAutofit/>
        </a:bodyPr>
        <a:p>
          <a:pPr>
            <a:lnSpc>
              <a:spcPct val="100000"/>
            </a:lnSpc>
          </a:pPr>
          <a:r>
            <a:rPr b="0" lang="en-US" sz="620" spc="-1" strike="noStrike">
              <a:solidFill>
                <a:srgbClr val="000000"/>
              </a:solidFill>
              <a:latin typeface="Arial"/>
            </a:rPr>
            <a:t>Sheet3</a:t>
          </a:r>
          <a:endParaRPr b="0" sz="620" spc="-1" strike="noStrike">
            <a:latin typeface="Times New Roman"/>
          </a:endParaRPr>
        </a:p>
      </cdr:txBody>
    </cdr:sp>
  </cdr:relSizeAnchor>
  <cdr:relSizeAnchor>
    <cdr:from>
      <cdr:x>0.400404108435764</cdr:x>
      <cdr:y>0.00753596711577986</cdr:y>
    </cdr:from>
    <cdr:to>
      <cdr:x>0.41690520289611</cdr:x>
      <cdr:y>0.0286595113039507</cdr:y>
    </cdr:to>
    <cdr:sp>
      <cdr:nvSpPr>
        <cdr:cNvPr id="458" name="ChartType" hidden="1"/>
        <cdr:cNvSpPr/>
      </cdr:nvSpPr>
      <cdr:spPr>
        <a:xfrm>
          <a:off x="3424320" y="47520"/>
          <a:ext cx="141120" cy="133200"/>
        </a:xfrm>
        <a:prstGeom prst="rect">
          <a:avLst/>
        </a:prstGeom>
        <a:noFill/>
        <a:ln w="1">
          <a:noFill/>
        </a:ln>
      </cdr:spPr>
      <cdr:style>
        <a:lnRef idx="0"/>
        <a:fillRef idx="0"/>
        <a:effectRef idx="0"/>
        <a:fontRef idx="minor"/>
      </cdr:style>
      <cdr:txBody>
        <a:bodyPr vertOverflow="clip" lIns="27360" rIns="0" tIns="18360" bIns="0" anchor="t" upright="1">
          <a:noAutofit/>
        </a:bodyPr>
        <a:p>
          <a:pPr>
            <a:lnSpc>
              <a:spcPct val="100000"/>
            </a:lnSpc>
          </a:pPr>
          <a:r>
            <a:rPr b="0" lang="en-US" sz="620" spc="-1" strike="noStrike">
              <a:solidFill>
                <a:srgbClr val="000000"/>
              </a:solidFill>
              <a:latin typeface="Arial"/>
            </a:rPr>
            <a:t>Histogram</a:t>
          </a:r>
          <a:endParaRPr b="0" sz="620" spc="-1" strike="noStrike">
            <a:latin typeface="Times New Roman"/>
          </a:endParaRPr>
        </a:p>
      </cdr:txBody>
    </cdr:sp>
  </cdr:relSizeAnchor>
</c:userShapes>
</file>

<file path=xl/drawings/drawing6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132120</xdr:colOff>
      <xdr:row>0</xdr:row>
      <xdr:rowOff>34560</xdr:rowOff>
    </xdr:from>
    <xdr:to>
      <xdr:col>8</xdr:col>
      <xdr:colOff>824400</xdr:colOff>
      <xdr:row>0</xdr:row>
      <xdr:rowOff>158040</xdr:rowOff>
    </xdr:to>
    <xdr:pic>
      <xdr:nvPicPr>
        <xdr:cNvPr id="459" name="Picture 248" descr=""/>
        <xdr:cNvPicPr/>
      </xdr:nvPicPr>
      <xdr:blipFill>
        <a:blip r:embed="rId1"/>
        <a:stretch/>
      </xdr:blipFill>
      <xdr:spPr>
        <a:xfrm>
          <a:off x="8013240" y="34560"/>
          <a:ext cx="692280" cy="123480"/>
        </a:xfrm>
        <a:prstGeom prst="rect">
          <a:avLst/>
        </a:prstGeom>
        <a:ln w="1">
          <a:noFill/>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1" name="Check Box 18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2" name="Check Box 18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3" name="Check Box 18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4" name="Check Box 18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5" name="Check Box 18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6" name="Check Box 18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7" name="Check Box 18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8" name="Check Box 18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9" name="Check Box 18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0" name="Check Box 19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1" name="Check Box 19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2" name="Check Box 19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3" name="Check Box 19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4" name="Check Box 19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5" name="Check Box 19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6" name="Check Box 19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7" name="Check Box 19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8" name="Check Box 19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9" name="Check Box 19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0" name="Check Box 20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1" name="Check Box 20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2" name="Check Box 20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3" name="Check Box 20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4" name="Check Box 20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5" name="Check Box 20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6" name="Check Box 20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7" name="Check Box 20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8" name="Check Box 20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9" name="Check Box 20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0" name="Check Box 21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1" name="Check Box 21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2" name="Check Box 21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3" name="Check Box 21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4" name="Check Box 21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5" name="Check Box 21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6" name="Check Box 21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7" name="Check Box 21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8" name="Check Box 21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9" name="Check Box 21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0" name="Check Box 22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1" name="Check Box 22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2" name="Check Box 22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3" name="Check Box 22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4" name="Check Box 22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5" name="Check Box 225" descr="" hidden="0"/>
            <xdr:cNvSpPr/>
          </xdr:nvSpPr>
          <xdr:spPr>
            <a:xfrm>
              <a:off x="0" y="0"/>
              <a:ext cx="0" cy="0"/>
            </a:xfrm>
            <a:prstGeom prst="rect">
              <a:avLst/>
            </a:prstGeom>
          </xdr:spPr>
          <xdr:txBody>
            <a:bodyPr anchor="ctr">
              <a:noAutofit/>
            </a:bodyPr>
            <a:p>
              <a:r>
                <a:t/>
              </a:r>
            </a:p>
          </xdr:txBody>
        </xdr:sp>
        <xdr:clientData/>
      </xdr:twoCellAnchor>
    </mc:Choice>
  </mc:AlternateContent>
</xdr:wsDr>
</file>

<file path=xl/worksheets/_rels/sheet1.xml.rels><?xml version="1.0" encoding="UTF-8"?>
<Relationships xmlns="http://schemas.openxmlformats.org/package/2006/relationships"><Relationship Id="rId1" Type="http://schemas.openxmlformats.org/officeDocument/2006/relationships/hyperlink" Target="http://en.wikipedia.org/wiki/Failure_mode_and_effects_analysis" TargetMode="External"/><Relationship Id="rId2" Type="http://schemas.openxmlformats.org/officeDocument/2006/relationships/hyperlink" Target="http://en.wikipedia.org/wiki/Statistical_process_control" TargetMode="External"/>
</Relationships>
</file>

<file path=xl/worksheets/_rels/sheet10.xml.rels><?xml version="1.0" encoding="UTF-8"?>
<Relationships xmlns="http://schemas.openxmlformats.org/package/2006/relationships"><Relationship Id="rId1" Type="http://schemas.openxmlformats.org/officeDocument/2006/relationships/drawing" Target="../drawings/drawing51.xml"/>
</Relationships>
</file>

<file path=xl/worksheets/_rels/sheet11.xml.rels><?xml version="1.0" encoding="UTF-8"?>
<Relationships xmlns="http://schemas.openxmlformats.org/package/2006/relationships"><Relationship Id="rId1" Type="http://schemas.openxmlformats.org/officeDocument/2006/relationships/drawing" Target="../drawings/drawing52.xml"/>
</Relationships>
</file>

<file path=xl/worksheets/_rels/sheet12.xml.rels><?xml version="1.0" encoding="UTF-8"?>
<Relationships xmlns="http://schemas.openxmlformats.org/package/2006/relationships"><Relationship Id="rId1" Type="http://schemas.openxmlformats.org/officeDocument/2006/relationships/drawing" Target="../drawings/drawing53.xml"/>
</Relationships>
</file>

<file path=xl/worksheets/_rels/sheet13.xml.rels><?xml version="1.0" encoding="UTF-8"?>
<Relationships xmlns="http://schemas.openxmlformats.org/package/2006/relationships"><Relationship Id="rId1" Type="http://schemas.openxmlformats.org/officeDocument/2006/relationships/drawing" Target="../drawings/drawing54.xml"/>
</Relationships>
</file>

<file path=xl/worksheets/_rels/sheet14.xml.rels><?xml version="1.0" encoding="UTF-8"?>
<Relationships xmlns="http://schemas.openxmlformats.org/package/2006/relationships"><Relationship Id="rId1" Type="http://schemas.openxmlformats.org/officeDocument/2006/relationships/drawing" Target="../drawings/drawing55.xml"/>
</Relationships>
</file>

<file path=xl/worksheets/_rels/sheet15.xml.rels><?xml version="1.0" encoding="UTF-8"?>
<Relationships xmlns="http://schemas.openxmlformats.org/package/2006/relationships"><Relationship Id="rId1" Type="http://schemas.openxmlformats.org/officeDocument/2006/relationships/drawing" Target="../drawings/drawing56.xml"/>
</Relationships>
</file>

<file path=xl/worksheets/_rels/sheet18.xml.rels><?xml version="1.0" encoding="UTF-8"?>
<Relationships xmlns="http://schemas.openxmlformats.org/package/2006/relationships"><Relationship Id="rId1" Type="http://schemas.openxmlformats.org/officeDocument/2006/relationships/drawing" Target="../drawings/drawing57.xml"/><Relationship Id="rId2" Type="http://schemas.openxmlformats.org/officeDocument/2006/relationships/vmlDrawing" Target="../drawings/vmlDrawing6.vml"/><Relationship Id="rId3" Type="http://schemas.openxmlformats.org/officeDocument/2006/relationships/ctrlProp" Target="../ctrlProps/ctrlProps58.xml"/>
</Relationships>
</file>

<file path=xl/worksheets/_rels/sheet2.xml.rels><?xml version="1.0" encoding="UTF-8"?>
<Relationships xmlns="http://schemas.openxmlformats.org/package/2006/relationships"><Relationship Id="rId1" Type="http://schemas.openxmlformats.org/officeDocument/2006/relationships/hyperlink" Target="http://www.philips.com/shared/global/assets/Sustainability/rsl.pdf" TargetMode="External"/><Relationship Id="rId2" Type="http://schemas.openxmlformats.org/officeDocument/2006/relationships/drawing" Target="../drawings/drawing1.xml"/><Relationship Id="rId3" Type="http://schemas.openxmlformats.org/officeDocument/2006/relationships/vmlDrawing" Target="../drawings/vmlDrawing1.vml"/><Relationship Id="rId4" Type="http://schemas.openxmlformats.org/officeDocument/2006/relationships/ctrlProp" Target="../ctrlProps/ctrlProps2.xml"/><Relationship Id="rId5" Type="http://schemas.openxmlformats.org/officeDocument/2006/relationships/ctrlProp" Target="../ctrlProps/ctrlProps3.xml"/><Relationship Id="rId6" Type="http://schemas.openxmlformats.org/officeDocument/2006/relationships/ctrlProp" Target="../ctrlProps/ctrlProps4.xml"/><Relationship Id="rId7" Type="http://schemas.openxmlformats.org/officeDocument/2006/relationships/ctrlProp" Target="../ctrlProps/ctrlProps5.xml"/><Relationship Id="rId8" Type="http://schemas.openxmlformats.org/officeDocument/2006/relationships/ctrlProp" Target="../ctrlProps/ctrlProps6.xml"/><Relationship Id="rId9" Type="http://schemas.openxmlformats.org/officeDocument/2006/relationships/ctrlProp" Target="../ctrlProps/ctrlProps7.xml"/><Relationship Id="rId10" Type="http://schemas.openxmlformats.org/officeDocument/2006/relationships/ctrlProp" Target="../ctrlProps/ctrlProps8.xml"/><Relationship Id="rId11" Type="http://schemas.openxmlformats.org/officeDocument/2006/relationships/ctrlProp" Target="../ctrlProps/ctrlProps9.xml"/><Relationship Id="rId12" Type="http://schemas.openxmlformats.org/officeDocument/2006/relationships/ctrlProp" Target="../ctrlProps/ctrlProps10.xml"/><Relationship Id="rId13" Type="http://schemas.openxmlformats.org/officeDocument/2006/relationships/ctrlProp" Target="../ctrlProps/ctrlProps11.xml"/><Relationship Id="rId14" Type="http://schemas.openxmlformats.org/officeDocument/2006/relationships/ctrlProp" Target="../ctrlProps/ctrlProps12.xml"/><Relationship Id="rId15" Type="http://schemas.openxmlformats.org/officeDocument/2006/relationships/ctrlProp" Target="../ctrlProps/ctrlProps13.xml"/><Relationship Id="rId16" Type="http://schemas.openxmlformats.org/officeDocument/2006/relationships/ctrlProp" Target="../ctrlProps/ctrlProps14.xml"/><Relationship Id="rId17" Type="http://schemas.openxmlformats.org/officeDocument/2006/relationships/ctrlProp" Target="../ctrlProps/ctrlProps15.xml"/><Relationship Id="rId18" Type="http://schemas.openxmlformats.org/officeDocument/2006/relationships/ctrlProp" Target="../ctrlProps/ctrlProps16.xml"/><Relationship Id="rId19" Type="http://schemas.openxmlformats.org/officeDocument/2006/relationships/ctrlProp" Target="../ctrlProps/ctrlProps17.xml"/><Relationship Id="rId20" Type="http://schemas.openxmlformats.org/officeDocument/2006/relationships/ctrlProp" Target="../ctrlProps/ctrlProps18.xml"/><Relationship Id="rId21" Type="http://schemas.openxmlformats.org/officeDocument/2006/relationships/ctrlProp" Target="../ctrlProps/ctrlProps19.xml"/><Relationship Id="rId22" Type="http://schemas.openxmlformats.org/officeDocument/2006/relationships/ctrlProp" Target="../ctrlProps/ctrlProps20.xml"/><Relationship Id="rId23" Type="http://schemas.openxmlformats.org/officeDocument/2006/relationships/ctrlProp" Target="../ctrlProps/ctrlProps21.xml"/><Relationship Id="rId24" Type="http://schemas.openxmlformats.org/officeDocument/2006/relationships/ctrlProp" Target="../ctrlProps/ctrlProps22.xml"/><Relationship Id="rId25" Type="http://schemas.openxmlformats.org/officeDocument/2006/relationships/ctrlProp" Target="../ctrlProps/ctrlProps23.xml"/><Relationship Id="rId26" Type="http://schemas.openxmlformats.org/officeDocument/2006/relationships/ctrlProp" Target="../ctrlProps/ctrlProps24.xml"/><Relationship Id="rId27" Type="http://schemas.openxmlformats.org/officeDocument/2006/relationships/ctrlProp" Target="../ctrlProps/ctrlProps25.xml"/><Relationship Id="rId28" Type="http://schemas.openxmlformats.org/officeDocument/2006/relationships/ctrlProp" Target="../ctrlProps/ctrlProps26.xml"/><Relationship Id="rId29" Type="http://schemas.openxmlformats.org/officeDocument/2006/relationships/ctrlProp" Target="../ctrlProps/ctrlProps27.xml"/><Relationship Id="rId30" Type="http://schemas.openxmlformats.org/officeDocument/2006/relationships/ctrlProp" Target="../ctrlProps/ctrlProps28.xml"/><Relationship Id="rId31" Type="http://schemas.openxmlformats.org/officeDocument/2006/relationships/ctrlProp" Target="../ctrlProps/ctrlProps29.xml"/><Relationship Id="rId32" Type="http://schemas.openxmlformats.org/officeDocument/2006/relationships/ctrlProp" Target="../ctrlProps/ctrlProps30.xml"/><Relationship Id="rId33" Type="http://schemas.openxmlformats.org/officeDocument/2006/relationships/ctrlProp" Target="../ctrlProps/ctrlProps31.xml"/><Relationship Id="rId34" Type="http://schemas.openxmlformats.org/officeDocument/2006/relationships/ctrlProp" Target="../ctrlProps/ctrlProps32.xml"/><Relationship Id="rId35" Type="http://schemas.openxmlformats.org/officeDocument/2006/relationships/ctrlProp" Target="../ctrlProps/ctrlProps33.xml"/><Relationship Id="rId36" Type="http://schemas.openxmlformats.org/officeDocument/2006/relationships/ctrlProp" Target="../ctrlProps/ctrlProps34.xml"/><Relationship Id="rId37" Type="http://schemas.openxmlformats.org/officeDocument/2006/relationships/ctrlProp" Target="../ctrlProps/ctrlProps35.xml"/><Relationship Id="rId38" Type="http://schemas.openxmlformats.org/officeDocument/2006/relationships/ctrlProp" Target="../ctrlProps/ctrlProps36.xml"/><Relationship Id="rId39" Type="http://schemas.openxmlformats.org/officeDocument/2006/relationships/ctrlProp" Target="../ctrlProps/ctrlProps37.xml"/><Relationship Id="rId40" Type="http://schemas.openxmlformats.org/officeDocument/2006/relationships/ctrlProp" Target="../ctrlProps/ctrlProps38.xml"/><Relationship Id="rId41" Type="http://schemas.openxmlformats.org/officeDocument/2006/relationships/ctrlProp" Target="../ctrlProps/ctrlProps39.xml"/><Relationship Id="rId42" Type="http://schemas.openxmlformats.org/officeDocument/2006/relationships/ctrlProp" Target="../ctrlProps/ctrlProps40.xml"/><Relationship Id="rId43" Type="http://schemas.openxmlformats.org/officeDocument/2006/relationships/ctrlProp" Target="../ctrlProps/ctrlProps41.xml"/><Relationship Id="rId44" Type="http://schemas.openxmlformats.org/officeDocument/2006/relationships/ctrlProp" Target="../ctrlProps/ctrlProps42.xml"/><Relationship Id="rId45" Type="http://schemas.openxmlformats.org/officeDocument/2006/relationships/ctrlProp" Target="../ctrlProps/ctrlProps43.xml"/>
</Relationships>
</file>

<file path=xl/worksheets/_rels/sheet20.xml.rels><?xml version="1.0" encoding="UTF-8"?>
<Relationships xmlns="http://schemas.openxmlformats.org/package/2006/relationships"><Relationship Id="rId1" Type="http://schemas.openxmlformats.org/officeDocument/2006/relationships/drawing" Target="../drawings/drawing59.xml"/>
</Relationships>
</file>

<file path=xl/worksheets/_rels/sheet27.xml.rels><?xml version="1.0" encoding="UTF-8"?>
<Relationships xmlns="http://schemas.openxmlformats.org/package/2006/relationships"><Relationship Id="rId1" Type="http://schemas.openxmlformats.org/officeDocument/2006/relationships/drawing" Target="../drawings/drawing61.xml"/><Relationship Id="rId2" Type="http://schemas.openxmlformats.org/officeDocument/2006/relationships/vmlDrawing" Target="../drawings/vmlDrawing7.vml"/><Relationship Id="rId3" Type="http://schemas.openxmlformats.org/officeDocument/2006/relationships/ctrlProp" Target="../ctrlProps/ctrlProps62.xml"/><Relationship Id="rId4" Type="http://schemas.openxmlformats.org/officeDocument/2006/relationships/ctrlProp" Target="../ctrlProps/ctrlProps63.xml"/><Relationship Id="rId5" Type="http://schemas.openxmlformats.org/officeDocument/2006/relationships/ctrlProp" Target="../ctrlProps/ctrlProps64.xml"/><Relationship Id="rId6" Type="http://schemas.openxmlformats.org/officeDocument/2006/relationships/ctrlProp" Target="../ctrlProps/ctrlProps65.xml"/><Relationship Id="rId7" Type="http://schemas.openxmlformats.org/officeDocument/2006/relationships/ctrlProp" Target="../ctrlProps/ctrlProps66.xml"/><Relationship Id="rId8" Type="http://schemas.openxmlformats.org/officeDocument/2006/relationships/ctrlProp" Target="../ctrlProps/ctrlProps67.xml"/><Relationship Id="rId9" Type="http://schemas.openxmlformats.org/officeDocument/2006/relationships/ctrlProp" Target="../ctrlProps/ctrlProps68.xml"/><Relationship Id="rId10" Type="http://schemas.openxmlformats.org/officeDocument/2006/relationships/ctrlProp" Target="../ctrlProps/ctrlProps69.xml"/><Relationship Id="rId11" Type="http://schemas.openxmlformats.org/officeDocument/2006/relationships/ctrlProp" Target="../ctrlProps/ctrlProps70.xml"/><Relationship Id="rId12" Type="http://schemas.openxmlformats.org/officeDocument/2006/relationships/ctrlProp" Target="../ctrlProps/ctrlProps71.xml"/><Relationship Id="rId13" Type="http://schemas.openxmlformats.org/officeDocument/2006/relationships/ctrlProp" Target="../ctrlProps/ctrlProps72.xml"/><Relationship Id="rId14" Type="http://schemas.openxmlformats.org/officeDocument/2006/relationships/ctrlProp" Target="../ctrlProps/ctrlProps73.xml"/><Relationship Id="rId15" Type="http://schemas.openxmlformats.org/officeDocument/2006/relationships/ctrlProp" Target="../ctrlProps/ctrlProps74.xml"/><Relationship Id="rId16" Type="http://schemas.openxmlformats.org/officeDocument/2006/relationships/ctrlProp" Target="../ctrlProps/ctrlProps75.xml"/><Relationship Id="rId17" Type="http://schemas.openxmlformats.org/officeDocument/2006/relationships/ctrlProp" Target="../ctrlProps/ctrlProps76.xml"/><Relationship Id="rId18" Type="http://schemas.openxmlformats.org/officeDocument/2006/relationships/ctrlProp" Target="../ctrlProps/ctrlProps77.xml"/><Relationship Id="rId19" Type="http://schemas.openxmlformats.org/officeDocument/2006/relationships/ctrlProp" Target="../ctrlProps/ctrlProps78.xml"/><Relationship Id="rId20" Type="http://schemas.openxmlformats.org/officeDocument/2006/relationships/ctrlProp" Target="../ctrlProps/ctrlProps79.xml"/><Relationship Id="rId21" Type="http://schemas.openxmlformats.org/officeDocument/2006/relationships/ctrlProp" Target="../ctrlProps/ctrlProps80.xml"/><Relationship Id="rId22" Type="http://schemas.openxmlformats.org/officeDocument/2006/relationships/ctrlProp" Target="../ctrlProps/ctrlProps81.xml"/><Relationship Id="rId23" Type="http://schemas.openxmlformats.org/officeDocument/2006/relationships/ctrlProp" Target="../ctrlProps/ctrlProps82.xml"/><Relationship Id="rId24" Type="http://schemas.openxmlformats.org/officeDocument/2006/relationships/ctrlProp" Target="../ctrlProps/ctrlProps83.xml"/><Relationship Id="rId25" Type="http://schemas.openxmlformats.org/officeDocument/2006/relationships/ctrlProp" Target="../ctrlProps/ctrlProps84.xml"/><Relationship Id="rId26" Type="http://schemas.openxmlformats.org/officeDocument/2006/relationships/ctrlProp" Target="../ctrlProps/ctrlProps85.xml"/><Relationship Id="rId27" Type="http://schemas.openxmlformats.org/officeDocument/2006/relationships/ctrlProp" Target="../ctrlProps/ctrlProps86.xml"/><Relationship Id="rId28" Type="http://schemas.openxmlformats.org/officeDocument/2006/relationships/ctrlProp" Target="../ctrlProps/ctrlProps87.xml"/><Relationship Id="rId29" Type="http://schemas.openxmlformats.org/officeDocument/2006/relationships/ctrlProp" Target="../ctrlProps/ctrlProps88.xml"/><Relationship Id="rId30" Type="http://schemas.openxmlformats.org/officeDocument/2006/relationships/ctrlProp" Target="../ctrlProps/ctrlProps89.xml"/><Relationship Id="rId31" Type="http://schemas.openxmlformats.org/officeDocument/2006/relationships/ctrlProp" Target="../ctrlProps/ctrlProps90.xml"/><Relationship Id="rId32" Type="http://schemas.openxmlformats.org/officeDocument/2006/relationships/ctrlProp" Target="../ctrlProps/ctrlProps91.xml"/><Relationship Id="rId33" Type="http://schemas.openxmlformats.org/officeDocument/2006/relationships/ctrlProp" Target="../ctrlProps/ctrlProps92.xml"/><Relationship Id="rId34" Type="http://schemas.openxmlformats.org/officeDocument/2006/relationships/ctrlProp" Target="../ctrlProps/ctrlProps93.xml"/><Relationship Id="rId35" Type="http://schemas.openxmlformats.org/officeDocument/2006/relationships/ctrlProp" Target="../ctrlProps/ctrlProps94.xml"/><Relationship Id="rId36" Type="http://schemas.openxmlformats.org/officeDocument/2006/relationships/ctrlProp" Target="../ctrlProps/ctrlProps95.xml"/><Relationship Id="rId37" Type="http://schemas.openxmlformats.org/officeDocument/2006/relationships/ctrlProp" Target="../ctrlProps/ctrlProps96.xml"/><Relationship Id="rId38" Type="http://schemas.openxmlformats.org/officeDocument/2006/relationships/ctrlProp" Target="../ctrlProps/ctrlProps97.xml"/><Relationship Id="rId39" Type="http://schemas.openxmlformats.org/officeDocument/2006/relationships/ctrlProp" Target="../ctrlProps/ctrlProps98.xml"/><Relationship Id="rId40" Type="http://schemas.openxmlformats.org/officeDocument/2006/relationships/ctrlProp" Target="../ctrlProps/ctrlProps99.xml"/><Relationship Id="rId41" Type="http://schemas.openxmlformats.org/officeDocument/2006/relationships/ctrlProp" Target="../ctrlProps/ctrlProps100.xml"/><Relationship Id="rId42" Type="http://schemas.openxmlformats.org/officeDocument/2006/relationships/ctrlProp" Target="../ctrlProps/ctrlProps101.xml"/><Relationship Id="rId43" Type="http://schemas.openxmlformats.org/officeDocument/2006/relationships/ctrlProp" Target="../ctrlProps/ctrlProps102.xml"/><Relationship Id="rId44" Type="http://schemas.openxmlformats.org/officeDocument/2006/relationships/ctrlProp" Target="../ctrlProps/ctrlProps103.xml"/><Relationship Id="rId45" Type="http://schemas.openxmlformats.org/officeDocument/2006/relationships/ctrlProp" Target="../ctrlProps/ctrlProps104.xml"/><Relationship Id="rId46" Type="http://schemas.openxmlformats.org/officeDocument/2006/relationships/ctrlProp" Target="../ctrlProps/ctrlProps105.xml"/><Relationship Id="rId47" Type="http://schemas.openxmlformats.org/officeDocument/2006/relationships/ctrlProp" Target="../ctrlProps/ctrlProps106.xml"/>
</Relationships>
</file>

<file path=xl/worksheets/_rels/sheet29.xml.rels><?xml version="1.0" encoding="UTF-8"?>
<Relationships xmlns="http://schemas.openxmlformats.org/package/2006/relationships"><Relationship Id="rId1" Type="http://schemas.openxmlformats.org/officeDocument/2006/relationships/drawing" Target="../drawings/drawing107.xml"/>
</Relationships>
</file>

<file path=xl/worksheets/_rels/sheet3.xml.rels><?xml version="1.0" encoding="UTF-8"?>
<Relationships xmlns="http://schemas.openxmlformats.org/package/2006/relationships"><Relationship Id="rId1" Type="http://schemas.openxmlformats.org/officeDocument/2006/relationships/drawing" Target="../drawings/drawing44.xml"/><Relationship Id="rId2" Type="http://schemas.openxmlformats.org/officeDocument/2006/relationships/vmlDrawing" Target="../drawings/vmlDrawing2.vml"/><Relationship Id="rId3" Type="http://schemas.openxmlformats.org/officeDocument/2006/relationships/ctrlProp" Target="../ctrlProps/ctrlProps45.xml"/><Relationship Id="rId4" Type="http://schemas.openxmlformats.org/officeDocument/2006/relationships/ctrlProp" Target="../ctrlProps/ctrlProps46.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47.xml"/><Relationship Id="rId3"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drawing" Target="../drawings/drawing48.xml"/>
</Relationships>
</file>

<file path=xl/worksheets/_rels/sheet9.xml.rels><?xml version="1.0" encoding="UTF-8"?>
<Relationships xmlns="http://schemas.openxmlformats.org/package/2006/relationships"><Relationship Id="rId1" Type="http://schemas.openxmlformats.org/officeDocument/2006/relationships/drawing" Target="../drawings/drawing49.xml"/><Relationship Id="rId2" Type="http://schemas.openxmlformats.org/officeDocument/2006/relationships/vmlDrawing" Target="../drawings/vmlDrawing5.vml"/><Relationship Id="rId3" Type="http://schemas.openxmlformats.org/officeDocument/2006/relationships/ctrlProp" Target="../ctrlProps/ctrlProps50.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7"/>
  <sheetViews>
    <sheetView showFormulas="false" showGridLines="true" showRowColHeaders="true" showZeros="true" rightToLeft="false" tabSelected="true" showOutlineSymbols="true" defaultGridColor="true" view="pageBreakPreview" topLeftCell="A16" colorId="64" zoomScale="100" zoomScaleNormal="100" zoomScalePageLayoutView="100" workbookViewId="0">
      <selection pane="topLeft" activeCell="A28" activeCellId="0" sqref="A28"/>
    </sheetView>
  </sheetViews>
  <sheetFormatPr defaultColWidth="11.43359375" defaultRowHeight="12.75" zeroHeight="false" outlineLevelRow="0" outlineLevelCol="0"/>
  <cols>
    <col collapsed="false" customWidth="true" hidden="false" outlineLevel="0" max="1" min="1" style="1" width="82.28"/>
    <col collapsed="false" customWidth="false" hidden="false" outlineLevel="0" max="1024" min="2" style="1" width="11.42"/>
  </cols>
  <sheetData>
    <row r="1" customFormat="false" ht="15.75" hidden="false" customHeight="false" outlineLevel="0" collapsed="false">
      <c r="A1" s="2" t="s">
        <v>0</v>
      </c>
    </row>
    <row r="2" customFormat="false" ht="12.75" hidden="false" customHeight="false" outlineLevel="0" collapsed="false">
      <c r="A2" s="3"/>
    </row>
    <row r="3" customFormat="false" ht="76.5" hidden="false" customHeight="false" outlineLevel="0" collapsed="false">
      <c r="A3" s="3" t="s">
        <v>1</v>
      </c>
    </row>
    <row r="4" customFormat="false" ht="12.75" hidden="false" customHeight="false" outlineLevel="0" collapsed="false">
      <c r="A4" s="3"/>
    </row>
    <row r="5" customFormat="false" ht="114.75" hidden="false" customHeight="false" outlineLevel="0" collapsed="false">
      <c r="A5" s="3" t="s">
        <v>2</v>
      </c>
    </row>
    <row r="6" customFormat="false" ht="12.75" hidden="false" customHeight="false" outlineLevel="0" collapsed="false">
      <c r="A6" s="3"/>
    </row>
    <row r="7" customFormat="false" ht="51" hidden="false" customHeight="false" outlineLevel="0" collapsed="false">
      <c r="A7" s="3" t="s">
        <v>3</v>
      </c>
    </row>
    <row r="8" customFormat="false" ht="12.75" hidden="false" customHeight="false" outlineLevel="0" collapsed="false">
      <c r="A8" s="4"/>
    </row>
    <row r="9" customFormat="false" ht="12.75" hidden="false" customHeight="false" outlineLevel="0" collapsed="false">
      <c r="A9" s="5" t="s">
        <v>4</v>
      </c>
    </row>
    <row r="10" customFormat="false" ht="12.75" hidden="false" customHeight="false" outlineLevel="0" collapsed="false">
      <c r="A10" s="5" t="s">
        <v>5</v>
      </c>
    </row>
    <row r="11" customFormat="false" ht="12.75" hidden="false" customHeight="false" outlineLevel="0" collapsed="false">
      <c r="A11" s="5" t="s">
        <v>6</v>
      </c>
    </row>
    <row r="12" customFormat="false" ht="24" hidden="false" customHeight="false" outlineLevel="0" collapsed="false">
      <c r="A12" s="5" t="s">
        <v>7</v>
      </c>
    </row>
    <row r="13" customFormat="false" ht="12.75" hidden="false" customHeight="false" outlineLevel="0" collapsed="false">
      <c r="A13" s="3"/>
    </row>
    <row r="14" customFormat="false" ht="38.25" hidden="false" customHeight="false" outlineLevel="0" collapsed="false">
      <c r="A14" s="3" t="s">
        <v>8</v>
      </c>
    </row>
    <row r="15" customFormat="false" ht="12.75" hidden="false" customHeight="false" outlineLevel="0" collapsed="false">
      <c r="A15" s="3"/>
    </row>
    <row r="16" customFormat="false" ht="15.75" hidden="false" customHeight="false" outlineLevel="0" collapsed="false">
      <c r="A16" s="6" t="s">
        <v>9</v>
      </c>
    </row>
    <row r="17" customFormat="false" ht="12.75" hidden="false" customHeight="false" outlineLevel="0" collapsed="false">
      <c r="A17" s="3"/>
    </row>
    <row r="18" customFormat="false" ht="12.75" hidden="false" customHeight="false" outlineLevel="0" collapsed="false">
      <c r="A18" s="3" t="s">
        <v>10</v>
      </c>
    </row>
    <row r="19" customFormat="false" ht="12.75" hidden="false" customHeight="false" outlineLevel="0" collapsed="false">
      <c r="A19" s="3"/>
    </row>
    <row r="20" customFormat="false" ht="76.5" hidden="false" customHeight="false" outlineLevel="0" collapsed="false">
      <c r="A20" s="7" t="s">
        <v>11</v>
      </c>
    </row>
    <row r="21" customFormat="false" ht="4.5" hidden="false" customHeight="true" outlineLevel="0" collapsed="false">
      <c r="A21" s="3"/>
    </row>
    <row r="22" customFormat="false" ht="38.25" hidden="false" customHeight="false" outlineLevel="0" collapsed="false">
      <c r="A22" s="7" t="s">
        <v>12</v>
      </c>
    </row>
    <row r="23" customFormat="false" ht="4.5" hidden="false" customHeight="true" outlineLevel="0" collapsed="false">
      <c r="A23" s="3"/>
    </row>
    <row r="24" customFormat="false" ht="38.25" hidden="false" customHeight="false" outlineLevel="0" collapsed="false">
      <c r="A24" s="7" t="s">
        <v>13</v>
      </c>
    </row>
    <row r="25" customFormat="false" ht="4.5" hidden="false" customHeight="true" outlineLevel="0" collapsed="false">
      <c r="A25" s="3"/>
    </row>
    <row r="26" customFormat="false" ht="38.25" hidden="false" customHeight="false" outlineLevel="0" collapsed="false">
      <c r="A26" s="7" t="s">
        <v>14</v>
      </c>
    </row>
    <row r="27" customFormat="false" ht="4.5" hidden="false" customHeight="true" outlineLevel="0" collapsed="false">
      <c r="A27" s="3"/>
    </row>
    <row r="28" customFormat="false" ht="63.75" hidden="false" customHeight="false" outlineLevel="0" collapsed="false">
      <c r="A28" s="8" t="s">
        <v>15</v>
      </c>
    </row>
    <row r="29" customFormat="false" ht="4.5" hidden="false" customHeight="true" outlineLevel="0" collapsed="false">
      <c r="A29" s="3"/>
    </row>
    <row r="30" customFormat="false" ht="25.5" hidden="false" customHeight="false" outlineLevel="0" collapsed="false">
      <c r="A30" s="7" t="s">
        <v>16</v>
      </c>
    </row>
    <row r="31" customFormat="false" ht="4.5" hidden="false" customHeight="true" outlineLevel="0" collapsed="false">
      <c r="A31" s="3"/>
    </row>
    <row r="32" customFormat="false" ht="38.25" hidden="false" customHeight="false" outlineLevel="0" collapsed="false">
      <c r="A32" s="7" t="s">
        <v>17</v>
      </c>
    </row>
    <row r="33" customFormat="false" ht="4.5" hidden="false" customHeight="true" outlineLevel="0" collapsed="false">
      <c r="A33" s="3"/>
    </row>
    <row r="34" customFormat="false" ht="38.25" hidden="false" customHeight="true" outlineLevel="0" collapsed="false">
      <c r="A34" s="7" t="s">
        <v>18</v>
      </c>
    </row>
    <row r="35" customFormat="false" ht="4.5" hidden="false" customHeight="true" outlineLevel="0" collapsed="false">
      <c r="A35" s="3"/>
    </row>
    <row r="36" customFormat="false" ht="38.25" hidden="false" customHeight="false" outlineLevel="0" collapsed="false">
      <c r="A36" s="7" t="s">
        <v>19</v>
      </c>
    </row>
    <row r="37" customFormat="false" ht="4.5" hidden="false" customHeight="true" outlineLevel="0" collapsed="false">
      <c r="A37" s="3"/>
    </row>
    <row r="38" customFormat="false" ht="51" hidden="false" customHeight="false" outlineLevel="0" collapsed="false">
      <c r="A38" s="7" t="s">
        <v>20</v>
      </c>
    </row>
    <row r="39" customFormat="false" ht="4.5" hidden="false" customHeight="true" outlineLevel="0" collapsed="false">
      <c r="A39" s="3"/>
    </row>
    <row r="40" customFormat="false" ht="76.5" hidden="false" customHeight="false" outlineLevel="0" collapsed="false">
      <c r="A40" s="7" t="s">
        <v>21</v>
      </c>
    </row>
    <row r="41" customFormat="false" ht="4.5" hidden="false" customHeight="true" outlineLevel="0" collapsed="false">
      <c r="A41" s="3"/>
    </row>
    <row r="42" customFormat="false" ht="38.25" hidden="false" customHeight="false" outlineLevel="0" collapsed="false">
      <c r="A42" s="3" t="s">
        <v>22</v>
      </c>
    </row>
    <row r="43" customFormat="false" ht="4.5" hidden="false" customHeight="true" outlineLevel="0" collapsed="false">
      <c r="A43" s="3"/>
    </row>
    <row r="44" customFormat="false" ht="38.25" hidden="false" customHeight="false" outlineLevel="0" collapsed="false">
      <c r="A44" s="8" t="s">
        <v>23</v>
      </c>
    </row>
    <row r="45" customFormat="false" ht="4.5" hidden="false" customHeight="true" outlineLevel="0" collapsed="false">
      <c r="A45" s="3"/>
    </row>
    <row r="46" customFormat="false" ht="25.5" hidden="false" customHeight="false" outlineLevel="0" collapsed="false">
      <c r="A46" s="7" t="s">
        <v>24</v>
      </c>
    </row>
    <row r="47" customFormat="false" ht="4.5" hidden="false" customHeight="true" outlineLevel="0" collapsed="false">
      <c r="A47" s="3"/>
    </row>
    <row r="48" customFormat="false" ht="25.5" hidden="false" customHeight="false" outlineLevel="0" collapsed="false">
      <c r="A48" s="7" t="s">
        <v>25</v>
      </c>
    </row>
    <row r="49" customFormat="false" ht="4.5" hidden="false" customHeight="true" outlineLevel="0" collapsed="false">
      <c r="A49" s="3"/>
    </row>
    <row r="50" customFormat="false" ht="38.25" hidden="false" customHeight="false" outlineLevel="0" collapsed="false">
      <c r="A50" s="7" t="s">
        <v>26</v>
      </c>
    </row>
    <row r="51" customFormat="false" ht="3" hidden="false" customHeight="true" outlineLevel="0" collapsed="false">
      <c r="A51" s="3"/>
    </row>
    <row r="52" customFormat="false" ht="25.5" hidden="false" customHeight="false" outlineLevel="0" collapsed="false">
      <c r="A52" s="7" t="s">
        <v>27</v>
      </c>
    </row>
    <row r="53" customFormat="false" ht="3.75" hidden="false" customHeight="true" outlineLevel="0" collapsed="false">
      <c r="A53" s="3"/>
    </row>
    <row r="54" customFormat="false" ht="25.5" hidden="false" customHeight="false" outlineLevel="0" collapsed="false">
      <c r="A54" s="7" t="s">
        <v>28</v>
      </c>
    </row>
    <row r="55" customFormat="false" ht="3.75" hidden="false" customHeight="true" outlineLevel="0" collapsed="false">
      <c r="A55" s="3"/>
    </row>
    <row r="56" customFormat="false" ht="51" hidden="false" customHeight="false" outlineLevel="0" collapsed="false">
      <c r="A56" s="7" t="s">
        <v>29</v>
      </c>
    </row>
    <row r="57" customFormat="false" ht="3.75" hidden="false" customHeight="true" outlineLevel="0" collapsed="false">
      <c r="A57" s="3"/>
    </row>
  </sheetData>
  <hyperlinks>
    <hyperlink ref="A28" r:id="rId1" display="5. DFMEA A copy of the Design Failure Mode and Effect Analysis (DFMEA), reviewed and signed-off by supplier and customer. If customer is design responsible, usually customer may not share this document with the supplier. However, the list of all critical or high impact product characteristics should be shared with the supplier, so they can be addressed on the PFMEA and Control Plan."/>
    <hyperlink ref="A44" r:id="rId2" display="12. Initial Process Studies Usually this section shows all Statistical Process Control charts affecting the most critical characteristics. The intent is to demonstrate that critical processes have stable variability and that is running near the intended nominal value."/>
  </hyperlinks>
  <printOptions headings="false" gridLines="false" gridLinesSet="true" horizontalCentered="false" verticalCentered="false"/>
  <pageMargins left="1.16805555555556" right="0.747916666666667" top="0.984027777777778" bottom="0.984027777777778" header="0.511811023622047" footer="0.511811023622047"/>
  <pageSetup paperSize="1" scale="91"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15" man="true" max="16383" min="0"/>
  </rowBreak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false" showRowColHeaders="true" showZeros="true" rightToLeft="false" tabSelected="false" showOutlineSymbols="true" defaultGridColor="true" view="pageBreakPreview" topLeftCell="A4" colorId="64" zoomScale="145" zoomScaleNormal="100" zoomScalePageLayoutView="145" workbookViewId="0">
      <selection pane="topLeft" activeCell="G26" activeCellId="0" sqref="G26"/>
    </sheetView>
  </sheetViews>
  <sheetFormatPr defaultColWidth="9.15625" defaultRowHeight="12.75" zeroHeight="true" outlineLevelRow="0" outlineLevelCol="0"/>
  <cols>
    <col collapsed="false" customWidth="false" hidden="true" outlineLevel="0" max="1024" min="11" style="0" width="9.14"/>
  </cols>
  <sheetData>
    <row r="1" customFormat="false" ht="12.75" hidden="false" customHeight="false" outlineLevel="0" collapsed="false"/>
    <row r="2" customFormat="false" ht="12.75" hidden="false" customHeight="false" outlineLevel="0" collapsed="false"/>
    <row r="3" customFormat="false" ht="12.75" hidden="false" customHeight="false" outlineLevel="0" collapsed="false"/>
    <row r="4" customFormat="false" ht="12.75" hidden="false" customHeight="false" outlineLevel="0" collapsed="false"/>
    <row r="5" customFormat="false" ht="12.75" hidden="false" customHeight="false" outlineLevel="0" collapsed="false"/>
    <row r="6" customFormat="false" ht="12.75" hidden="false" customHeight="false" outlineLevel="0" collapsed="false"/>
    <row r="7" customFormat="false" ht="12.75" hidden="false" customHeight="false" outlineLevel="0" collapsed="false"/>
    <row r="8" customFormat="false" ht="12.75" hidden="false" customHeight="false" outlineLevel="0" collapsed="false"/>
    <row r="9" customFormat="false" ht="12.75" hidden="false" customHeight="false" outlineLevel="0" collapsed="false"/>
    <row r="10" customFormat="false" ht="12.75" hidden="false" customHeight="false" outlineLevel="0" collapsed="false"/>
    <row r="11" customFormat="false" ht="12.75" hidden="false" customHeight="false" outlineLevel="0" collapsed="false"/>
    <row r="12" customFormat="false" ht="12.75" hidden="false" customHeight="false" outlineLevel="0" collapsed="false"/>
    <row r="13" customFormat="false" ht="12.75" hidden="false" customHeight="false" outlineLevel="0" collapsed="false"/>
    <row r="14" customFormat="false" ht="12.75" hidden="false" customHeight="false" outlineLevel="0" collapsed="false"/>
    <row r="15" customFormat="false" ht="12.75" hidden="false" customHeight="false" outlineLevel="0" collapsed="false"/>
    <row r="16" customFormat="false" ht="12.75" hidden="false" customHeight="false" outlineLevel="0" collapsed="false"/>
    <row r="17" customFormat="false" ht="12.75" hidden="false" customHeight="false" outlineLevel="0" collapsed="false"/>
    <row r="18" customFormat="false" ht="12.75" hidden="false" customHeight="false" outlineLevel="0" collapsed="false"/>
    <row r="19" customFormat="false" ht="12.75" hidden="false" customHeight="false" outlineLevel="0" collapsed="false"/>
    <row r="20" customFormat="false" ht="12.75" hidden="false" customHeight="false" outlineLevel="0" collapsed="false"/>
    <row r="21" customFormat="false" ht="12.75" hidden="false" customHeight="false" outlineLevel="0" collapsed="false"/>
    <row r="22" customFormat="false" ht="12.75" hidden="false" customHeight="false" outlineLevel="0" collapsed="false"/>
    <row r="23" customFormat="false" ht="12.75" hidden="false" customHeight="false" outlineLevel="0" collapsed="false"/>
    <row r="24" customFormat="false" ht="12.75" hidden="false" customHeight="false" outlineLevel="0" collapsed="false"/>
    <row r="25" customFormat="false" ht="12.75" hidden="false" customHeight="false" outlineLevel="0" collapsed="false"/>
    <row r="26" customFormat="false" ht="12.75" hidden="false" customHeight="false" outlineLevel="0" collapsed="false"/>
    <row r="27" customFormat="false" ht="12.75" hidden="false" customHeight="false" outlineLevel="0" collapsed="false"/>
    <row r="28" customFormat="false" ht="12.75" hidden="false" customHeight="false" outlineLevel="0" collapsed="false"/>
    <row r="29" customFormat="false" ht="12.75" hidden="false" customHeight="false" outlineLevel="0" collapsed="false"/>
    <row r="30" customFormat="false" ht="12.75" hidden="false" customHeight="false" outlineLevel="0" collapsed="false"/>
    <row r="31" customFormat="false" ht="12.75" hidden="false" customHeight="false" outlineLevel="0" collapsed="false"/>
    <row r="32" customFormat="false" ht="12.75" hidden="false" customHeight="false" outlineLevel="0" collapsed="false"/>
    <row r="33" customFormat="false" ht="12.75" hidden="false" customHeight="false" outlineLevel="0" collapsed="false"/>
    <row r="34" customFormat="false" ht="12.75" hidden="false" customHeight="false" outlineLevel="0" collapsed="false"/>
    <row r="35" customFormat="false" ht="12.75" hidden="false" customHeight="false" outlineLevel="0" collapsed="false"/>
    <row r="36" customFormat="false" ht="12.75" hidden="false" customHeight="false" outlineLevel="0" collapsed="false"/>
    <row r="37" customFormat="false" ht="12.75" hidden="false" customHeight="false" outlineLevel="0" collapsed="false"/>
    <row r="38" customFormat="false" ht="12.75" hidden="false" customHeight="false" outlineLevel="0" collapsed="false"/>
    <row r="39" customFormat="false" ht="12.75" hidden="false" customHeight="false" outlineLevel="0" collapsed="false"/>
    <row r="40" customFormat="false" ht="12.75" hidden="false" customHeight="false" outlineLevel="0" collapsed="false"/>
    <row r="41" customFormat="false" ht="12.75" hidden="false" customHeight="false" outlineLevel="0" collapsed="false"/>
    <row r="42" customFormat="false" ht="12.75" hidden="false" customHeight="false" outlineLevel="0" collapsed="false"/>
    <row r="43" customFormat="false" ht="12.75" hidden="false" customHeight="false" outlineLevel="0" collapsed="false"/>
  </sheetData>
  <sheetProtection sheet="true" password="cf58" objects="true" scenarios="true" selectLockedCells="true" selectUnlockedCells="true"/>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36"/>
  <sheetViews>
    <sheetView showFormulas="false" showGridLines="false" showRowColHeaders="true" showZeros="true" rightToLeft="false" tabSelected="false" showOutlineSymbols="true" defaultGridColor="true" view="pageBreakPreview" topLeftCell="A1" colorId="64" zoomScale="100" zoomScaleNormal="90" zoomScalePageLayoutView="100" workbookViewId="0">
      <selection pane="topLeft" activeCell="A22" activeCellId="0" sqref="A22"/>
    </sheetView>
  </sheetViews>
  <sheetFormatPr defaultColWidth="11.53515625" defaultRowHeight="12.8" zeroHeight="true" outlineLevelRow="0" outlineLevelCol="0"/>
  <cols>
    <col collapsed="false" customWidth="true" hidden="false" outlineLevel="0" max="1" min="1" style="330" width="13.14"/>
    <col collapsed="false" customWidth="true" hidden="false" outlineLevel="0" max="2" min="2" style="331" width="3.29"/>
    <col collapsed="false" customWidth="true" hidden="false" outlineLevel="0" max="5" min="3" style="331" width="9.14"/>
    <col collapsed="false" customWidth="true" hidden="false" outlineLevel="0" max="6" min="6" style="331" width="9.58"/>
    <col collapsed="false" customWidth="true" hidden="false" outlineLevel="0" max="7" min="7" style="331" width="9.14"/>
    <col collapsed="false" customWidth="true" hidden="false" outlineLevel="0" max="8" min="8" style="331" width="10.85"/>
    <col collapsed="false" customWidth="true" hidden="false" outlineLevel="0" max="12" min="9" style="331" width="9.14"/>
    <col collapsed="false" customWidth="true" hidden="false" outlineLevel="0" max="13" min="13" style="331" width="9.71"/>
    <col collapsed="false" customWidth="true" hidden="false" outlineLevel="0" max="14" min="14" style="331" width="9.14"/>
    <col collapsed="false" customWidth="true" hidden="false" outlineLevel="0" max="15" min="15" style="331" width="0.29"/>
    <col collapsed="false" customWidth="false" hidden="true" outlineLevel="0" max="1024" min="16" style="332" width="11.52"/>
  </cols>
  <sheetData>
    <row r="1" s="331" customFormat="true" ht="15.75" hidden="false" customHeight="true" outlineLevel="0" collapsed="false">
      <c r="A1" s="333" t="s">
        <v>235</v>
      </c>
      <c r="B1" s="333"/>
      <c r="C1" s="333"/>
      <c r="D1" s="333"/>
      <c r="E1" s="333"/>
      <c r="F1" s="333"/>
      <c r="G1" s="333"/>
      <c r="H1" s="333"/>
      <c r="I1" s="333"/>
      <c r="J1" s="333"/>
      <c r="K1" s="333"/>
      <c r="L1" s="333"/>
      <c r="M1" s="333"/>
      <c r="N1" s="333"/>
    </row>
    <row r="2" s="331" customFormat="true" ht="15.75" hidden="false" customHeight="true" outlineLevel="0" collapsed="false">
      <c r="A2" s="334" t="s">
        <v>236</v>
      </c>
      <c r="B2" s="334"/>
      <c r="C2" s="335"/>
      <c r="D2" s="335"/>
      <c r="E2" s="335"/>
      <c r="G2" s="336"/>
      <c r="H2" s="335"/>
      <c r="I2" s="335"/>
      <c r="J2" s="335"/>
      <c r="L2" s="336"/>
      <c r="M2" s="337"/>
      <c r="N2" s="337"/>
    </row>
    <row r="3" s="331" customFormat="true" ht="15.75" hidden="false" customHeight="true" outlineLevel="0" collapsed="false">
      <c r="A3" s="334" t="s">
        <v>237</v>
      </c>
      <c r="B3" s="334"/>
      <c r="C3" s="335"/>
      <c r="D3" s="335"/>
      <c r="E3" s="335"/>
      <c r="G3" s="336"/>
      <c r="H3" s="335"/>
      <c r="I3" s="335"/>
      <c r="J3" s="335"/>
      <c r="L3" s="336"/>
      <c r="M3" s="335"/>
      <c r="N3" s="335"/>
    </row>
    <row r="4" s="331" customFormat="true" ht="15.75" hidden="false" customHeight="true" outlineLevel="0" collapsed="false">
      <c r="A4" s="334" t="s">
        <v>238</v>
      </c>
      <c r="B4" s="334"/>
      <c r="C4" s="335"/>
      <c r="D4" s="335"/>
      <c r="E4" s="335"/>
      <c r="G4" s="336"/>
      <c r="H4" s="335"/>
      <c r="I4" s="335"/>
      <c r="J4" s="335"/>
      <c r="N4" s="338"/>
    </row>
    <row r="5" s="331" customFormat="true" ht="15.75" hidden="false" customHeight="true" outlineLevel="0" collapsed="false">
      <c r="A5" s="330"/>
      <c r="B5" s="336"/>
      <c r="G5" s="336"/>
      <c r="N5" s="338"/>
    </row>
    <row r="6" s="331" customFormat="true" ht="15.75" hidden="false" customHeight="true" outlineLevel="0" collapsed="false">
      <c r="A6" s="334" t="s">
        <v>239</v>
      </c>
      <c r="B6" s="334"/>
      <c r="C6" s="339"/>
      <c r="E6" s="336" t="s">
        <v>240</v>
      </c>
      <c r="F6" s="340" t="n">
        <f aca="false">3-COUNTIF(C12:C14,"")</f>
        <v>0</v>
      </c>
      <c r="G6" s="336" t="s">
        <v>241</v>
      </c>
      <c r="H6" s="340" t="str">
        <f aca="false">IF(F6=2,0.8862,IF(F6=3,0.5908,""))</f>
        <v/>
      </c>
      <c r="J6" s="336" t="s">
        <v>242</v>
      </c>
      <c r="K6" s="340" t="n">
        <f aca="false">(MAX(N15,N20,N25)-MIN(N15,N20,N25))</f>
        <v>0</v>
      </c>
      <c r="L6" s="336" t="s">
        <v>243</v>
      </c>
      <c r="M6" s="340" t="str">
        <f aca="false">IF(F6=2,3.27,IF(F6=3,2.58,""))</f>
        <v/>
      </c>
      <c r="N6" s="338"/>
    </row>
    <row r="7" s="331" customFormat="true" ht="15.75" hidden="false" customHeight="true" outlineLevel="0" collapsed="false">
      <c r="A7" s="334" t="s">
        <v>244</v>
      </c>
      <c r="B7" s="334"/>
      <c r="C7" s="339"/>
      <c r="E7" s="336" t="s">
        <v>245</v>
      </c>
      <c r="F7" s="340" t="n">
        <f aca="false">SUM((1-COUNTBLANK(C12)),(1-COUNTBLANK(C17)),(1-COUNTBLANK(C22)))</f>
        <v>0</v>
      </c>
      <c r="G7" s="336" t="s">
        <v>246</v>
      </c>
      <c r="H7" s="340" t="str">
        <f aca="false">IF(F7=2,0.7071,IF(F7=3,0.5231,""))</f>
        <v/>
      </c>
      <c r="J7" s="336" t="s">
        <v>247</v>
      </c>
      <c r="K7" s="340" t="e">
        <f aca="false">N29</f>
        <v>#DIV/0!</v>
      </c>
      <c r="L7" s="336" t="s">
        <v>248</v>
      </c>
      <c r="M7" s="340" t="n">
        <f aca="false">N28</f>
        <v>0</v>
      </c>
      <c r="N7" s="338"/>
    </row>
    <row r="8" s="331" customFormat="true" ht="15.75" hidden="false" customHeight="true" outlineLevel="0" collapsed="false">
      <c r="A8" s="341" t="s">
        <v>249</v>
      </c>
      <c r="B8" s="341"/>
      <c r="C8" s="342" t="n">
        <f aca="false">MAX(C6:C7)-MIN(C6:C7)</f>
        <v>0</v>
      </c>
      <c r="E8" s="336" t="s">
        <v>250</v>
      </c>
      <c r="F8" s="340" t="n">
        <f aca="false">10-COUNTIF(C12:L12,"")</f>
        <v>0</v>
      </c>
      <c r="G8" s="336" t="s">
        <v>251</v>
      </c>
      <c r="H8" s="340" t="e">
        <f aca="false">VLOOKUP(F8,G58:H66,2)</f>
        <v>#N/A</v>
      </c>
      <c r="N8" s="338"/>
    </row>
    <row r="9" s="331" customFormat="true" ht="15.75" hidden="false" customHeight="true" outlineLevel="0" collapsed="false">
      <c r="A9" s="343"/>
      <c r="B9" s="344"/>
      <c r="C9" s="344"/>
      <c r="D9" s="344"/>
      <c r="E9" s="344"/>
      <c r="F9" s="344"/>
      <c r="G9" s="344"/>
      <c r="H9" s="344"/>
      <c r="I9" s="344"/>
      <c r="J9" s="344"/>
      <c r="K9" s="344"/>
      <c r="L9" s="344"/>
      <c r="M9" s="344"/>
      <c r="N9" s="345"/>
    </row>
    <row r="10" s="331" customFormat="true" ht="18" hidden="false" customHeight="true" outlineLevel="0" collapsed="false">
      <c r="A10" s="346" t="s">
        <v>252</v>
      </c>
      <c r="B10" s="346"/>
      <c r="C10" s="347" t="s">
        <v>253</v>
      </c>
      <c r="D10" s="347"/>
      <c r="E10" s="347"/>
      <c r="F10" s="347"/>
      <c r="G10" s="347"/>
      <c r="H10" s="347"/>
      <c r="I10" s="347"/>
      <c r="J10" s="347"/>
      <c r="K10" s="347"/>
      <c r="L10" s="347"/>
      <c r="M10" s="348" t="s">
        <v>254</v>
      </c>
      <c r="N10" s="348"/>
    </row>
    <row r="11" s="331" customFormat="true" ht="18" hidden="false" customHeight="true" outlineLevel="0" collapsed="false">
      <c r="A11" s="346"/>
      <c r="B11" s="346"/>
      <c r="C11" s="349" t="n">
        <v>1</v>
      </c>
      <c r="D11" s="349" t="n">
        <v>2</v>
      </c>
      <c r="E11" s="349" t="n">
        <v>3</v>
      </c>
      <c r="F11" s="349" t="n">
        <v>4</v>
      </c>
      <c r="G11" s="349" t="n">
        <v>5</v>
      </c>
      <c r="H11" s="349" t="n">
        <v>6</v>
      </c>
      <c r="I11" s="349" t="n">
        <v>7</v>
      </c>
      <c r="J11" s="349" t="n">
        <v>8</v>
      </c>
      <c r="K11" s="349" t="n">
        <v>9</v>
      </c>
      <c r="L11" s="349" t="n">
        <v>10</v>
      </c>
      <c r="M11" s="348"/>
      <c r="N11" s="348"/>
    </row>
    <row r="12" s="331" customFormat="true" ht="18" hidden="false" customHeight="true" outlineLevel="0" collapsed="false">
      <c r="A12" s="350" t="s">
        <v>255</v>
      </c>
      <c r="B12" s="351" t="n">
        <v>1</v>
      </c>
      <c r="C12" s="339"/>
      <c r="D12" s="339"/>
      <c r="E12" s="339"/>
      <c r="F12" s="339"/>
      <c r="G12" s="339"/>
      <c r="H12" s="339"/>
      <c r="I12" s="339"/>
      <c r="J12" s="339"/>
      <c r="K12" s="339"/>
      <c r="L12" s="352"/>
      <c r="M12" s="340" t="str">
        <f aca="false">IF(C12="","",IF($F$6&lt;1,"",AVERAGE(C12:L12)))</f>
        <v/>
      </c>
      <c r="N12" s="340"/>
    </row>
    <row r="13" s="331" customFormat="true" ht="18" hidden="false" customHeight="true" outlineLevel="0" collapsed="false">
      <c r="A13" s="353"/>
      <c r="B13" s="354" t="n">
        <v>2</v>
      </c>
      <c r="C13" s="339"/>
      <c r="D13" s="339"/>
      <c r="E13" s="339"/>
      <c r="F13" s="339"/>
      <c r="G13" s="339"/>
      <c r="H13" s="339"/>
      <c r="I13" s="339"/>
      <c r="J13" s="339"/>
      <c r="K13" s="339"/>
      <c r="L13" s="352"/>
      <c r="M13" s="340" t="str">
        <f aca="false">IF(C13="","",IF($F$6&lt;1,"",AVERAGE(C13:L13)))</f>
        <v/>
      </c>
      <c r="N13" s="340"/>
    </row>
    <row r="14" s="331" customFormat="true" ht="18" hidden="false" customHeight="true" outlineLevel="0" collapsed="false">
      <c r="A14" s="353"/>
      <c r="B14" s="354" t="n">
        <v>3</v>
      </c>
      <c r="C14" s="339"/>
      <c r="D14" s="339"/>
      <c r="E14" s="339"/>
      <c r="F14" s="339"/>
      <c r="G14" s="339"/>
      <c r="H14" s="339"/>
      <c r="I14" s="339"/>
      <c r="J14" s="339"/>
      <c r="K14" s="339"/>
      <c r="L14" s="339"/>
      <c r="M14" s="340" t="str">
        <f aca="false">IF(C14="","",IF($F$6&lt;1,"",AVERAGE(C14:L14)))</f>
        <v/>
      </c>
      <c r="N14" s="340"/>
    </row>
    <row r="15" s="331" customFormat="true" ht="18" hidden="false" customHeight="true" outlineLevel="0" collapsed="false">
      <c r="A15" s="353"/>
      <c r="B15" s="354" t="s">
        <v>254</v>
      </c>
      <c r="C15" s="342" t="str">
        <f aca="false">IF($F$7&lt;1,"",IF($F$8&lt;C11,"",AVERAGE(C12:C14)))</f>
        <v/>
      </c>
      <c r="D15" s="342" t="str">
        <f aca="false">IF($F$7&lt;1,"",IF($F$8&lt;D11,"",AVERAGE(D12:D14)))</f>
        <v/>
      </c>
      <c r="E15" s="342" t="str">
        <f aca="false">IF($F$7&lt;1,"",IF($F$8&lt;E11,"",AVERAGE(E12:E14)))</f>
        <v/>
      </c>
      <c r="F15" s="342" t="str">
        <f aca="false">IF($F$7&lt;1,"",IF($F$8&lt;F11,"",AVERAGE(F12:F14)))</f>
        <v/>
      </c>
      <c r="G15" s="342" t="str">
        <f aca="false">IF($F$7&lt;1,"",IF($F$8&lt;G11,"",AVERAGE(G12:G14)))</f>
        <v/>
      </c>
      <c r="H15" s="342" t="str">
        <f aca="false">IF($F$7&lt;1,"",IF($F$8&lt;H11,"",AVERAGE(H12:H14)))</f>
        <v/>
      </c>
      <c r="I15" s="342" t="str">
        <f aca="false">IF($F$7&lt;1,"",IF($F$8&lt;I11,"",AVERAGE(I12:I14)))</f>
        <v/>
      </c>
      <c r="J15" s="342" t="str">
        <f aca="false">IF($F$7&lt;1,"",IF($F$8&lt;J11,"",AVERAGE(J12:J14)))</f>
        <v/>
      </c>
      <c r="K15" s="342" t="str">
        <f aca="false">IF($F$7&lt;1,"",IF($F$8&lt;K11,"",AVERAGE(K12:K14)))</f>
        <v/>
      </c>
      <c r="L15" s="342" t="str">
        <f aca="false">IF($F$7&lt;1,"",IF($F$8&lt;L11,"",AVERAGE(L12:L14)))</f>
        <v/>
      </c>
      <c r="M15" s="355" t="s">
        <v>256</v>
      </c>
      <c r="N15" s="356" t="str">
        <f aca="false">IF(C15="","",AVERAGE(C15:L15))</f>
        <v/>
      </c>
    </row>
    <row r="16" s="331" customFormat="true" ht="18" hidden="false" customHeight="true" outlineLevel="0" collapsed="false">
      <c r="A16" s="353"/>
      <c r="B16" s="354" t="s">
        <v>257</v>
      </c>
      <c r="C16" s="342" t="str">
        <f aca="false">IF($F$7&lt;1,"",IF($F$8&lt;C11,"",MAX(C12:C14)-MIN(C12:C14)))</f>
        <v/>
      </c>
      <c r="D16" s="342" t="str">
        <f aca="false">IF($F$7&lt;1,"",IF($F$8&lt;D11,"",MAX(D12:D14)-MIN(D12:D14)))</f>
        <v/>
      </c>
      <c r="E16" s="342" t="str">
        <f aca="false">IF($F$7&lt;1,"",IF($F$8&lt;E11,"",MAX(E12:E14)-MIN(E12:E14)))</f>
        <v/>
      </c>
      <c r="F16" s="342" t="str">
        <f aca="false">IF($F$7&lt;1,"",IF($F$8&lt;F11,"",MAX(F12:F14)-MIN(F12:F14)))</f>
        <v/>
      </c>
      <c r="G16" s="342" t="str">
        <f aca="false">IF($F$7&lt;1,"",IF($F$8&lt;G11,"",MAX(G12:G14)-MIN(G12:G14)))</f>
        <v/>
      </c>
      <c r="H16" s="342" t="str">
        <f aca="false">IF($F$7&lt;1,"",IF($F$8&lt;H11,"",MAX(H12:H14)-MIN(H12:H14)))</f>
        <v/>
      </c>
      <c r="I16" s="342" t="str">
        <f aca="false">IF($F$7&lt;1,"",IF($F$8&lt;I11,"",MAX(I12:I14)-MIN(I12:I14)))</f>
        <v/>
      </c>
      <c r="J16" s="342" t="str">
        <f aca="false">IF($F$7&lt;1,"",IF($F$8&lt;J11,"",MAX(J12:J14)-MIN(J12:J14)))</f>
        <v/>
      </c>
      <c r="K16" s="342" t="str">
        <f aca="false">IF($F$7&lt;1,"",IF($F$8&lt;K11,"",MAX(K12:K14)-MIN(K12:K14)))</f>
        <v/>
      </c>
      <c r="L16" s="342" t="str">
        <f aca="false">IF($F$7&lt;1,"",IF($F$8&lt;L11,"",MAX(L12:L14)-MIN(L12:L14)))</f>
        <v/>
      </c>
      <c r="M16" s="355" t="s">
        <v>258</v>
      </c>
      <c r="N16" s="356" t="str">
        <f aca="false">IF(C16="","",AVERAGE(C16:L16))</f>
        <v/>
      </c>
    </row>
    <row r="17" s="331" customFormat="true" ht="18" hidden="false" customHeight="true" outlineLevel="0" collapsed="false">
      <c r="A17" s="350" t="s">
        <v>259</v>
      </c>
      <c r="B17" s="351" t="n">
        <v>1</v>
      </c>
      <c r="C17" s="339"/>
      <c r="D17" s="339"/>
      <c r="E17" s="339"/>
      <c r="F17" s="339"/>
      <c r="G17" s="339"/>
      <c r="H17" s="339"/>
      <c r="I17" s="339"/>
      <c r="J17" s="339"/>
      <c r="K17" s="339"/>
      <c r="L17" s="352"/>
      <c r="M17" s="340" t="str">
        <f aca="false">IF(C17="","",IF($F$6&lt;1,"",AVERAGE(C17:L17)))</f>
        <v/>
      </c>
      <c r="N17" s="340"/>
    </row>
    <row r="18" s="331" customFormat="true" ht="18" hidden="false" customHeight="true" outlineLevel="0" collapsed="false">
      <c r="A18" s="353"/>
      <c r="B18" s="354" t="n">
        <v>2</v>
      </c>
      <c r="C18" s="339"/>
      <c r="D18" s="339"/>
      <c r="E18" s="339"/>
      <c r="F18" s="339"/>
      <c r="G18" s="339"/>
      <c r="H18" s="339"/>
      <c r="I18" s="339"/>
      <c r="J18" s="339"/>
      <c r="K18" s="339"/>
      <c r="L18" s="352"/>
      <c r="M18" s="340" t="str">
        <f aca="false">IF(C18="","",IF($F$6&lt;1,"",AVERAGE(C18:L18)))</f>
        <v/>
      </c>
      <c r="N18" s="340"/>
    </row>
    <row r="19" s="331" customFormat="true" ht="18" hidden="false" customHeight="true" outlineLevel="0" collapsed="false">
      <c r="A19" s="353"/>
      <c r="B19" s="354" t="n">
        <v>3</v>
      </c>
      <c r="C19" s="339"/>
      <c r="D19" s="339"/>
      <c r="E19" s="339"/>
      <c r="F19" s="339"/>
      <c r="G19" s="339"/>
      <c r="H19" s="339"/>
      <c r="I19" s="339"/>
      <c r="J19" s="339"/>
      <c r="K19" s="339"/>
      <c r="L19" s="352"/>
      <c r="M19" s="340" t="str">
        <f aca="false">IF(C19="","",IF($F$6&lt;1,"",AVERAGE(C19:L19)))</f>
        <v/>
      </c>
      <c r="N19" s="340"/>
    </row>
    <row r="20" s="331" customFormat="true" ht="18" hidden="false" customHeight="true" outlineLevel="0" collapsed="false">
      <c r="A20" s="353"/>
      <c r="B20" s="354" t="s">
        <v>254</v>
      </c>
      <c r="C20" s="342" t="str">
        <f aca="false">IF($F$7&lt;2,"",IF($F$8&lt;C11,"",AVERAGE(C17:C19)))</f>
        <v/>
      </c>
      <c r="D20" s="342" t="str">
        <f aca="false">IF($F$7&lt;2,"",IF($F$8&lt;D11,"",AVERAGE(D17:D19)))</f>
        <v/>
      </c>
      <c r="E20" s="342" t="str">
        <f aca="false">IF($F$7&lt;2,"",IF($F$8&lt;E11,"",AVERAGE(E17:E19)))</f>
        <v/>
      </c>
      <c r="F20" s="342" t="str">
        <f aca="false">IF($F$7&lt;2,"",IF($F$8&lt;F11,"",AVERAGE(F17:F19)))</f>
        <v/>
      </c>
      <c r="G20" s="342" t="str">
        <f aca="false">IF($F$7&lt;2,"",IF($F$8&lt;G11,"",AVERAGE(G17:G19)))</f>
        <v/>
      </c>
      <c r="H20" s="342" t="str">
        <f aca="false">IF($F$7&lt;2,"",IF($F$8&lt;H11,"",AVERAGE(H17:H19)))</f>
        <v/>
      </c>
      <c r="I20" s="342" t="str">
        <f aca="false">IF($F$7&lt;2,"",IF($F$8&lt;I11,"",AVERAGE(I17:I19)))</f>
        <v/>
      </c>
      <c r="J20" s="342" t="str">
        <f aca="false">IF($F$7&lt;2,"",IF($F$8&lt;J11,"",AVERAGE(J17:J19)))</f>
        <v/>
      </c>
      <c r="K20" s="342" t="str">
        <f aca="false">IF($F$7&lt;2,"",IF($F$8&lt;K11,"",AVERAGE(K17:K19)))</f>
        <v/>
      </c>
      <c r="L20" s="342" t="str">
        <f aca="false">IF($F$7&lt;2,"",IF($F$8&lt;L11,"",AVERAGE(L17:L19)))</f>
        <v/>
      </c>
      <c r="M20" s="355" t="s">
        <v>260</v>
      </c>
      <c r="N20" s="356" t="str">
        <f aca="false">IF(C20="","",AVERAGE(C20:L20))</f>
        <v/>
      </c>
    </row>
    <row r="21" s="331" customFormat="true" ht="18" hidden="false" customHeight="true" outlineLevel="0" collapsed="false">
      <c r="A21" s="353"/>
      <c r="B21" s="354" t="s">
        <v>257</v>
      </c>
      <c r="C21" s="342" t="str">
        <f aca="false">IF($F$7&lt;2,"",IF($F$8&lt;C11,"",MAX(C17:C19)-MIN(C17:C19)))</f>
        <v/>
      </c>
      <c r="D21" s="342" t="str">
        <f aca="false">IF($F$7&lt;2,"",IF($F$8&lt;D11,"",MAX(D17:D19)-MIN(D17:D19)))</f>
        <v/>
      </c>
      <c r="E21" s="342" t="str">
        <f aca="false">IF($F$7&lt;2,"",IF($F$8&lt;E11,"",MAX(E17:E19)-MIN(E17:E19)))</f>
        <v/>
      </c>
      <c r="F21" s="342" t="str">
        <f aca="false">IF($F$7&lt;2,"",IF($F$8&lt;F11,"",MAX(F17:F19)-MIN(F17:F19)))</f>
        <v/>
      </c>
      <c r="G21" s="342" t="str">
        <f aca="false">IF($F$7&lt;2,"",IF($F$8&lt;G11,"",MAX(G17:G19)-MIN(G17:G19)))</f>
        <v/>
      </c>
      <c r="H21" s="342" t="str">
        <f aca="false">IF($F$7&lt;2,"",IF($F$8&lt;H11,"",MAX(H17:H19)-MIN(H17:H19)))</f>
        <v/>
      </c>
      <c r="I21" s="342" t="str">
        <f aca="false">IF($F$7&lt;2,"",IF($F$8&lt;I11,"",MAX(I17:I19)-MIN(I17:I19)))</f>
        <v/>
      </c>
      <c r="J21" s="342" t="str">
        <f aca="false">IF($F$7&lt;2,"",IF($F$8&lt;J11,"",MAX(J17:J19)-MIN(J17:J19)))</f>
        <v/>
      </c>
      <c r="K21" s="342" t="str">
        <f aca="false">IF($F$7&lt;2,"",IF($F$8&lt;K11,"",MAX(K17:K19)-MIN(K17:K19)))</f>
        <v/>
      </c>
      <c r="L21" s="342" t="str">
        <f aca="false">IF($F$7&lt;2,"",IF($F$8&lt;L11,"",MAX(L17:L19)-MIN(L17:L19)))</f>
        <v/>
      </c>
      <c r="M21" s="355" t="s">
        <v>261</v>
      </c>
      <c r="N21" s="356" t="str">
        <f aca="false">IF(C21="","",AVERAGE(C21:L21))</f>
        <v/>
      </c>
    </row>
    <row r="22" s="331" customFormat="true" ht="18" hidden="false" customHeight="true" outlineLevel="0" collapsed="false">
      <c r="A22" s="350" t="s">
        <v>262</v>
      </c>
      <c r="B22" s="351" t="n">
        <v>1</v>
      </c>
      <c r="C22" s="339"/>
      <c r="D22" s="339"/>
      <c r="E22" s="339"/>
      <c r="F22" s="339"/>
      <c r="G22" s="339"/>
      <c r="H22" s="339"/>
      <c r="I22" s="339"/>
      <c r="J22" s="339"/>
      <c r="K22" s="339"/>
      <c r="L22" s="352"/>
      <c r="M22" s="340" t="str">
        <f aca="false">IF(C22="","",IF($F$6&lt;1,"",AVERAGE(C22:L22)))</f>
        <v/>
      </c>
      <c r="N22" s="340"/>
    </row>
    <row r="23" s="331" customFormat="true" ht="18" hidden="false" customHeight="true" outlineLevel="0" collapsed="false">
      <c r="A23" s="353"/>
      <c r="B23" s="354" t="n">
        <v>2</v>
      </c>
      <c r="C23" s="339"/>
      <c r="D23" s="339"/>
      <c r="E23" s="339"/>
      <c r="F23" s="339"/>
      <c r="G23" s="339"/>
      <c r="H23" s="339"/>
      <c r="I23" s="339"/>
      <c r="J23" s="339"/>
      <c r="K23" s="339"/>
      <c r="L23" s="352"/>
      <c r="M23" s="340" t="str">
        <f aca="false">IF(C23="","",IF($F$6&lt;1,"",AVERAGE(C23:L23)))</f>
        <v/>
      </c>
      <c r="N23" s="340"/>
    </row>
    <row r="24" s="331" customFormat="true" ht="18" hidden="false" customHeight="true" outlineLevel="0" collapsed="false">
      <c r="A24" s="353"/>
      <c r="B24" s="354" t="n">
        <v>3</v>
      </c>
      <c r="C24" s="339"/>
      <c r="D24" s="339"/>
      <c r="E24" s="339"/>
      <c r="F24" s="339"/>
      <c r="G24" s="339"/>
      <c r="H24" s="339"/>
      <c r="I24" s="339"/>
      <c r="J24" s="339"/>
      <c r="K24" s="339"/>
      <c r="L24" s="352"/>
      <c r="M24" s="340" t="str">
        <f aca="false">IF(C24="","",IF($F$6&lt;1,"",AVERAGE(C24:L24)))</f>
        <v/>
      </c>
      <c r="N24" s="340"/>
    </row>
    <row r="25" s="331" customFormat="true" ht="15.75" hidden="false" customHeight="true" outlineLevel="0" collapsed="false">
      <c r="A25" s="353"/>
      <c r="B25" s="354" t="s">
        <v>254</v>
      </c>
      <c r="C25" s="342" t="str">
        <f aca="false">IF($F$7&lt;3,"",IF($F$8&lt;C11,"",AVERAGE(C22:C24)))</f>
        <v/>
      </c>
      <c r="D25" s="342" t="str">
        <f aca="false">IF($F$7&lt;3,"",IF($F$8&lt;D11,"",AVERAGE(D22:D24)))</f>
        <v/>
      </c>
      <c r="E25" s="342" t="str">
        <f aca="false">IF($F$7&lt;3,"",IF($F$8&lt;E11,"",AVERAGE(E22:E24)))</f>
        <v/>
      </c>
      <c r="F25" s="342" t="str">
        <f aca="false">IF($F$7&lt;3,"",IF($F$8&lt;F11,"",AVERAGE(F22:F24)))</f>
        <v/>
      </c>
      <c r="G25" s="342" t="str">
        <f aca="false">IF($F$7&lt;3,"",IF($F$8&lt;G11,"",AVERAGE(G22:G24)))</f>
        <v/>
      </c>
      <c r="H25" s="342" t="str">
        <f aca="false">IF($F$7&lt;3,"",IF($F$8&lt;H11,"",AVERAGE(H22:H24)))</f>
        <v/>
      </c>
      <c r="I25" s="342" t="str">
        <f aca="false">IF($F$7&lt;3,"",IF($F$8&lt;I11,"",AVERAGE(I22:I24)))</f>
        <v/>
      </c>
      <c r="J25" s="342" t="str">
        <f aca="false">IF($F$7&lt;3,"",IF($F$8&lt;J11,"",AVERAGE(J22:J24)))</f>
        <v/>
      </c>
      <c r="K25" s="342" t="str">
        <f aca="false">IF($F$7&lt;3,"",IF($F$8&lt;K11,"",AVERAGE(K22:K24)))</f>
        <v/>
      </c>
      <c r="L25" s="342" t="str">
        <f aca="false">IF($F$7&lt;3,"",IF($F$8&lt;L11,"",AVERAGE(L22:L24)))</f>
        <v/>
      </c>
      <c r="M25" s="355" t="s">
        <v>263</v>
      </c>
      <c r="N25" s="356" t="str">
        <f aca="false">IF(C25="","",AVERAGE(C25:L25))</f>
        <v/>
      </c>
    </row>
    <row r="26" s="331" customFormat="true" ht="15.75" hidden="false" customHeight="true" outlineLevel="0" collapsed="false">
      <c r="A26" s="353"/>
      <c r="B26" s="354" t="s">
        <v>257</v>
      </c>
      <c r="C26" s="342" t="str">
        <f aca="false">IF($F$7&lt;3,"",IF($F$8&lt;C11,"",MAX(C22:C24)-MIN(C22:C24)))</f>
        <v/>
      </c>
      <c r="D26" s="342" t="str">
        <f aca="false">IF($F$7&lt;3,"",IF($F$8&lt;D11,"",MAX(D22:D24)-MIN(D22:D24)))</f>
        <v/>
      </c>
      <c r="E26" s="342" t="str">
        <f aca="false">IF($F$7&lt;3,"",IF($F$8&lt;E11,"",MAX(E22:E24)-MIN(E22:E24)))</f>
        <v/>
      </c>
      <c r="F26" s="342" t="str">
        <f aca="false">IF($F$7&lt;3,"",IF($F$8&lt;F11,"",MAX(F22:F24)-MIN(F22:F24)))</f>
        <v/>
      </c>
      <c r="G26" s="342" t="str">
        <f aca="false">IF($F$7&lt;3,"",IF($F$8&lt;G11,"",MAX(G22:G24)-MIN(G22:G24)))</f>
        <v/>
      </c>
      <c r="H26" s="342" t="str">
        <f aca="false">IF($F$7&lt;3,"",IF($F$8&lt;H11,"",MAX(H22:H24)-MIN(H22:H24)))</f>
        <v/>
      </c>
      <c r="I26" s="342" t="str">
        <f aca="false">IF($F$7&lt;3,"",IF($F$8&lt;I11,"",MAX(I22:I24)-MIN(I22:I24)))</f>
        <v/>
      </c>
      <c r="J26" s="342" t="str">
        <f aca="false">IF($F$7&lt;3,"",IF($F$8&lt;J11,"",MAX(J22:J24)-MIN(J22:J24)))</f>
        <v/>
      </c>
      <c r="K26" s="342" t="str">
        <f aca="false">IF($F$7&lt;3,"",IF($F$8&lt;K11,"",MAX(K22:K24)-MIN(K22:K24)))</f>
        <v/>
      </c>
      <c r="L26" s="342" t="str">
        <f aca="false">IF($F$7&lt;3,"",IF($F$8&lt;L11,"",MAX(L22:L24)-MIN(L22:L24)))</f>
        <v/>
      </c>
      <c r="M26" s="355" t="s">
        <v>264</v>
      </c>
      <c r="N26" s="356" t="str">
        <f aca="false">IF(C26="","",AVERAGE(C26:L26))</f>
        <v/>
      </c>
    </row>
    <row r="27" s="331" customFormat="true" ht="18" hidden="false" customHeight="true" outlineLevel="0" collapsed="false">
      <c r="A27" s="347" t="s">
        <v>265</v>
      </c>
      <c r="B27" s="347"/>
      <c r="C27" s="340" t="str">
        <f aca="false">IF($F$8&lt;C11,"",AVERAGE(C12:C14,C17:C19,C22:C24))</f>
        <v/>
      </c>
      <c r="D27" s="340" t="str">
        <f aca="false">IF($F$8&lt;D11,"",AVERAGE(D12:D14,D17:D19,D22:D24))</f>
        <v/>
      </c>
      <c r="E27" s="340" t="str">
        <f aca="false">IF($F$8&lt;E11,"",AVERAGE(E12:E14,E17:E19,E22:E24))</f>
        <v/>
      </c>
      <c r="F27" s="340" t="str">
        <f aca="false">IF($F$8&lt;F11,"",AVERAGE(F12:F14,F17:F19,F22:F24))</f>
        <v/>
      </c>
      <c r="G27" s="340" t="str">
        <f aca="false">IF($F$8&lt;G11,"",AVERAGE(G12:G14,G17:G19,G22:G24))</f>
        <v/>
      </c>
      <c r="H27" s="340" t="str">
        <f aca="false">IF($F$8&lt;H11,"",AVERAGE(H12:H14,H17:H19,H22:H24))</f>
        <v/>
      </c>
      <c r="I27" s="340" t="str">
        <f aca="false">IF($F$8&lt;I11,"",AVERAGE(I12:I14,I17:I19,I22:I24))</f>
        <v/>
      </c>
      <c r="J27" s="340" t="str">
        <f aca="false">IF($F$8&lt;J11,"",AVERAGE(J12:J14,J17:J19,J22:J24))</f>
        <v/>
      </c>
      <c r="K27" s="340" t="str">
        <f aca="false">IF($F$8&lt;K11,"",AVERAGE(K12:K14,K17:K19,K22:K24))</f>
        <v/>
      </c>
      <c r="L27" s="340" t="str">
        <f aca="false">IF($F$8&lt;L11,"",AVERAGE(L12:L14,L17:L19,L22:L24))</f>
        <v/>
      </c>
      <c r="M27" s="357" t="s">
        <v>266</v>
      </c>
      <c r="N27" s="358" t="e">
        <f aca="false">AVERAGE(M12:N14,M17:N19,M22:N24)</f>
        <v>#DIV/0!</v>
      </c>
    </row>
    <row r="28" s="331" customFormat="true" ht="18" hidden="false" customHeight="true" outlineLevel="0" collapsed="false">
      <c r="A28" s="347"/>
      <c r="B28" s="347"/>
      <c r="C28" s="340"/>
      <c r="D28" s="340"/>
      <c r="E28" s="340"/>
      <c r="F28" s="340"/>
      <c r="G28" s="340"/>
      <c r="H28" s="340"/>
      <c r="I28" s="340"/>
      <c r="J28" s="340"/>
      <c r="K28" s="340"/>
      <c r="L28" s="340"/>
      <c r="M28" s="359" t="s">
        <v>267</v>
      </c>
      <c r="N28" s="360" t="n">
        <f aca="false">MAX(C27:L28)-MIN(C27:L28)</f>
        <v>0</v>
      </c>
    </row>
    <row r="29" s="331" customFormat="true" ht="18" hidden="false" customHeight="true" outlineLevel="0" collapsed="false">
      <c r="A29" s="353" t="str">
        <f aca="false">CONCATENATE("[","(",M16,N16," + ",M21,N21," + ",M26,N26,")"," / ",E7,F7,"]"," = Rbarbar")</f>
        <v>[(Rbar a =  + Rbar b =  + Rbar c = ) / # of appraisers = 0] = Rbarbar</v>
      </c>
      <c r="B29" s="361"/>
      <c r="C29" s="361"/>
      <c r="D29" s="361"/>
      <c r="E29" s="361"/>
      <c r="F29" s="361"/>
      <c r="G29" s="361"/>
      <c r="H29" s="361"/>
      <c r="I29" s="361"/>
      <c r="J29" s="361"/>
      <c r="K29" s="361"/>
      <c r="L29" s="362"/>
      <c r="M29" s="355" t="s">
        <v>247</v>
      </c>
      <c r="N29" s="356" t="e">
        <f aca="false">AVERAGE(N16,N21,N26)</f>
        <v>#DIV/0!</v>
      </c>
    </row>
    <row r="30" s="331" customFormat="true" ht="34.5" hidden="false" customHeight="true" outlineLevel="0" collapsed="false">
      <c r="A30" s="353" t="str">
        <f aca="false">CONCATENATE("(","Max Xbar = ",MAX(N15,N20,N25),")"," - ","Min Xbar = ",MIN(N15,N20,N25),") = Xbar diff",)</f>
        <v>(Max Xbar = 0) - Min Xbar = 0) = Xbar diff</v>
      </c>
      <c r="B30" s="361"/>
      <c r="C30" s="361"/>
      <c r="D30" s="361"/>
      <c r="E30" s="361"/>
      <c r="F30" s="361"/>
      <c r="G30" s="361"/>
      <c r="H30" s="361"/>
      <c r="I30" s="361"/>
      <c r="J30" s="361"/>
      <c r="K30" s="361"/>
      <c r="L30" s="362"/>
      <c r="M30" s="363" t="s">
        <v>268</v>
      </c>
      <c r="N30" s="356" t="n">
        <f aca="false">MAX(N15,N20,N25)-MIN(N15,N20,N25)</f>
        <v>0</v>
      </c>
    </row>
    <row r="31" s="331" customFormat="true" ht="15.75" hidden="false" customHeight="true" outlineLevel="0" collapsed="false">
      <c r="A31" s="353" t="e">
        <f aca="false">CONCATENATE("(",M29,N29,")"," x (D4 = ",IF(F6=2,3.27,IF(F6=3,2.58,"")),") = UCL R")</f>
        <v>#DIV/0!</v>
      </c>
      <c r="B31" s="361"/>
      <c r="C31" s="361"/>
      <c r="D31" s="361"/>
      <c r="E31" s="361"/>
      <c r="F31" s="361"/>
      <c r="G31" s="361"/>
      <c r="H31" s="361"/>
      <c r="I31" s="361"/>
      <c r="J31" s="361"/>
      <c r="K31" s="361"/>
      <c r="L31" s="362"/>
      <c r="M31" s="363" t="s">
        <v>269</v>
      </c>
      <c r="N31" s="356" t="e">
        <f aca="false">IF(F6=2,3.27,IF(F6=3,2.58,""))*N29</f>
        <v>#DIV/0!</v>
      </c>
    </row>
    <row r="32" s="331" customFormat="true" ht="15.75" hidden="false" customHeight="true" outlineLevel="0" collapsed="false">
      <c r="A32" s="333" t="s">
        <v>270</v>
      </c>
      <c r="B32" s="333"/>
      <c r="C32" s="333"/>
      <c r="D32" s="333"/>
      <c r="E32" s="333"/>
      <c r="F32" s="333"/>
      <c r="G32" s="333"/>
      <c r="H32" s="333"/>
      <c r="I32" s="333"/>
      <c r="J32" s="333"/>
      <c r="K32" s="333"/>
      <c r="L32" s="333"/>
      <c r="M32" s="333"/>
      <c r="N32" s="333"/>
    </row>
    <row r="33" s="331" customFormat="true" ht="15.75" hidden="false" customHeight="true" outlineLevel="0" collapsed="false">
      <c r="A33" s="330"/>
      <c r="B33" s="336" t="s">
        <v>236</v>
      </c>
      <c r="C33" s="340" t="str">
        <f aca="false">IF(C2="","",C2)</f>
        <v/>
      </c>
      <c r="D33" s="340"/>
      <c r="E33" s="340"/>
      <c r="G33" s="336" t="s">
        <v>271</v>
      </c>
      <c r="H33" s="340" t="str">
        <f aca="false">IF(H2="","",H2)</f>
        <v/>
      </c>
      <c r="I33" s="340"/>
      <c r="J33" s="340"/>
      <c r="L33" s="336" t="s">
        <v>118</v>
      </c>
      <c r="M33" s="364" t="str">
        <f aca="false">IF(M2="","",M2)</f>
        <v/>
      </c>
      <c r="N33" s="364"/>
    </row>
    <row r="34" s="331" customFormat="true" ht="15.75" hidden="false" customHeight="true" outlineLevel="0" collapsed="false">
      <c r="A34" s="330"/>
      <c r="B34" s="336" t="s">
        <v>237</v>
      </c>
      <c r="C34" s="340" t="str">
        <f aca="false">IF(C3="","",C3)</f>
        <v/>
      </c>
      <c r="D34" s="340"/>
      <c r="E34" s="340"/>
      <c r="G34" s="336" t="s">
        <v>272</v>
      </c>
      <c r="H34" s="340" t="str">
        <f aca="false">IF(H3="","",H3)</f>
        <v/>
      </c>
      <c r="I34" s="340"/>
      <c r="J34" s="340"/>
      <c r="L34" s="336" t="s">
        <v>273</v>
      </c>
      <c r="M34" s="340" t="str">
        <f aca="false">IF(M3="","",M3)</f>
        <v/>
      </c>
      <c r="N34" s="340"/>
    </row>
    <row r="35" s="331" customFormat="true" ht="15.75" hidden="false" customHeight="true" outlineLevel="0" collapsed="false">
      <c r="A35" s="330"/>
      <c r="B35" s="336" t="s">
        <v>238</v>
      </c>
      <c r="C35" s="340" t="str">
        <f aca="false">IF(C4="","",C4)</f>
        <v/>
      </c>
      <c r="D35" s="340"/>
      <c r="E35" s="340"/>
      <c r="G35" s="336" t="s">
        <v>274</v>
      </c>
      <c r="H35" s="340" t="str">
        <f aca="false">IF(H4="","",H4)</f>
        <v/>
      </c>
      <c r="I35" s="340"/>
      <c r="J35" s="340"/>
      <c r="N35" s="338"/>
    </row>
    <row r="36" s="331" customFormat="true" ht="15.75" hidden="false" customHeight="true" outlineLevel="0" collapsed="false">
      <c r="A36" s="330"/>
      <c r="N36" s="338"/>
    </row>
    <row r="37" s="331" customFormat="true" ht="15.75" hidden="false" customHeight="true" outlineLevel="0" collapsed="false">
      <c r="A37" s="330"/>
      <c r="B37" s="336" t="s">
        <v>239</v>
      </c>
      <c r="C37" s="342" t="n">
        <f aca="false">C6</f>
        <v>0</v>
      </c>
      <c r="E37" s="336" t="s">
        <v>240</v>
      </c>
      <c r="F37" s="340" t="n">
        <f aca="false">F6</f>
        <v>0</v>
      </c>
      <c r="G37" s="336" t="s">
        <v>275</v>
      </c>
      <c r="H37" s="340" t="str">
        <f aca="false">H6</f>
        <v/>
      </c>
      <c r="J37" s="336" t="s">
        <v>242</v>
      </c>
      <c r="K37" s="342" t="n">
        <f aca="false">K6</f>
        <v>0</v>
      </c>
      <c r="L37" s="336" t="s">
        <v>276</v>
      </c>
      <c r="M37" s="340" t="str">
        <f aca="false">M6</f>
        <v/>
      </c>
      <c r="N37" s="338"/>
    </row>
    <row r="38" s="331" customFormat="true" ht="15.75" hidden="false" customHeight="true" outlineLevel="0" collapsed="false">
      <c r="A38" s="330"/>
      <c r="B38" s="336" t="s">
        <v>244</v>
      </c>
      <c r="C38" s="342" t="n">
        <f aca="false">C7</f>
        <v>0</v>
      </c>
      <c r="E38" s="336" t="s">
        <v>245</v>
      </c>
      <c r="F38" s="340" t="n">
        <f aca="false">F7</f>
        <v>0</v>
      </c>
      <c r="G38" s="336" t="s">
        <v>277</v>
      </c>
      <c r="H38" s="340" t="str">
        <f aca="false">H7</f>
        <v/>
      </c>
      <c r="J38" s="336" t="s">
        <v>247</v>
      </c>
      <c r="K38" s="342" t="e">
        <f aca="false">K7</f>
        <v>#DIV/0!</v>
      </c>
      <c r="L38" s="336" t="s">
        <v>267</v>
      </c>
      <c r="M38" s="340" t="n">
        <f aca="false">M7</f>
        <v>0</v>
      </c>
      <c r="N38" s="338"/>
    </row>
    <row r="39" s="331" customFormat="true" ht="15" hidden="false" customHeight="true" outlineLevel="0" collapsed="false">
      <c r="A39" s="330"/>
      <c r="B39" s="336" t="s">
        <v>249</v>
      </c>
      <c r="C39" s="342" t="n">
        <f aca="false">C8</f>
        <v>0</v>
      </c>
      <c r="E39" s="336" t="s">
        <v>250</v>
      </c>
      <c r="F39" s="340" t="n">
        <f aca="false">F8</f>
        <v>0</v>
      </c>
      <c r="G39" s="336" t="s">
        <v>278</v>
      </c>
      <c r="H39" s="340" t="e">
        <f aca="false">H8</f>
        <v>#N/A</v>
      </c>
      <c r="N39" s="338"/>
    </row>
    <row r="40" s="331" customFormat="true" ht="15" hidden="false" customHeight="true" outlineLevel="0" collapsed="false">
      <c r="A40" s="330"/>
      <c r="N40" s="338"/>
    </row>
    <row r="41" s="331" customFormat="true" ht="15" hidden="false" customHeight="true" outlineLevel="0" collapsed="false">
      <c r="A41" s="347" t="s">
        <v>279</v>
      </c>
      <c r="B41" s="347"/>
      <c r="C41" s="347"/>
      <c r="D41" s="347"/>
      <c r="E41" s="347"/>
      <c r="F41" s="347"/>
      <c r="G41" s="347"/>
      <c r="H41" s="347"/>
      <c r="I41" s="365" t="s">
        <v>280</v>
      </c>
      <c r="J41" s="365"/>
      <c r="K41" s="365"/>
      <c r="L41" s="365"/>
      <c r="M41" s="365"/>
      <c r="N41" s="365"/>
    </row>
    <row r="42" s="331" customFormat="true" ht="15" hidden="false" customHeight="true" outlineLevel="0" collapsed="false">
      <c r="A42" s="366" t="s">
        <v>281</v>
      </c>
      <c r="B42" s="367"/>
      <c r="C42" s="367"/>
      <c r="D42" s="367"/>
      <c r="E42" s="367"/>
      <c r="F42" s="367"/>
      <c r="G42" s="367"/>
      <c r="H42" s="368"/>
      <c r="I42" s="366" t="s">
        <v>282</v>
      </c>
      <c r="J42" s="367"/>
      <c r="K42" s="367"/>
      <c r="L42" s="367"/>
      <c r="M42" s="367"/>
      <c r="N42" s="368"/>
    </row>
    <row r="43" s="331" customFormat="true" ht="15" hidden="false" customHeight="true" outlineLevel="0" collapsed="false">
      <c r="A43" s="369"/>
      <c r="B43" s="370" t="s">
        <v>283</v>
      </c>
      <c r="C43" s="371" t="s">
        <v>284</v>
      </c>
      <c r="D43" s="371"/>
      <c r="E43" s="371"/>
      <c r="F43" s="371"/>
      <c r="G43" s="371"/>
      <c r="H43" s="372"/>
      <c r="I43" s="369"/>
      <c r="J43" s="373" t="s">
        <v>285</v>
      </c>
      <c r="K43" s="371" t="s">
        <v>286</v>
      </c>
      <c r="L43" s="371"/>
      <c r="M43" s="371"/>
      <c r="N43" s="372"/>
    </row>
    <row r="44" s="331" customFormat="true" ht="15" hidden="false" customHeight="true" outlineLevel="0" collapsed="false">
      <c r="A44" s="369"/>
      <c r="B44" s="370" t="s">
        <v>287</v>
      </c>
      <c r="C44" s="374" t="n">
        <f aca="false">IF(H6="",0,CONCATENATE("(",N29,")"," x (",H6,")"))</f>
        <v>0</v>
      </c>
      <c r="D44" s="371"/>
      <c r="E44" s="371"/>
      <c r="F44" s="371"/>
      <c r="G44" s="375" t="s">
        <v>288</v>
      </c>
      <c r="H44" s="376" t="s">
        <v>289</v>
      </c>
      <c r="I44" s="371"/>
      <c r="J44" s="373" t="s">
        <v>290</v>
      </c>
      <c r="K44" s="371" t="e">
        <f aca="false">CONCATENATE("100 [",C45," / ",C64," ]")</f>
        <v>#N/A</v>
      </c>
      <c r="L44" s="371"/>
      <c r="M44" s="371"/>
      <c r="N44" s="372"/>
    </row>
    <row r="45" s="331" customFormat="true" ht="15" hidden="false" customHeight="true" outlineLevel="0" collapsed="false">
      <c r="A45" s="369"/>
      <c r="B45" s="370" t="s">
        <v>287</v>
      </c>
      <c r="C45" s="377" t="n">
        <f aca="false">IF(H6="",0,ROUND((N29*H6),5-LEN(INT((N29*H6)))))</f>
        <v>0</v>
      </c>
      <c r="D45" s="371"/>
      <c r="E45" s="371"/>
      <c r="F45" s="371"/>
      <c r="G45" s="378" t="n">
        <v>2</v>
      </c>
      <c r="H45" s="379" t="n">
        <v>0.8862</v>
      </c>
      <c r="I45" s="371"/>
      <c r="J45" s="373" t="s">
        <v>290</v>
      </c>
      <c r="K45" s="380" t="e">
        <f aca="false">100*(C45/C64)</f>
        <v>#N/A</v>
      </c>
      <c r="L45" s="374" t="s">
        <v>291</v>
      </c>
      <c r="M45" s="371"/>
      <c r="N45" s="372"/>
    </row>
    <row r="46" s="331" customFormat="true" ht="15" hidden="false" customHeight="true" outlineLevel="0" collapsed="false">
      <c r="A46" s="369"/>
      <c r="B46" s="371"/>
      <c r="C46" s="371"/>
      <c r="D46" s="371"/>
      <c r="E46" s="371"/>
      <c r="F46" s="371"/>
      <c r="G46" s="381" t="n">
        <v>3</v>
      </c>
      <c r="H46" s="382" t="n">
        <v>0.5908</v>
      </c>
      <c r="I46" s="383"/>
      <c r="J46" s="383"/>
      <c r="K46" s="383"/>
      <c r="L46" s="383"/>
      <c r="M46" s="383"/>
      <c r="N46" s="384"/>
    </row>
    <row r="47" s="331" customFormat="true" ht="15" hidden="false" customHeight="true" outlineLevel="0" collapsed="false">
      <c r="A47" s="366" t="s">
        <v>292</v>
      </c>
      <c r="B47" s="367"/>
      <c r="C47" s="367"/>
      <c r="D47" s="367"/>
      <c r="E47" s="367"/>
      <c r="F47" s="367"/>
      <c r="G47" s="371"/>
      <c r="H47" s="372"/>
      <c r="I47" s="366" t="s">
        <v>293</v>
      </c>
      <c r="J47" s="367"/>
      <c r="K47" s="367"/>
      <c r="L47" s="367"/>
      <c r="M47" s="367"/>
      <c r="N47" s="368"/>
    </row>
    <row r="48" s="331" customFormat="true" ht="15" hidden="false" customHeight="true" outlineLevel="0" collapsed="false">
      <c r="A48" s="369"/>
      <c r="B48" s="370" t="s">
        <v>294</v>
      </c>
      <c r="C48" s="371" t="str">
        <f aca="false">CONCATENATE("SQRT{(","Xbar diff"," x ","K 2",")^2 - (","EV","/[(","# parts)"," x ","(# trials",")])}")</f>
        <v>SQRT{(Xbar diff x K 2)^2 - (EV/[(# parts) x (# trials)])}</v>
      </c>
      <c r="D48" s="371"/>
      <c r="E48" s="371"/>
      <c r="F48" s="371"/>
      <c r="G48" s="373"/>
      <c r="H48" s="385"/>
      <c r="I48" s="369"/>
      <c r="J48" s="373" t="s">
        <v>295</v>
      </c>
      <c r="K48" s="371" t="s">
        <v>296</v>
      </c>
      <c r="L48" s="371"/>
      <c r="M48" s="371"/>
      <c r="N48" s="372"/>
    </row>
    <row r="49" s="331" customFormat="true" ht="15" hidden="false" customHeight="true" outlineLevel="0" collapsed="false">
      <c r="A49" s="369"/>
      <c r="B49" s="370" t="s">
        <v>287</v>
      </c>
      <c r="C49" s="374" t="n">
        <f aca="false">IF(H7="",0,CONCATENATE("SQRT(",ROUND((K37*H38)^2,5-LEN(INT((K37*H38)^2)))," - ",ROUND((N29*H6)^2/(F8*F6),5-LEN(INT((N29*H6)^2/(F8*F6)))),")"))</f>
        <v>0</v>
      </c>
      <c r="D49" s="371"/>
      <c r="E49" s="371"/>
      <c r="F49" s="371"/>
      <c r="G49" s="373"/>
      <c r="H49" s="385"/>
      <c r="I49" s="369"/>
      <c r="J49" s="373" t="s">
        <v>290</v>
      </c>
      <c r="K49" s="371" t="e">
        <f aca="false">CONCATENATE("100 [",C50," / ",C64," ]")</f>
        <v>#N/A</v>
      </c>
      <c r="L49" s="371"/>
      <c r="M49" s="371"/>
      <c r="N49" s="372"/>
    </row>
    <row r="50" s="331" customFormat="true" ht="15" hidden="false" customHeight="true" outlineLevel="0" collapsed="false">
      <c r="A50" s="369"/>
      <c r="B50" s="370" t="s">
        <v>287</v>
      </c>
      <c r="C50" s="377" t="n">
        <f aca="false">IF(H7="",0,ROUND(SQRT((K37*H38)^2-(N29*H6)^2/(F8*F6)),5-LEN(INT((SQRT((K37*H38)^2-(N29*H6)^2/(F8*F6)))))))</f>
        <v>0</v>
      </c>
      <c r="D50" s="371"/>
      <c r="E50" s="386"/>
      <c r="F50" s="375" t="s">
        <v>297</v>
      </c>
      <c r="G50" s="387" t="n">
        <v>2</v>
      </c>
      <c r="H50" s="376" t="n">
        <v>3</v>
      </c>
      <c r="I50" s="371"/>
      <c r="J50" s="373" t="s">
        <v>290</v>
      </c>
      <c r="K50" s="380" t="e">
        <f aca="false">100*(C50/C64)</f>
        <v>#N/A</v>
      </c>
      <c r="L50" s="374" t="s">
        <v>291</v>
      </c>
      <c r="M50" s="371"/>
      <c r="N50" s="372"/>
    </row>
    <row r="51" s="331" customFormat="true" ht="15" hidden="false" customHeight="true" outlineLevel="0" collapsed="false">
      <c r="A51" s="369"/>
      <c r="B51" s="371"/>
      <c r="C51" s="371"/>
      <c r="D51" s="371"/>
      <c r="E51" s="371"/>
      <c r="F51" s="381" t="s">
        <v>298</v>
      </c>
      <c r="G51" s="388" t="n">
        <v>0.7071</v>
      </c>
      <c r="H51" s="382" t="n">
        <v>0.5231</v>
      </c>
      <c r="I51" s="383"/>
      <c r="J51" s="383"/>
      <c r="K51" s="383"/>
      <c r="L51" s="383"/>
      <c r="M51" s="383"/>
      <c r="N51" s="384"/>
    </row>
    <row r="52" s="331" customFormat="true" ht="15" hidden="false" customHeight="true" outlineLevel="0" collapsed="false">
      <c r="A52" s="366" t="s">
        <v>299</v>
      </c>
      <c r="B52" s="367"/>
      <c r="C52" s="367"/>
      <c r="D52" s="367"/>
      <c r="E52" s="367"/>
      <c r="F52" s="371"/>
      <c r="G52" s="371"/>
      <c r="H52" s="372"/>
      <c r="I52" s="366" t="s">
        <v>300</v>
      </c>
      <c r="J52" s="367"/>
      <c r="K52" s="367"/>
      <c r="L52" s="367"/>
      <c r="M52" s="367"/>
      <c r="N52" s="368"/>
    </row>
    <row r="53" s="331" customFormat="true" ht="15" hidden="false" customHeight="true" outlineLevel="0" collapsed="false">
      <c r="A53" s="369"/>
      <c r="B53" s="370" t="s">
        <v>301</v>
      </c>
      <c r="C53" s="371" t="s">
        <v>302</v>
      </c>
      <c r="D53" s="371"/>
      <c r="E53" s="371"/>
      <c r="F53" s="371"/>
      <c r="G53" s="371"/>
      <c r="H53" s="372"/>
      <c r="I53" s="369"/>
      <c r="J53" s="373" t="s">
        <v>303</v>
      </c>
      <c r="K53" s="371" t="s">
        <v>304</v>
      </c>
      <c r="L53" s="371"/>
      <c r="M53" s="371"/>
      <c r="N53" s="372"/>
    </row>
    <row r="54" s="331" customFormat="true" ht="15" hidden="false" customHeight="true" outlineLevel="0" collapsed="false">
      <c r="A54" s="369"/>
      <c r="B54" s="370" t="s">
        <v>305</v>
      </c>
      <c r="C54" s="371" t="str">
        <f aca="false">CONCATENATE("SQRT [ ",ROUND((C45)^2,5-LEN(INT((C45)^2)))," + ",ROUND((C50^2),5-LEN(INT((C50^2))))," ]")</f>
        <v>SQRT [ 0 + 0 ]</v>
      </c>
      <c r="D54" s="371"/>
      <c r="E54" s="371"/>
      <c r="F54" s="371"/>
      <c r="G54" s="371"/>
      <c r="H54" s="372"/>
      <c r="I54" s="369"/>
      <c r="J54" s="373" t="s">
        <v>290</v>
      </c>
      <c r="K54" s="371" t="e">
        <f aca="false">CONCATENATE("100 [",C55," / ",C64," ]")</f>
        <v>#N/A</v>
      </c>
      <c r="L54" s="371"/>
      <c r="M54" s="371"/>
      <c r="N54" s="372"/>
    </row>
    <row r="55" s="331" customFormat="true" ht="15" hidden="false" customHeight="true" outlineLevel="0" collapsed="false">
      <c r="A55" s="369"/>
      <c r="B55" s="370" t="s">
        <v>305</v>
      </c>
      <c r="C55" s="377" t="n">
        <f aca="false">ROUND(SQRT((C45^2)+(C50^2)),5-LEN(INT((SQRT((C45^2)+(C50^2))))))</f>
        <v>0</v>
      </c>
      <c r="D55" s="371"/>
      <c r="E55" s="371"/>
      <c r="F55" s="371"/>
      <c r="G55" s="371"/>
      <c r="H55" s="372"/>
      <c r="I55" s="369"/>
      <c r="J55" s="373" t="s">
        <v>290</v>
      </c>
      <c r="K55" s="380" t="e">
        <f aca="false">100*(C55/C64)</f>
        <v>#N/A</v>
      </c>
      <c r="L55" s="374" t="s">
        <v>291</v>
      </c>
      <c r="M55" s="371"/>
      <c r="N55" s="372"/>
    </row>
    <row r="56" s="331" customFormat="true" ht="15" hidden="false" customHeight="true" outlineLevel="0" collapsed="false">
      <c r="A56" s="389"/>
      <c r="B56" s="383"/>
      <c r="C56" s="383"/>
      <c r="D56" s="383"/>
      <c r="E56" s="383"/>
      <c r="F56" s="383"/>
      <c r="G56" s="371"/>
      <c r="H56" s="372"/>
      <c r="I56" s="389"/>
      <c r="J56" s="383"/>
      <c r="K56" s="383"/>
      <c r="L56" s="383"/>
      <c r="M56" s="383"/>
      <c r="N56" s="384"/>
    </row>
    <row r="57" s="331" customFormat="true" ht="15" hidden="false" customHeight="true" outlineLevel="0" collapsed="false">
      <c r="A57" s="366" t="s">
        <v>306</v>
      </c>
      <c r="B57" s="367"/>
      <c r="C57" s="367"/>
      <c r="D57" s="367"/>
      <c r="E57" s="367"/>
      <c r="F57" s="367"/>
      <c r="G57" s="375" t="s">
        <v>307</v>
      </c>
      <c r="H57" s="376" t="s">
        <v>308</v>
      </c>
      <c r="I57" s="367" t="s">
        <v>309</v>
      </c>
      <c r="J57" s="367"/>
      <c r="K57" s="367"/>
      <c r="L57" s="367"/>
      <c r="M57" s="367"/>
      <c r="N57" s="368"/>
    </row>
    <row r="58" s="331" customFormat="true" ht="15" hidden="false" customHeight="true" outlineLevel="0" collapsed="false">
      <c r="A58" s="369"/>
      <c r="B58" s="370" t="s">
        <v>310</v>
      </c>
      <c r="C58" s="371" t="s">
        <v>311</v>
      </c>
      <c r="D58" s="371"/>
      <c r="E58" s="371"/>
      <c r="F58" s="371"/>
      <c r="G58" s="378" t="n">
        <v>2</v>
      </c>
      <c r="H58" s="379" t="n">
        <v>0.7071</v>
      </c>
      <c r="I58" s="371"/>
      <c r="J58" s="373" t="s">
        <v>312</v>
      </c>
      <c r="K58" s="371" t="s">
        <v>313</v>
      </c>
      <c r="L58" s="371"/>
      <c r="M58" s="371"/>
      <c r="N58" s="372"/>
    </row>
    <row r="59" s="331" customFormat="true" ht="15" hidden="false" customHeight="true" outlineLevel="0" collapsed="false">
      <c r="A59" s="369"/>
      <c r="B59" s="370" t="s">
        <v>287</v>
      </c>
      <c r="C59" s="374" t="e">
        <f aca="false">ROUND((M7*H8),5-LEN(INT(((M7*H8)))))</f>
        <v>#N/A</v>
      </c>
      <c r="D59" s="371"/>
      <c r="E59" s="371"/>
      <c r="F59" s="371"/>
      <c r="G59" s="378" t="n">
        <v>3</v>
      </c>
      <c r="H59" s="379" t="n">
        <v>0.5231</v>
      </c>
      <c r="I59" s="371"/>
      <c r="J59" s="373" t="s">
        <v>314</v>
      </c>
      <c r="K59" s="371" t="e">
        <f aca="false">CONCATENATE("100 [",C59," / ",C64," ]")</f>
        <v>#N/A</v>
      </c>
      <c r="L59" s="371"/>
      <c r="M59" s="371"/>
      <c r="N59" s="372"/>
    </row>
    <row r="60" s="331" customFormat="true" ht="15" hidden="false" customHeight="true" outlineLevel="0" collapsed="false">
      <c r="A60" s="389"/>
      <c r="B60" s="383"/>
      <c r="C60" s="383"/>
      <c r="D60" s="383"/>
      <c r="E60" s="383"/>
      <c r="F60" s="383"/>
      <c r="G60" s="378" t="n">
        <v>4</v>
      </c>
      <c r="H60" s="379" t="n">
        <v>0.4467</v>
      </c>
      <c r="I60" s="371"/>
      <c r="J60" s="373" t="s">
        <v>314</v>
      </c>
      <c r="K60" s="380" t="e">
        <f aca="false">100*(C59/C64)</f>
        <v>#N/A</v>
      </c>
      <c r="L60" s="374" t="s">
        <v>291</v>
      </c>
      <c r="M60" s="371"/>
      <c r="N60" s="372"/>
    </row>
    <row r="61" s="331" customFormat="true" ht="15" hidden="false" customHeight="true" outlineLevel="0" collapsed="false">
      <c r="A61" s="366" t="s">
        <v>315</v>
      </c>
      <c r="B61" s="367"/>
      <c r="C61" s="367"/>
      <c r="D61" s="367"/>
      <c r="E61" s="367"/>
      <c r="F61" s="367"/>
      <c r="G61" s="378" t="n">
        <v>5</v>
      </c>
      <c r="H61" s="379" t="n">
        <v>0.403</v>
      </c>
      <c r="I61" s="383"/>
      <c r="J61" s="383"/>
      <c r="K61" s="383"/>
      <c r="L61" s="383"/>
      <c r="M61" s="383"/>
      <c r="N61" s="384"/>
    </row>
    <row r="62" s="331" customFormat="true" ht="15" hidden="false" customHeight="true" outlineLevel="0" collapsed="false">
      <c r="A62" s="369"/>
      <c r="B62" s="370" t="s">
        <v>316</v>
      </c>
      <c r="C62" s="371" t="s">
        <v>317</v>
      </c>
      <c r="D62" s="371"/>
      <c r="E62" s="371"/>
      <c r="F62" s="371"/>
      <c r="G62" s="378" t="n">
        <v>6</v>
      </c>
      <c r="H62" s="379" t="n">
        <v>0.3742</v>
      </c>
      <c r="I62" s="367" t="s">
        <v>318</v>
      </c>
      <c r="J62" s="367"/>
      <c r="K62" s="367"/>
      <c r="L62" s="367"/>
      <c r="M62" s="367"/>
      <c r="N62" s="368"/>
    </row>
    <row r="63" s="331" customFormat="true" ht="15" hidden="false" customHeight="true" outlineLevel="0" collapsed="false">
      <c r="A63" s="369"/>
      <c r="B63" s="370" t="s">
        <v>287</v>
      </c>
      <c r="C63" s="371" t="e">
        <f aca="false">CONCATENATE("SQRT [",ROUND((C55)^2,5-LEN(INT((C55)^2)))," + ",ROUND((C59^2),5-LEN(INT((C59^2))))," ]")</f>
        <v>#N/A</v>
      </c>
      <c r="D63" s="371"/>
      <c r="E63" s="371"/>
      <c r="F63" s="371"/>
      <c r="G63" s="378" t="n">
        <v>7</v>
      </c>
      <c r="H63" s="379" t="n">
        <v>0.3534</v>
      </c>
      <c r="I63" s="371"/>
      <c r="J63" s="373" t="s">
        <v>319</v>
      </c>
      <c r="K63" s="371" t="s">
        <v>320</v>
      </c>
      <c r="L63" s="371"/>
      <c r="M63" s="371"/>
      <c r="N63" s="372"/>
    </row>
    <row r="64" s="331" customFormat="true" ht="15" hidden="false" customHeight="true" outlineLevel="0" collapsed="false">
      <c r="A64" s="369"/>
      <c r="B64" s="370" t="s">
        <v>287</v>
      </c>
      <c r="C64" s="374" t="e">
        <f aca="false">ROUND(SQRT((C55^2)+(C59^2)),5-LEN(INT(SQRT((C55^2)+(C59^2)))))</f>
        <v>#N/A</v>
      </c>
      <c r="D64" s="371"/>
      <c r="E64" s="371"/>
      <c r="F64" s="371"/>
      <c r="G64" s="378" t="n">
        <v>8</v>
      </c>
      <c r="H64" s="379" t="n">
        <v>0.3375</v>
      </c>
      <c r="I64" s="371"/>
      <c r="J64" s="373" t="s">
        <v>314</v>
      </c>
      <c r="K64" s="371" t="e">
        <f aca="false">CONCATENATE("1.41 (",C59," / ",C55," )")</f>
        <v>#N/A</v>
      </c>
      <c r="L64" s="371"/>
      <c r="M64" s="371"/>
      <c r="N64" s="372"/>
    </row>
    <row r="65" s="331" customFormat="true" ht="12.75" hidden="false" customHeight="false" outlineLevel="0" collapsed="false">
      <c r="A65" s="369"/>
      <c r="B65" s="371"/>
      <c r="C65" s="371"/>
      <c r="D65" s="371"/>
      <c r="E65" s="371"/>
      <c r="F65" s="371"/>
      <c r="G65" s="378" t="n">
        <v>9</v>
      </c>
      <c r="H65" s="379" t="n">
        <v>0.3249</v>
      </c>
      <c r="I65" s="371"/>
      <c r="J65" s="373" t="s">
        <v>314</v>
      </c>
      <c r="K65" s="380" t="e">
        <f aca="false">1.41*(C59/C55)</f>
        <v>#N/A</v>
      </c>
      <c r="L65" s="374" t="s">
        <v>321</v>
      </c>
      <c r="M65" s="371"/>
      <c r="N65" s="390" t="e">
        <f aca="false">ROUNDDOWN(K65,0)</f>
        <v>#N/A</v>
      </c>
    </row>
    <row r="66" s="331" customFormat="true" ht="15.75" hidden="false" customHeight="true" outlineLevel="0" collapsed="false">
      <c r="A66" s="389"/>
      <c r="B66" s="383"/>
      <c r="C66" s="383"/>
      <c r="D66" s="383"/>
      <c r="E66" s="383"/>
      <c r="F66" s="383"/>
      <c r="G66" s="381" t="n">
        <v>10</v>
      </c>
      <c r="H66" s="382" t="n">
        <v>0.3146</v>
      </c>
      <c r="I66" s="383"/>
      <c r="J66" s="383"/>
      <c r="K66" s="383"/>
      <c r="L66" s="383"/>
      <c r="M66" s="383"/>
      <c r="N66" s="384"/>
    </row>
    <row r="67" s="331" customFormat="true" ht="15.75" hidden="false" customHeight="true" outlineLevel="0" collapsed="false">
      <c r="A67" s="333" t="s">
        <v>322</v>
      </c>
      <c r="B67" s="333"/>
      <c r="C67" s="333"/>
      <c r="D67" s="333"/>
      <c r="E67" s="333"/>
      <c r="F67" s="333"/>
      <c r="G67" s="333"/>
      <c r="H67" s="333"/>
      <c r="I67" s="333"/>
      <c r="J67" s="333"/>
      <c r="K67" s="333"/>
      <c r="L67" s="333"/>
      <c r="M67" s="333"/>
      <c r="N67" s="333"/>
    </row>
    <row r="68" s="331" customFormat="true" ht="15.75" hidden="false" customHeight="true" outlineLevel="0" collapsed="false">
      <c r="A68" s="330"/>
      <c r="B68" s="336" t="s">
        <v>236</v>
      </c>
      <c r="C68" s="340" t="str">
        <f aca="false">IF(C2="","",C2)</f>
        <v/>
      </c>
      <c r="D68" s="340"/>
      <c r="E68" s="340"/>
      <c r="G68" s="336" t="s">
        <v>271</v>
      </c>
      <c r="H68" s="340" t="str">
        <f aca="false">IF(H2="","",H2)</f>
        <v/>
      </c>
      <c r="I68" s="340"/>
      <c r="J68" s="340"/>
      <c r="L68" s="336" t="s">
        <v>118</v>
      </c>
      <c r="M68" s="364" t="str">
        <f aca="false">IF(M2="","",M2)</f>
        <v/>
      </c>
      <c r="N68" s="364"/>
    </row>
    <row r="69" s="331" customFormat="true" ht="15.75" hidden="false" customHeight="true" outlineLevel="0" collapsed="false">
      <c r="A69" s="330"/>
      <c r="B69" s="336" t="s">
        <v>237</v>
      </c>
      <c r="C69" s="340" t="str">
        <f aca="false">IF(C3="","",C3)</f>
        <v/>
      </c>
      <c r="D69" s="340"/>
      <c r="E69" s="340"/>
      <c r="G69" s="336" t="s">
        <v>272</v>
      </c>
      <c r="H69" s="340" t="str">
        <f aca="false">IF(H3="","",H3)</f>
        <v/>
      </c>
      <c r="I69" s="340"/>
      <c r="J69" s="340"/>
      <c r="L69" s="336" t="s">
        <v>273</v>
      </c>
      <c r="M69" s="340" t="str">
        <f aca="false">IF(M3="","",M3)</f>
        <v/>
      </c>
      <c r="N69" s="340"/>
    </row>
    <row r="70" s="331" customFormat="true" ht="15.75" hidden="false" customHeight="true" outlineLevel="0" collapsed="false">
      <c r="A70" s="330"/>
      <c r="B70" s="336" t="s">
        <v>238</v>
      </c>
      <c r="C70" s="340" t="str">
        <f aca="false">IF(C4="","",C4)</f>
        <v/>
      </c>
      <c r="D70" s="340"/>
      <c r="E70" s="340"/>
      <c r="G70" s="336" t="s">
        <v>274</v>
      </c>
      <c r="H70" s="340" t="str">
        <f aca="false">IF(H4="","",H4)</f>
        <v/>
      </c>
      <c r="I70" s="340"/>
      <c r="J70" s="340"/>
      <c r="N70" s="338"/>
    </row>
    <row r="71" s="331" customFormat="true" ht="15.75" hidden="false" customHeight="true" outlineLevel="0" collapsed="false">
      <c r="A71" s="330"/>
      <c r="N71" s="338"/>
    </row>
    <row r="72" s="331" customFormat="true" ht="15.75" hidden="false" customHeight="true" outlineLevel="0" collapsed="false">
      <c r="A72" s="330"/>
      <c r="B72" s="336" t="s">
        <v>239</v>
      </c>
      <c r="C72" s="342" t="n">
        <f aca="false">C6</f>
        <v>0</v>
      </c>
      <c r="E72" s="336" t="s">
        <v>240</v>
      </c>
      <c r="F72" s="340" t="n">
        <f aca="false">F6</f>
        <v>0</v>
      </c>
      <c r="G72" s="336" t="s">
        <v>275</v>
      </c>
      <c r="H72" s="340" t="str">
        <f aca="false">H6</f>
        <v/>
      </c>
      <c r="J72" s="336" t="s">
        <v>242</v>
      </c>
      <c r="K72" s="342" t="n">
        <f aca="false">K6</f>
        <v>0</v>
      </c>
      <c r="L72" s="336" t="s">
        <v>276</v>
      </c>
      <c r="M72" s="340" t="str">
        <f aca="false">M6</f>
        <v/>
      </c>
      <c r="N72" s="338"/>
    </row>
    <row r="73" s="331" customFormat="true" ht="15.75" hidden="false" customHeight="true" outlineLevel="0" collapsed="false">
      <c r="A73" s="330"/>
      <c r="B73" s="336" t="s">
        <v>244</v>
      </c>
      <c r="C73" s="342" t="n">
        <f aca="false">C7</f>
        <v>0</v>
      </c>
      <c r="E73" s="336" t="s">
        <v>245</v>
      </c>
      <c r="F73" s="340" t="n">
        <f aca="false">F7</f>
        <v>0</v>
      </c>
      <c r="G73" s="336" t="s">
        <v>277</v>
      </c>
      <c r="H73" s="340" t="str">
        <f aca="false">H7</f>
        <v/>
      </c>
      <c r="J73" s="336" t="s">
        <v>247</v>
      </c>
      <c r="K73" s="342" t="e">
        <f aca="false">K7</f>
        <v>#DIV/0!</v>
      </c>
      <c r="L73" s="336" t="s">
        <v>267</v>
      </c>
      <c r="M73" s="340" t="n">
        <f aca="false">M7</f>
        <v>0</v>
      </c>
      <c r="N73" s="338"/>
    </row>
    <row r="74" s="331" customFormat="true" ht="15" hidden="false" customHeight="true" outlineLevel="0" collapsed="false">
      <c r="A74" s="330"/>
      <c r="B74" s="336" t="s">
        <v>249</v>
      </c>
      <c r="C74" s="342" t="n">
        <f aca="false">C8</f>
        <v>0</v>
      </c>
      <c r="E74" s="336" t="s">
        <v>250</v>
      </c>
      <c r="F74" s="340" t="n">
        <f aca="false">F8</f>
        <v>0</v>
      </c>
      <c r="G74" s="336" t="s">
        <v>278</v>
      </c>
      <c r="H74" s="340" t="e">
        <f aca="false">H8</f>
        <v>#N/A</v>
      </c>
      <c r="N74" s="338"/>
    </row>
    <row r="75" s="331" customFormat="true" ht="15" hidden="false" customHeight="true" outlineLevel="0" collapsed="false">
      <c r="A75" s="330"/>
      <c r="N75" s="338"/>
    </row>
    <row r="76" s="331" customFormat="true" ht="15" hidden="false" customHeight="true" outlineLevel="0" collapsed="false">
      <c r="A76" s="347" t="s">
        <v>279</v>
      </c>
      <c r="B76" s="347"/>
      <c r="C76" s="347"/>
      <c r="D76" s="347"/>
      <c r="E76" s="347"/>
      <c r="F76" s="347"/>
      <c r="G76" s="347"/>
      <c r="H76" s="347"/>
      <c r="I76" s="365" t="s">
        <v>323</v>
      </c>
      <c r="J76" s="365"/>
      <c r="K76" s="365"/>
      <c r="L76" s="365"/>
      <c r="M76" s="365"/>
      <c r="N76" s="365"/>
    </row>
    <row r="77" s="331" customFormat="true" ht="15" hidden="false" customHeight="true" outlineLevel="0" collapsed="false">
      <c r="A77" s="366" t="s">
        <v>281</v>
      </c>
      <c r="B77" s="367"/>
      <c r="C77" s="367"/>
      <c r="D77" s="367"/>
      <c r="E77" s="367"/>
      <c r="F77" s="367"/>
      <c r="G77" s="367"/>
      <c r="H77" s="368"/>
      <c r="I77" s="366" t="s">
        <v>282</v>
      </c>
      <c r="J77" s="367"/>
      <c r="K77" s="367"/>
      <c r="L77" s="367"/>
      <c r="M77" s="367"/>
      <c r="N77" s="368"/>
    </row>
    <row r="78" s="331" customFormat="true" ht="15" hidden="false" customHeight="true" outlineLevel="0" collapsed="false">
      <c r="A78" s="369"/>
      <c r="B78" s="370" t="s">
        <v>283</v>
      </c>
      <c r="C78" s="371" t="s">
        <v>324</v>
      </c>
      <c r="D78" s="371"/>
      <c r="E78" s="371"/>
      <c r="F78" s="371"/>
      <c r="G78" s="371"/>
      <c r="H78" s="372"/>
      <c r="I78" s="369"/>
      <c r="J78" s="373" t="s">
        <v>285</v>
      </c>
      <c r="K78" s="371" t="s">
        <v>325</v>
      </c>
      <c r="L78" s="371"/>
      <c r="M78" s="371"/>
      <c r="N78" s="372"/>
    </row>
    <row r="79" s="331" customFormat="true" ht="15" hidden="false" customHeight="true" outlineLevel="0" collapsed="false">
      <c r="A79" s="369"/>
      <c r="B79" s="370" t="s">
        <v>287</v>
      </c>
      <c r="C79" s="374" t="n">
        <f aca="false">IF(H6="",0,CONCATENATE("(",N29,")"," x (",H6,")"," x (5.1)"))</f>
        <v>0</v>
      </c>
      <c r="D79" s="371"/>
      <c r="E79" s="371"/>
      <c r="F79" s="371"/>
      <c r="G79" s="375" t="s">
        <v>288</v>
      </c>
      <c r="H79" s="376" t="s">
        <v>289</v>
      </c>
      <c r="I79" s="371"/>
      <c r="J79" s="373" t="s">
        <v>290</v>
      </c>
      <c r="K79" s="371" t="str">
        <f aca="false">CONCATENATE("100 [",C80," / ",C74," ]")</f>
        <v>100 [0 / 0 ]</v>
      </c>
      <c r="L79" s="371"/>
      <c r="M79" s="371"/>
      <c r="N79" s="372"/>
    </row>
    <row r="80" s="331" customFormat="true" ht="15" hidden="false" customHeight="true" outlineLevel="0" collapsed="false">
      <c r="A80" s="369"/>
      <c r="B80" s="370" t="s">
        <v>287</v>
      </c>
      <c r="C80" s="377" t="n">
        <f aca="false">IF(H6="",0,ROUND((N29*H6*5.1),5-LEN(INT((N29*H6*5.1)))))</f>
        <v>0</v>
      </c>
      <c r="D80" s="371"/>
      <c r="E80" s="371"/>
      <c r="F80" s="371"/>
      <c r="G80" s="378" t="n">
        <v>2</v>
      </c>
      <c r="H80" s="379" t="n">
        <v>0.8862</v>
      </c>
      <c r="I80" s="371"/>
      <c r="J80" s="373" t="s">
        <v>290</v>
      </c>
      <c r="K80" s="380" t="str">
        <f aca="false">IF(OR(COUNTBLANK(C6)=1,COUNTBLANK(C7)=1),"Enter Tol",100*(C80/C74))</f>
        <v>Enter Tol</v>
      </c>
      <c r="L80" s="374" t="s">
        <v>291</v>
      </c>
      <c r="M80" s="371"/>
      <c r="N80" s="372"/>
    </row>
    <row r="81" s="331" customFormat="true" ht="15" hidden="false" customHeight="true" outlineLevel="0" collapsed="false">
      <c r="A81" s="369"/>
      <c r="B81" s="371"/>
      <c r="C81" s="371"/>
      <c r="D81" s="371"/>
      <c r="E81" s="371"/>
      <c r="F81" s="371"/>
      <c r="G81" s="381" t="n">
        <v>3</v>
      </c>
      <c r="H81" s="382" t="n">
        <v>0.5908</v>
      </c>
      <c r="I81" s="383"/>
      <c r="J81" s="383"/>
      <c r="K81" s="383"/>
      <c r="L81" s="383"/>
      <c r="M81" s="383"/>
      <c r="N81" s="384"/>
    </row>
    <row r="82" s="331" customFormat="true" ht="15" hidden="false" customHeight="true" outlineLevel="0" collapsed="false">
      <c r="A82" s="366" t="s">
        <v>292</v>
      </c>
      <c r="B82" s="367"/>
      <c r="C82" s="367"/>
      <c r="D82" s="367"/>
      <c r="E82" s="367"/>
      <c r="F82" s="367"/>
      <c r="G82" s="371"/>
      <c r="H82" s="372"/>
      <c r="I82" s="366" t="s">
        <v>293</v>
      </c>
      <c r="J82" s="367"/>
      <c r="K82" s="367"/>
      <c r="L82" s="367"/>
      <c r="M82" s="367"/>
      <c r="N82" s="368"/>
    </row>
    <row r="83" s="331" customFormat="true" ht="15" hidden="false" customHeight="true" outlineLevel="0" collapsed="false">
      <c r="A83" s="369"/>
      <c r="B83" s="370" t="s">
        <v>294</v>
      </c>
      <c r="C83" s="371" t="str">
        <f aca="false">CONCATENATE("(5.1 Sigma) x SQRT{(","Xbar diff"," x ","K 2",")^2 - (","EV","/[(","# parts)"," x ","(# trials",")])}")</f>
        <v>(5.1 Sigma) x SQRT{(Xbar diff x K 2)^2 - (EV/[(# parts) x (# trials)])}</v>
      </c>
      <c r="D83" s="371"/>
      <c r="E83" s="371"/>
      <c r="F83" s="371"/>
      <c r="G83" s="373"/>
      <c r="H83" s="385"/>
      <c r="I83" s="369"/>
      <c r="J83" s="373" t="s">
        <v>295</v>
      </c>
      <c r="K83" s="371" t="s">
        <v>326</v>
      </c>
      <c r="L83" s="371"/>
      <c r="M83" s="371"/>
      <c r="N83" s="372"/>
    </row>
    <row r="84" s="331" customFormat="true" ht="15" hidden="false" customHeight="true" outlineLevel="0" collapsed="false">
      <c r="A84" s="369"/>
      <c r="B84" s="370" t="s">
        <v>287</v>
      </c>
      <c r="C84" s="374" t="n">
        <f aca="false">IF(H7="",0,CONCATENATE("(5.1) x SQRT(",ROUND((K72*H73)^2,5-LEN(INT((K72*H73)^2)))," - ",ROUND((N29*H6)^2/(F8*F6),5-LEN(INT((N29*H6)^2/(F8*F6)))),")"))</f>
        <v>0</v>
      </c>
      <c r="D84" s="371"/>
      <c r="E84" s="371"/>
      <c r="F84" s="371"/>
      <c r="G84" s="373"/>
      <c r="H84" s="385"/>
      <c r="I84" s="369"/>
      <c r="J84" s="373" t="s">
        <v>290</v>
      </c>
      <c r="K84" s="371" t="str">
        <f aca="false">CONCATENATE("100 [",C85," / ",C74," ]")</f>
        <v>100 [0 / 0 ]</v>
      </c>
      <c r="L84" s="371"/>
      <c r="M84" s="371"/>
      <c r="N84" s="372"/>
    </row>
    <row r="85" s="331" customFormat="true" ht="15" hidden="false" customHeight="true" outlineLevel="0" collapsed="false">
      <c r="A85" s="369"/>
      <c r="B85" s="370" t="s">
        <v>287</v>
      </c>
      <c r="C85" s="377" t="n">
        <f aca="false">IF(H7="",0,ROUND(5.1*SQRT((K72*H73)^2-(N29*H6)^2/(F8*F6)),5-LEN(INT((5.1*SQRT((K72*H73)^2-(N29*H6)^2/(F8*F6)))))))</f>
        <v>0</v>
      </c>
      <c r="D85" s="371"/>
      <c r="E85" s="371"/>
      <c r="F85" s="375" t="s">
        <v>297</v>
      </c>
      <c r="G85" s="387" t="n">
        <v>2</v>
      </c>
      <c r="H85" s="376" t="n">
        <v>3</v>
      </c>
      <c r="I85" s="371"/>
      <c r="J85" s="373" t="s">
        <v>290</v>
      </c>
      <c r="K85" s="380" t="str">
        <f aca="false">IF(OR(COUNTBLANK(C6)=1,COUNTBLANK(C7)=1),"Enter Tol",100*(C85/C74))</f>
        <v>Enter Tol</v>
      </c>
      <c r="L85" s="374" t="s">
        <v>291</v>
      </c>
      <c r="M85" s="371"/>
      <c r="N85" s="372"/>
    </row>
    <row r="86" s="331" customFormat="true" ht="15" hidden="false" customHeight="true" outlineLevel="0" collapsed="false">
      <c r="A86" s="369"/>
      <c r="B86" s="371"/>
      <c r="C86" s="371"/>
      <c r="D86" s="371"/>
      <c r="E86" s="371"/>
      <c r="F86" s="381" t="s">
        <v>298</v>
      </c>
      <c r="G86" s="388" t="n">
        <v>0.7071</v>
      </c>
      <c r="H86" s="382" t="n">
        <v>0.5231</v>
      </c>
      <c r="I86" s="383"/>
      <c r="J86" s="383"/>
      <c r="K86" s="383"/>
      <c r="L86" s="383"/>
      <c r="M86" s="383"/>
      <c r="N86" s="384"/>
    </row>
    <row r="87" s="331" customFormat="true" ht="15" hidden="false" customHeight="true" outlineLevel="0" collapsed="false">
      <c r="A87" s="366" t="s">
        <v>299</v>
      </c>
      <c r="B87" s="367"/>
      <c r="C87" s="367"/>
      <c r="D87" s="367"/>
      <c r="E87" s="367"/>
      <c r="F87" s="371"/>
      <c r="G87" s="371"/>
      <c r="H87" s="372"/>
      <c r="I87" s="366" t="s">
        <v>300</v>
      </c>
      <c r="J87" s="367"/>
      <c r="K87" s="367"/>
      <c r="L87" s="367"/>
      <c r="M87" s="367"/>
      <c r="N87" s="368"/>
    </row>
    <row r="88" s="331" customFormat="true" ht="15" hidden="false" customHeight="true" outlineLevel="0" collapsed="false">
      <c r="A88" s="369"/>
      <c r="B88" s="370" t="s">
        <v>301</v>
      </c>
      <c r="C88" s="371" t="s">
        <v>302</v>
      </c>
      <c r="D88" s="371"/>
      <c r="E88" s="371"/>
      <c r="F88" s="371"/>
      <c r="G88" s="371"/>
      <c r="H88" s="372"/>
      <c r="I88" s="369"/>
      <c r="J88" s="373" t="s">
        <v>303</v>
      </c>
      <c r="K88" s="371" t="s">
        <v>327</v>
      </c>
      <c r="L88" s="371"/>
      <c r="M88" s="371"/>
      <c r="N88" s="372"/>
    </row>
    <row r="89" s="331" customFormat="true" ht="15" hidden="false" customHeight="true" outlineLevel="0" collapsed="false">
      <c r="A89" s="369"/>
      <c r="B89" s="370" t="s">
        <v>305</v>
      </c>
      <c r="C89" s="371" t="str">
        <f aca="false">CONCATENATE("SQRT [ ",ROUND((C80)^2,5-LEN(INT((C80)^2)))," + ",ROUND((C85^2),5-LEN(INT((C85^2))))," ]")</f>
        <v>SQRT [ 0 + 0 ]</v>
      </c>
      <c r="D89" s="371"/>
      <c r="E89" s="371"/>
      <c r="F89" s="371"/>
      <c r="G89" s="371"/>
      <c r="H89" s="372"/>
      <c r="I89" s="369"/>
      <c r="J89" s="373" t="s">
        <v>290</v>
      </c>
      <c r="K89" s="371" t="str">
        <f aca="false">CONCATENATE("100 [",C90," / ",C74," ]")</f>
        <v>100 [0 / 0 ]</v>
      </c>
      <c r="L89" s="371"/>
      <c r="M89" s="371"/>
      <c r="N89" s="372"/>
    </row>
    <row r="90" s="331" customFormat="true" ht="15" hidden="false" customHeight="true" outlineLevel="0" collapsed="false">
      <c r="A90" s="369"/>
      <c r="B90" s="370" t="s">
        <v>305</v>
      </c>
      <c r="C90" s="377" t="n">
        <f aca="false">ROUND(SQRT((C80^2)+(C85^2)),5-LEN(INT((SQRT((C80^2)+(C85^2))))))</f>
        <v>0</v>
      </c>
      <c r="D90" s="371"/>
      <c r="E90" s="371"/>
      <c r="F90" s="371"/>
      <c r="G90" s="371"/>
      <c r="H90" s="372"/>
      <c r="I90" s="369"/>
      <c r="J90" s="373" t="s">
        <v>290</v>
      </c>
      <c r="K90" s="380" t="str">
        <f aca="false">IF(OR(COUNTBLANK(C6)=1,COUNTBLANK(C7)=1),"Enter Tol",100*(C90/C74))</f>
        <v>Enter Tol</v>
      </c>
      <c r="L90" s="374" t="s">
        <v>291</v>
      </c>
      <c r="M90" s="371"/>
      <c r="N90" s="372"/>
    </row>
    <row r="91" s="331" customFormat="true" ht="15" hidden="false" customHeight="true" outlineLevel="0" collapsed="false">
      <c r="A91" s="389"/>
      <c r="B91" s="383"/>
      <c r="C91" s="383"/>
      <c r="D91" s="383"/>
      <c r="E91" s="383"/>
      <c r="F91" s="383"/>
      <c r="G91" s="371"/>
      <c r="H91" s="372"/>
      <c r="I91" s="389"/>
      <c r="J91" s="383"/>
      <c r="K91" s="383"/>
      <c r="L91" s="383"/>
      <c r="M91" s="383"/>
      <c r="N91" s="384"/>
    </row>
    <row r="92" s="331" customFormat="true" ht="15" hidden="false" customHeight="true" outlineLevel="0" collapsed="false">
      <c r="A92" s="366" t="s">
        <v>306</v>
      </c>
      <c r="B92" s="367"/>
      <c r="C92" s="367"/>
      <c r="D92" s="367"/>
      <c r="E92" s="367"/>
      <c r="F92" s="367"/>
      <c r="G92" s="375" t="s">
        <v>307</v>
      </c>
      <c r="H92" s="376" t="s">
        <v>308</v>
      </c>
      <c r="I92" s="367" t="s">
        <v>309</v>
      </c>
      <c r="J92" s="367"/>
      <c r="K92" s="367"/>
      <c r="L92" s="367"/>
      <c r="M92" s="367"/>
      <c r="N92" s="368"/>
    </row>
    <row r="93" s="331" customFormat="true" ht="15" hidden="false" customHeight="true" outlineLevel="0" collapsed="false">
      <c r="A93" s="369"/>
      <c r="B93" s="370" t="s">
        <v>310</v>
      </c>
      <c r="C93" s="371" t="s">
        <v>328</v>
      </c>
      <c r="D93" s="371"/>
      <c r="E93" s="371"/>
      <c r="F93" s="371"/>
      <c r="G93" s="378" t="n">
        <v>2</v>
      </c>
      <c r="H93" s="379" t="n">
        <v>0.7071</v>
      </c>
      <c r="I93" s="371"/>
      <c r="J93" s="373" t="s">
        <v>312</v>
      </c>
      <c r="K93" s="371" t="s">
        <v>329</v>
      </c>
      <c r="L93" s="371"/>
      <c r="M93" s="371"/>
      <c r="N93" s="372"/>
    </row>
    <row r="94" s="331" customFormat="true" ht="15" hidden="false" customHeight="true" outlineLevel="0" collapsed="false">
      <c r="A94" s="369"/>
      <c r="B94" s="370" t="s">
        <v>287</v>
      </c>
      <c r="C94" s="374" t="e">
        <f aca="false">CONCATENATE("(",N28,") x (",H8,") x (",5.1,")")</f>
        <v>#N/A</v>
      </c>
      <c r="D94" s="371"/>
      <c r="E94" s="371"/>
      <c r="F94" s="371"/>
      <c r="G94" s="378" t="n">
        <v>3</v>
      </c>
      <c r="H94" s="379" t="n">
        <v>0.5231</v>
      </c>
      <c r="I94" s="371"/>
      <c r="J94" s="373" t="s">
        <v>314</v>
      </c>
      <c r="K94" s="371" t="e">
        <f aca="false">CONCATENATE("100 [",C95," / ",C74," ]")</f>
        <v>#N/A</v>
      </c>
      <c r="L94" s="371"/>
      <c r="M94" s="371"/>
      <c r="N94" s="372"/>
    </row>
    <row r="95" s="331" customFormat="true" ht="15" hidden="false" customHeight="true" outlineLevel="0" collapsed="false">
      <c r="A95" s="369"/>
      <c r="B95" s="370" t="s">
        <v>287</v>
      </c>
      <c r="C95" s="374" t="e">
        <f aca="false">5.1*ROUND((M7*H8),5-LEN(INT(((M7*H8)))))</f>
        <v>#N/A</v>
      </c>
      <c r="D95" s="371"/>
      <c r="E95" s="371"/>
      <c r="F95" s="371"/>
      <c r="G95" s="378" t="n">
        <v>4</v>
      </c>
      <c r="H95" s="379" t="n">
        <v>0.4467</v>
      </c>
      <c r="I95" s="371"/>
      <c r="J95" s="373" t="s">
        <v>314</v>
      </c>
      <c r="K95" s="380" t="str">
        <f aca="false">IF(OR(COUNTBLANK(C6)=1,COUNTBLANK(C7)=1),"Enter Tol",100*(C95/C74))</f>
        <v>Enter Tol</v>
      </c>
      <c r="L95" s="374" t="s">
        <v>291</v>
      </c>
      <c r="M95" s="371"/>
      <c r="N95" s="372"/>
    </row>
    <row r="96" s="331" customFormat="true" ht="15" hidden="false" customHeight="true" outlineLevel="0" collapsed="false">
      <c r="A96" s="389"/>
      <c r="B96" s="371"/>
      <c r="C96" s="371"/>
      <c r="D96" s="371"/>
      <c r="E96" s="371"/>
      <c r="F96" s="371"/>
      <c r="G96" s="378" t="n">
        <v>5</v>
      </c>
      <c r="H96" s="379" t="n">
        <v>0.403</v>
      </c>
      <c r="I96" s="383"/>
      <c r="J96" s="383"/>
      <c r="K96" s="383"/>
      <c r="L96" s="383"/>
      <c r="M96" s="383"/>
      <c r="N96" s="384"/>
    </row>
    <row r="97" s="331" customFormat="true" ht="15" hidden="false" customHeight="true" outlineLevel="0" collapsed="false">
      <c r="A97" s="366" t="s">
        <v>330</v>
      </c>
      <c r="B97" s="367"/>
      <c r="C97" s="367"/>
      <c r="D97" s="367"/>
      <c r="E97" s="367"/>
      <c r="F97" s="367"/>
      <c r="G97" s="378" t="n">
        <v>6</v>
      </c>
      <c r="H97" s="379" t="n">
        <v>0.3742</v>
      </c>
      <c r="I97" s="367" t="s">
        <v>318</v>
      </c>
      <c r="J97" s="367"/>
      <c r="K97" s="367"/>
      <c r="L97" s="367"/>
      <c r="M97" s="367"/>
      <c r="N97" s="368"/>
    </row>
    <row r="98" s="331" customFormat="true" ht="15" hidden="false" customHeight="true" outlineLevel="0" collapsed="false">
      <c r="A98" s="369"/>
      <c r="B98" s="370" t="s">
        <v>316</v>
      </c>
      <c r="C98" s="371" t="s">
        <v>331</v>
      </c>
      <c r="D98" s="371"/>
      <c r="E98" s="371"/>
      <c r="F98" s="371"/>
      <c r="G98" s="378" t="n">
        <v>7</v>
      </c>
      <c r="H98" s="379" t="n">
        <v>0.3534</v>
      </c>
      <c r="I98" s="371"/>
      <c r="J98" s="373" t="s">
        <v>319</v>
      </c>
      <c r="K98" s="371" t="s">
        <v>320</v>
      </c>
      <c r="L98" s="371"/>
      <c r="M98" s="371"/>
      <c r="N98" s="372"/>
    </row>
    <row r="99" s="331" customFormat="true" ht="15" hidden="false" customHeight="true" outlineLevel="0" collapsed="false">
      <c r="A99" s="369"/>
      <c r="B99" s="370" t="s">
        <v>287</v>
      </c>
      <c r="C99" s="371" t="str">
        <f aca="false">CONCATENATE(C6, " - ",C7)</f>
        <v> - </v>
      </c>
      <c r="D99" s="371"/>
      <c r="E99" s="371"/>
      <c r="F99" s="371"/>
      <c r="G99" s="378" t="n">
        <v>8</v>
      </c>
      <c r="H99" s="379" t="n">
        <v>0.3375</v>
      </c>
      <c r="I99" s="371"/>
      <c r="J99" s="373" t="s">
        <v>314</v>
      </c>
      <c r="K99" s="371" t="e">
        <f aca="false">CONCATENATE("1.41 (",C95," / ",C90," )")</f>
        <v>#N/A</v>
      </c>
      <c r="L99" s="371"/>
      <c r="M99" s="371"/>
      <c r="N99" s="372"/>
    </row>
    <row r="100" s="331" customFormat="true" ht="12.75" hidden="false" customHeight="false" outlineLevel="0" collapsed="false">
      <c r="A100" s="369"/>
      <c r="B100" s="370" t="s">
        <v>287</v>
      </c>
      <c r="C100" s="374" t="n">
        <f aca="false">C6-C7</f>
        <v>0</v>
      </c>
      <c r="D100" s="371"/>
      <c r="E100" s="371"/>
      <c r="F100" s="371"/>
      <c r="G100" s="378" t="n">
        <v>9</v>
      </c>
      <c r="H100" s="379" t="n">
        <v>0.3249</v>
      </c>
      <c r="I100" s="371"/>
      <c r="J100" s="373" t="s">
        <v>314</v>
      </c>
      <c r="K100" s="380" t="e">
        <f aca="false">1.41*(C95/C90)</f>
        <v>#N/A</v>
      </c>
      <c r="L100" s="374" t="s">
        <v>321</v>
      </c>
      <c r="M100" s="371"/>
      <c r="N100" s="390" t="e">
        <f aca="false">ROUNDDOWN(K100,0)</f>
        <v>#N/A</v>
      </c>
    </row>
    <row r="101" s="331" customFormat="true" ht="12.75" hidden="false" customHeight="false" outlineLevel="0" collapsed="false">
      <c r="A101" s="389"/>
      <c r="B101" s="383"/>
      <c r="C101" s="383"/>
      <c r="D101" s="383"/>
      <c r="E101" s="383"/>
      <c r="F101" s="383"/>
      <c r="G101" s="378" t="n">
        <v>10</v>
      </c>
      <c r="H101" s="379" t="n">
        <v>0.3146</v>
      </c>
      <c r="I101" s="383"/>
      <c r="J101" s="383"/>
      <c r="K101" s="383"/>
      <c r="L101" s="383"/>
      <c r="M101" s="383"/>
      <c r="N101" s="384"/>
    </row>
    <row r="102" s="331" customFormat="true" ht="12.75" hidden="true" customHeight="false" outlineLevel="0" collapsed="false">
      <c r="A102" s="330"/>
    </row>
    <row r="103" s="331" customFormat="true" ht="12.75" hidden="true" customHeight="false" outlineLevel="0" collapsed="false">
      <c r="A103" s="330"/>
    </row>
    <row r="104" s="331" customFormat="true" ht="12.75" hidden="true" customHeight="false" outlineLevel="0" collapsed="false">
      <c r="A104" s="330"/>
    </row>
    <row r="105" s="331" customFormat="true" ht="12.75" hidden="true" customHeight="false" outlineLevel="0" collapsed="false">
      <c r="A105" s="330"/>
    </row>
    <row r="106" s="331" customFormat="true" ht="12.75" hidden="true" customHeight="false" outlineLevel="0" collapsed="false">
      <c r="A106" s="330"/>
    </row>
    <row r="107" s="331" customFormat="true" ht="12.75" hidden="true" customHeight="false" outlineLevel="0" collapsed="false">
      <c r="A107" s="330"/>
    </row>
    <row r="108" s="331" customFormat="true" ht="12.75" hidden="true" customHeight="false" outlineLevel="0" collapsed="false">
      <c r="A108" s="330"/>
    </row>
    <row r="109" s="331" customFormat="true" ht="12.75" hidden="true" customHeight="false" outlineLevel="0" collapsed="false">
      <c r="A109" s="330"/>
    </row>
    <row r="110" s="331" customFormat="true" ht="12.75" hidden="true" customHeight="false" outlineLevel="0" collapsed="false">
      <c r="A110" s="330"/>
    </row>
    <row r="111" s="330" customFormat="true" ht="12.75" hidden="true" customHeight="false" outlineLevel="0" collapsed="false">
      <c r="B111" s="331"/>
      <c r="C111" s="331"/>
      <c r="D111" s="331"/>
      <c r="E111" s="331"/>
      <c r="F111" s="331"/>
      <c r="G111" s="331"/>
      <c r="H111" s="331"/>
      <c r="I111" s="331"/>
      <c r="J111" s="331"/>
      <c r="K111" s="331"/>
      <c r="L111" s="331"/>
      <c r="M111" s="331"/>
      <c r="N111" s="331"/>
      <c r="O111" s="331"/>
    </row>
    <row r="112" s="330" customFormat="true" ht="12.75" hidden="true" customHeight="false" outlineLevel="0" collapsed="false">
      <c r="B112" s="331"/>
      <c r="C112" s="331"/>
      <c r="D112" s="331"/>
      <c r="E112" s="331"/>
      <c r="F112" s="331"/>
      <c r="G112" s="331"/>
      <c r="H112" s="331"/>
      <c r="I112" s="331"/>
      <c r="J112" s="331"/>
      <c r="K112" s="331"/>
      <c r="L112" s="331"/>
      <c r="M112" s="331"/>
      <c r="N112" s="331"/>
      <c r="O112" s="331"/>
    </row>
    <row r="113" s="330" customFormat="true" ht="12.75" hidden="true" customHeight="false" outlineLevel="0" collapsed="false">
      <c r="B113" s="331"/>
      <c r="C113" s="331"/>
      <c r="D113" s="331"/>
      <c r="E113" s="331"/>
      <c r="F113" s="331"/>
      <c r="G113" s="331"/>
      <c r="H113" s="331"/>
      <c r="I113" s="331"/>
      <c r="J113" s="331"/>
      <c r="K113" s="331"/>
      <c r="L113" s="331"/>
      <c r="M113" s="331"/>
      <c r="N113" s="331"/>
      <c r="O113" s="331"/>
    </row>
    <row r="114" s="330" customFormat="true" ht="12.75" hidden="true" customHeight="false" outlineLevel="0" collapsed="false">
      <c r="B114" s="331"/>
      <c r="C114" s="331"/>
      <c r="D114" s="331"/>
      <c r="E114" s="331"/>
      <c r="F114" s="331"/>
      <c r="G114" s="331"/>
      <c r="H114" s="331"/>
      <c r="I114" s="331"/>
      <c r="J114" s="331"/>
      <c r="K114" s="331"/>
      <c r="L114" s="331"/>
      <c r="M114" s="331"/>
      <c r="N114" s="331"/>
      <c r="O114" s="331"/>
    </row>
    <row r="115" s="330" customFormat="true" ht="12.75" hidden="true" customHeight="false" outlineLevel="0" collapsed="false">
      <c r="B115" s="331"/>
      <c r="C115" s="331"/>
      <c r="D115" s="331"/>
      <c r="E115" s="331"/>
      <c r="F115" s="331"/>
      <c r="G115" s="331"/>
      <c r="H115" s="331"/>
      <c r="I115" s="331"/>
      <c r="J115" s="331"/>
      <c r="K115" s="331"/>
      <c r="L115" s="331"/>
      <c r="M115" s="331"/>
      <c r="N115" s="331"/>
      <c r="O115" s="331"/>
    </row>
    <row r="116" s="330" customFormat="true" ht="12.75" hidden="true" customHeight="false" outlineLevel="0" collapsed="false">
      <c r="B116" s="331"/>
      <c r="C116" s="331"/>
      <c r="D116" s="331"/>
      <c r="E116" s="331"/>
      <c r="F116" s="331"/>
      <c r="G116" s="331"/>
      <c r="H116" s="331"/>
      <c r="I116" s="331"/>
      <c r="J116" s="331"/>
      <c r="K116" s="331"/>
      <c r="L116" s="331"/>
      <c r="M116" s="331"/>
      <c r="N116" s="331"/>
      <c r="O116" s="331"/>
    </row>
    <row r="117" s="330" customFormat="true" ht="12.75" hidden="true" customHeight="false" outlineLevel="0" collapsed="false">
      <c r="B117" s="331"/>
      <c r="C117" s="331"/>
      <c r="D117" s="331"/>
      <c r="E117" s="331"/>
      <c r="F117" s="331"/>
      <c r="G117" s="331"/>
      <c r="H117" s="331"/>
      <c r="I117" s="331"/>
      <c r="J117" s="331"/>
      <c r="K117" s="331"/>
      <c r="L117" s="331"/>
      <c r="M117" s="331"/>
      <c r="N117" s="331"/>
      <c r="O117" s="331"/>
    </row>
    <row r="118" s="330" customFormat="true" ht="12.75" hidden="true" customHeight="false" outlineLevel="0" collapsed="false">
      <c r="B118" s="331"/>
      <c r="C118" s="331"/>
      <c r="D118" s="331"/>
      <c r="E118" s="331"/>
      <c r="F118" s="331"/>
      <c r="G118" s="331"/>
      <c r="H118" s="331"/>
      <c r="I118" s="331"/>
      <c r="J118" s="331"/>
      <c r="K118" s="331"/>
      <c r="L118" s="331"/>
      <c r="M118" s="331"/>
      <c r="N118" s="331"/>
      <c r="O118" s="331"/>
    </row>
    <row r="119" s="330" customFormat="true" ht="12.75" hidden="true" customHeight="false" outlineLevel="0" collapsed="false">
      <c r="B119" s="331"/>
      <c r="C119" s="331"/>
      <c r="D119" s="331"/>
      <c r="E119" s="331"/>
      <c r="F119" s="331"/>
      <c r="G119" s="331"/>
      <c r="H119" s="331"/>
      <c r="I119" s="331"/>
      <c r="J119" s="331"/>
      <c r="K119" s="331"/>
      <c r="L119" s="331"/>
      <c r="M119" s="331"/>
      <c r="N119" s="331"/>
      <c r="O119" s="331"/>
    </row>
    <row r="120" s="330" customFormat="true" ht="12.75" hidden="true" customHeight="false" outlineLevel="0" collapsed="false">
      <c r="B120" s="331"/>
      <c r="C120" s="331"/>
      <c r="D120" s="331"/>
      <c r="E120" s="331"/>
      <c r="F120" s="331"/>
      <c r="G120" s="331"/>
      <c r="H120" s="331"/>
      <c r="I120" s="331"/>
      <c r="J120" s="331"/>
      <c r="K120" s="331"/>
      <c r="L120" s="331"/>
      <c r="M120" s="331"/>
      <c r="N120" s="331"/>
      <c r="O120" s="331"/>
    </row>
    <row r="121" s="330" customFormat="true" ht="12.75" hidden="true" customHeight="false" outlineLevel="0" collapsed="false">
      <c r="B121" s="331"/>
      <c r="C121" s="331"/>
      <c r="D121" s="331"/>
      <c r="E121" s="331"/>
      <c r="F121" s="331"/>
      <c r="G121" s="331"/>
      <c r="H121" s="331"/>
      <c r="I121" s="331"/>
      <c r="J121" s="331"/>
      <c r="K121" s="331"/>
      <c r="L121" s="331"/>
      <c r="M121" s="331"/>
      <c r="N121" s="331"/>
      <c r="O121" s="331"/>
    </row>
    <row r="122" s="330" customFormat="true" ht="12.75" hidden="true" customHeight="false" outlineLevel="0" collapsed="false">
      <c r="B122" s="331"/>
      <c r="C122" s="331"/>
      <c r="D122" s="331"/>
      <c r="E122" s="331"/>
      <c r="F122" s="331"/>
      <c r="G122" s="331"/>
      <c r="H122" s="331"/>
      <c r="I122" s="331"/>
      <c r="J122" s="331"/>
      <c r="K122" s="331"/>
      <c r="L122" s="331"/>
      <c r="M122" s="331"/>
      <c r="N122" s="331"/>
      <c r="O122" s="331"/>
    </row>
    <row r="123" s="330" customFormat="true" ht="12.75" hidden="true" customHeight="false" outlineLevel="0" collapsed="false">
      <c r="B123" s="331"/>
      <c r="C123" s="331"/>
      <c r="D123" s="331"/>
      <c r="E123" s="331"/>
      <c r="F123" s="331"/>
      <c r="G123" s="331"/>
      <c r="H123" s="331"/>
      <c r="I123" s="331"/>
      <c r="J123" s="331"/>
      <c r="K123" s="331"/>
      <c r="L123" s="331"/>
      <c r="M123" s="331"/>
      <c r="N123" s="331"/>
      <c r="O123" s="331"/>
    </row>
    <row r="124" s="330" customFormat="true" ht="12.75" hidden="true" customHeight="false" outlineLevel="0" collapsed="false">
      <c r="B124" s="331"/>
      <c r="C124" s="331"/>
      <c r="D124" s="331"/>
      <c r="E124" s="331"/>
      <c r="F124" s="331"/>
      <c r="G124" s="331"/>
      <c r="H124" s="331"/>
      <c r="I124" s="331"/>
      <c r="J124" s="331"/>
      <c r="K124" s="331"/>
      <c r="L124" s="331"/>
      <c r="M124" s="331"/>
      <c r="N124" s="331"/>
      <c r="O124" s="331"/>
    </row>
    <row r="125" s="330" customFormat="true" ht="12.75" hidden="true" customHeight="false" outlineLevel="0" collapsed="false">
      <c r="B125" s="331"/>
      <c r="C125" s="331"/>
      <c r="D125" s="331"/>
      <c r="E125" s="331"/>
      <c r="F125" s="331"/>
      <c r="G125" s="331"/>
      <c r="H125" s="331"/>
      <c r="I125" s="331"/>
      <c r="J125" s="331"/>
      <c r="K125" s="331"/>
      <c r="L125" s="331"/>
      <c r="M125" s="331"/>
      <c r="N125" s="331"/>
      <c r="O125" s="331"/>
    </row>
    <row r="126" s="330" customFormat="true" ht="12.75" hidden="true" customHeight="false" outlineLevel="0" collapsed="false">
      <c r="B126" s="331"/>
      <c r="C126" s="331"/>
      <c r="D126" s="331"/>
      <c r="E126" s="331"/>
      <c r="F126" s="331"/>
      <c r="G126" s="331"/>
      <c r="H126" s="331"/>
      <c r="I126" s="331"/>
      <c r="J126" s="331"/>
      <c r="K126" s="331"/>
      <c r="L126" s="331"/>
      <c r="M126" s="331"/>
      <c r="N126" s="331"/>
      <c r="O126" s="331"/>
    </row>
    <row r="127" s="330" customFormat="true" ht="12.75" hidden="true" customHeight="false" outlineLevel="0" collapsed="false">
      <c r="B127" s="331"/>
      <c r="C127" s="331"/>
      <c r="D127" s="331"/>
      <c r="E127" s="331"/>
      <c r="F127" s="331"/>
      <c r="G127" s="331"/>
      <c r="H127" s="331"/>
      <c r="I127" s="331"/>
      <c r="J127" s="331"/>
      <c r="K127" s="331"/>
      <c r="L127" s="331"/>
      <c r="M127" s="331"/>
      <c r="N127" s="331"/>
      <c r="O127" s="331"/>
    </row>
    <row r="128" s="330" customFormat="true" ht="12.75" hidden="true" customHeight="false" outlineLevel="0" collapsed="false">
      <c r="B128" s="331"/>
      <c r="C128" s="331"/>
      <c r="D128" s="331"/>
      <c r="E128" s="331"/>
      <c r="F128" s="331"/>
      <c r="G128" s="331"/>
      <c r="H128" s="331"/>
      <c r="I128" s="331"/>
      <c r="J128" s="331"/>
      <c r="K128" s="331"/>
      <c r="L128" s="331"/>
      <c r="M128" s="331"/>
      <c r="N128" s="331"/>
      <c r="O128" s="331"/>
    </row>
    <row r="129" s="330" customFormat="true" ht="12.75" hidden="true" customHeight="false" outlineLevel="0" collapsed="false">
      <c r="B129" s="331"/>
      <c r="C129" s="331"/>
      <c r="D129" s="331"/>
      <c r="E129" s="331"/>
      <c r="F129" s="331"/>
      <c r="G129" s="331"/>
      <c r="H129" s="331"/>
      <c r="I129" s="331"/>
      <c r="J129" s="331"/>
      <c r="K129" s="331"/>
      <c r="L129" s="331"/>
      <c r="M129" s="331"/>
      <c r="N129" s="331"/>
      <c r="O129" s="331"/>
    </row>
    <row r="130" s="330" customFormat="true" ht="12.75" hidden="true" customHeight="false" outlineLevel="0" collapsed="false">
      <c r="B130" s="331"/>
      <c r="C130" s="331"/>
      <c r="D130" s="331"/>
      <c r="E130" s="331"/>
      <c r="F130" s="331"/>
      <c r="G130" s="331"/>
      <c r="H130" s="331"/>
      <c r="I130" s="331"/>
      <c r="J130" s="331"/>
      <c r="K130" s="331"/>
      <c r="L130" s="331"/>
      <c r="M130" s="331"/>
      <c r="N130" s="331"/>
      <c r="O130" s="331"/>
    </row>
    <row r="131" s="330" customFormat="true" ht="12.75" hidden="true" customHeight="false" outlineLevel="0" collapsed="false">
      <c r="B131" s="331"/>
      <c r="C131" s="331"/>
      <c r="D131" s="331"/>
      <c r="E131" s="331"/>
      <c r="F131" s="331"/>
      <c r="G131" s="331"/>
      <c r="H131" s="331"/>
      <c r="I131" s="331"/>
      <c r="J131" s="331"/>
      <c r="K131" s="331"/>
      <c r="L131" s="331"/>
      <c r="M131" s="331"/>
      <c r="N131" s="331"/>
      <c r="O131" s="331"/>
    </row>
    <row r="132" s="330" customFormat="true" ht="12.75" hidden="true" customHeight="false" outlineLevel="0" collapsed="false">
      <c r="B132" s="331"/>
      <c r="C132" s="331"/>
      <c r="D132" s="331"/>
      <c r="E132" s="331"/>
      <c r="F132" s="331"/>
      <c r="G132" s="331"/>
      <c r="H132" s="331"/>
      <c r="I132" s="331"/>
      <c r="J132" s="331"/>
      <c r="K132" s="331"/>
      <c r="L132" s="331"/>
      <c r="M132" s="331"/>
      <c r="N132" s="331"/>
      <c r="O132" s="331"/>
    </row>
    <row r="133" s="330" customFormat="true" ht="12.75" hidden="true" customHeight="false" outlineLevel="0" collapsed="false">
      <c r="B133" s="331"/>
      <c r="C133" s="331"/>
      <c r="D133" s="331"/>
      <c r="E133" s="331"/>
      <c r="F133" s="331"/>
      <c r="G133" s="331"/>
      <c r="H133" s="331"/>
      <c r="I133" s="331"/>
      <c r="J133" s="331"/>
      <c r="K133" s="331"/>
      <c r="L133" s="331"/>
      <c r="M133" s="331"/>
      <c r="N133" s="331"/>
      <c r="O133" s="331"/>
    </row>
    <row r="134" s="330" customFormat="true" ht="12.75" hidden="true" customHeight="false" outlineLevel="0" collapsed="false">
      <c r="B134" s="331"/>
      <c r="C134" s="331"/>
      <c r="D134" s="331"/>
      <c r="E134" s="331"/>
      <c r="F134" s="331"/>
      <c r="G134" s="331"/>
      <c r="H134" s="331"/>
      <c r="I134" s="331"/>
      <c r="J134" s="331"/>
      <c r="K134" s="331"/>
      <c r="L134" s="331"/>
      <c r="M134" s="331"/>
      <c r="N134" s="331"/>
      <c r="O134" s="331"/>
    </row>
    <row r="135" customFormat="false" ht="12.75" hidden="true" customHeight="true" outlineLevel="0" collapsed="false"/>
    <row r="136" customFormat="false" ht="12.75" hidden="true" customHeight="true" outlineLevel="0" collapsed="false"/>
  </sheetData>
  <sheetProtection sheet="true" password="cf58" objects="true" scenarios="true"/>
  <mergeCells count="60">
    <mergeCell ref="A1:N1"/>
    <mergeCell ref="A2:B2"/>
    <mergeCell ref="C2:E2"/>
    <mergeCell ref="H2:J2"/>
    <mergeCell ref="M2:N2"/>
    <mergeCell ref="A3:B3"/>
    <mergeCell ref="C3:E3"/>
    <mergeCell ref="H3:J3"/>
    <mergeCell ref="M3:N3"/>
    <mergeCell ref="A4:B4"/>
    <mergeCell ref="C4:E4"/>
    <mergeCell ref="H4:J4"/>
    <mergeCell ref="A6:B6"/>
    <mergeCell ref="A7:B7"/>
    <mergeCell ref="A8:B8"/>
    <mergeCell ref="A10:B11"/>
    <mergeCell ref="C10:L10"/>
    <mergeCell ref="M10:N11"/>
    <mergeCell ref="M12:N12"/>
    <mergeCell ref="M13:N13"/>
    <mergeCell ref="M14:N14"/>
    <mergeCell ref="M17:N17"/>
    <mergeCell ref="M18:N18"/>
    <mergeCell ref="M19:N19"/>
    <mergeCell ref="M22:N22"/>
    <mergeCell ref="M23:N23"/>
    <mergeCell ref="M24:N24"/>
    <mergeCell ref="A27:B28"/>
    <mergeCell ref="C27:C28"/>
    <mergeCell ref="D27:D28"/>
    <mergeCell ref="E27:E28"/>
    <mergeCell ref="F27:F28"/>
    <mergeCell ref="G27:G28"/>
    <mergeCell ref="H27:H28"/>
    <mergeCell ref="I27:I28"/>
    <mergeCell ref="J27:J28"/>
    <mergeCell ref="K27:K28"/>
    <mergeCell ref="L27:L28"/>
    <mergeCell ref="A32:N32"/>
    <mergeCell ref="C33:E33"/>
    <mergeCell ref="H33:J33"/>
    <mergeCell ref="M33:N33"/>
    <mergeCell ref="C34:E34"/>
    <mergeCell ref="H34:J34"/>
    <mergeCell ref="M34:N34"/>
    <mergeCell ref="C35:E35"/>
    <mergeCell ref="H35:J35"/>
    <mergeCell ref="A41:H41"/>
    <mergeCell ref="I41:N41"/>
    <mergeCell ref="A67:N67"/>
    <mergeCell ref="C68:E68"/>
    <mergeCell ref="H68:J68"/>
    <mergeCell ref="M68:N68"/>
    <mergeCell ref="C69:E69"/>
    <mergeCell ref="H69:J69"/>
    <mergeCell ref="M69:N69"/>
    <mergeCell ref="C70:E70"/>
    <mergeCell ref="H70:J70"/>
    <mergeCell ref="A76:H76"/>
    <mergeCell ref="I76:N76"/>
  </mergeCells>
  <printOptions headings="false" gridLines="false" gridLinesSet="true" horizontalCentered="true" verticalCentered="true"/>
  <pageMargins left="0" right="0" top="0.5" bottom="0.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R45"/>
  <sheetViews>
    <sheetView showFormulas="false" showGridLines="false" showRowColHeaders="true" showZeros="true" rightToLeft="false" tabSelected="false" showOutlineSymbols="true" defaultGridColor="true" view="pageBreakPreview" topLeftCell="A1" colorId="64" zoomScale="100" zoomScaleNormal="70" zoomScalePageLayoutView="100" workbookViewId="0">
      <selection pane="topLeft" activeCell="G3" activeCellId="0" sqref="G3"/>
    </sheetView>
  </sheetViews>
  <sheetFormatPr defaultColWidth="9.15625" defaultRowHeight="12.75" zeroHeight="true" outlineLevelRow="0" outlineLevelCol="0"/>
  <cols>
    <col collapsed="false" customWidth="true" hidden="false" outlineLevel="0" max="18" min="1" style="391" width="10.99"/>
    <col collapsed="false" customWidth="true" hidden="true" outlineLevel="0" max="19" min="19" style="392" width="9.85"/>
    <col collapsed="false" customWidth="false" hidden="true" outlineLevel="0" max="1024" min="20" style="392" width="9.14"/>
  </cols>
  <sheetData>
    <row r="1" s="394" customFormat="true" ht="18" hidden="false" customHeight="true" outlineLevel="0" collapsed="false">
      <c r="A1" s="393" t="str">
        <f aca="false">CONCATENATE("Gage R&amp;R for ",'AIAG GR&amp;R'!C3)</f>
        <v>Gage R&amp;R for </v>
      </c>
      <c r="C1" s="395"/>
      <c r="D1" s="395"/>
      <c r="E1" s="395"/>
      <c r="F1" s="395"/>
      <c r="G1" s="395"/>
      <c r="H1" s="396"/>
      <c r="I1" s="396"/>
      <c r="J1" s="396"/>
      <c r="K1" s="396"/>
      <c r="O1" s="396"/>
      <c r="P1" s="396"/>
      <c r="Q1" s="396"/>
      <c r="R1" s="396"/>
    </row>
    <row r="2" s="394" customFormat="true" ht="18" hidden="false" customHeight="true" outlineLevel="0" collapsed="false">
      <c r="A2" s="396"/>
      <c r="B2" s="397" t="s">
        <v>332</v>
      </c>
      <c r="C2" s="397"/>
      <c r="D2" s="398" t="str">
        <f aca="false">IF('AIAG GR&amp;R'!$H$2="","",'AIAG GR&amp;R'!$H$2)</f>
        <v/>
      </c>
      <c r="E2" s="398"/>
      <c r="F2" s="398"/>
      <c r="H2" s="397" t="s">
        <v>333</v>
      </c>
      <c r="I2" s="397"/>
      <c r="J2" s="398" t="str">
        <f aca="false">IF('AIAG GR&amp;R'!C2="","",'AIAG GR&amp;R'!C2)</f>
        <v/>
      </c>
      <c r="K2" s="398"/>
      <c r="L2" s="398"/>
      <c r="N2" s="397" t="s">
        <v>334</v>
      </c>
      <c r="O2" s="397"/>
      <c r="P2" s="399" t="str">
        <f aca="false">IF('AIAG GR&amp;R'!C6="","",'AIAG GR&amp;R'!C6)</f>
        <v/>
      </c>
      <c r="Q2" s="399"/>
      <c r="R2" s="396"/>
    </row>
    <row r="3" s="394" customFormat="true" ht="18" hidden="false" customHeight="true" outlineLevel="0" collapsed="false">
      <c r="A3" s="396"/>
      <c r="B3" s="397" t="s">
        <v>103</v>
      </c>
      <c r="C3" s="397"/>
      <c r="D3" s="400" t="str">
        <f aca="false">IF('AIAG GR&amp;R'!$M$2="","",'AIAG GR&amp;R'!$M$2)</f>
        <v/>
      </c>
      <c r="E3" s="400"/>
      <c r="F3" s="400"/>
      <c r="H3" s="397" t="s">
        <v>335</v>
      </c>
      <c r="I3" s="397"/>
      <c r="J3" s="401" t="str">
        <f aca="false">IF('AIAG GR&amp;R'!H3="","",'AIAG GR&amp;R'!H3)</f>
        <v/>
      </c>
      <c r="K3" s="401"/>
      <c r="L3" s="401"/>
      <c r="N3" s="397" t="s">
        <v>336</v>
      </c>
      <c r="O3" s="397"/>
      <c r="P3" s="402" t="str">
        <f aca="false">IF('AIAG GR&amp;R'!C7="","",'AIAG GR&amp;R'!C7)</f>
        <v/>
      </c>
      <c r="Q3" s="402"/>
      <c r="R3" s="396"/>
    </row>
    <row r="4" s="394" customFormat="true" ht="18" hidden="false" customHeight="true" outlineLevel="0" collapsed="false">
      <c r="A4" s="396"/>
      <c r="B4" s="397" t="s">
        <v>337</v>
      </c>
      <c r="C4" s="397"/>
      <c r="D4" s="403" t="str">
        <f aca="false">IF('AIAG GR&amp;R'!$M$3="","",'AIAG GR&amp;R'!$M$3)</f>
        <v/>
      </c>
      <c r="E4" s="403"/>
      <c r="F4" s="403"/>
      <c r="H4" s="397" t="s">
        <v>338</v>
      </c>
      <c r="I4" s="397"/>
      <c r="J4" s="398" t="str">
        <f aca="false">IF('AIAG GR&amp;R'!H4="","",'AIAG GR&amp;R'!H4)</f>
        <v/>
      </c>
      <c r="K4" s="398"/>
      <c r="L4" s="398"/>
      <c r="M4" s="396"/>
      <c r="N4" s="397" t="s">
        <v>339</v>
      </c>
      <c r="O4" s="397"/>
      <c r="P4" s="399" t="n">
        <f aca="false">IF('AIAG GR&amp;R'!C8="","",'AIAG GR&amp;R'!C8)</f>
        <v>0</v>
      </c>
      <c r="Q4" s="399"/>
      <c r="R4" s="396"/>
    </row>
    <row r="5" customFormat="false" ht="18" hidden="false" customHeight="true" outlineLevel="0" collapsed="false">
      <c r="B5" s="392"/>
    </row>
    <row r="6" s="392" customFormat="true" ht="19.5" hidden="false" customHeight="true" outlineLevel="0" collapsed="false"/>
    <row r="7" s="392" customFormat="true" ht="19.5" hidden="false" customHeight="true" outlineLevel="0" collapsed="false"/>
    <row r="8" s="392" customFormat="true" ht="19.5" hidden="false" customHeight="true" outlineLevel="0" collapsed="false"/>
    <row r="9" s="392" customFormat="true" ht="19.5" hidden="false" customHeight="true" outlineLevel="0" collapsed="false"/>
    <row r="10" s="392" customFormat="true" ht="19.5" hidden="false" customHeight="true" outlineLevel="0" collapsed="false"/>
    <row r="11" s="392" customFormat="true" ht="19.5" hidden="false" customHeight="true" outlineLevel="0" collapsed="false"/>
    <row r="12" s="392" customFormat="true" ht="19.5" hidden="false" customHeight="true" outlineLevel="0" collapsed="false"/>
    <row r="13" s="392" customFormat="true" ht="19.5" hidden="false" customHeight="true" outlineLevel="0" collapsed="false"/>
    <row r="14" s="392" customFormat="true" ht="19.5" hidden="false" customHeight="true" outlineLevel="0" collapsed="false"/>
    <row r="15" s="392" customFormat="true" ht="19.5" hidden="false" customHeight="true" outlineLevel="0" collapsed="false"/>
    <row r="16" s="392" customFormat="true" ht="19.5" hidden="false" customHeight="true" outlineLevel="0" collapsed="false"/>
    <row r="17" s="392" customFormat="true" ht="19.5" hidden="false" customHeight="true" outlineLevel="0" collapsed="false"/>
    <row r="18" s="392" customFormat="true" ht="19.5" hidden="false" customHeight="true" outlineLevel="0" collapsed="false"/>
    <row r="19" s="392" customFormat="true" ht="19.5" hidden="false" customHeight="true" outlineLevel="0" collapsed="false"/>
    <row r="20" s="392" customFormat="true" ht="19.5" hidden="false" customHeight="true" outlineLevel="0" collapsed="false"/>
    <row r="21" s="392" customFormat="true" ht="19.5" hidden="false" customHeight="true" outlineLevel="0" collapsed="false"/>
    <row r="22" s="392" customFormat="true" ht="19.5" hidden="false" customHeight="true" outlineLevel="0" collapsed="false"/>
    <row r="23" s="392" customFormat="true" ht="19.5" hidden="false" customHeight="true" outlineLevel="0" collapsed="false"/>
    <row r="24" s="392" customFormat="true" ht="19.5" hidden="false" customHeight="true" outlineLevel="0" collapsed="false"/>
    <row r="25" s="392" customFormat="true" ht="19.5" hidden="false" customHeight="true" outlineLevel="0" collapsed="false"/>
    <row r="26" s="392" customFormat="true" ht="19.5" hidden="false" customHeight="true" outlineLevel="0" collapsed="false"/>
    <row r="27" s="392" customFormat="true" ht="19.5" hidden="false" customHeight="true" outlineLevel="0" collapsed="false"/>
    <row r="28" s="392" customFormat="true" ht="19.5" hidden="false" customHeight="true" outlineLevel="0" collapsed="false"/>
    <row r="29" s="392" customFormat="true" ht="19.5" hidden="false" customHeight="true" outlineLevel="0" collapsed="false"/>
    <row r="30" s="392" customFormat="true" ht="19.5" hidden="false" customHeight="true" outlineLevel="0" collapsed="false"/>
    <row r="31" s="392" customFormat="true" ht="19.5" hidden="false" customHeight="true" outlineLevel="0" collapsed="false"/>
    <row r="32" s="392" customFormat="true" ht="19.5" hidden="false" customHeight="true" outlineLevel="0" collapsed="false"/>
    <row r="33" s="392" customFormat="true" ht="19.5" hidden="false" customHeight="true" outlineLevel="0" collapsed="false"/>
    <row r="34" s="392" customFormat="true" ht="19.5" hidden="false" customHeight="true" outlineLevel="0" collapsed="false"/>
    <row r="35" s="392" customFormat="true" ht="19.5" hidden="false" customHeight="true" outlineLevel="0" collapsed="false"/>
    <row r="36" s="392" customFormat="true" ht="19.5" hidden="false" customHeight="true" outlineLevel="0" collapsed="false"/>
    <row r="37" s="392" customFormat="true" ht="19.5" hidden="false" customHeight="true" outlineLevel="0" collapsed="false"/>
    <row r="38" s="392" customFormat="true" ht="19.5" hidden="false" customHeight="true" outlineLevel="0" collapsed="false"/>
    <row r="39" s="392" customFormat="true" ht="19.5" hidden="false" customHeight="true" outlineLevel="0" collapsed="false"/>
    <row r="40" s="392" customFormat="true" ht="19.5" hidden="false" customHeight="true" outlineLevel="0" collapsed="false"/>
    <row r="41" s="392" customFormat="true" ht="19.5" hidden="false" customHeight="true" outlineLevel="0" collapsed="false"/>
    <row r="42" s="392" customFormat="true" ht="19.5" hidden="false" customHeight="true" outlineLevel="0" collapsed="false"/>
    <row r="43" s="392" customFormat="true" ht="19.5" hidden="false" customHeight="true" outlineLevel="0" collapsed="false"/>
    <row r="44" s="392" customFormat="true" ht="19.5" hidden="false" customHeight="true" outlineLevel="0" collapsed="false"/>
    <row r="45" s="392" customFormat="true" ht="19.5" hidden="false" customHeight="true" outlineLevel="0" collapsed="false"/>
  </sheetData>
  <sheetProtection sheet="true" password="cf58" objects="true" scenarios="true"/>
  <mergeCells count="18">
    <mergeCell ref="B2:C2"/>
    <mergeCell ref="D2:F2"/>
    <mergeCell ref="H2:I2"/>
    <mergeCell ref="J2:L2"/>
    <mergeCell ref="N2:O2"/>
    <mergeCell ref="P2:Q2"/>
    <mergeCell ref="B3:C3"/>
    <mergeCell ref="D3:F3"/>
    <mergeCell ref="H3:I3"/>
    <mergeCell ref="J3:L3"/>
    <mergeCell ref="N3:O3"/>
    <mergeCell ref="P3:Q3"/>
    <mergeCell ref="B4:C4"/>
    <mergeCell ref="D4:F4"/>
    <mergeCell ref="H4:I4"/>
    <mergeCell ref="J4:L4"/>
    <mergeCell ref="N4:O4"/>
    <mergeCell ref="P4:Q4"/>
  </mergeCells>
  <printOptions headings="false" gridLines="false" gridLinesSet="true" horizontalCentered="true" verticalCentered="false"/>
  <pageMargins left="0" right="0" top="0" bottom="0"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R87"/>
  <sheetViews>
    <sheetView showFormulas="false" showGridLines="false" showRowColHeaders="true" showZeros="true" rightToLeft="false" tabSelected="false" showOutlineSymbols="true" defaultGridColor="true" view="pageBreakPreview" topLeftCell="A1" colorId="64" zoomScale="100" zoomScaleNormal="75" zoomScalePageLayoutView="100" workbookViewId="0">
      <selection pane="topLeft" activeCell="D38" activeCellId="0" sqref="D38"/>
    </sheetView>
  </sheetViews>
  <sheetFormatPr defaultColWidth="9.15625" defaultRowHeight="12.75" zeroHeight="true" outlineLevelRow="0" outlineLevelCol="0"/>
  <cols>
    <col collapsed="false" customWidth="true" hidden="false" outlineLevel="0" max="1" min="1" style="404" width="8.42"/>
    <col collapsed="false" customWidth="true" hidden="false" outlineLevel="0" max="17" min="2" style="404" width="10.99"/>
    <col collapsed="false" customWidth="true" hidden="false" outlineLevel="0" max="18" min="18" style="404" width="8.42"/>
    <col collapsed="false" customWidth="true" hidden="true" outlineLevel="0" max="19" min="19" style="405" width="9.85"/>
    <col collapsed="false" customWidth="false" hidden="true" outlineLevel="0" max="1024" min="20" style="405" width="9.14"/>
  </cols>
  <sheetData>
    <row r="1" s="406" customFormat="true" ht="18" hidden="false" customHeight="true" outlineLevel="0" collapsed="false">
      <c r="A1" s="393" t="str">
        <f aca="false">CONCATENATE("Gage R&amp;R for ",'AIAG GR&amp;R'!C3)</f>
        <v>Gage R&amp;R for </v>
      </c>
      <c r="B1" s="394"/>
      <c r="C1" s="395"/>
      <c r="D1" s="395"/>
      <c r="E1" s="395"/>
      <c r="F1" s="395"/>
      <c r="G1" s="395"/>
      <c r="H1" s="396"/>
      <c r="I1" s="396"/>
      <c r="J1" s="396"/>
      <c r="K1" s="396"/>
      <c r="L1" s="394"/>
      <c r="M1" s="394"/>
      <c r="N1" s="394"/>
      <c r="O1" s="396"/>
      <c r="P1" s="396"/>
      <c r="Q1" s="396"/>
      <c r="R1" s="396"/>
    </row>
    <row r="2" s="406" customFormat="true" ht="18" hidden="false" customHeight="true" outlineLevel="0" collapsed="false">
      <c r="A2" s="396"/>
      <c r="B2" s="397" t="s">
        <v>332</v>
      </c>
      <c r="C2" s="397"/>
      <c r="D2" s="398" t="str">
        <f aca="false">IF('AIAG GR&amp;R'!$H$2="","",'AIAG GR&amp;R'!$H$2)</f>
        <v/>
      </c>
      <c r="E2" s="398"/>
      <c r="F2" s="398"/>
      <c r="G2" s="394"/>
      <c r="H2" s="397" t="s">
        <v>333</v>
      </c>
      <c r="I2" s="397"/>
      <c r="J2" s="398" t="str">
        <f aca="false">IF('AIAG GR&amp;R'!C2="","",'AIAG GR&amp;R'!C2)</f>
        <v/>
      </c>
      <c r="K2" s="398"/>
      <c r="L2" s="398"/>
      <c r="M2" s="394"/>
      <c r="N2" s="397" t="s">
        <v>334</v>
      </c>
      <c r="O2" s="397"/>
      <c r="P2" s="398" t="str">
        <f aca="false">IF('AIAG GR&amp;R'!C6="","",'AIAG GR&amp;R'!C6)</f>
        <v/>
      </c>
      <c r="Q2" s="398"/>
      <c r="R2" s="398"/>
    </row>
    <row r="3" s="406" customFormat="true" ht="18" hidden="false" customHeight="true" outlineLevel="0" collapsed="false">
      <c r="A3" s="396"/>
      <c r="B3" s="397" t="s">
        <v>103</v>
      </c>
      <c r="C3" s="397"/>
      <c r="D3" s="407" t="str">
        <f aca="false">IF('AIAG GR&amp;R'!$M$2="","",'AIAG GR&amp;R'!$M$2)</f>
        <v/>
      </c>
      <c r="E3" s="407"/>
      <c r="F3" s="407"/>
      <c r="G3" s="394"/>
      <c r="H3" s="397" t="s">
        <v>335</v>
      </c>
      <c r="I3" s="397"/>
      <c r="J3" s="401" t="str">
        <f aca="false">IF('AIAG GR&amp;R'!H3="","",'AIAG GR&amp;R'!H3)</f>
        <v/>
      </c>
      <c r="K3" s="401"/>
      <c r="L3" s="401"/>
      <c r="M3" s="394"/>
      <c r="N3" s="397" t="s">
        <v>336</v>
      </c>
      <c r="O3" s="397"/>
      <c r="P3" s="401" t="str">
        <f aca="false">IF('AIAG GR&amp;R'!C7="","",'AIAG GR&amp;R'!C7)</f>
        <v/>
      </c>
      <c r="Q3" s="401"/>
      <c r="R3" s="401"/>
    </row>
    <row r="4" s="406" customFormat="true" ht="15" hidden="false" customHeight="true" outlineLevel="0" collapsed="false">
      <c r="A4" s="396"/>
      <c r="B4" s="397" t="s">
        <v>337</v>
      </c>
      <c r="C4" s="397"/>
      <c r="D4" s="398" t="str">
        <f aca="false">IF('AIAG GR&amp;R'!$M$3="","",'AIAG GR&amp;R'!$M$3)</f>
        <v/>
      </c>
      <c r="E4" s="398"/>
      <c r="F4" s="398"/>
      <c r="G4" s="394"/>
      <c r="H4" s="397" t="s">
        <v>338</v>
      </c>
      <c r="I4" s="397"/>
      <c r="J4" s="398" t="str">
        <f aca="false">IF('AIAG GR&amp;R'!H4="","",'AIAG GR&amp;R'!H4)</f>
        <v/>
      </c>
      <c r="K4" s="398"/>
      <c r="L4" s="398"/>
      <c r="M4" s="396"/>
      <c r="N4" s="397" t="s">
        <v>339</v>
      </c>
      <c r="O4" s="397"/>
      <c r="P4" s="398" t="n">
        <f aca="false">IF('AIAG GR&amp;R'!C8="","",'AIAG GR&amp;R'!C8)</f>
        <v>0</v>
      </c>
      <c r="Q4" s="398"/>
      <c r="R4" s="398"/>
    </row>
    <row r="5" s="406" customFormat="true" ht="15" hidden="false" customHeight="true" outlineLevel="0" collapsed="false">
      <c r="A5" s="396"/>
      <c r="B5" s="393"/>
      <c r="C5" s="393"/>
      <c r="D5" s="408"/>
      <c r="E5" s="408"/>
      <c r="F5" s="408"/>
      <c r="G5" s="394"/>
      <c r="H5" s="393"/>
      <c r="I5" s="393"/>
      <c r="J5" s="408"/>
      <c r="K5" s="408"/>
      <c r="L5" s="408"/>
      <c r="M5" s="396"/>
      <c r="N5" s="393"/>
      <c r="O5" s="393"/>
      <c r="P5" s="408"/>
      <c r="Q5" s="408"/>
      <c r="R5" s="408"/>
    </row>
    <row r="6" customFormat="false" ht="15" hidden="false" customHeight="true" outlineLevel="0" collapsed="false">
      <c r="A6" s="391"/>
      <c r="B6" s="391"/>
      <c r="C6" s="391"/>
      <c r="D6" s="391"/>
      <c r="E6" s="391"/>
      <c r="F6" s="391"/>
      <c r="G6" s="391"/>
      <c r="H6" s="391"/>
      <c r="I6" s="391"/>
      <c r="J6" s="391"/>
      <c r="K6" s="391"/>
      <c r="L6" s="391"/>
      <c r="M6" s="391"/>
      <c r="N6" s="391"/>
      <c r="O6" s="391"/>
      <c r="P6" s="391"/>
      <c r="Q6" s="391"/>
      <c r="R6" s="391"/>
    </row>
    <row r="7" s="406" customFormat="true" ht="15" hidden="false" customHeight="true" outlineLevel="0" collapsed="false">
      <c r="A7" s="396"/>
      <c r="B7" s="409" t="s">
        <v>340</v>
      </c>
      <c r="C7" s="409"/>
      <c r="D7" s="409"/>
      <c r="E7" s="409"/>
      <c r="F7" s="409"/>
      <c r="G7" s="409"/>
      <c r="H7" s="409"/>
      <c r="I7" s="395"/>
      <c r="J7" s="394"/>
      <c r="K7" s="409" t="s">
        <v>341</v>
      </c>
      <c r="L7" s="409"/>
      <c r="M7" s="409"/>
      <c r="N7" s="409"/>
      <c r="O7" s="409"/>
      <c r="P7" s="409"/>
      <c r="Q7" s="409"/>
      <c r="R7" s="396"/>
    </row>
    <row r="8" s="406" customFormat="true" ht="15" hidden="false" customHeight="false" outlineLevel="0" collapsed="false">
      <c r="A8" s="396"/>
      <c r="B8" s="396"/>
      <c r="C8" s="396"/>
      <c r="D8" s="396"/>
      <c r="E8" s="396"/>
      <c r="F8" s="396"/>
      <c r="G8" s="396"/>
      <c r="H8" s="396"/>
      <c r="I8" s="396"/>
      <c r="J8" s="394"/>
      <c r="K8" s="396"/>
      <c r="L8" s="396"/>
      <c r="M8" s="396"/>
      <c r="N8" s="396"/>
      <c r="O8" s="396"/>
      <c r="P8" s="396"/>
      <c r="Q8" s="394"/>
      <c r="R8" s="396"/>
    </row>
    <row r="9" s="406" customFormat="true" ht="15.75" hidden="false" customHeight="true" outlineLevel="0" collapsed="false">
      <c r="A9" s="396"/>
      <c r="B9" s="410" t="s">
        <v>342</v>
      </c>
      <c r="C9" s="411"/>
      <c r="D9" s="411"/>
      <c r="E9" s="411"/>
      <c r="F9" s="411"/>
      <c r="G9" s="411"/>
      <c r="H9" s="412"/>
      <c r="I9" s="396"/>
      <c r="J9" s="396"/>
      <c r="K9" s="410" t="s">
        <v>342</v>
      </c>
      <c r="L9" s="413"/>
      <c r="M9" s="413"/>
      <c r="N9" s="413"/>
      <c r="O9" s="413"/>
      <c r="P9" s="413"/>
      <c r="Q9" s="412"/>
      <c r="R9" s="396"/>
    </row>
    <row r="10" s="406" customFormat="true" ht="15.75" hidden="false" customHeight="true" outlineLevel="0" collapsed="false">
      <c r="A10" s="396"/>
      <c r="B10" s="414"/>
      <c r="C10" s="415"/>
      <c r="D10" s="416"/>
      <c r="E10" s="416"/>
      <c r="F10" s="415"/>
      <c r="G10" s="416"/>
      <c r="H10" s="417" t="s">
        <v>343</v>
      </c>
      <c r="I10" s="394"/>
      <c r="J10" s="396"/>
      <c r="K10" s="414"/>
      <c r="L10" s="415"/>
      <c r="M10" s="415"/>
      <c r="N10" s="416"/>
      <c r="O10" s="416"/>
      <c r="P10" s="416"/>
      <c r="Q10" s="417" t="s">
        <v>343</v>
      </c>
      <c r="R10" s="396"/>
    </row>
    <row r="11" s="406" customFormat="true" ht="15" hidden="false" customHeight="false" outlineLevel="0" collapsed="false">
      <c r="A11" s="396"/>
      <c r="B11" s="418" t="s">
        <v>344</v>
      </c>
      <c r="C11" s="418"/>
      <c r="D11" s="419" t="s">
        <v>345</v>
      </c>
      <c r="E11" s="416"/>
      <c r="F11" s="419" t="s">
        <v>346</v>
      </c>
      <c r="G11" s="416"/>
      <c r="H11" s="417"/>
      <c r="I11" s="394"/>
      <c r="J11" s="396"/>
      <c r="K11" s="418" t="s">
        <v>344</v>
      </c>
      <c r="L11" s="418"/>
      <c r="M11" s="419" t="s">
        <v>345</v>
      </c>
      <c r="N11" s="416"/>
      <c r="O11" s="419" t="s">
        <v>346</v>
      </c>
      <c r="P11" s="416"/>
      <c r="Q11" s="417"/>
      <c r="R11" s="396"/>
    </row>
    <row r="12" s="406" customFormat="true" ht="15" hidden="false" customHeight="false" outlineLevel="0" collapsed="false">
      <c r="A12" s="396"/>
      <c r="B12" s="420" t="s">
        <v>347</v>
      </c>
      <c r="C12" s="420"/>
      <c r="D12" s="421" t="e">
        <f aca="false">IF(F12&lt;0,0,SQRT(F12))</f>
        <v>#DIV/0!</v>
      </c>
      <c r="E12" s="416"/>
      <c r="F12" s="421" t="e">
        <f aca="false">IF(Calculations!Z3&lt;0,0,Calculations!Z3)</f>
        <v>#DIV/0!</v>
      </c>
      <c r="G12" s="416"/>
      <c r="H12" s="422" t="e">
        <f aca="false">F12/$F$18</f>
        <v>#DIV/0!</v>
      </c>
      <c r="I12" s="396"/>
      <c r="J12" s="396"/>
      <c r="K12" s="420" t="s">
        <v>347</v>
      </c>
      <c r="L12" s="420"/>
      <c r="M12" s="421" t="n">
        <f aca="false">'AIAG GR&amp;R'!C55</f>
        <v>0</v>
      </c>
      <c r="N12" s="416"/>
      <c r="O12" s="421" t="n">
        <f aca="false">M12^2</f>
        <v>0</v>
      </c>
      <c r="P12" s="416"/>
      <c r="Q12" s="422" t="e">
        <f aca="false">O12/$O$16</f>
        <v>#N/A</v>
      </c>
      <c r="R12" s="396"/>
    </row>
    <row r="13" s="406" customFormat="true" ht="15" hidden="false" customHeight="false" outlineLevel="0" collapsed="false">
      <c r="A13" s="396"/>
      <c r="B13" s="420" t="s">
        <v>348</v>
      </c>
      <c r="C13" s="420"/>
      <c r="D13" s="421" t="e">
        <f aca="false">IF(F13&lt;0,0,SQRT(F13))</f>
        <v>#DIV/0!</v>
      </c>
      <c r="E13" s="416"/>
      <c r="F13" s="421" t="e">
        <f aca="false">IF(Calculations!Z4&lt;0,0,Calculations!Z4)</f>
        <v>#DIV/0!</v>
      </c>
      <c r="G13" s="416"/>
      <c r="H13" s="422" t="e">
        <f aca="false">F13/$F$18</f>
        <v>#DIV/0!</v>
      </c>
      <c r="I13" s="396"/>
      <c r="J13" s="396"/>
      <c r="K13" s="420" t="s">
        <v>348</v>
      </c>
      <c r="L13" s="420"/>
      <c r="M13" s="421" t="n">
        <f aca="false">'AIAG GR&amp;R'!C45</f>
        <v>0</v>
      </c>
      <c r="N13" s="416"/>
      <c r="O13" s="421" t="n">
        <f aca="false">M13^2</f>
        <v>0</v>
      </c>
      <c r="P13" s="416"/>
      <c r="Q13" s="422" t="e">
        <f aca="false">O13/$O$16</f>
        <v>#N/A</v>
      </c>
      <c r="R13" s="396"/>
    </row>
    <row r="14" s="406" customFormat="true" ht="15" hidden="false" customHeight="false" outlineLevel="0" collapsed="false">
      <c r="A14" s="396"/>
      <c r="B14" s="420" t="s">
        <v>349</v>
      </c>
      <c r="C14" s="420"/>
      <c r="D14" s="421" t="e">
        <f aca="false">IF(F14&lt;0,0,SQRT(F14))</f>
        <v>#DIV/0!</v>
      </c>
      <c r="E14" s="416"/>
      <c r="F14" s="421" t="e">
        <f aca="false">IF(Calculations!Z5&lt;0,0,Calculations!Z5)</f>
        <v>#DIV/0!</v>
      </c>
      <c r="G14" s="416"/>
      <c r="H14" s="422" t="e">
        <f aca="false">F14/$F$18</f>
        <v>#DIV/0!</v>
      </c>
      <c r="I14" s="396"/>
      <c r="J14" s="396"/>
      <c r="K14" s="420" t="s">
        <v>349</v>
      </c>
      <c r="L14" s="420"/>
      <c r="M14" s="421" t="n">
        <f aca="false">'AIAG GR&amp;R'!C50</f>
        <v>0</v>
      </c>
      <c r="N14" s="416"/>
      <c r="O14" s="421" t="n">
        <f aca="false">M14^2</f>
        <v>0</v>
      </c>
      <c r="P14" s="416"/>
      <c r="Q14" s="422" t="e">
        <f aca="false">O14/$O$16</f>
        <v>#N/A</v>
      </c>
      <c r="R14" s="396"/>
    </row>
    <row r="15" s="406" customFormat="true" ht="15" hidden="false" customHeight="false" outlineLevel="0" collapsed="false">
      <c r="A15" s="396"/>
      <c r="B15" s="420"/>
      <c r="C15" s="423" t="s">
        <v>350</v>
      </c>
      <c r="D15" s="421" t="e">
        <f aca="false">IF(F15&lt;0,0,SQRT(F15))</f>
        <v>#DIV/0!</v>
      </c>
      <c r="E15" s="416"/>
      <c r="F15" s="421" t="e">
        <f aca="false">IF(Calculations!Z6&lt;0,0,Calculations!Z6)</f>
        <v>#DIV/0!</v>
      </c>
      <c r="G15" s="416"/>
      <c r="H15" s="422" t="e">
        <f aca="false">F15/$F$18</f>
        <v>#DIV/0!</v>
      </c>
      <c r="I15" s="396"/>
      <c r="J15" s="396"/>
      <c r="K15" s="420" t="s">
        <v>351</v>
      </c>
      <c r="L15" s="420"/>
      <c r="M15" s="421" t="e">
        <f aca="false">'AIAG GR&amp;R'!C59</f>
        <v>#N/A</v>
      </c>
      <c r="N15" s="416"/>
      <c r="O15" s="421" t="e">
        <f aca="false">M15^2</f>
        <v>#N/A</v>
      </c>
      <c r="P15" s="416"/>
      <c r="Q15" s="422" t="e">
        <f aca="false">O15/$O$16</f>
        <v>#N/A</v>
      </c>
      <c r="R15" s="396"/>
    </row>
    <row r="16" s="406" customFormat="true" ht="15" hidden="false" customHeight="false" outlineLevel="0" collapsed="false">
      <c r="A16" s="396"/>
      <c r="B16" s="420"/>
      <c r="C16" s="423" t="s">
        <v>352</v>
      </c>
      <c r="D16" s="421" t="e">
        <f aca="false">IF(F16&lt;0,0,SQRT(F16))</f>
        <v>#DIV/0!</v>
      </c>
      <c r="E16" s="416"/>
      <c r="F16" s="421" t="e">
        <f aca="false">IF(Calculations!Z7&lt;0,0,Calculations!Z7)</f>
        <v>#DIV/0!</v>
      </c>
      <c r="G16" s="416"/>
      <c r="H16" s="422" t="e">
        <f aca="false">F16/$F$18</f>
        <v>#DIV/0!</v>
      </c>
      <c r="I16" s="396"/>
      <c r="J16" s="396"/>
      <c r="K16" s="424" t="s">
        <v>353</v>
      </c>
      <c r="L16" s="424"/>
      <c r="M16" s="425" t="e">
        <f aca="false">'AIAG GR&amp;R'!C64</f>
        <v>#N/A</v>
      </c>
      <c r="N16" s="426"/>
      <c r="O16" s="425" t="e">
        <f aca="false">M16^2</f>
        <v>#N/A</v>
      </c>
      <c r="P16" s="426"/>
      <c r="Q16" s="427" t="e">
        <f aca="false">O16/$O$16</f>
        <v>#N/A</v>
      </c>
      <c r="R16" s="396"/>
    </row>
    <row r="17" s="406" customFormat="true" ht="15" hidden="false" customHeight="false" outlineLevel="0" collapsed="false">
      <c r="A17" s="396"/>
      <c r="B17" s="420" t="s">
        <v>351</v>
      </c>
      <c r="C17" s="420"/>
      <c r="D17" s="421" t="e">
        <f aca="false">IF(F17&lt;0,0,SQRT(F17))</f>
        <v>#DIV/0!</v>
      </c>
      <c r="E17" s="416"/>
      <c r="F17" s="421" t="e">
        <f aca="false">IF(Calculations!Z8&lt;0,0,Calculations!Z8)</f>
        <v>#DIV/0!</v>
      </c>
      <c r="G17" s="416"/>
      <c r="H17" s="422" t="e">
        <f aca="false">F17/$F$18</f>
        <v>#DIV/0!</v>
      </c>
      <c r="I17" s="396"/>
      <c r="J17" s="396"/>
      <c r="K17" s="396"/>
      <c r="L17" s="396"/>
      <c r="M17" s="396"/>
      <c r="N17" s="396"/>
      <c r="O17" s="396"/>
      <c r="P17" s="396"/>
      <c r="Q17" s="396"/>
      <c r="R17" s="396"/>
    </row>
    <row r="18" s="406" customFormat="true" ht="15" hidden="false" customHeight="false" outlineLevel="0" collapsed="false">
      <c r="A18" s="396"/>
      <c r="B18" s="424" t="s">
        <v>353</v>
      </c>
      <c r="C18" s="424"/>
      <c r="D18" s="425" t="e">
        <f aca="false">IF(F18&lt;0,0,SQRT(F18))</f>
        <v>#DIV/0!</v>
      </c>
      <c r="E18" s="426"/>
      <c r="F18" s="425" t="e">
        <f aca="false">IF(Calculations!Z9&lt;0,0,Calculations!Z9)</f>
        <v>#DIV/0!</v>
      </c>
      <c r="G18" s="426"/>
      <c r="H18" s="427" t="e">
        <f aca="false">F18/$F$18</f>
        <v>#DIV/0!</v>
      </c>
      <c r="I18" s="396"/>
      <c r="J18" s="396"/>
      <c r="K18" s="428" t="s">
        <v>354</v>
      </c>
      <c r="L18" s="428"/>
      <c r="M18" s="429" t="n">
        <f aca="false">'AIAG GR&amp;R'!C8</f>
        <v>0</v>
      </c>
      <c r="N18" s="430"/>
      <c r="O18" s="430"/>
      <c r="P18" s="430"/>
      <c r="Q18" s="431"/>
      <c r="R18" s="396"/>
    </row>
    <row r="19" s="406" customFormat="true" ht="15" hidden="false" customHeight="false" outlineLevel="0" collapsed="false">
      <c r="A19" s="396"/>
      <c r="B19" s="396"/>
      <c r="C19" s="396"/>
      <c r="D19" s="396"/>
      <c r="E19" s="396"/>
      <c r="F19" s="396"/>
      <c r="G19" s="396"/>
      <c r="H19" s="396"/>
      <c r="I19" s="396"/>
      <c r="J19" s="396"/>
      <c r="K19" s="396"/>
      <c r="L19" s="396"/>
      <c r="M19" s="396"/>
      <c r="N19" s="396"/>
      <c r="O19" s="396"/>
      <c r="P19" s="396"/>
      <c r="Q19" s="394"/>
      <c r="R19" s="396"/>
    </row>
    <row r="20" s="406" customFormat="true" ht="15" hidden="false" customHeight="false" outlineLevel="0" collapsed="false">
      <c r="A20" s="396"/>
      <c r="B20" s="428" t="s">
        <v>354</v>
      </c>
      <c r="C20" s="428"/>
      <c r="D20" s="429" t="n">
        <f aca="false">M18</f>
        <v>0</v>
      </c>
      <c r="E20" s="430"/>
      <c r="F20" s="430"/>
      <c r="G20" s="430"/>
      <c r="H20" s="431"/>
      <c r="I20" s="396"/>
      <c r="J20" s="396"/>
      <c r="K20" s="396"/>
      <c r="L20" s="396"/>
      <c r="M20" s="396"/>
      <c r="N20" s="396"/>
      <c r="O20" s="396"/>
      <c r="P20" s="396"/>
      <c r="Q20" s="394"/>
      <c r="R20" s="396"/>
    </row>
    <row r="21" s="406" customFormat="true" ht="15" hidden="false" customHeight="false" outlineLevel="0" collapsed="false">
      <c r="A21" s="396"/>
      <c r="B21" s="432"/>
      <c r="C21" s="432"/>
      <c r="D21" s="408"/>
      <c r="E21" s="396"/>
      <c r="F21" s="396"/>
      <c r="G21" s="396"/>
      <c r="H21" s="396"/>
      <c r="I21" s="396"/>
      <c r="J21" s="396"/>
      <c r="K21" s="432"/>
      <c r="L21" s="432"/>
      <c r="M21" s="408"/>
      <c r="N21" s="396"/>
      <c r="O21" s="396"/>
      <c r="P21" s="396"/>
      <c r="Q21" s="394"/>
      <c r="R21" s="396"/>
    </row>
    <row r="22" s="406" customFormat="true" ht="15.75" hidden="false" customHeight="false" outlineLevel="0" collapsed="false">
      <c r="A22" s="396"/>
      <c r="B22" s="410" t="s">
        <v>355</v>
      </c>
      <c r="C22" s="411"/>
      <c r="D22" s="411"/>
      <c r="E22" s="411"/>
      <c r="F22" s="411"/>
      <c r="G22" s="413"/>
      <c r="H22" s="412"/>
      <c r="I22" s="395"/>
      <c r="J22" s="396"/>
      <c r="K22" s="410" t="s">
        <v>355</v>
      </c>
      <c r="L22" s="413"/>
      <c r="M22" s="413"/>
      <c r="N22" s="413"/>
      <c r="O22" s="413"/>
      <c r="P22" s="413"/>
      <c r="Q22" s="412"/>
      <c r="R22" s="396"/>
    </row>
    <row r="23" s="406" customFormat="true" ht="7.5" hidden="false" customHeight="true" outlineLevel="0" collapsed="false">
      <c r="A23" s="396"/>
      <c r="B23" s="433"/>
      <c r="C23" s="415"/>
      <c r="D23" s="415"/>
      <c r="E23" s="415"/>
      <c r="F23" s="415"/>
      <c r="G23" s="416"/>
      <c r="H23" s="434"/>
      <c r="I23" s="395"/>
      <c r="J23" s="396"/>
      <c r="K23" s="433"/>
      <c r="L23" s="416"/>
      <c r="M23" s="416"/>
      <c r="N23" s="416"/>
      <c r="O23" s="416"/>
      <c r="P23" s="416"/>
      <c r="Q23" s="434"/>
      <c r="R23" s="396"/>
    </row>
    <row r="24" s="406" customFormat="true" ht="15" hidden="false" customHeight="true" outlineLevel="0" collapsed="false">
      <c r="A24" s="396"/>
      <c r="B24" s="414"/>
      <c r="C24" s="416"/>
      <c r="D24" s="435" t="s">
        <v>356</v>
      </c>
      <c r="E24" s="416"/>
      <c r="F24" s="435" t="s">
        <v>357</v>
      </c>
      <c r="G24" s="416"/>
      <c r="H24" s="417" t="s">
        <v>358</v>
      </c>
      <c r="I24" s="396"/>
      <c r="J24" s="396"/>
      <c r="K24" s="414"/>
      <c r="L24" s="416"/>
      <c r="M24" s="435" t="s">
        <v>356</v>
      </c>
      <c r="N24" s="416"/>
      <c r="O24" s="435" t="s">
        <v>357</v>
      </c>
      <c r="P24" s="416"/>
      <c r="Q24" s="417" t="s">
        <v>358</v>
      </c>
      <c r="R24" s="396"/>
    </row>
    <row r="25" s="406" customFormat="true" ht="15" hidden="false" customHeight="false" outlineLevel="0" collapsed="false">
      <c r="A25" s="396"/>
      <c r="B25" s="418" t="s">
        <v>344</v>
      </c>
      <c r="C25" s="418"/>
      <c r="D25" s="435"/>
      <c r="E25" s="416"/>
      <c r="F25" s="435"/>
      <c r="G25" s="416"/>
      <c r="H25" s="417"/>
      <c r="I25" s="396"/>
      <c r="J25" s="396"/>
      <c r="K25" s="418" t="s">
        <v>344</v>
      </c>
      <c r="L25" s="418"/>
      <c r="M25" s="435"/>
      <c r="N25" s="416"/>
      <c r="O25" s="435"/>
      <c r="P25" s="416"/>
      <c r="Q25" s="417"/>
      <c r="R25" s="396"/>
    </row>
    <row r="26" s="406" customFormat="true" ht="15" hidden="false" customHeight="false" outlineLevel="0" collapsed="false">
      <c r="A26" s="396"/>
      <c r="B26" s="420" t="s">
        <v>347</v>
      </c>
      <c r="C26" s="420"/>
      <c r="D26" s="421" t="e">
        <f aca="false">D12*5.15</f>
        <v>#DIV/0!</v>
      </c>
      <c r="E26" s="416"/>
      <c r="F26" s="436" t="e">
        <f aca="false">D26/$D$32</f>
        <v>#DIV/0!</v>
      </c>
      <c r="G26" s="423"/>
      <c r="H26" s="437" t="e">
        <f aca="false">D26/$D$20</f>
        <v>#DIV/0!</v>
      </c>
      <c r="I26" s="396"/>
      <c r="J26" s="396"/>
      <c r="K26" s="420" t="s">
        <v>347</v>
      </c>
      <c r="L26" s="420"/>
      <c r="M26" s="421" t="n">
        <f aca="false">M12*5.15</f>
        <v>0</v>
      </c>
      <c r="N26" s="416"/>
      <c r="O26" s="436" t="e">
        <f aca="false">(M26/$M$30)</f>
        <v>#N/A</v>
      </c>
      <c r="P26" s="423"/>
      <c r="Q26" s="437" t="e">
        <f aca="false">M26/$M$18</f>
        <v>#DIV/0!</v>
      </c>
      <c r="R26" s="396"/>
    </row>
    <row r="27" s="406" customFormat="true" ht="15" hidden="false" customHeight="false" outlineLevel="0" collapsed="false">
      <c r="A27" s="396"/>
      <c r="B27" s="420" t="s">
        <v>348</v>
      </c>
      <c r="C27" s="420"/>
      <c r="D27" s="421" t="e">
        <f aca="false">D13*5.15</f>
        <v>#DIV/0!</v>
      </c>
      <c r="E27" s="416"/>
      <c r="F27" s="438" t="e">
        <f aca="false">D27/$D$32</f>
        <v>#DIV/0!</v>
      </c>
      <c r="G27" s="423"/>
      <c r="H27" s="422" t="e">
        <f aca="false">D27/$D$20</f>
        <v>#DIV/0!</v>
      </c>
      <c r="I27" s="396"/>
      <c r="J27" s="396"/>
      <c r="K27" s="420" t="s">
        <v>348</v>
      </c>
      <c r="L27" s="420"/>
      <c r="M27" s="421" t="n">
        <f aca="false">M13*5.15</f>
        <v>0</v>
      </c>
      <c r="N27" s="416"/>
      <c r="O27" s="438" t="e">
        <f aca="false">(M27/$M$30)</f>
        <v>#N/A</v>
      </c>
      <c r="P27" s="423"/>
      <c r="Q27" s="422" t="e">
        <f aca="false">M27/$M$18</f>
        <v>#DIV/0!</v>
      </c>
      <c r="R27" s="396"/>
    </row>
    <row r="28" s="406" customFormat="true" ht="15" hidden="false" customHeight="false" outlineLevel="0" collapsed="false">
      <c r="A28" s="396"/>
      <c r="B28" s="420" t="s">
        <v>349</v>
      </c>
      <c r="C28" s="420"/>
      <c r="D28" s="421" t="e">
        <f aca="false">D14*5.15</f>
        <v>#DIV/0!</v>
      </c>
      <c r="E28" s="416"/>
      <c r="F28" s="438" t="e">
        <f aca="false">D28/$D$32</f>
        <v>#DIV/0!</v>
      </c>
      <c r="G28" s="423"/>
      <c r="H28" s="422" t="e">
        <f aca="false">D28/$D$20</f>
        <v>#DIV/0!</v>
      </c>
      <c r="I28" s="396"/>
      <c r="J28" s="396"/>
      <c r="K28" s="420" t="s">
        <v>349</v>
      </c>
      <c r="L28" s="420"/>
      <c r="M28" s="421" t="n">
        <f aca="false">M14*5.15</f>
        <v>0</v>
      </c>
      <c r="N28" s="416"/>
      <c r="O28" s="438" t="e">
        <f aca="false">(M28/$M$30)</f>
        <v>#N/A</v>
      </c>
      <c r="P28" s="423"/>
      <c r="Q28" s="422" t="e">
        <f aca="false">M28/$M$18</f>
        <v>#DIV/0!</v>
      </c>
      <c r="R28" s="396"/>
    </row>
    <row r="29" s="406" customFormat="true" ht="15" hidden="false" customHeight="false" outlineLevel="0" collapsed="false">
      <c r="A29" s="396"/>
      <c r="B29" s="420"/>
      <c r="C29" s="423" t="s">
        <v>350</v>
      </c>
      <c r="D29" s="421" t="e">
        <f aca="false">D15*5.15</f>
        <v>#DIV/0!</v>
      </c>
      <c r="E29" s="416"/>
      <c r="F29" s="438" t="e">
        <f aca="false">D29/$D$32</f>
        <v>#DIV/0!</v>
      </c>
      <c r="G29" s="423"/>
      <c r="H29" s="422" t="e">
        <f aca="false">D29/$D$20</f>
        <v>#DIV/0!</v>
      </c>
      <c r="I29" s="396"/>
      <c r="J29" s="396"/>
      <c r="K29" s="420" t="s">
        <v>351</v>
      </c>
      <c r="L29" s="420"/>
      <c r="M29" s="421" t="e">
        <f aca="false">M15*5.15</f>
        <v>#N/A</v>
      </c>
      <c r="N29" s="416"/>
      <c r="O29" s="438" t="e">
        <f aca="false">(M29/$M$30)</f>
        <v>#N/A</v>
      </c>
      <c r="P29" s="423"/>
      <c r="Q29" s="422" t="e">
        <f aca="false">M29/$M$18</f>
        <v>#N/A</v>
      </c>
      <c r="R29" s="396"/>
    </row>
    <row r="30" s="406" customFormat="true" ht="15" hidden="false" customHeight="false" outlineLevel="0" collapsed="false">
      <c r="A30" s="396"/>
      <c r="B30" s="420"/>
      <c r="C30" s="423" t="s">
        <v>352</v>
      </c>
      <c r="D30" s="421" t="e">
        <f aca="false">D16*5.15</f>
        <v>#DIV/0!</v>
      </c>
      <c r="E30" s="416"/>
      <c r="F30" s="438" t="e">
        <f aca="false">D30/$D$32</f>
        <v>#DIV/0!</v>
      </c>
      <c r="G30" s="423"/>
      <c r="H30" s="422" t="e">
        <f aca="false">D30/$D$20</f>
        <v>#DIV/0!</v>
      </c>
      <c r="I30" s="396"/>
      <c r="J30" s="396"/>
      <c r="K30" s="424" t="s">
        <v>353</v>
      </c>
      <c r="L30" s="424"/>
      <c r="M30" s="425" t="e">
        <f aca="false">M16*5.15</f>
        <v>#N/A</v>
      </c>
      <c r="N30" s="426"/>
      <c r="O30" s="439" t="e">
        <f aca="false">(M30/$M$30)</f>
        <v>#N/A</v>
      </c>
      <c r="P30" s="440"/>
      <c r="Q30" s="427" t="e">
        <f aca="false">M30/$M$18</f>
        <v>#N/A</v>
      </c>
      <c r="R30" s="396"/>
    </row>
    <row r="31" s="406" customFormat="true" ht="15" hidden="false" customHeight="false" outlineLevel="0" collapsed="false">
      <c r="A31" s="396"/>
      <c r="B31" s="420" t="s">
        <v>351</v>
      </c>
      <c r="C31" s="420"/>
      <c r="D31" s="421" t="e">
        <f aca="false">D17*5.15</f>
        <v>#DIV/0!</v>
      </c>
      <c r="E31" s="416"/>
      <c r="F31" s="438" t="e">
        <f aca="false">D31/$D$32</f>
        <v>#DIV/0!</v>
      </c>
      <c r="G31" s="423"/>
      <c r="H31" s="422" t="e">
        <f aca="false">D31/$D$20</f>
        <v>#DIV/0!</v>
      </c>
      <c r="I31" s="396"/>
      <c r="J31" s="396"/>
      <c r="K31" s="396"/>
      <c r="L31" s="396"/>
      <c r="M31" s="396"/>
      <c r="N31" s="396"/>
      <c r="O31" s="396"/>
      <c r="P31" s="396"/>
      <c r="Q31" s="394"/>
      <c r="R31" s="396"/>
    </row>
    <row r="32" s="406" customFormat="true" ht="15" hidden="false" customHeight="false" outlineLevel="0" collapsed="false">
      <c r="A32" s="396"/>
      <c r="B32" s="424" t="s">
        <v>353</v>
      </c>
      <c r="C32" s="424"/>
      <c r="D32" s="425" t="e">
        <f aca="false">D18*5.15</f>
        <v>#DIV/0!</v>
      </c>
      <c r="E32" s="426"/>
      <c r="F32" s="439" t="e">
        <f aca="false">D32/$D$32</f>
        <v>#DIV/0!</v>
      </c>
      <c r="G32" s="440"/>
      <c r="H32" s="427" t="e">
        <f aca="false">D32/$D$20</f>
        <v>#DIV/0!</v>
      </c>
      <c r="I32" s="396"/>
      <c r="J32" s="396"/>
      <c r="K32" s="396"/>
      <c r="L32" s="396"/>
      <c r="M32" s="396"/>
      <c r="N32" s="396"/>
      <c r="O32" s="396"/>
      <c r="P32" s="396"/>
      <c r="Q32" s="394"/>
      <c r="R32" s="396"/>
    </row>
    <row r="33" s="406" customFormat="true" ht="15" hidden="false" customHeight="false" outlineLevel="0" collapsed="false">
      <c r="A33" s="396"/>
      <c r="B33" s="396"/>
      <c r="C33" s="396"/>
      <c r="D33" s="396"/>
      <c r="E33" s="396"/>
      <c r="F33" s="396"/>
      <c r="G33" s="396"/>
      <c r="H33" s="396"/>
      <c r="I33" s="396"/>
      <c r="J33" s="396"/>
      <c r="K33" s="396"/>
      <c r="L33" s="396"/>
      <c r="M33" s="396"/>
      <c r="N33" s="396"/>
      <c r="O33" s="396"/>
      <c r="P33" s="396"/>
      <c r="Q33" s="394"/>
      <c r="R33" s="396"/>
    </row>
    <row r="34" s="406" customFormat="true" ht="15.75" hidden="false" customHeight="false" outlineLevel="0" collapsed="false">
      <c r="A34" s="396"/>
      <c r="B34" s="410" t="s">
        <v>359</v>
      </c>
      <c r="C34" s="411"/>
      <c r="D34" s="411"/>
      <c r="E34" s="411"/>
      <c r="F34" s="411"/>
      <c r="G34" s="413"/>
      <c r="H34" s="412"/>
      <c r="I34" s="395"/>
      <c r="J34" s="396"/>
      <c r="K34" s="410" t="s">
        <v>359</v>
      </c>
      <c r="L34" s="413"/>
      <c r="M34" s="413"/>
      <c r="N34" s="413"/>
      <c r="O34" s="413"/>
      <c r="P34" s="413"/>
      <c r="Q34" s="412"/>
      <c r="R34" s="396"/>
    </row>
    <row r="35" s="406" customFormat="true" ht="7.5" hidden="false" customHeight="true" outlineLevel="0" collapsed="false">
      <c r="A35" s="396"/>
      <c r="B35" s="433"/>
      <c r="C35" s="415"/>
      <c r="D35" s="415"/>
      <c r="E35" s="415"/>
      <c r="F35" s="415"/>
      <c r="G35" s="416"/>
      <c r="H35" s="434"/>
      <c r="I35" s="395"/>
      <c r="J35" s="396"/>
      <c r="K35" s="433"/>
      <c r="L35" s="416"/>
      <c r="M35" s="416"/>
      <c r="N35" s="416"/>
      <c r="O35" s="416"/>
      <c r="P35" s="416"/>
      <c r="Q35" s="434"/>
      <c r="R35" s="396"/>
    </row>
    <row r="36" s="406" customFormat="true" ht="15" hidden="false" customHeight="true" outlineLevel="0" collapsed="false">
      <c r="A36" s="396"/>
      <c r="B36" s="414"/>
      <c r="C36" s="416"/>
      <c r="D36" s="435" t="s">
        <v>356</v>
      </c>
      <c r="E36" s="416"/>
      <c r="F36" s="435" t="s">
        <v>357</v>
      </c>
      <c r="G36" s="416"/>
      <c r="H36" s="417" t="s">
        <v>358</v>
      </c>
      <c r="I36" s="396"/>
      <c r="J36" s="396"/>
      <c r="K36" s="414"/>
      <c r="L36" s="416"/>
      <c r="M36" s="435" t="s">
        <v>356</v>
      </c>
      <c r="N36" s="416"/>
      <c r="O36" s="435" t="s">
        <v>357</v>
      </c>
      <c r="P36" s="416"/>
      <c r="Q36" s="417" t="s">
        <v>358</v>
      </c>
      <c r="R36" s="396"/>
    </row>
    <row r="37" s="406" customFormat="true" ht="15" hidden="false" customHeight="false" outlineLevel="0" collapsed="false">
      <c r="A37" s="396"/>
      <c r="B37" s="418" t="s">
        <v>344</v>
      </c>
      <c r="C37" s="418"/>
      <c r="D37" s="435"/>
      <c r="E37" s="416"/>
      <c r="F37" s="435"/>
      <c r="G37" s="416"/>
      <c r="H37" s="417"/>
      <c r="I37" s="396"/>
      <c r="J37" s="396"/>
      <c r="K37" s="418" t="s">
        <v>344</v>
      </c>
      <c r="L37" s="418"/>
      <c r="M37" s="435"/>
      <c r="N37" s="416"/>
      <c r="O37" s="435"/>
      <c r="P37" s="416"/>
      <c r="Q37" s="417"/>
      <c r="R37" s="396"/>
    </row>
    <row r="38" s="406" customFormat="true" ht="15" hidden="false" customHeight="false" outlineLevel="0" collapsed="false">
      <c r="A38" s="396"/>
      <c r="B38" s="420" t="s">
        <v>347</v>
      </c>
      <c r="C38" s="420"/>
      <c r="D38" s="421" t="e">
        <f aca="false">D12*6</f>
        <v>#DIV/0!</v>
      </c>
      <c r="E38" s="416"/>
      <c r="F38" s="436" t="e">
        <f aca="false">D38/$D$44</f>
        <v>#DIV/0!</v>
      </c>
      <c r="G38" s="423"/>
      <c r="H38" s="437" t="e">
        <f aca="false">D38/$D$20</f>
        <v>#DIV/0!</v>
      </c>
      <c r="I38" s="396"/>
      <c r="J38" s="394"/>
      <c r="K38" s="420" t="s">
        <v>347</v>
      </c>
      <c r="L38" s="420"/>
      <c r="M38" s="421" t="n">
        <f aca="false">M12*6</f>
        <v>0</v>
      </c>
      <c r="N38" s="416"/>
      <c r="O38" s="436" t="e">
        <f aca="false">(M38/$M$42)</f>
        <v>#N/A</v>
      </c>
      <c r="P38" s="423"/>
      <c r="Q38" s="437" t="e">
        <f aca="false">M38/$M$18</f>
        <v>#DIV/0!</v>
      </c>
      <c r="R38" s="396"/>
    </row>
    <row r="39" s="406" customFormat="true" ht="15" hidden="false" customHeight="false" outlineLevel="0" collapsed="false">
      <c r="A39" s="396"/>
      <c r="B39" s="420" t="s">
        <v>348</v>
      </c>
      <c r="C39" s="420"/>
      <c r="D39" s="421" t="e">
        <f aca="false">D13*6</f>
        <v>#DIV/0!</v>
      </c>
      <c r="E39" s="416"/>
      <c r="F39" s="438" t="e">
        <f aca="false">D39/$D$44</f>
        <v>#DIV/0!</v>
      </c>
      <c r="G39" s="423"/>
      <c r="H39" s="422" t="e">
        <f aca="false">D39/$D$20</f>
        <v>#DIV/0!</v>
      </c>
      <c r="I39" s="396"/>
      <c r="J39" s="394"/>
      <c r="K39" s="420" t="s">
        <v>348</v>
      </c>
      <c r="L39" s="420"/>
      <c r="M39" s="421" t="n">
        <f aca="false">M13*6</f>
        <v>0</v>
      </c>
      <c r="N39" s="416"/>
      <c r="O39" s="438" t="e">
        <f aca="false">(M39/$M$42)</f>
        <v>#N/A</v>
      </c>
      <c r="P39" s="423"/>
      <c r="Q39" s="422" t="e">
        <f aca="false">M39/$M$18</f>
        <v>#DIV/0!</v>
      </c>
      <c r="R39" s="396"/>
    </row>
    <row r="40" s="406" customFormat="true" ht="15" hidden="false" customHeight="false" outlineLevel="0" collapsed="false">
      <c r="A40" s="396"/>
      <c r="B40" s="420" t="s">
        <v>349</v>
      </c>
      <c r="C40" s="420"/>
      <c r="D40" s="421" t="e">
        <f aca="false">D14*6</f>
        <v>#DIV/0!</v>
      </c>
      <c r="E40" s="416"/>
      <c r="F40" s="438" t="e">
        <f aca="false">D40/$D$44</f>
        <v>#DIV/0!</v>
      </c>
      <c r="G40" s="423"/>
      <c r="H40" s="422" t="e">
        <f aca="false">D40/$D$20</f>
        <v>#DIV/0!</v>
      </c>
      <c r="I40" s="396"/>
      <c r="J40" s="394"/>
      <c r="K40" s="420" t="s">
        <v>349</v>
      </c>
      <c r="L40" s="420"/>
      <c r="M40" s="421" t="n">
        <f aca="false">M14*6</f>
        <v>0</v>
      </c>
      <c r="N40" s="416"/>
      <c r="O40" s="438" t="e">
        <f aca="false">(M40/$M$42)</f>
        <v>#N/A</v>
      </c>
      <c r="P40" s="423"/>
      <c r="Q40" s="422" t="e">
        <f aca="false">M40/$M$18</f>
        <v>#DIV/0!</v>
      </c>
      <c r="R40" s="396"/>
    </row>
    <row r="41" s="406" customFormat="true" ht="15" hidden="false" customHeight="false" outlineLevel="0" collapsed="false">
      <c r="A41" s="396"/>
      <c r="B41" s="420"/>
      <c r="C41" s="423" t="s">
        <v>350</v>
      </c>
      <c r="D41" s="421" t="e">
        <f aca="false">D15*6</f>
        <v>#DIV/0!</v>
      </c>
      <c r="E41" s="416"/>
      <c r="F41" s="438" t="e">
        <f aca="false">D41/$D$44</f>
        <v>#DIV/0!</v>
      </c>
      <c r="G41" s="423"/>
      <c r="H41" s="422" t="e">
        <f aca="false">D41/$D$20</f>
        <v>#DIV/0!</v>
      </c>
      <c r="I41" s="396"/>
      <c r="J41" s="394"/>
      <c r="K41" s="420" t="s">
        <v>351</v>
      </c>
      <c r="L41" s="420"/>
      <c r="M41" s="421" t="e">
        <f aca="false">M15*6</f>
        <v>#N/A</v>
      </c>
      <c r="N41" s="416"/>
      <c r="O41" s="438" t="e">
        <f aca="false">(M41/$M$42)</f>
        <v>#N/A</v>
      </c>
      <c r="P41" s="423"/>
      <c r="Q41" s="422" t="e">
        <f aca="false">M41/$M$18</f>
        <v>#N/A</v>
      </c>
      <c r="R41" s="396"/>
    </row>
    <row r="42" s="406" customFormat="true" ht="15" hidden="false" customHeight="false" outlineLevel="0" collapsed="false">
      <c r="A42" s="396"/>
      <c r="B42" s="420"/>
      <c r="C42" s="423" t="s">
        <v>352</v>
      </c>
      <c r="D42" s="421" t="e">
        <f aca="false">D16*6</f>
        <v>#DIV/0!</v>
      </c>
      <c r="E42" s="416"/>
      <c r="F42" s="438" t="e">
        <f aca="false">D42/$D$44</f>
        <v>#DIV/0!</v>
      </c>
      <c r="G42" s="423"/>
      <c r="H42" s="422" t="e">
        <f aca="false">D42/$D$20</f>
        <v>#DIV/0!</v>
      </c>
      <c r="I42" s="396"/>
      <c r="J42" s="394"/>
      <c r="K42" s="424" t="s">
        <v>353</v>
      </c>
      <c r="L42" s="424"/>
      <c r="M42" s="425" t="e">
        <f aca="false">M16*6</f>
        <v>#N/A</v>
      </c>
      <c r="N42" s="426"/>
      <c r="O42" s="439" t="e">
        <f aca="false">(M42/$M$42)</f>
        <v>#N/A</v>
      </c>
      <c r="P42" s="440"/>
      <c r="Q42" s="427" t="e">
        <f aca="false">M42/$M$18</f>
        <v>#N/A</v>
      </c>
      <c r="R42" s="396"/>
    </row>
    <row r="43" s="406" customFormat="true" ht="15" hidden="false" customHeight="false" outlineLevel="0" collapsed="false">
      <c r="A43" s="396"/>
      <c r="B43" s="420" t="s">
        <v>351</v>
      </c>
      <c r="C43" s="420"/>
      <c r="D43" s="421" t="e">
        <f aca="false">D17*6</f>
        <v>#DIV/0!</v>
      </c>
      <c r="E43" s="416"/>
      <c r="F43" s="438" t="e">
        <f aca="false">D43/$D$44</f>
        <v>#DIV/0!</v>
      </c>
      <c r="G43" s="423"/>
      <c r="H43" s="422" t="e">
        <f aca="false">D43/$D$20</f>
        <v>#DIV/0!</v>
      </c>
      <c r="I43" s="396"/>
      <c r="J43" s="394"/>
      <c r="K43" s="394"/>
      <c r="L43" s="394"/>
      <c r="M43" s="394"/>
      <c r="N43" s="394"/>
      <c r="O43" s="394"/>
      <c r="P43" s="396"/>
      <c r="Q43" s="394"/>
      <c r="R43" s="396"/>
    </row>
    <row r="44" s="406" customFormat="true" ht="15" hidden="false" customHeight="false" outlineLevel="0" collapsed="false">
      <c r="A44" s="396"/>
      <c r="B44" s="424" t="s">
        <v>353</v>
      </c>
      <c r="C44" s="424"/>
      <c r="D44" s="425" t="e">
        <f aca="false">D18*6</f>
        <v>#DIV/0!</v>
      </c>
      <c r="E44" s="426"/>
      <c r="F44" s="439" t="e">
        <f aca="false">D44/$D$44</f>
        <v>#DIV/0!</v>
      </c>
      <c r="G44" s="440"/>
      <c r="H44" s="427" t="e">
        <f aca="false">D44/$D$20</f>
        <v>#DIV/0!</v>
      </c>
      <c r="I44" s="396"/>
      <c r="J44" s="394"/>
      <c r="K44" s="428" t="s">
        <v>360</v>
      </c>
      <c r="L44" s="428"/>
      <c r="M44" s="428"/>
      <c r="N44" s="429" t="e">
        <f aca="false">'AIAG GR&amp;R'!N65</f>
        <v>#N/A</v>
      </c>
      <c r="O44" s="430"/>
      <c r="P44" s="430"/>
      <c r="Q44" s="431"/>
      <c r="R44" s="396"/>
    </row>
    <row r="45" s="406" customFormat="true" ht="15" hidden="false" customHeight="false" outlineLevel="0" collapsed="false">
      <c r="A45" s="396"/>
      <c r="B45" s="394"/>
      <c r="C45" s="394"/>
      <c r="D45" s="394"/>
      <c r="E45" s="394"/>
      <c r="F45" s="394"/>
      <c r="G45" s="394"/>
      <c r="H45" s="394"/>
      <c r="I45" s="396"/>
      <c r="J45" s="394"/>
      <c r="K45" s="394"/>
      <c r="L45" s="394"/>
      <c r="M45" s="394"/>
      <c r="N45" s="394"/>
      <c r="O45" s="394"/>
      <c r="P45" s="394"/>
      <c r="Q45" s="396"/>
      <c r="R45" s="396"/>
    </row>
    <row r="46" s="406" customFormat="true" ht="15" hidden="false" customHeight="false" outlineLevel="0" collapsed="false">
      <c r="A46" s="396"/>
      <c r="B46" s="428" t="s">
        <v>360</v>
      </c>
      <c r="C46" s="428"/>
      <c r="D46" s="428"/>
      <c r="E46" s="429" t="e">
        <f aca="false">ROUNDDOWN(1.41*(D17/D12),0)</f>
        <v>#DIV/0!</v>
      </c>
      <c r="F46" s="430"/>
      <c r="G46" s="430"/>
      <c r="H46" s="431"/>
      <c r="I46" s="396"/>
      <c r="J46" s="394"/>
      <c r="K46" s="394"/>
      <c r="L46" s="394"/>
      <c r="M46" s="394"/>
      <c r="N46" s="394"/>
      <c r="O46" s="394"/>
      <c r="P46" s="394"/>
      <c r="Q46" s="396"/>
      <c r="R46" s="396"/>
    </row>
    <row r="47" s="406" customFormat="true" ht="15" hidden="false" customHeight="false" outlineLevel="0" collapsed="false">
      <c r="A47" s="396"/>
      <c r="B47" s="394"/>
      <c r="C47" s="394"/>
      <c r="D47" s="394"/>
      <c r="E47" s="394"/>
      <c r="F47" s="394"/>
      <c r="G47" s="394"/>
      <c r="H47" s="394"/>
      <c r="I47" s="396"/>
      <c r="J47" s="394"/>
      <c r="K47" s="394"/>
      <c r="L47" s="394"/>
      <c r="M47" s="394"/>
      <c r="N47" s="394"/>
      <c r="O47" s="394"/>
      <c r="P47" s="394"/>
      <c r="Q47" s="394"/>
      <c r="R47" s="396"/>
    </row>
    <row r="48" s="406" customFormat="true" ht="15.75" hidden="false" customHeight="false" outlineLevel="0" collapsed="false">
      <c r="A48" s="394"/>
      <c r="B48" s="410" t="s">
        <v>361</v>
      </c>
      <c r="C48" s="411"/>
      <c r="D48" s="411"/>
      <c r="E48" s="411"/>
      <c r="F48" s="411"/>
      <c r="G48" s="411"/>
      <c r="H48" s="441"/>
      <c r="I48" s="396"/>
      <c r="J48" s="394"/>
      <c r="K48" s="394"/>
      <c r="L48" s="394"/>
      <c r="M48" s="394"/>
      <c r="N48" s="394"/>
      <c r="O48" s="394"/>
      <c r="P48" s="394"/>
      <c r="Q48" s="394"/>
      <c r="R48" s="396"/>
    </row>
    <row r="49" s="406" customFormat="true" ht="7.5" hidden="false" customHeight="true" outlineLevel="0" collapsed="false">
      <c r="A49" s="394"/>
      <c r="B49" s="433"/>
      <c r="C49" s="415"/>
      <c r="D49" s="415"/>
      <c r="E49" s="415"/>
      <c r="F49" s="415"/>
      <c r="G49" s="415"/>
      <c r="H49" s="442"/>
      <c r="I49" s="396"/>
      <c r="J49" s="394"/>
      <c r="K49" s="394"/>
      <c r="L49" s="394"/>
      <c r="M49" s="394"/>
      <c r="N49" s="394"/>
      <c r="O49" s="394"/>
      <c r="P49" s="394"/>
      <c r="Q49" s="394"/>
      <c r="R49" s="396"/>
    </row>
    <row r="50" s="406" customFormat="true" ht="15" hidden="false" customHeight="false" outlineLevel="0" collapsed="false">
      <c r="A50" s="394"/>
      <c r="B50" s="418" t="s">
        <v>344</v>
      </c>
      <c r="C50" s="418"/>
      <c r="D50" s="419" t="s">
        <v>362</v>
      </c>
      <c r="E50" s="419" t="s">
        <v>363</v>
      </c>
      <c r="F50" s="419" t="s">
        <v>364</v>
      </c>
      <c r="G50" s="419" t="s">
        <v>365</v>
      </c>
      <c r="H50" s="443" t="s">
        <v>366</v>
      </c>
      <c r="I50" s="396"/>
      <c r="J50" s="394"/>
      <c r="K50" s="394"/>
      <c r="L50" s="394"/>
      <c r="M50" s="394"/>
      <c r="N50" s="394"/>
      <c r="O50" s="394"/>
      <c r="P50" s="394"/>
      <c r="Q50" s="394"/>
      <c r="R50" s="396"/>
    </row>
    <row r="51" s="406" customFormat="true" ht="15" hidden="false" customHeight="false" outlineLevel="0" collapsed="false">
      <c r="A51" s="394"/>
      <c r="B51" s="420" t="s">
        <v>367</v>
      </c>
      <c r="C51" s="420"/>
      <c r="D51" s="421" t="n">
        <f aca="false">Calculations!S3</f>
        <v>-1</v>
      </c>
      <c r="E51" s="421" t="e">
        <f aca="false">Calculations!T3</f>
        <v>#DIV/0!</v>
      </c>
      <c r="F51" s="421" t="e">
        <f aca="false">Calculations!U3</f>
        <v>#DIV/0!</v>
      </c>
      <c r="G51" s="444" t="e">
        <f aca="false">Calculations!V3</f>
        <v>#DIV/0!</v>
      </c>
      <c r="H51" s="445" t="e">
        <f aca="false">Calculations!W3</f>
        <v>#DIV/0!</v>
      </c>
      <c r="I51" s="396"/>
      <c r="J51" s="394"/>
      <c r="K51" s="394"/>
      <c r="L51" s="394"/>
      <c r="M51" s="394"/>
      <c r="N51" s="394"/>
      <c r="O51" s="394"/>
      <c r="P51" s="394"/>
      <c r="Q51" s="394"/>
      <c r="R51" s="396"/>
    </row>
    <row r="52" s="406" customFormat="true" ht="15" hidden="false" customHeight="false" outlineLevel="0" collapsed="false">
      <c r="A52" s="394"/>
      <c r="B52" s="420" t="s">
        <v>350</v>
      </c>
      <c r="C52" s="420"/>
      <c r="D52" s="421" t="n">
        <f aca="false">Calculations!S4</f>
        <v>-1</v>
      </c>
      <c r="E52" s="421" t="e">
        <f aca="false">Calculations!T4</f>
        <v>#DIV/0!</v>
      </c>
      <c r="F52" s="421" t="e">
        <f aca="false">Calculations!U4</f>
        <v>#DIV/0!</v>
      </c>
      <c r="G52" s="444" t="e">
        <f aca="false">Calculations!V4</f>
        <v>#DIV/0!</v>
      </c>
      <c r="H52" s="445" t="e">
        <f aca="false">Calculations!W4</f>
        <v>#DIV/0!</v>
      </c>
      <c r="I52" s="396"/>
      <c r="J52" s="394"/>
      <c r="K52" s="394"/>
      <c r="L52" s="394"/>
      <c r="M52" s="394"/>
      <c r="N52" s="394"/>
      <c r="O52" s="394"/>
      <c r="P52" s="394"/>
      <c r="Q52" s="394"/>
      <c r="R52" s="396"/>
    </row>
    <row r="53" s="406" customFormat="true" ht="15" hidden="false" customHeight="false" outlineLevel="0" collapsed="false">
      <c r="A53" s="394"/>
      <c r="B53" s="420" t="s">
        <v>368</v>
      </c>
      <c r="C53" s="420"/>
      <c r="D53" s="421" t="n">
        <f aca="false">Calculations!S5</f>
        <v>1</v>
      </c>
      <c r="E53" s="421" t="e">
        <f aca="false">Calculations!T5</f>
        <v>#DIV/0!</v>
      </c>
      <c r="F53" s="421" t="e">
        <f aca="false">Calculations!U5</f>
        <v>#DIV/0!</v>
      </c>
      <c r="G53" s="444" t="e">
        <f aca="false">Calculations!V5</f>
        <v>#DIV/0!</v>
      </c>
      <c r="H53" s="445" t="e">
        <f aca="false">Calculations!W5</f>
        <v>#DIV/0!</v>
      </c>
      <c r="I53" s="396"/>
      <c r="J53" s="394"/>
      <c r="K53" s="394"/>
      <c r="L53" s="394"/>
      <c r="M53" s="394"/>
      <c r="N53" s="394"/>
      <c r="O53" s="394"/>
      <c r="P53" s="394"/>
      <c r="Q53" s="394"/>
      <c r="R53" s="396"/>
    </row>
    <row r="54" s="406" customFormat="true" ht="15" hidden="false" customHeight="false" outlineLevel="0" collapsed="false">
      <c r="A54" s="394"/>
      <c r="B54" s="420" t="s">
        <v>369</v>
      </c>
      <c r="C54" s="420"/>
      <c r="D54" s="421" t="n">
        <f aca="false">Calculations!S6</f>
        <v>0</v>
      </c>
      <c r="E54" s="421" t="e">
        <f aca="false">Calculations!T6</f>
        <v>#DIV/0!</v>
      </c>
      <c r="F54" s="421" t="e">
        <f aca="false">Calculations!U6</f>
        <v>#DIV/0!</v>
      </c>
      <c r="G54" s="421"/>
      <c r="H54" s="446"/>
      <c r="I54" s="396"/>
      <c r="J54" s="394"/>
      <c r="K54" s="394"/>
      <c r="L54" s="394"/>
      <c r="M54" s="394"/>
      <c r="N54" s="394"/>
      <c r="O54" s="394"/>
      <c r="P54" s="394"/>
      <c r="Q54" s="394"/>
      <c r="R54" s="396"/>
    </row>
    <row r="55" s="406" customFormat="true" ht="15" hidden="false" customHeight="false" outlineLevel="0" collapsed="false">
      <c r="A55" s="394"/>
      <c r="B55" s="420" t="s">
        <v>370</v>
      </c>
      <c r="C55" s="420"/>
      <c r="D55" s="421" t="n">
        <f aca="false">Calculations!S7</f>
        <v>-1</v>
      </c>
      <c r="E55" s="421" t="e">
        <f aca="false">Calculations!T7</f>
        <v>#DIV/0!</v>
      </c>
      <c r="F55" s="421"/>
      <c r="G55" s="421"/>
      <c r="H55" s="446"/>
      <c r="I55" s="396"/>
      <c r="J55" s="394"/>
      <c r="K55" s="394"/>
      <c r="L55" s="394"/>
      <c r="M55" s="394"/>
      <c r="N55" s="394"/>
      <c r="O55" s="394"/>
      <c r="P55" s="394"/>
      <c r="Q55" s="394"/>
      <c r="R55" s="396"/>
    </row>
    <row r="56" s="406" customFormat="true" ht="15" hidden="false" customHeight="false" outlineLevel="0" collapsed="false">
      <c r="A56" s="394"/>
      <c r="B56" s="414"/>
      <c r="C56" s="416"/>
      <c r="D56" s="416"/>
      <c r="E56" s="416"/>
      <c r="F56" s="416"/>
      <c r="G56" s="416"/>
      <c r="H56" s="434"/>
      <c r="I56" s="396"/>
      <c r="J56" s="394"/>
      <c r="K56" s="394"/>
      <c r="L56" s="394"/>
      <c r="M56" s="394"/>
      <c r="N56" s="394"/>
      <c r="O56" s="394"/>
      <c r="P56" s="394"/>
      <c r="Q56" s="394"/>
      <c r="R56" s="396"/>
    </row>
    <row r="57" s="406" customFormat="true" ht="15" hidden="false" customHeight="false" outlineLevel="0" collapsed="false">
      <c r="A57" s="394"/>
      <c r="B57" s="447" t="s">
        <v>371</v>
      </c>
      <c r="C57" s="426"/>
      <c r="D57" s="426"/>
      <c r="E57" s="426"/>
      <c r="F57" s="426"/>
      <c r="G57" s="426"/>
      <c r="H57" s="448"/>
      <c r="I57" s="396"/>
      <c r="J57" s="394"/>
      <c r="K57" s="394"/>
      <c r="L57" s="394"/>
      <c r="M57" s="394"/>
      <c r="N57" s="394"/>
      <c r="O57" s="394"/>
      <c r="P57" s="394"/>
      <c r="Q57" s="394"/>
      <c r="R57" s="396"/>
    </row>
    <row r="58" customFormat="false" ht="12.75" hidden="false" customHeight="false" outlineLevel="0" collapsed="false">
      <c r="A58" s="392"/>
      <c r="B58" s="392"/>
      <c r="C58" s="392"/>
      <c r="D58" s="392"/>
      <c r="E58" s="392"/>
      <c r="F58" s="392"/>
      <c r="G58" s="392"/>
      <c r="H58" s="392"/>
      <c r="I58" s="391"/>
      <c r="J58" s="392"/>
      <c r="K58" s="392"/>
      <c r="L58" s="392"/>
      <c r="M58" s="392"/>
      <c r="N58" s="392"/>
      <c r="O58" s="392"/>
      <c r="P58" s="392"/>
      <c r="Q58" s="392"/>
      <c r="R58" s="392"/>
    </row>
    <row r="59" customFormat="false" ht="12.75" hidden="true" customHeight="false" outlineLevel="0" collapsed="false">
      <c r="B59" s="405"/>
      <c r="C59" s="405"/>
      <c r="D59" s="405"/>
      <c r="E59" s="405"/>
      <c r="F59" s="405"/>
      <c r="G59" s="405"/>
      <c r="H59" s="405"/>
    </row>
    <row r="60" customFormat="false" ht="12.75" hidden="true" customHeight="false" outlineLevel="0" collapsed="false">
      <c r="B60" s="405"/>
      <c r="C60" s="405"/>
      <c r="D60" s="405"/>
      <c r="E60" s="405"/>
      <c r="F60" s="405"/>
      <c r="G60" s="405"/>
      <c r="H60" s="405"/>
    </row>
    <row r="61" customFormat="false" ht="12.75" hidden="true" customHeight="false" outlineLevel="0" collapsed="false">
      <c r="B61" s="405"/>
      <c r="C61" s="405"/>
      <c r="D61" s="405"/>
      <c r="E61" s="405"/>
      <c r="F61" s="405"/>
      <c r="G61" s="405"/>
      <c r="H61" s="405"/>
    </row>
    <row r="62" customFormat="false" ht="12.75" hidden="true" customHeight="false" outlineLevel="0" collapsed="false">
      <c r="B62" s="405"/>
      <c r="C62" s="405"/>
      <c r="D62" s="405"/>
      <c r="E62" s="405"/>
      <c r="F62" s="405"/>
      <c r="G62" s="405"/>
      <c r="H62" s="405"/>
    </row>
    <row r="63" customFormat="false" ht="12.75" hidden="true" customHeight="false" outlineLevel="0" collapsed="false">
      <c r="B63" s="405"/>
      <c r="C63" s="405"/>
      <c r="D63" s="405"/>
      <c r="E63" s="405"/>
      <c r="F63" s="405"/>
      <c r="G63" s="405"/>
      <c r="H63" s="405"/>
    </row>
    <row r="64" customFormat="false" ht="12.75" hidden="true" customHeight="false" outlineLevel="0" collapsed="false">
      <c r="B64" s="405"/>
      <c r="C64" s="405"/>
      <c r="D64" s="405"/>
      <c r="E64" s="405"/>
      <c r="F64" s="405"/>
      <c r="G64" s="405"/>
      <c r="H64" s="405"/>
    </row>
    <row r="65" customFormat="false" ht="12.75" hidden="true" customHeight="false" outlineLevel="0" collapsed="false">
      <c r="B65" s="405"/>
      <c r="C65" s="405"/>
      <c r="D65" s="405"/>
      <c r="E65" s="405"/>
      <c r="F65" s="405"/>
      <c r="G65" s="405"/>
      <c r="H65" s="405"/>
    </row>
    <row r="66" customFormat="false" ht="12.75" hidden="true" customHeight="false" outlineLevel="0" collapsed="false">
      <c r="B66" s="405"/>
      <c r="C66" s="405"/>
      <c r="D66" s="405"/>
      <c r="E66" s="405"/>
      <c r="F66" s="405"/>
      <c r="G66" s="405"/>
      <c r="H66" s="405"/>
    </row>
    <row r="67" customFormat="false" ht="12.75" hidden="true" customHeight="false" outlineLevel="0" collapsed="false">
      <c r="B67" s="405"/>
      <c r="C67" s="405"/>
      <c r="D67" s="405"/>
      <c r="E67" s="405"/>
      <c r="F67" s="405"/>
      <c r="G67" s="405"/>
      <c r="H67" s="405"/>
    </row>
    <row r="68" customFormat="false" ht="12.75" hidden="true" customHeight="false" outlineLevel="0" collapsed="false">
      <c r="B68" s="405"/>
      <c r="C68" s="405"/>
      <c r="D68" s="405"/>
      <c r="E68" s="405"/>
      <c r="F68" s="405"/>
      <c r="G68" s="405"/>
      <c r="H68" s="405"/>
    </row>
    <row r="69" customFormat="false" ht="12.75" hidden="true" customHeight="false" outlineLevel="0" collapsed="false">
      <c r="B69" s="405"/>
      <c r="C69" s="405"/>
      <c r="D69" s="405"/>
      <c r="E69" s="405"/>
      <c r="F69" s="405"/>
      <c r="G69" s="405"/>
      <c r="H69" s="405"/>
    </row>
    <row r="70" customFormat="false" ht="12.75" hidden="true" customHeight="false" outlineLevel="0" collapsed="false">
      <c r="B70" s="405"/>
      <c r="C70" s="405"/>
      <c r="D70" s="405"/>
      <c r="E70" s="405"/>
      <c r="F70" s="405"/>
      <c r="G70" s="405"/>
      <c r="H70" s="405"/>
    </row>
    <row r="71" customFormat="false" ht="12.75" hidden="true" customHeight="false" outlineLevel="0" collapsed="false">
      <c r="B71" s="405"/>
      <c r="C71" s="405"/>
      <c r="D71" s="405"/>
      <c r="E71" s="405"/>
      <c r="F71" s="405"/>
      <c r="G71" s="405"/>
      <c r="H71" s="405"/>
    </row>
    <row r="72" customFormat="false" ht="12.75" hidden="true" customHeight="false" outlineLevel="0" collapsed="false">
      <c r="B72" s="405"/>
      <c r="C72" s="405"/>
      <c r="D72" s="405"/>
      <c r="E72" s="405"/>
      <c r="F72" s="405"/>
      <c r="G72" s="405"/>
      <c r="H72" s="405"/>
    </row>
    <row r="73" customFormat="false" ht="12.75" hidden="true" customHeight="false" outlineLevel="0" collapsed="false">
      <c r="B73" s="405"/>
      <c r="C73" s="405"/>
      <c r="D73" s="405"/>
      <c r="E73" s="405"/>
      <c r="F73" s="405"/>
      <c r="G73" s="405"/>
      <c r="H73" s="405"/>
    </row>
    <row r="74" customFormat="false" ht="12.75" hidden="true" customHeight="false" outlineLevel="0" collapsed="false">
      <c r="B74" s="405"/>
      <c r="C74" s="405"/>
      <c r="D74" s="405"/>
      <c r="E74" s="405"/>
      <c r="F74" s="405"/>
      <c r="G74" s="405"/>
      <c r="H74" s="405"/>
    </row>
    <row r="75" customFormat="false" ht="12.75" hidden="true" customHeight="false" outlineLevel="0" collapsed="false">
      <c r="B75" s="405"/>
      <c r="C75" s="405"/>
      <c r="D75" s="405"/>
      <c r="E75" s="405"/>
      <c r="F75" s="405"/>
      <c r="G75" s="405"/>
      <c r="H75" s="405"/>
    </row>
    <row r="76" customFormat="false" ht="12.75" hidden="true" customHeight="false" outlineLevel="0" collapsed="false">
      <c r="B76" s="405"/>
      <c r="C76" s="405"/>
      <c r="D76" s="405"/>
      <c r="E76" s="405"/>
      <c r="F76" s="405"/>
      <c r="G76" s="405"/>
      <c r="H76" s="405"/>
    </row>
    <row r="77" customFormat="false" ht="12.75" hidden="true" customHeight="false" outlineLevel="0" collapsed="false">
      <c r="B77" s="405"/>
      <c r="C77" s="405"/>
      <c r="D77" s="405"/>
      <c r="E77" s="405"/>
      <c r="F77" s="405"/>
      <c r="G77" s="405"/>
      <c r="H77" s="405"/>
    </row>
    <row r="78" customFormat="false" ht="12.75" hidden="true" customHeight="false" outlineLevel="0" collapsed="false">
      <c r="B78" s="405"/>
      <c r="C78" s="405"/>
      <c r="D78" s="405"/>
      <c r="E78" s="405"/>
      <c r="F78" s="405"/>
      <c r="G78" s="405"/>
      <c r="H78" s="405"/>
    </row>
    <row r="79" customFormat="false" ht="12.75" hidden="true" customHeight="false" outlineLevel="0" collapsed="false">
      <c r="B79" s="405"/>
      <c r="C79" s="405"/>
      <c r="D79" s="405"/>
      <c r="E79" s="405"/>
      <c r="F79" s="405"/>
      <c r="G79" s="405"/>
      <c r="H79" s="405"/>
    </row>
    <row r="80" customFormat="false" ht="12.75" hidden="true" customHeight="false" outlineLevel="0" collapsed="false">
      <c r="B80" s="405"/>
      <c r="C80" s="405"/>
      <c r="D80" s="405"/>
      <c r="E80" s="405"/>
      <c r="F80" s="405"/>
      <c r="G80" s="405"/>
      <c r="H80" s="405"/>
    </row>
    <row r="81" customFormat="false" ht="12.75" hidden="true" customHeight="false" outlineLevel="0" collapsed="false">
      <c r="B81" s="405"/>
      <c r="C81" s="405"/>
      <c r="D81" s="405"/>
      <c r="E81" s="405"/>
      <c r="F81" s="405"/>
      <c r="G81" s="405"/>
      <c r="H81" s="405"/>
    </row>
    <row r="82" customFormat="false" ht="12.75" hidden="true" customHeight="false" outlineLevel="0" collapsed="false">
      <c r="B82" s="405"/>
      <c r="C82" s="405"/>
      <c r="D82" s="405"/>
      <c r="E82" s="405"/>
      <c r="F82" s="405"/>
      <c r="G82" s="405"/>
      <c r="H82" s="405"/>
    </row>
    <row r="83" customFormat="false" ht="12.75" hidden="true" customHeight="false" outlineLevel="0" collapsed="false">
      <c r="B83" s="405"/>
      <c r="C83" s="405"/>
      <c r="D83" s="405"/>
      <c r="E83" s="405"/>
      <c r="F83" s="405"/>
      <c r="G83" s="405"/>
      <c r="H83" s="405"/>
    </row>
    <row r="84" customFormat="false" ht="12.75" hidden="true" customHeight="false" outlineLevel="0" collapsed="false">
      <c r="B84" s="405"/>
      <c r="C84" s="405"/>
      <c r="D84" s="405"/>
      <c r="E84" s="405"/>
      <c r="F84" s="405"/>
      <c r="G84" s="405"/>
      <c r="H84" s="405"/>
    </row>
    <row r="85" customFormat="false" ht="12.75" hidden="true" customHeight="false" outlineLevel="0" collapsed="false">
      <c r="B85" s="405"/>
      <c r="C85" s="405"/>
      <c r="D85" s="405"/>
      <c r="E85" s="405"/>
      <c r="F85" s="405"/>
      <c r="G85" s="405"/>
      <c r="H85" s="405"/>
    </row>
    <row r="86" customFormat="false" ht="12.75" hidden="true" customHeight="false" outlineLevel="0" collapsed="false">
      <c r="B86" s="405"/>
      <c r="C86" s="405"/>
      <c r="D86" s="405"/>
      <c r="E86" s="405"/>
      <c r="F86" s="405"/>
      <c r="G86" s="405"/>
      <c r="H86" s="405"/>
    </row>
    <row r="87" customFormat="false" ht="12.75" hidden="true" customHeight="false" outlineLevel="0" collapsed="false">
      <c r="B87" s="405"/>
      <c r="C87" s="405"/>
      <c r="D87" s="405"/>
      <c r="E87" s="405"/>
      <c r="F87" s="405"/>
      <c r="G87" s="405"/>
      <c r="H87" s="405"/>
    </row>
  </sheetData>
  <sheetProtection sheet="true" password="cf58" objects="true" scenarios="true"/>
  <mergeCells count="80">
    <mergeCell ref="B2:C2"/>
    <mergeCell ref="D2:F2"/>
    <mergeCell ref="H2:I2"/>
    <mergeCell ref="J2:L2"/>
    <mergeCell ref="N2:O2"/>
    <mergeCell ref="P2:R2"/>
    <mergeCell ref="B3:C3"/>
    <mergeCell ref="D3:F3"/>
    <mergeCell ref="H3:I3"/>
    <mergeCell ref="J3:L3"/>
    <mergeCell ref="N3:O3"/>
    <mergeCell ref="P3:R3"/>
    <mergeCell ref="B4:C4"/>
    <mergeCell ref="D4:F4"/>
    <mergeCell ref="H4:I4"/>
    <mergeCell ref="J4:L4"/>
    <mergeCell ref="N4:O4"/>
    <mergeCell ref="P4:R4"/>
    <mergeCell ref="B7:H7"/>
    <mergeCell ref="K7:Q7"/>
    <mergeCell ref="H10:H11"/>
    <mergeCell ref="Q10:Q11"/>
    <mergeCell ref="B11:C11"/>
    <mergeCell ref="K11:L11"/>
    <mergeCell ref="B12:C12"/>
    <mergeCell ref="K12:L12"/>
    <mergeCell ref="B13:C13"/>
    <mergeCell ref="K13:L13"/>
    <mergeCell ref="B14:C14"/>
    <mergeCell ref="K14:L14"/>
    <mergeCell ref="K15:L15"/>
    <mergeCell ref="K16:L16"/>
    <mergeCell ref="B17:C17"/>
    <mergeCell ref="B18:C18"/>
    <mergeCell ref="K18:L18"/>
    <mergeCell ref="B20:C20"/>
    <mergeCell ref="D24:D25"/>
    <mergeCell ref="F24:F25"/>
    <mergeCell ref="H24:H25"/>
    <mergeCell ref="M24:M25"/>
    <mergeCell ref="O24:O25"/>
    <mergeCell ref="Q24:Q25"/>
    <mergeCell ref="B25:C25"/>
    <mergeCell ref="K25:L25"/>
    <mergeCell ref="B26:C26"/>
    <mergeCell ref="K26:L26"/>
    <mergeCell ref="B27:C27"/>
    <mergeCell ref="K27:L27"/>
    <mergeCell ref="B28:C28"/>
    <mergeCell ref="K28:L28"/>
    <mergeCell ref="K29:L29"/>
    <mergeCell ref="K30:L30"/>
    <mergeCell ref="B31:C31"/>
    <mergeCell ref="B32:C32"/>
    <mergeCell ref="D36:D37"/>
    <mergeCell ref="F36:F37"/>
    <mergeCell ref="H36:H37"/>
    <mergeCell ref="M36:M37"/>
    <mergeCell ref="O36:O37"/>
    <mergeCell ref="Q36:Q37"/>
    <mergeCell ref="B37:C37"/>
    <mergeCell ref="K37:L37"/>
    <mergeCell ref="B38:C38"/>
    <mergeCell ref="K38:L38"/>
    <mergeCell ref="B39:C39"/>
    <mergeCell ref="K39:L39"/>
    <mergeCell ref="B40:C40"/>
    <mergeCell ref="K40:L40"/>
    <mergeCell ref="K41:L41"/>
    <mergeCell ref="K42:L42"/>
    <mergeCell ref="B43:C43"/>
    <mergeCell ref="B44:C44"/>
    <mergeCell ref="K44:M44"/>
    <mergeCell ref="B46:D46"/>
    <mergeCell ref="B50:C50"/>
    <mergeCell ref="B51:C51"/>
    <mergeCell ref="B52:C52"/>
    <mergeCell ref="B53:C53"/>
    <mergeCell ref="B54:C54"/>
    <mergeCell ref="B55:C55"/>
  </mergeCells>
  <printOptions headings="false" gridLines="false" gridLinesSet="true" horizontalCentered="true" verticalCentered="true"/>
  <pageMargins left="0" right="0" top="0" bottom="0"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CF164"/>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C2" activeCellId="0" sqref="C2"/>
    </sheetView>
  </sheetViews>
  <sheetFormatPr defaultColWidth="8.6875" defaultRowHeight="12.75" zeroHeight="false" outlineLevelRow="0" outlineLevelCol="0"/>
  <cols>
    <col collapsed="false" customWidth="true" hidden="false" outlineLevel="0" max="2" min="2" style="449" width="9.14"/>
    <col collapsed="false" customWidth="true" hidden="false" outlineLevel="0" max="10" min="10" style="0" width="13.29"/>
    <col collapsed="false" customWidth="true" hidden="false" outlineLevel="0" max="16" min="15" style="0" width="9.29"/>
    <col collapsed="false" customWidth="true" hidden="false" outlineLevel="0" max="18" min="18" style="0" width="18.42"/>
    <col collapsed="false" customWidth="true" hidden="false" outlineLevel="0" max="23" min="23" style="0" width="10.42"/>
    <col collapsed="false" customWidth="true" hidden="false" outlineLevel="0" max="24" min="24" style="0" width="14.01"/>
    <col collapsed="false" customWidth="true" hidden="false" outlineLevel="0" max="25" min="25" style="0" width="16.57"/>
    <col collapsed="false" customWidth="true" hidden="false" outlineLevel="0" max="26" min="26" style="0" width="12.29"/>
    <col collapsed="false" customWidth="true" hidden="false" outlineLevel="0" max="27" min="27" style="0" width="11.99"/>
  </cols>
  <sheetData>
    <row r="1" customFormat="false" ht="15.75" hidden="false" customHeight="false" outlineLevel="0" collapsed="false">
      <c r="A1" s="450" t="s">
        <v>372</v>
      </c>
      <c r="B1" s="451"/>
      <c r="C1" s="452"/>
      <c r="D1" s="453" t="s">
        <v>373</v>
      </c>
      <c r="E1" s="454"/>
      <c r="F1" s="455"/>
      <c r="G1" s="455"/>
      <c r="H1" s="455"/>
      <c r="I1" s="455"/>
      <c r="J1" s="456"/>
      <c r="K1" s="457" t="s">
        <v>374</v>
      </c>
      <c r="L1" s="458"/>
      <c r="M1" s="84"/>
      <c r="Q1" s="84"/>
      <c r="R1" s="459" t="s">
        <v>375</v>
      </c>
      <c r="S1" s="84"/>
      <c r="T1" s="84"/>
      <c r="U1" s="84"/>
      <c r="V1" s="84"/>
      <c r="W1" s="84"/>
      <c r="X1" s="460"/>
      <c r="Y1" s="460"/>
      <c r="Z1" s="460"/>
      <c r="AA1" s="84"/>
    </row>
    <row r="2" customFormat="false" ht="14.25" hidden="false" customHeight="false" outlineLevel="0" collapsed="false">
      <c r="A2" s="461" t="s">
        <v>127</v>
      </c>
      <c r="B2" s="462"/>
      <c r="C2" s="463" t="s">
        <v>255</v>
      </c>
      <c r="D2" s="463" t="s">
        <v>259</v>
      </c>
      <c r="E2" s="463" t="s">
        <v>262</v>
      </c>
      <c r="F2" s="464" t="s">
        <v>376</v>
      </c>
      <c r="G2" s="464" t="s">
        <v>377</v>
      </c>
      <c r="H2" s="464" t="s">
        <v>378</v>
      </c>
      <c r="I2" s="464" t="s">
        <v>379</v>
      </c>
      <c r="J2" s="464" t="s">
        <v>255</v>
      </c>
      <c r="K2" s="464" t="s">
        <v>259</v>
      </c>
      <c r="L2" s="464" t="s">
        <v>262</v>
      </c>
      <c r="M2" s="465"/>
      <c r="N2" s="456"/>
      <c r="O2" s="457" t="s">
        <v>380</v>
      </c>
      <c r="P2" s="458"/>
      <c r="Q2" s="84"/>
      <c r="R2" s="463" t="s">
        <v>344</v>
      </c>
      <c r="S2" s="463" t="s">
        <v>362</v>
      </c>
      <c r="T2" s="463" t="s">
        <v>363</v>
      </c>
      <c r="U2" s="463" t="s">
        <v>364</v>
      </c>
      <c r="V2" s="463" t="s">
        <v>365</v>
      </c>
      <c r="W2" s="463" t="s">
        <v>381</v>
      </c>
      <c r="Y2" s="466" t="s">
        <v>344</v>
      </c>
      <c r="Z2" s="465" t="s">
        <v>346</v>
      </c>
      <c r="AA2" s="467"/>
    </row>
    <row r="3" customFormat="false" ht="12.75" hidden="false" customHeight="false" outlineLevel="0" collapsed="false">
      <c r="A3" s="450"/>
      <c r="B3" s="451" t="n">
        <v>1</v>
      </c>
      <c r="C3" s="468" t="str">
        <f aca="false">Calculations!G41</f>
        <v/>
      </c>
      <c r="D3" s="468" t="str">
        <f aca="false">Calculations!G51</f>
        <v/>
      </c>
      <c r="E3" s="456" t="str">
        <f aca="false">Calculations!G61</f>
        <v/>
      </c>
      <c r="F3" s="464"/>
      <c r="G3" s="464"/>
      <c r="H3" s="464"/>
      <c r="I3" s="464"/>
      <c r="J3" s="464"/>
      <c r="K3" s="464"/>
      <c r="L3" s="464"/>
      <c r="M3" s="460"/>
      <c r="N3" s="468" t="str">
        <f aca="false">IF(C3="","",C3^2)</f>
        <v/>
      </c>
      <c r="O3" s="468" t="str">
        <f aca="false">IF(D3="","",D3^2)</f>
        <v/>
      </c>
      <c r="P3" s="468" t="str">
        <f aca="false">IF(E3="","",E3^2)</f>
        <v/>
      </c>
      <c r="Q3" s="84"/>
      <c r="R3" s="469" t="s">
        <v>367</v>
      </c>
      <c r="S3" s="468" t="n">
        <f aca="false">Calculations!X13-1</f>
        <v>-1</v>
      </c>
      <c r="T3" s="468" t="e">
        <f aca="false">C43</f>
        <v>#DIV/0!</v>
      </c>
      <c r="U3" s="468" t="e">
        <f aca="false">T3/S3</f>
        <v>#DIV/0!</v>
      </c>
      <c r="V3" s="468" t="e">
        <f aca="false">IF(W5&lt;0.25,U3/U5,U3/U6)</f>
        <v>#DIV/0!</v>
      </c>
      <c r="W3" s="470" t="e">
        <f aca="false">IF(W5&lt;0.25,FDIST(V3,S3,$S$5),FDIST(V3,S3,$S$6))</f>
        <v>#DIV/0!</v>
      </c>
      <c r="Y3" s="0" t="s">
        <v>382</v>
      </c>
      <c r="Z3" s="471" t="e">
        <f aca="false">Z4+Z5</f>
        <v>#DIV/0!</v>
      </c>
      <c r="AA3" s="467"/>
    </row>
    <row r="4" customFormat="false" ht="12.75" hidden="false" customHeight="false" outlineLevel="0" collapsed="false">
      <c r="A4" s="472" t="n">
        <v>1</v>
      </c>
      <c r="B4" s="473" t="n">
        <v>2</v>
      </c>
      <c r="C4" s="468" t="str">
        <f aca="false">Calculations!H41</f>
        <v/>
      </c>
      <c r="D4" s="468" t="str">
        <f aca="false">Calculations!H51</f>
        <v/>
      </c>
      <c r="E4" s="456" t="str">
        <f aca="false">Calculations!H61</f>
        <v/>
      </c>
      <c r="F4" s="474" t="n">
        <f aca="false">SUM(C3:E5)</f>
        <v>0</v>
      </c>
      <c r="G4" s="474" t="n">
        <f aca="false">COUNT(Calculations!G41:I41,Calculations!G51:I51,Calculations!G61:I61)</f>
        <v>0</v>
      </c>
      <c r="H4" s="474" t="n">
        <f aca="false">IF(Calculations!G41="",0,AVERAGE(Calculations!G41:I41,Calculations!G51:I51,Calculations!G61:I61))</f>
        <v>0</v>
      </c>
      <c r="I4" s="474" t="n">
        <f aca="false">IF(F4=0,0,F4^2/G4)</f>
        <v>0</v>
      </c>
      <c r="J4" s="474" t="n">
        <f aca="false">IF(COUNT(Calculations!G41:I41)=0,0,(SUM(Calculations!G41:I41)^2/COUNT(Calculations!G41:I41)))</f>
        <v>0</v>
      </c>
      <c r="K4" s="474" t="n">
        <f aca="false">IF(COUNT(Calculations!G51:I51)=0,0,(SUM(Calculations!G51:I51)^2)/COUNT(Calculations!G51:I51))</f>
        <v>0</v>
      </c>
      <c r="L4" s="474" t="n">
        <f aca="false">IF(COUNT(Calculations!G61:I61)=0,0,(SUM(Calculations!G61:I61)^2)/COUNT(Calculations!G61:I61))</f>
        <v>0</v>
      </c>
      <c r="M4" s="460"/>
      <c r="N4" s="468" t="str">
        <f aca="false">IF(C4="","",C4^2)</f>
        <v/>
      </c>
      <c r="O4" s="468" t="str">
        <f aca="false">IF(D4="","",D4^2)</f>
        <v/>
      </c>
      <c r="P4" s="468" t="str">
        <f aca="false">IF(E4="","",E4^2)</f>
        <v/>
      </c>
      <c r="Q4" s="84"/>
      <c r="R4" s="469" t="s">
        <v>350</v>
      </c>
      <c r="S4" s="468" t="n">
        <f aca="false">Calculations!X12-1</f>
        <v>-1</v>
      </c>
      <c r="T4" s="468" t="e">
        <f aca="false">C42</f>
        <v>#DIV/0!</v>
      </c>
      <c r="U4" s="468" t="e">
        <f aca="false">T4/S4</f>
        <v>#DIV/0!</v>
      </c>
      <c r="V4" s="468" t="e">
        <f aca="false">IF(W5&lt;0.25,U4/U5,U4/U6)</f>
        <v>#DIV/0!</v>
      </c>
      <c r="W4" s="470" t="e">
        <f aca="false">IF(W5&lt;0.25,FDIST(V4,S4,$S$5),FDIST(V4,S4,$S$6))</f>
        <v>#DIV/0!</v>
      </c>
      <c r="Y4" s="0" t="s">
        <v>383</v>
      </c>
      <c r="Z4" s="471" t="e">
        <f aca="false">U6</f>
        <v>#DIV/0!</v>
      </c>
    </row>
    <row r="5" customFormat="false" ht="12.75" hidden="false" customHeight="false" outlineLevel="0" collapsed="false">
      <c r="A5" s="461"/>
      <c r="B5" s="462" t="n">
        <v>3</v>
      </c>
      <c r="C5" s="468" t="str">
        <f aca="false">Calculations!I41</f>
        <v/>
      </c>
      <c r="D5" s="468" t="str">
        <f aca="false">Calculations!I51</f>
        <v/>
      </c>
      <c r="E5" s="456" t="str">
        <f aca="false">Calculations!I61</f>
        <v/>
      </c>
      <c r="F5" s="475"/>
      <c r="G5" s="475"/>
      <c r="H5" s="475"/>
      <c r="I5" s="475"/>
      <c r="J5" s="475"/>
      <c r="K5" s="475"/>
      <c r="L5" s="475"/>
      <c r="M5" s="460"/>
      <c r="N5" s="468" t="str">
        <f aca="false">IF(C5="","",C5^2)</f>
        <v/>
      </c>
      <c r="O5" s="468" t="str">
        <f aca="false">IF(D5="","",D5^2)</f>
        <v/>
      </c>
      <c r="P5" s="468" t="str">
        <f aca="false">IF(E5="","",E5^2)</f>
        <v/>
      </c>
      <c r="Q5" s="84"/>
      <c r="R5" s="469" t="s">
        <v>368</v>
      </c>
      <c r="S5" s="468" t="n">
        <f aca="false">S4*S3</f>
        <v>1</v>
      </c>
      <c r="T5" s="468" t="e">
        <f aca="false">C44</f>
        <v>#DIV/0!</v>
      </c>
      <c r="U5" s="468" t="e">
        <f aca="false">T5/S5</f>
        <v>#DIV/0!</v>
      </c>
      <c r="V5" s="468" t="e">
        <f aca="false">U5/$U$6</f>
        <v>#DIV/0!</v>
      </c>
      <c r="W5" s="470" t="e">
        <f aca="false">FDIST(V5,S5,$S$6)</f>
        <v>#DIV/0!</v>
      </c>
      <c r="Y5" s="0" t="s">
        <v>384</v>
      </c>
      <c r="Z5" s="476" t="e">
        <f aca="false">Z6+Z7</f>
        <v>#DIV/0!</v>
      </c>
    </row>
    <row r="6" customFormat="false" ht="12.75" hidden="false" customHeight="false" outlineLevel="0" collapsed="false">
      <c r="A6" s="450"/>
      <c r="B6" s="451" t="n">
        <v>1</v>
      </c>
      <c r="C6" s="468" t="str">
        <f aca="false">Calculations!G42</f>
        <v/>
      </c>
      <c r="D6" s="468" t="str">
        <f aca="false">Calculations!G52</f>
        <v/>
      </c>
      <c r="E6" s="468" t="str">
        <f aca="false">Calculations!G62</f>
        <v/>
      </c>
      <c r="F6" s="464"/>
      <c r="G6" s="464"/>
      <c r="H6" s="464"/>
      <c r="I6" s="464"/>
      <c r="J6" s="464"/>
      <c r="K6" s="464"/>
      <c r="L6" s="464"/>
      <c r="M6" s="460"/>
      <c r="N6" s="468" t="str">
        <f aca="false">IF(C6="","",C6^2)</f>
        <v/>
      </c>
      <c r="O6" s="468" t="str">
        <f aca="false">IF(D6="","",D6^2)</f>
        <v/>
      </c>
      <c r="P6" s="468" t="str">
        <f aca="false">IF(E6="","",E6^2)</f>
        <v/>
      </c>
      <c r="Q6" s="84"/>
      <c r="R6" s="468" t="s">
        <v>369</v>
      </c>
      <c r="S6" s="468" t="n">
        <f aca="false">(C39-1)-S4-S3-S5</f>
        <v>0</v>
      </c>
      <c r="T6" s="468" t="e">
        <f aca="false">C45</f>
        <v>#DIV/0!</v>
      </c>
      <c r="U6" s="468" t="e">
        <f aca="false">T6/S6</f>
        <v>#DIV/0!</v>
      </c>
      <c r="V6" s="84"/>
      <c r="W6" s="84"/>
      <c r="Y6" s="477" t="s">
        <v>350</v>
      </c>
      <c r="Z6" s="476" t="e">
        <f aca="false">(U4-U5)/(X11*X13)</f>
        <v>#DIV/0!</v>
      </c>
    </row>
    <row r="7" customFormat="false" ht="12.75" hidden="false" customHeight="false" outlineLevel="0" collapsed="false">
      <c r="A7" s="472" t="n">
        <v>2</v>
      </c>
      <c r="B7" s="473" t="n">
        <v>2</v>
      </c>
      <c r="C7" s="468" t="str">
        <f aca="false">Calculations!H42</f>
        <v/>
      </c>
      <c r="D7" s="468" t="str">
        <f aca="false">Calculations!H52</f>
        <v/>
      </c>
      <c r="E7" s="468" t="str">
        <f aca="false">Calculations!H62</f>
        <v/>
      </c>
      <c r="F7" s="474" t="n">
        <f aca="false">SUM(C6:E8)</f>
        <v>0</v>
      </c>
      <c r="G7" s="474" t="n">
        <f aca="false">COUNT(Calculations!G42:I42,Calculations!G52:I52,Calculations!G62:I62)</f>
        <v>0</v>
      </c>
      <c r="H7" s="474" t="n">
        <f aca="false">IF(Calculations!G42="",0,AVERAGE(Calculations!G42:I42,Calculations!G52:I52,Calculations!G62:I62))</f>
        <v>0</v>
      </c>
      <c r="I7" s="474" t="n">
        <f aca="false">IF(F7=0,0,F7^2/G7)</f>
        <v>0</v>
      </c>
      <c r="J7" s="474" t="n">
        <f aca="false">IF(COUNT(Calculations!G42:I42)=0,0,(SUM(Calculations!G42:I42)^2/COUNT(Calculations!G42:I42)))</f>
        <v>0</v>
      </c>
      <c r="K7" s="474" t="n">
        <f aca="false">IF(COUNT(Calculations!G52:I52)=0,0,(SUM(Calculations!G52:I52)^2)/COUNT(Calculations!G52:I52))</f>
        <v>0</v>
      </c>
      <c r="L7" s="474" t="n">
        <f aca="false">IF(COUNT(Calculations!G62:I62)=0,0,(SUM(Calculations!G62:I62)^2)/COUNT(Calculations!G62:I62))</f>
        <v>0</v>
      </c>
      <c r="M7" s="460"/>
      <c r="N7" s="468" t="str">
        <f aca="false">IF(C7="","",C7^2)</f>
        <v/>
      </c>
      <c r="O7" s="468" t="str">
        <f aca="false">IF(D7="","",D7^2)</f>
        <v/>
      </c>
      <c r="P7" s="468" t="str">
        <f aca="false">IF(E7="","",E7^2)</f>
        <v/>
      </c>
      <c r="Q7" s="84"/>
      <c r="R7" s="468" t="s">
        <v>370</v>
      </c>
      <c r="S7" s="468" t="n">
        <f aca="false">SUM(S3:S6)</f>
        <v>-1</v>
      </c>
      <c r="T7" s="468" t="e">
        <f aca="false">SUM(T3:T6)</f>
        <v>#DIV/0!</v>
      </c>
      <c r="U7" s="478"/>
      <c r="V7" s="84"/>
      <c r="W7" s="84"/>
      <c r="Y7" s="477" t="s">
        <v>352</v>
      </c>
      <c r="Z7" s="476" t="e">
        <f aca="false">(U5-U6)/X11</f>
        <v>#DIV/0!</v>
      </c>
    </row>
    <row r="8" customFormat="false" ht="12.75" hidden="false" customHeight="false" outlineLevel="0" collapsed="false">
      <c r="A8" s="461"/>
      <c r="B8" s="462" t="n">
        <v>3</v>
      </c>
      <c r="C8" s="468" t="str">
        <f aca="false">Calculations!I42</f>
        <v/>
      </c>
      <c r="D8" s="468" t="str">
        <f aca="false">Calculations!I52</f>
        <v/>
      </c>
      <c r="E8" s="468" t="str">
        <f aca="false">Calculations!I62</f>
        <v/>
      </c>
      <c r="F8" s="475"/>
      <c r="G8" s="475"/>
      <c r="H8" s="475"/>
      <c r="I8" s="475"/>
      <c r="J8" s="475"/>
      <c r="K8" s="475"/>
      <c r="L8" s="475"/>
      <c r="M8" s="460"/>
      <c r="N8" s="468" t="str">
        <f aca="false">IF(C8="","",C8^2)</f>
        <v/>
      </c>
      <c r="O8" s="468" t="str">
        <f aca="false">IF(D8="","",D8^2)</f>
        <v/>
      </c>
      <c r="P8" s="468" t="str">
        <f aca="false">IF(E8="","",E8^2)</f>
        <v/>
      </c>
      <c r="Y8" s="84" t="s">
        <v>385</v>
      </c>
      <c r="Z8" s="476" t="e">
        <f aca="false">(U3-U5)/(X11*X12)</f>
        <v>#DIV/0!</v>
      </c>
    </row>
    <row r="9" customFormat="false" ht="12.75" hidden="false" customHeight="false" outlineLevel="0" collapsed="false">
      <c r="A9" s="450"/>
      <c r="B9" s="451" t="n">
        <v>1</v>
      </c>
      <c r="C9" s="468" t="str">
        <f aca="false">Calculations!G43</f>
        <v/>
      </c>
      <c r="D9" s="468" t="str">
        <f aca="false">Calculations!G53</f>
        <v/>
      </c>
      <c r="E9" s="468" t="str">
        <f aca="false">Calculations!G63</f>
        <v/>
      </c>
      <c r="F9" s="464"/>
      <c r="G9" s="464"/>
      <c r="H9" s="464"/>
      <c r="I9" s="464"/>
      <c r="J9" s="464"/>
      <c r="K9" s="464"/>
      <c r="L9" s="464"/>
      <c r="M9" s="460"/>
      <c r="N9" s="468" t="str">
        <f aca="false">IF(C9="","",C9^2)</f>
        <v/>
      </c>
      <c r="O9" s="468" t="str">
        <f aca="false">IF(D9="","",D9^2)</f>
        <v/>
      </c>
      <c r="P9" s="468" t="str">
        <f aca="false">IF(E9="","",E9^2)</f>
        <v/>
      </c>
      <c r="Y9" s="0" t="s">
        <v>353</v>
      </c>
      <c r="Z9" s="471" t="e">
        <f aca="false">Z4+Z5+Z8</f>
        <v>#DIV/0!</v>
      </c>
    </row>
    <row r="10" customFormat="false" ht="12.75" hidden="false" customHeight="false" outlineLevel="0" collapsed="false">
      <c r="A10" s="472" t="n">
        <v>3</v>
      </c>
      <c r="B10" s="473" t="n">
        <v>2</v>
      </c>
      <c r="C10" s="468" t="str">
        <f aca="false">Calculations!H43</f>
        <v/>
      </c>
      <c r="D10" s="468" t="str">
        <f aca="false">Calculations!H53</f>
        <v/>
      </c>
      <c r="E10" s="468" t="str">
        <f aca="false">Calculations!H63</f>
        <v/>
      </c>
      <c r="F10" s="474" t="n">
        <f aca="false">SUM(C9:E11)</f>
        <v>0</v>
      </c>
      <c r="G10" s="474" t="n">
        <f aca="false">COUNT(Calculations!G43:I43,Calculations!G53:I53,Calculations!G63:I63)</f>
        <v>0</v>
      </c>
      <c r="H10" s="474" t="n">
        <f aca="false">IF(Calculations!G43="",0,AVERAGE(Calculations!G43:I43,Calculations!G53:I53,Calculations!G63:I63))</f>
        <v>0</v>
      </c>
      <c r="I10" s="474" t="n">
        <f aca="false">IF(F10=0,0,F10^2/G10)</f>
        <v>0</v>
      </c>
      <c r="J10" s="474" t="n">
        <f aca="false">IF(COUNT(Calculations!G43:I43)=0,0,(SUM(Calculations!G43:I43)^2/COUNT(Calculations!G43:I43)))</f>
        <v>0</v>
      </c>
      <c r="K10" s="474" t="n">
        <f aca="false">IF(COUNT(Calculations!G53:I53)=0,0,(SUM(Calculations!G53:I53)^2)/COUNT(Calculations!G53:I53))</f>
        <v>0</v>
      </c>
      <c r="L10" s="474" t="n">
        <f aca="false">IF(COUNT(Calculations!G63:I63)=0,0,(SUM(Calculations!G63:I63)^2)/COUNT(Calculations!G63:I63))</f>
        <v>0</v>
      </c>
      <c r="M10" s="460"/>
      <c r="N10" s="468" t="str">
        <f aca="false">IF(C10="","",C10^2)</f>
        <v/>
      </c>
      <c r="O10" s="468" t="str">
        <f aca="false">IF(D10="","",D10^2)</f>
        <v/>
      </c>
      <c r="P10" s="468" t="str">
        <f aca="false">IF(E10="","",E10^2)</f>
        <v/>
      </c>
    </row>
    <row r="11" customFormat="false" ht="12.75" hidden="false" customHeight="false" outlineLevel="0" collapsed="false">
      <c r="A11" s="461"/>
      <c r="B11" s="462" t="n">
        <v>3</v>
      </c>
      <c r="C11" s="468" t="str">
        <f aca="false">Calculations!I43</f>
        <v/>
      </c>
      <c r="D11" s="468" t="str">
        <f aca="false">Calculations!I53</f>
        <v/>
      </c>
      <c r="E11" s="468" t="str">
        <f aca="false">Calculations!I63</f>
        <v/>
      </c>
      <c r="F11" s="475"/>
      <c r="G11" s="475"/>
      <c r="H11" s="475"/>
      <c r="I11" s="475"/>
      <c r="J11" s="474"/>
      <c r="K11" s="474"/>
      <c r="L11" s="474"/>
      <c r="M11" s="460"/>
      <c r="N11" s="468" t="str">
        <f aca="false">IF(C11="","",C11^2)</f>
        <v/>
      </c>
      <c r="O11" s="468" t="str">
        <f aca="false">IF(D11="","",D11^2)</f>
        <v/>
      </c>
      <c r="P11" s="468" t="str">
        <f aca="false">IF(E11="","",E11^2)</f>
        <v/>
      </c>
      <c r="S11" s="0" t="s">
        <v>386</v>
      </c>
      <c r="T11" s="0" t="s">
        <v>387</v>
      </c>
      <c r="U11" s="0" t="s">
        <v>388</v>
      </c>
      <c r="V11" s="0" t="s">
        <v>385</v>
      </c>
      <c r="X11" s="479" t="n">
        <f aca="false">'AIAG GR&amp;R'!F6</f>
        <v>0</v>
      </c>
      <c r="Y11" s="480" t="s">
        <v>288</v>
      </c>
    </row>
    <row r="12" customFormat="false" ht="12.75" hidden="false" customHeight="false" outlineLevel="0" collapsed="false">
      <c r="A12" s="450"/>
      <c r="B12" s="451" t="n">
        <v>1</v>
      </c>
      <c r="C12" s="468" t="str">
        <f aca="false">Calculations!G44</f>
        <v/>
      </c>
      <c r="D12" s="468" t="str">
        <f aca="false">Calculations!G54</f>
        <v/>
      </c>
      <c r="E12" s="468" t="str">
        <f aca="false">Calculations!G64</f>
        <v/>
      </c>
      <c r="F12" s="464"/>
      <c r="G12" s="464"/>
      <c r="H12" s="464"/>
      <c r="I12" s="450"/>
      <c r="J12" s="481"/>
      <c r="K12" s="481"/>
      <c r="L12" s="481"/>
      <c r="M12" s="460"/>
      <c r="N12" s="468" t="str">
        <f aca="false">IF(C12="","",C12^2)</f>
        <v/>
      </c>
      <c r="O12" s="468" t="str">
        <f aca="false">IF(D12="","",D12^2)</f>
        <v/>
      </c>
      <c r="P12" s="468" t="str">
        <f aca="false">IF(E12="","",E12^2)</f>
        <v/>
      </c>
      <c r="R12" s="0" t="s">
        <v>389</v>
      </c>
      <c r="S12" s="482" t="e">
        <f aca="false">'Numerical Summary'!Q12</f>
        <v>#N/A</v>
      </c>
      <c r="T12" s="482" t="e">
        <f aca="false">'Numerical Summary'!Q13</f>
        <v>#N/A</v>
      </c>
      <c r="U12" s="482" t="e">
        <f aca="false">'Numerical Summary'!Q14</f>
        <v>#N/A</v>
      </c>
      <c r="V12" s="482" t="e">
        <f aca="false">'Numerical Summary'!Q15</f>
        <v>#N/A</v>
      </c>
      <c r="X12" s="483" t="n">
        <f aca="false">'AIAG GR&amp;R'!F7</f>
        <v>0</v>
      </c>
      <c r="Y12" s="480" t="s">
        <v>390</v>
      </c>
    </row>
    <row r="13" customFormat="false" ht="12.75" hidden="false" customHeight="false" outlineLevel="0" collapsed="false">
      <c r="A13" s="472" t="n">
        <v>4</v>
      </c>
      <c r="B13" s="473" t="n">
        <v>2</v>
      </c>
      <c r="C13" s="468" t="str">
        <f aca="false">Calculations!H44</f>
        <v/>
      </c>
      <c r="D13" s="468" t="str">
        <f aca="false">Calculations!H54</f>
        <v/>
      </c>
      <c r="E13" s="468" t="str">
        <f aca="false">Calculations!H64</f>
        <v/>
      </c>
      <c r="F13" s="474" t="n">
        <f aca="false">SUM(C12:E14)</f>
        <v>0</v>
      </c>
      <c r="G13" s="474" t="n">
        <f aca="false">COUNT(Calculations!G44:I44,Calculations!G54:I54,Calculations!G64:I64)</f>
        <v>0</v>
      </c>
      <c r="H13" s="474" t="n">
        <f aca="false">IF(Calculations!G44="",0,AVERAGE(Calculations!G44:I44,Calculations!G54:I54,Calculations!G64:I64))</f>
        <v>0</v>
      </c>
      <c r="I13" s="472" t="n">
        <f aca="false">IF(F13=0,0,F13^2/G13)</f>
        <v>0</v>
      </c>
      <c r="J13" s="474" t="n">
        <f aca="false">IF(COUNT(Calculations!G44:I44)=0,0,(SUM(Calculations!G44:I44)^2/COUNT(Calculations!G44:I44)))</f>
        <v>0</v>
      </c>
      <c r="K13" s="474" t="n">
        <f aca="false">IF(COUNT(Calculations!G54:I54)=0,0,(SUM(Calculations!G54:I54)^2)/COUNT(Calculations!G54:I54))</f>
        <v>0</v>
      </c>
      <c r="L13" s="474" t="n">
        <f aca="false">IF(COUNT(Calculations!G64:I64)=0,0,(SUM(Calculations!G64:I64)^2)/COUNT(Calculations!G64:I64))</f>
        <v>0</v>
      </c>
      <c r="M13" s="460"/>
      <c r="N13" s="468" t="str">
        <f aca="false">IF(C13="","",C13^2)</f>
        <v/>
      </c>
      <c r="O13" s="468" t="str">
        <f aca="false">IF(D13="","",D13^2)</f>
        <v/>
      </c>
      <c r="P13" s="468" t="str">
        <f aca="false">IF(E13="","",E13^2)</f>
        <v/>
      </c>
      <c r="R13" s="0" t="s">
        <v>357</v>
      </c>
      <c r="S13" s="482" t="e">
        <f aca="false">'Numerical Summary'!O26</f>
        <v>#N/A</v>
      </c>
      <c r="T13" s="482" t="e">
        <f aca="false">'Numerical Summary'!O27</f>
        <v>#N/A</v>
      </c>
      <c r="U13" s="482" t="e">
        <f aca="false">'Numerical Summary'!O28</f>
        <v>#N/A</v>
      </c>
      <c r="V13" s="482" t="e">
        <f aca="false">'Numerical Summary'!O29</f>
        <v>#N/A</v>
      </c>
      <c r="X13" s="483" t="n">
        <f aca="false">'AIAG GR&amp;R'!F8</f>
        <v>0</v>
      </c>
      <c r="Y13" s="480" t="s">
        <v>307</v>
      </c>
    </row>
    <row r="14" customFormat="false" ht="12.75" hidden="false" customHeight="false" outlineLevel="0" collapsed="false">
      <c r="A14" s="461"/>
      <c r="B14" s="462" t="n">
        <v>3</v>
      </c>
      <c r="C14" s="468" t="str">
        <f aca="false">Calculations!I44</f>
        <v/>
      </c>
      <c r="D14" s="468" t="str">
        <f aca="false">Calculations!I54</f>
        <v/>
      </c>
      <c r="E14" s="468" t="str">
        <f aca="false">Calculations!I64</f>
        <v/>
      </c>
      <c r="F14" s="475"/>
      <c r="G14" s="475"/>
      <c r="H14" s="475"/>
      <c r="I14" s="461"/>
      <c r="J14" s="475"/>
      <c r="K14" s="475"/>
      <c r="L14" s="475"/>
      <c r="M14" s="460"/>
      <c r="N14" s="468" t="str">
        <f aca="false">IF(C14="","",C14^2)</f>
        <v/>
      </c>
      <c r="O14" s="468" t="str">
        <f aca="false">IF(D14="","",D14^2)</f>
        <v/>
      </c>
      <c r="P14" s="468" t="str">
        <f aca="false">IF(E14="","",E14^2)</f>
        <v/>
      </c>
      <c r="R14" s="0" t="s">
        <v>391</v>
      </c>
      <c r="S14" s="482" t="e">
        <f aca="false">'Numerical Summary'!Q26</f>
        <v>#DIV/0!</v>
      </c>
      <c r="T14" s="482" t="e">
        <f aca="false">'Numerical Summary'!Q27</f>
        <v>#DIV/0!</v>
      </c>
      <c r="U14" s="482" t="e">
        <f aca="false">'Numerical Summary'!Q28</f>
        <v>#DIV/0!</v>
      </c>
      <c r="V14" s="482" t="e">
        <f aca="false">'Numerical Summary'!Q29</f>
        <v>#N/A</v>
      </c>
    </row>
    <row r="15" customFormat="false" ht="12.75" hidden="false" customHeight="false" outlineLevel="0" collapsed="false">
      <c r="A15" s="450"/>
      <c r="B15" s="451" t="n">
        <v>1</v>
      </c>
      <c r="C15" s="468" t="str">
        <f aca="false">Calculations!G45</f>
        <v/>
      </c>
      <c r="D15" s="468" t="str">
        <f aca="false">Calculations!G55</f>
        <v/>
      </c>
      <c r="E15" s="468" t="str">
        <f aca="false">Calculations!G65</f>
        <v/>
      </c>
      <c r="F15" s="464"/>
      <c r="G15" s="464"/>
      <c r="H15" s="464"/>
      <c r="I15" s="464"/>
      <c r="J15" s="474"/>
      <c r="K15" s="474"/>
      <c r="L15" s="474"/>
      <c r="M15" s="460"/>
      <c r="N15" s="468" t="str">
        <f aca="false">IF(C15="","",C15^2)</f>
        <v/>
      </c>
      <c r="O15" s="468" t="str">
        <f aca="false">IF(D15="","",D15^2)</f>
        <v/>
      </c>
      <c r="P15" s="468" t="str">
        <f aca="false">IF(E15="","",E15^2)</f>
        <v/>
      </c>
      <c r="R15" s="0" t="s">
        <v>392</v>
      </c>
      <c r="S15" s="482" t="e">
        <f aca="false">'Numerical Summary'!Q38</f>
        <v>#DIV/0!</v>
      </c>
      <c r="T15" s="482" t="e">
        <f aca="false">'Numerical Summary'!Q39</f>
        <v>#DIV/0!</v>
      </c>
      <c r="U15" s="482" t="e">
        <f aca="false">'Numerical Summary'!Q40</f>
        <v>#DIV/0!</v>
      </c>
      <c r="V15" s="482" t="e">
        <f aca="false">'Numerical Summary'!Q41</f>
        <v>#N/A</v>
      </c>
    </row>
    <row r="16" customFormat="false" ht="12.75" hidden="false" customHeight="false" outlineLevel="0" collapsed="false">
      <c r="A16" s="472" t="n">
        <v>5</v>
      </c>
      <c r="B16" s="473" t="n">
        <v>2</v>
      </c>
      <c r="C16" s="468" t="str">
        <f aca="false">Calculations!H45</f>
        <v/>
      </c>
      <c r="D16" s="468" t="str">
        <f aca="false">Calculations!H55</f>
        <v/>
      </c>
      <c r="E16" s="468" t="str">
        <f aca="false">Calculations!H65</f>
        <v/>
      </c>
      <c r="F16" s="474" t="n">
        <f aca="false">SUM(C15:E17)</f>
        <v>0</v>
      </c>
      <c r="G16" s="474" t="n">
        <f aca="false">COUNT(Calculations!G45:I45,Calculations!G55:I55,Calculations!G65:I65)</f>
        <v>0</v>
      </c>
      <c r="H16" s="474" t="n">
        <f aca="false">IF(Calculations!G45="",0,AVERAGE(Calculations!G45:I45,Calculations!G55:I55,Calculations!G65:I65))</f>
        <v>0</v>
      </c>
      <c r="I16" s="474" t="n">
        <f aca="false">IF(F16=0,0,F16^2/G16)</f>
        <v>0</v>
      </c>
      <c r="J16" s="474" t="n">
        <f aca="false">IF(COUNT(Calculations!G45:I45)=0,0,(SUM(Calculations!G45:I45)^2/COUNT(Calculations!G45:I45)))</f>
        <v>0</v>
      </c>
      <c r="K16" s="474" t="n">
        <f aca="false">IF(COUNT(Calculations!G55:I55)=0,0,(SUM(Calculations!G55:I55)^2)/COUNT(Calculations!G55:I55))</f>
        <v>0</v>
      </c>
      <c r="L16" s="474" t="n">
        <f aca="false">IF(COUNT(Calculations!G65:I65)=0,0,(SUM(Calculations!G65:I65)^2)/COUNT(Calculations!G65:I65))</f>
        <v>0</v>
      </c>
      <c r="M16" s="460"/>
      <c r="N16" s="468" t="str">
        <f aca="false">IF(C16="","",C16^2)</f>
        <v/>
      </c>
      <c r="O16" s="468" t="str">
        <f aca="false">IF(D16="","",D16^2)</f>
        <v/>
      </c>
      <c r="P16" s="468" t="str">
        <f aca="false">IF(E16="","",E16^2)</f>
        <v/>
      </c>
    </row>
    <row r="17" customFormat="false" ht="12.75" hidden="false" customHeight="false" outlineLevel="0" collapsed="false">
      <c r="A17" s="461"/>
      <c r="B17" s="462" t="n">
        <v>3</v>
      </c>
      <c r="C17" s="468" t="str">
        <f aca="false">Calculations!I45</f>
        <v/>
      </c>
      <c r="D17" s="468" t="str">
        <f aca="false">Calculations!I55</f>
        <v/>
      </c>
      <c r="E17" s="468" t="str">
        <f aca="false">Calculations!I65</f>
        <v/>
      </c>
      <c r="F17" s="475"/>
      <c r="G17" s="475"/>
      <c r="H17" s="475"/>
      <c r="I17" s="475"/>
      <c r="J17" s="475"/>
      <c r="K17" s="475"/>
      <c r="L17" s="475"/>
      <c r="M17" s="460"/>
      <c r="N17" s="468" t="str">
        <f aca="false">IF(C17="","",C17^2)</f>
        <v/>
      </c>
      <c r="O17" s="468" t="str">
        <f aca="false">IF(D17="","",D17^2)</f>
        <v/>
      </c>
      <c r="P17" s="468" t="str">
        <f aca="false">IF(E17="","",E17^2)</f>
        <v/>
      </c>
    </row>
    <row r="18" customFormat="false" ht="12.75" hidden="false" customHeight="false" outlineLevel="0" collapsed="false">
      <c r="A18" s="450"/>
      <c r="B18" s="451" t="n">
        <v>1</v>
      </c>
      <c r="C18" s="468" t="str">
        <f aca="false">Calculations!G46</f>
        <v/>
      </c>
      <c r="D18" s="468" t="str">
        <f aca="false">Calculations!G56</f>
        <v/>
      </c>
      <c r="E18" s="468" t="str">
        <f aca="false">Calculations!G66</f>
        <v/>
      </c>
      <c r="F18" s="464"/>
      <c r="G18" s="464"/>
      <c r="H18" s="464"/>
      <c r="I18" s="464"/>
      <c r="J18" s="464"/>
      <c r="K18" s="464"/>
      <c r="L18" s="464"/>
      <c r="M18" s="460"/>
      <c r="N18" s="468" t="str">
        <f aca="false">IF(C18="","",C18^2)</f>
        <v/>
      </c>
      <c r="O18" s="468" t="str">
        <f aca="false">IF(D18="","",D18^2)</f>
        <v/>
      </c>
      <c r="P18" s="468" t="str">
        <f aca="false">IF(E18="","",E18^2)</f>
        <v/>
      </c>
      <c r="R18" s="0" t="s">
        <v>389</v>
      </c>
      <c r="S18" s="482" t="e">
        <f aca="false">'Numerical Summary'!H12</f>
        <v>#DIV/0!</v>
      </c>
      <c r="T18" s="482" t="e">
        <f aca="false">'Numerical Summary'!H13</f>
        <v>#DIV/0!</v>
      </c>
      <c r="U18" s="482" t="e">
        <f aca="false">'Numerical Summary'!H14</f>
        <v>#DIV/0!</v>
      </c>
      <c r="V18" s="482" t="e">
        <f aca="false">'Numerical Summary'!H17</f>
        <v>#DIV/0!</v>
      </c>
    </row>
    <row r="19" customFormat="false" ht="12.75" hidden="false" customHeight="false" outlineLevel="0" collapsed="false">
      <c r="A19" s="472" t="n">
        <v>6</v>
      </c>
      <c r="B19" s="473" t="n">
        <v>2</v>
      </c>
      <c r="C19" s="468" t="str">
        <f aca="false">Calculations!H46</f>
        <v/>
      </c>
      <c r="D19" s="468" t="str">
        <f aca="false">Calculations!H56</f>
        <v/>
      </c>
      <c r="E19" s="468" t="str">
        <f aca="false">Calculations!H66</f>
        <v/>
      </c>
      <c r="F19" s="474" t="n">
        <f aca="false">SUM(C18:E20)</f>
        <v>0</v>
      </c>
      <c r="G19" s="474" t="n">
        <f aca="false">COUNT(Calculations!G46:I46,Calculations!G56:I56,Calculations!G66:I66)</f>
        <v>0</v>
      </c>
      <c r="H19" s="474" t="n">
        <f aca="false">IF(Calculations!G46="",0,AVERAGE(Calculations!G46:I46,Calculations!G56:I56,Calculations!G66:I66))</f>
        <v>0</v>
      </c>
      <c r="I19" s="474" t="n">
        <f aca="false">IF(F19=0,0,F19^2/G19)</f>
        <v>0</v>
      </c>
      <c r="J19" s="474" t="n">
        <f aca="false">IF(COUNT(Calculations!G46:I46)=0,0,(SUM(Calculations!G46:I46)^2/COUNT(Calculations!G46:I46)))</f>
        <v>0</v>
      </c>
      <c r="K19" s="474" t="n">
        <f aca="false">IF(COUNT(Calculations!G56:I56)=0,0,(SUM(Calculations!G56:I56)^2)/COUNT(Calculations!G56:I56))</f>
        <v>0</v>
      </c>
      <c r="L19" s="474" t="n">
        <f aca="false">IF(COUNT(Calculations!G66:I66)=0,0,(SUM(Calculations!G66:I66)^2)/COUNT(Calculations!G66:I66))</f>
        <v>0</v>
      </c>
      <c r="M19" s="460"/>
      <c r="N19" s="468" t="str">
        <f aca="false">IF(C19="","",C19^2)</f>
        <v/>
      </c>
      <c r="O19" s="468" t="str">
        <f aca="false">IF(D19="","",D19^2)</f>
        <v/>
      </c>
      <c r="P19" s="468" t="str">
        <f aca="false">IF(E19="","",E19^2)</f>
        <v/>
      </c>
      <c r="R19" s="0" t="s">
        <v>357</v>
      </c>
      <c r="S19" s="482" t="e">
        <f aca="false">'Numerical Summary'!F26</f>
        <v>#DIV/0!</v>
      </c>
      <c r="T19" s="482" t="e">
        <f aca="false">'Numerical Summary'!F27</f>
        <v>#DIV/0!</v>
      </c>
      <c r="U19" s="482" t="e">
        <f aca="false">'Numerical Summary'!F28</f>
        <v>#DIV/0!</v>
      </c>
      <c r="V19" s="482" t="e">
        <f aca="false">'Numerical Summary'!F43</f>
        <v>#DIV/0!</v>
      </c>
    </row>
    <row r="20" customFormat="false" ht="12.75" hidden="false" customHeight="false" outlineLevel="0" collapsed="false">
      <c r="A20" s="461"/>
      <c r="B20" s="462" t="n">
        <v>3</v>
      </c>
      <c r="C20" s="468" t="str">
        <f aca="false">Calculations!I46</f>
        <v/>
      </c>
      <c r="D20" s="468" t="str">
        <f aca="false">Calculations!I56</f>
        <v/>
      </c>
      <c r="E20" s="468" t="str">
        <f aca="false">Calculations!I66</f>
        <v/>
      </c>
      <c r="F20" s="475"/>
      <c r="G20" s="475"/>
      <c r="H20" s="475"/>
      <c r="I20" s="475"/>
      <c r="J20" s="475"/>
      <c r="K20" s="475"/>
      <c r="L20" s="475"/>
      <c r="M20" s="460"/>
      <c r="N20" s="468" t="str">
        <f aca="false">IF(C20="","",C20^2)</f>
        <v/>
      </c>
      <c r="O20" s="468" t="str">
        <f aca="false">IF(D20="","",D20^2)</f>
        <v/>
      </c>
      <c r="P20" s="468" t="str">
        <f aca="false">IF(E20="","",E20^2)</f>
        <v/>
      </c>
      <c r="R20" s="0" t="s">
        <v>391</v>
      </c>
      <c r="S20" s="482" t="e">
        <f aca="false">'Numerical Summary'!H26</f>
        <v>#DIV/0!</v>
      </c>
      <c r="T20" s="482" t="e">
        <f aca="false">'Numerical Summary'!H27</f>
        <v>#DIV/0!</v>
      </c>
      <c r="U20" s="482" t="e">
        <f aca="false">'Numerical Summary'!H28</f>
        <v>#DIV/0!</v>
      </c>
      <c r="V20" s="482" t="e">
        <f aca="false">'Numerical Summary'!H31</f>
        <v>#DIV/0!</v>
      </c>
    </row>
    <row r="21" customFormat="false" ht="12.75" hidden="false" customHeight="false" outlineLevel="0" collapsed="false">
      <c r="A21" s="450"/>
      <c r="B21" s="451" t="n">
        <v>1</v>
      </c>
      <c r="C21" s="468" t="str">
        <f aca="false">Calculations!G47</f>
        <v/>
      </c>
      <c r="D21" s="468" t="str">
        <f aca="false">Calculations!G57</f>
        <v/>
      </c>
      <c r="E21" s="468" t="str">
        <f aca="false">Calculations!G67</f>
        <v/>
      </c>
      <c r="F21" s="464"/>
      <c r="G21" s="464"/>
      <c r="H21" s="464"/>
      <c r="I21" s="464"/>
      <c r="J21" s="464"/>
      <c r="K21" s="464"/>
      <c r="L21" s="464"/>
      <c r="M21" s="460"/>
      <c r="N21" s="468" t="str">
        <f aca="false">IF(C21="","",C21^2)</f>
        <v/>
      </c>
      <c r="O21" s="468" t="str">
        <f aca="false">IF(D21="","",D21^2)</f>
        <v/>
      </c>
      <c r="P21" s="468" t="str">
        <f aca="false">IF(E21="","",E21^2)</f>
        <v/>
      </c>
      <c r="R21" s="0" t="s">
        <v>392</v>
      </c>
      <c r="S21" s="482" t="e">
        <f aca="false">'Numerical Summary'!H38</f>
        <v>#DIV/0!</v>
      </c>
      <c r="T21" s="482" t="e">
        <f aca="false">'Numerical Summary'!H39</f>
        <v>#DIV/0!</v>
      </c>
      <c r="U21" s="482" t="e">
        <f aca="false">'Numerical Summary'!H40</f>
        <v>#DIV/0!</v>
      </c>
      <c r="V21" s="482" t="e">
        <f aca="false">'Numerical Summary'!H43</f>
        <v>#DIV/0!</v>
      </c>
    </row>
    <row r="22" customFormat="false" ht="12.75" hidden="false" customHeight="false" outlineLevel="0" collapsed="false">
      <c r="A22" s="472" t="n">
        <v>7</v>
      </c>
      <c r="B22" s="473" t="n">
        <v>2</v>
      </c>
      <c r="C22" s="468" t="str">
        <f aca="false">Calculations!H47</f>
        <v/>
      </c>
      <c r="D22" s="468" t="str">
        <f aca="false">Calculations!H57</f>
        <v/>
      </c>
      <c r="E22" s="468" t="str">
        <f aca="false">Calculations!H67</f>
        <v/>
      </c>
      <c r="F22" s="474" t="n">
        <f aca="false">SUM(C21:E23)</f>
        <v>0</v>
      </c>
      <c r="G22" s="474" t="n">
        <f aca="false">COUNT(Calculations!G47:I47,Calculations!G57:I57,Calculations!G67:I67)</f>
        <v>0</v>
      </c>
      <c r="H22" s="474" t="n">
        <f aca="false">IF(Calculations!G47="",0,AVERAGE(Calculations!G47:I47,Calculations!G57:I57,Calculations!G67:I67))</f>
        <v>0</v>
      </c>
      <c r="I22" s="474" t="n">
        <f aca="false">IF(F22=0,0,F22^2/G22)</f>
        <v>0</v>
      </c>
      <c r="J22" s="474" t="n">
        <f aca="false">IF(COUNT(Calculations!G47:I47)=0,0,(SUM(Calculations!G47:I47)^2/COUNT(Calculations!G47:I47)))</f>
        <v>0</v>
      </c>
      <c r="K22" s="474" t="n">
        <f aca="false">IF(COUNT(Calculations!G57:I57)=0,0,(SUM(Calculations!G57:I57)^2)/COUNT(Calculations!G57:I57))</f>
        <v>0</v>
      </c>
      <c r="L22" s="474" t="n">
        <f aca="false">IF(COUNT(Calculations!G67:I67)=0,0,(SUM(Calculations!G67:I67)^2)/COUNT(Calculations!G67:I67))</f>
        <v>0</v>
      </c>
      <c r="M22" s="460"/>
      <c r="N22" s="468" t="str">
        <f aca="false">IF(C22="","",C22^2)</f>
        <v/>
      </c>
      <c r="O22" s="468" t="str">
        <f aca="false">IF(D22="","",D22^2)</f>
        <v/>
      </c>
      <c r="P22" s="468" t="str">
        <f aca="false">IF(E22="","",E22^2)</f>
        <v/>
      </c>
    </row>
    <row r="23" customFormat="false" ht="12.75" hidden="false" customHeight="false" outlineLevel="0" collapsed="false">
      <c r="A23" s="461"/>
      <c r="B23" s="462" t="n">
        <v>3</v>
      </c>
      <c r="C23" s="468" t="str">
        <f aca="false">Calculations!I47</f>
        <v/>
      </c>
      <c r="D23" s="468" t="str">
        <f aca="false">Calculations!I57</f>
        <v/>
      </c>
      <c r="E23" s="468" t="str">
        <f aca="false">Calculations!I67</f>
        <v/>
      </c>
      <c r="F23" s="475"/>
      <c r="G23" s="475"/>
      <c r="H23" s="475"/>
      <c r="I23" s="475"/>
      <c r="J23" s="475"/>
      <c r="K23" s="475"/>
      <c r="L23" s="475"/>
      <c r="M23" s="460"/>
      <c r="N23" s="468" t="str">
        <f aca="false">IF(C23="","",C23^2)</f>
        <v/>
      </c>
      <c r="O23" s="468" t="str">
        <f aca="false">IF(D23="","",D23^2)</f>
        <v/>
      </c>
      <c r="P23" s="468" t="str">
        <f aca="false">IF(E23="","",E23^2)</f>
        <v/>
      </c>
    </row>
    <row r="24" customFormat="false" ht="12.75" hidden="false" customHeight="false" outlineLevel="0" collapsed="false">
      <c r="A24" s="450"/>
      <c r="B24" s="451" t="n">
        <v>1</v>
      </c>
      <c r="C24" s="468" t="str">
        <f aca="false">Calculations!G48</f>
        <v/>
      </c>
      <c r="D24" s="468" t="str">
        <f aca="false">Calculations!G58</f>
        <v/>
      </c>
      <c r="E24" s="468" t="str">
        <f aca="false">Calculations!G68</f>
        <v/>
      </c>
      <c r="F24" s="464"/>
      <c r="G24" s="464"/>
      <c r="H24" s="464"/>
      <c r="I24" s="464"/>
      <c r="J24" s="464"/>
      <c r="K24" s="464"/>
      <c r="L24" s="464"/>
      <c r="M24" s="460"/>
      <c r="N24" s="468" t="str">
        <f aca="false">IF(C24="","",C24^2)</f>
        <v/>
      </c>
      <c r="O24" s="468" t="str">
        <f aca="false">IF(D24="","",D24^2)</f>
        <v/>
      </c>
      <c r="P24" s="468" t="str">
        <f aca="false">IF(E24="","",E24^2)</f>
        <v/>
      </c>
    </row>
    <row r="25" customFormat="false" ht="12.75" hidden="false" customHeight="false" outlineLevel="0" collapsed="false">
      <c r="A25" s="472" t="n">
        <v>8</v>
      </c>
      <c r="B25" s="473" t="n">
        <v>2</v>
      </c>
      <c r="C25" s="468" t="str">
        <f aca="false">Calculations!H48</f>
        <v/>
      </c>
      <c r="D25" s="468" t="str">
        <f aca="false">Calculations!H58</f>
        <v/>
      </c>
      <c r="E25" s="468" t="str">
        <f aca="false">Calculations!H68</f>
        <v/>
      </c>
      <c r="F25" s="474" t="n">
        <f aca="false">SUM(C24:E26)</f>
        <v>0</v>
      </c>
      <c r="G25" s="474" t="n">
        <f aca="false">COUNT(Calculations!G48:I48,Calculations!G58:I58,Calculations!G68:I68)</f>
        <v>0</v>
      </c>
      <c r="H25" s="474" t="n">
        <f aca="false">IF(Calculations!G48="",0,AVERAGE(Calculations!G48:I48,Calculations!G58:I58,Calculations!G68:I68))</f>
        <v>0</v>
      </c>
      <c r="I25" s="474" t="n">
        <f aca="false">IF(F25=0,0,F25^2/G25)</f>
        <v>0</v>
      </c>
      <c r="J25" s="474" t="n">
        <f aca="false">IF(COUNT(Calculations!G48:I48)=0,0,(SUM(Calculations!G48:I48)^2/COUNT(Calculations!G48:I48)))</f>
        <v>0</v>
      </c>
      <c r="K25" s="474" t="n">
        <f aca="false">IF(COUNT(Calculations!G58:I58)=0,0,(SUM(Calculations!G58:I58)^2)/COUNT(Calculations!G58:I58))</f>
        <v>0</v>
      </c>
      <c r="L25" s="474" t="n">
        <f aca="false">IF(COUNT(Calculations!G68:I68)=0,0,(SUM(Calculations!G68:I68)^2)/COUNT(Calculations!G68:I68))</f>
        <v>0</v>
      </c>
      <c r="M25" s="460"/>
      <c r="N25" s="468" t="str">
        <f aca="false">IF(C25="","",C25^2)</f>
        <v/>
      </c>
      <c r="O25" s="468" t="str">
        <f aca="false">IF(D25="","",D25^2)</f>
        <v/>
      </c>
      <c r="P25" s="468" t="str">
        <f aca="false">IF(E25="","",E25^2)</f>
        <v/>
      </c>
    </row>
    <row r="26" customFormat="false" ht="12.75" hidden="false" customHeight="false" outlineLevel="0" collapsed="false">
      <c r="A26" s="461"/>
      <c r="B26" s="462" t="n">
        <v>3</v>
      </c>
      <c r="C26" s="468" t="str">
        <f aca="false">Calculations!I48</f>
        <v/>
      </c>
      <c r="D26" s="468" t="str">
        <f aca="false">Calculations!I58</f>
        <v/>
      </c>
      <c r="E26" s="468" t="str">
        <f aca="false">Calculations!I68</f>
        <v/>
      </c>
      <c r="F26" s="475"/>
      <c r="G26" s="475"/>
      <c r="H26" s="475"/>
      <c r="I26" s="475"/>
      <c r="J26" s="475"/>
      <c r="K26" s="475"/>
      <c r="L26" s="475"/>
      <c r="M26" s="460"/>
      <c r="N26" s="468" t="str">
        <f aca="false">IF(C26="","",C26^2)</f>
        <v/>
      </c>
      <c r="O26" s="468" t="str">
        <f aca="false">IF(D26="","",D26^2)</f>
        <v/>
      </c>
      <c r="P26" s="468" t="str">
        <f aca="false">IF(E26="","",E26^2)</f>
        <v/>
      </c>
    </row>
    <row r="27" customFormat="false" ht="12.75" hidden="false" customHeight="false" outlineLevel="0" collapsed="false">
      <c r="A27" s="450"/>
      <c r="B27" s="451" t="n">
        <v>1</v>
      </c>
      <c r="C27" s="468" t="str">
        <f aca="false">Calculations!G49</f>
        <v/>
      </c>
      <c r="D27" s="468" t="str">
        <f aca="false">Calculations!G59</f>
        <v/>
      </c>
      <c r="E27" s="468" t="str">
        <f aca="false">Calculations!G69</f>
        <v/>
      </c>
      <c r="F27" s="464"/>
      <c r="G27" s="464"/>
      <c r="H27" s="464"/>
      <c r="I27" s="464"/>
      <c r="J27" s="464"/>
      <c r="K27" s="464"/>
      <c r="L27" s="464"/>
      <c r="M27" s="460"/>
      <c r="N27" s="468" t="str">
        <f aca="false">IF(C27="","",C27^2)</f>
        <v/>
      </c>
      <c r="O27" s="468" t="str">
        <f aca="false">IF(D27="","",D27^2)</f>
        <v/>
      </c>
      <c r="P27" s="468" t="str">
        <f aca="false">IF(E27="","",E27^2)</f>
        <v/>
      </c>
    </row>
    <row r="28" customFormat="false" ht="12.75" hidden="false" customHeight="false" outlineLevel="0" collapsed="false">
      <c r="A28" s="472" t="n">
        <v>9</v>
      </c>
      <c r="B28" s="473" t="n">
        <v>2</v>
      </c>
      <c r="C28" s="468" t="str">
        <f aca="false">Calculations!H49</f>
        <v/>
      </c>
      <c r="D28" s="468" t="str">
        <f aca="false">Calculations!H59</f>
        <v/>
      </c>
      <c r="E28" s="468" t="str">
        <f aca="false">Calculations!H69</f>
        <v/>
      </c>
      <c r="F28" s="474" t="n">
        <f aca="false">SUM(C27:E29)</f>
        <v>0</v>
      </c>
      <c r="G28" s="474" t="n">
        <f aca="false">COUNT(Calculations!G49:I49,Calculations!G59:I59,Calculations!G69:I69)</f>
        <v>0</v>
      </c>
      <c r="H28" s="474" t="n">
        <f aca="false">IF(Calculations!G49="",0,AVERAGE(Calculations!G49:I49,Calculations!G59:I59,Calculations!G69:I69))</f>
        <v>0</v>
      </c>
      <c r="I28" s="474" t="n">
        <f aca="false">IF(F28=0,0,F28^2/G28)</f>
        <v>0</v>
      </c>
      <c r="J28" s="474" t="n">
        <f aca="false">IF(COUNT(Calculations!G49:I49)=0,0,(SUM(Calculations!G49:I49)^2/COUNT(Calculations!G49:I49)))</f>
        <v>0</v>
      </c>
      <c r="K28" s="474" t="n">
        <f aca="false">IF(COUNT(Calculations!G59:I59)=0,0,(SUM(Calculations!G59:I59)^2)/COUNT(Calculations!G59:I59))</f>
        <v>0</v>
      </c>
      <c r="L28" s="474" t="n">
        <f aca="false">IF(COUNT(Calculations!G69:I69)=0,0,(SUM(Calculations!G69:I69)^2)/COUNT(Calculations!G69:I69))</f>
        <v>0</v>
      </c>
      <c r="M28" s="460"/>
      <c r="N28" s="468" t="str">
        <f aca="false">IF(C28="","",C28^2)</f>
        <v/>
      </c>
      <c r="O28" s="468" t="str">
        <f aca="false">IF(D28="","",D28^2)</f>
        <v/>
      </c>
      <c r="P28" s="468" t="str">
        <f aca="false">IF(E28="","",E28^2)</f>
        <v/>
      </c>
    </row>
    <row r="29" customFormat="false" ht="12.75" hidden="false" customHeight="false" outlineLevel="0" collapsed="false">
      <c r="A29" s="461"/>
      <c r="B29" s="462" t="n">
        <v>3</v>
      </c>
      <c r="C29" s="468" t="str">
        <f aca="false">Calculations!I49</f>
        <v/>
      </c>
      <c r="D29" s="468" t="str">
        <f aca="false">Calculations!I59</f>
        <v/>
      </c>
      <c r="E29" s="468" t="str">
        <f aca="false">Calculations!I69</f>
        <v/>
      </c>
      <c r="F29" s="475"/>
      <c r="G29" s="475"/>
      <c r="H29" s="475"/>
      <c r="I29" s="475"/>
      <c r="J29" s="475"/>
      <c r="K29" s="475"/>
      <c r="L29" s="475"/>
      <c r="M29" s="460"/>
      <c r="N29" s="468" t="str">
        <f aca="false">IF(C29="","",C29^2)</f>
        <v/>
      </c>
      <c r="O29" s="468" t="str">
        <f aca="false">IF(D29="","",D29^2)</f>
        <v/>
      </c>
      <c r="P29" s="468" t="str">
        <f aca="false">IF(E29="","",E29^2)</f>
        <v/>
      </c>
    </row>
    <row r="30" customFormat="false" ht="12.75" hidden="false" customHeight="false" outlineLevel="0" collapsed="false">
      <c r="A30" s="450"/>
      <c r="B30" s="451" t="n">
        <v>1</v>
      </c>
      <c r="C30" s="468" t="str">
        <f aca="false">Calculations!G50</f>
        <v/>
      </c>
      <c r="D30" s="468" t="str">
        <f aca="false">Calculations!G60</f>
        <v/>
      </c>
      <c r="E30" s="468" t="str">
        <f aca="false">Calculations!G70</f>
        <v/>
      </c>
      <c r="F30" s="464"/>
      <c r="G30" s="464"/>
      <c r="H30" s="464"/>
      <c r="I30" s="464"/>
      <c r="J30" s="464"/>
      <c r="K30" s="464"/>
      <c r="L30" s="464"/>
      <c r="M30" s="460"/>
      <c r="N30" s="468" t="str">
        <f aca="false">IF(C30="","",C30^2)</f>
        <v/>
      </c>
      <c r="O30" s="468" t="str">
        <f aca="false">IF(D30="","",D30^2)</f>
        <v/>
      </c>
      <c r="P30" s="468" t="str">
        <f aca="false">IF(E30="","",E30^2)</f>
        <v/>
      </c>
    </row>
    <row r="31" customFormat="false" ht="12.75" hidden="false" customHeight="false" outlineLevel="0" collapsed="false">
      <c r="A31" s="472" t="n">
        <v>10</v>
      </c>
      <c r="B31" s="473" t="n">
        <v>2</v>
      </c>
      <c r="C31" s="468" t="str">
        <f aca="false">Calculations!H50</f>
        <v/>
      </c>
      <c r="D31" s="468" t="str">
        <f aca="false">Calculations!H60</f>
        <v/>
      </c>
      <c r="E31" s="468" t="str">
        <f aca="false">Calculations!H70</f>
        <v/>
      </c>
      <c r="F31" s="474" t="n">
        <f aca="false">SUM(C30:E32)</f>
        <v>0</v>
      </c>
      <c r="G31" s="474" t="n">
        <f aca="false">COUNT(Calculations!G50:I50,Calculations!G60:I60,Calculations!G70:I70)</f>
        <v>0</v>
      </c>
      <c r="H31" s="474" t="n">
        <f aca="false">IF(Calculations!G50="",0,AVERAGE(Calculations!G50:I50,Calculations!G60:I60,Calculations!G70:I70))</f>
        <v>0</v>
      </c>
      <c r="I31" s="474" t="n">
        <f aca="false">IF(F31=0,0,F31^2/G31)</f>
        <v>0</v>
      </c>
      <c r="J31" s="474" t="n">
        <f aca="false">IF(COUNT(Calculations!G50:I50)=0,0,(SUM(Calculations!G50:I50)^2/COUNT(Calculations!G50:I50)))</f>
        <v>0</v>
      </c>
      <c r="K31" s="474" t="n">
        <f aca="false">IF(COUNT(Calculations!G60:I60)=0,0,(SUM(Calculations!G60:I60)^2)/COUNT(Calculations!G60:I60))</f>
        <v>0</v>
      </c>
      <c r="L31" s="474" t="n">
        <f aca="false">IF(COUNT(Calculations!G70:I70)=0,0,(SUM(Calculations!G70:I70)^2)/COUNT(Calculations!G70:I70))</f>
        <v>0</v>
      </c>
      <c r="M31" s="460"/>
      <c r="N31" s="468" t="str">
        <f aca="false">IF(C31="","",C31^2)</f>
        <v/>
      </c>
      <c r="O31" s="468" t="str">
        <f aca="false">IF(D31="","",D31^2)</f>
        <v/>
      </c>
      <c r="P31" s="468" t="str">
        <f aca="false">IF(E31="","",E31^2)</f>
        <v/>
      </c>
    </row>
    <row r="32" customFormat="false" ht="12.75" hidden="false" customHeight="false" outlineLevel="0" collapsed="false">
      <c r="A32" s="472"/>
      <c r="B32" s="473" t="n">
        <v>3</v>
      </c>
      <c r="C32" s="468" t="str">
        <f aca="false">Calculations!I50</f>
        <v/>
      </c>
      <c r="D32" s="468" t="str">
        <f aca="false">Calculations!I60</f>
        <v/>
      </c>
      <c r="E32" s="468" t="str">
        <f aca="false">Calculations!I70</f>
        <v/>
      </c>
      <c r="F32" s="475"/>
      <c r="G32" s="475"/>
      <c r="H32" s="475"/>
      <c r="I32" s="475"/>
      <c r="J32" s="475"/>
      <c r="K32" s="475"/>
      <c r="L32" s="475"/>
      <c r="M32" s="460"/>
      <c r="N32" s="468" t="str">
        <f aca="false">IF(C32="","",C32^2)</f>
        <v/>
      </c>
      <c r="O32" s="468" t="str">
        <f aca="false">IF(D32="","",D32^2)</f>
        <v/>
      </c>
      <c r="P32" s="468" t="str">
        <f aca="false">IF(E32="","",E32^2)</f>
        <v/>
      </c>
    </row>
    <row r="33" customFormat="false" ht="12.75" hidden="false" customHeight="false" outlineLevel="0" collapsed="false">
      <c r="A33" s="484" t="s">
        <v>376</v>
      </c>
      <c r="B33" s="485"/>
      <c r="C33" s="468" t="n">
        <f aca="false">SUM(C3:C32)</f>
        <v>0</v>
      </c>
      <c r="D33" s="468" t="n">
        <f aca="false">SUM(D3:D32)</f>
        <v>0</v>
      </c>
      <c r="E33" s="468" t="n">
        <f aca="false">SUM(E3:E32)</f>
        <v>0</v>
      </c>
      <c r="F33" s="468" t="n">
        <f aca="false">SUM(C33:E33)</f>
        <v>0</v>
      </c>
      <c r="G33" s="84"/>
      <c r="H33" s="84"/>
      <c r="J33" s="84"/>
      <c r="K33" s="84"/>
      <c r="O33" s="84"/>
    </row>
    <row r="34" customFormat="false" ht="12.75" hidden="false" customHeight="false" outlineLevel="0" collapsed="false">
      <c r="A34" s="484" t="s">
        <v>377</v>
      </c>
      <c r="B34" s="485"/>
      <c r="C34" s="468" t="n">
        <f aca="false">COUNT(Calculations!G41:I50)</f>
        <v>0</v>
      </c>
      <c r="D34" s="468" t="n">
        <f aca="false">COUNT(Calculations!G51:I60)</f>
        <v>0</v>
      </c>
      <c r="E34" s="468" t="n">
        <f aca="false">COUNT(Calculations!G61:I70)</f>
        <v>0</v>
      </c>
      <c r="G34" s="468" t="n">
        <f aca="false">SUM(G3:G32)</f>
        <v>0</v>
      </c>
      <c r="H34" s="84"/>
      <c r="I34" s="84"/>
      <c r="J34" s="84"/>
      <c r="K34" s="84"/>
      <c r="L34" s="84"/>
      <c r="M34" s="84"/>
      <c r="N34" s="84"/>
      <c r="O34" s="84"/>
    </row>
    <row r="35" customFormat="false" ht="12.75" hidden="false" customHeight="false" outlineLevel="0" collapsed="false">
      <c r="A35" s="484" t="s">
        <v>378</v>
      </c>
      <c r="B35" s="485"/>
      <c r="C35" s="468" t="n">
        <f aca="false">IF(COUNT(Calculations!G41:I50)=0,0,AVERAGE(Calculations!G41:I50))</f>
        <v>0</v>
      </c>
      <c r="D35" s="468" t="n">
        <f aca="false">IF(COUNT(Calculations!G51:I60)=0,0,AVERAGE(Calculations!G51:I60))</f>
        <v>0</v>
      </c>
      <c r="E35" s="468" t="n">
        <f aca="false">IF(COUNT(Calculations!G61:I70)=0,0,AVERAGE(Calculations!G61:I70))</f>
        <v>0</v>
      </c>
      <c r="I35" s="468" t="n">
        <f aca="false">SUM(I3:I32)</f>
        <v>0</v>
      </c>
      <c r="J35" s="456"/>
      <c r="K35" s="486" t="n">
        <f aca="false">SUM(J3:L32)</f>
        <v>0</v>
      </c>
      <c r="L35" s="458"/>
      <c r="M35" s="84"/>
      <c r="N35" s="84"/>
    </row>
    <row r="36" customFormat="false" ht="12.75" hidden="false" customHeight="false" outlineLevel="0" collapsed="false">
      <c r="A36" s="484" t="s">
        <v>393</v>
      </c>
      <c r="B36" s="485"/>
      <c r="C36" s="468" t="n">
        <f aca="false">IF(C34=0,0,C33^2/C34)</f>
        <v>0</v>
      </c>
      <c r="D36" s="468" t="n">
        <f aca="false">IF(D34=0,0,D33^2/D34)</f>
        <v>0</v>
      </c>
      <c r="E36" s="468" t="n">
        <f aca="false">IF(E34=0,0,E33^2/E34)</f>
        <v>0</v>
      </c>
      <c r="F36" s="468" t="n">
        <f aca="false">SUM(C36:E36)</f>
        <v>0</v>
      </c>
      <c r="G36" s="468" t="s">
        <v>394</v>
      </c>
      <c r="I36" s="468" t="s">
        <v>395</v>
      </c>
      <c r="J36" s="456"/>
      <c r="K36" s="457" t="s">
        <v>396</v>
      </c>
      <c r="L36" s="458"/>
      <c r="M36" s="84"/>
    </row>
    <row r="37" customFormat="false" ht="12.75" hidden="false" customHeight="false" outlineLevel="0" collapsed="false">
      <c r="A37" s="484" t="s">
        <v>397</v>
      </c>
      <c r="B37" s="485"/>
      <c r="C37" s="458" t="n">
        <f aca="false">SUM(Calculations!G41:I50,Calculations!G51:I60,Calculations!G61:I70)</f>
        <v>0</v>
      </c>
    </row>
    <row r="38" customFormat="false" ht="14.25" hidden="false" customHeight="false" outlineLevel="0" collapsed="false">
      <c r="A38" s="484" t="s">
        <v>398</v>
      </c>
      <c r="B38" s="485"/>
      <c r="C38" s="458" t="n">
        <f aca="false">SUM(N3:P32)</f>
        <v>0</v>
      </c>
      <c r="O38" s="487" t="n">
        <v>10</v>
      </c>
      <c r="W38" s="487" t="n">
        <f aca="false">O38-1</f>
        <v>9</v>
      </c>
      <c r="AE38" s="487" t="n">
        <f aca="false">W38-1</f>
        <v>8</v>
      </c>
      <c r="AM38" s="487" t="n">
        <f aca="false">AE38-1</f>
        <v>7</v>
      </c>
      <c r="AU38" s="487" t="n">
        <f aca="false">AM38-1</f>
        <v>6</v>
      </c>
      <c r="BC38" s="487" t="n">
        <f aca="false">AU38-1</f>
        <v>5</v>
      </c>
      <c r="BK38" s="487" t="n">
        <f aca="false">BC38-1</f>
        <v>4</v>
      </c>
      <c r="BS38" s="487" t="n">
        <f aca="false">BK38-1</f>
        <v>3</v>
      </c>
      <c r="CA38" s="487" t="n">
        <f aca="false">BS38-1</f>
        <v>2</v>
      </c>
    </row>
    <row r="39" customFormat="false" ht="12.75" hidden="false" customHeight="false" outlineLevel="0" collapsed="false">
      <c r="A39" s="484" t="s">
        <v>377</v>
      </c>
      <c r="B39" s="485"/>
      <c r="C39" s="458" t="n">
        <f aca="false">COUNT(Calculations!G41:I50,Calculations!G51:I60,Calculations!G61:I70)</f>
        <v>0</v>
      </c>
      <c r="E39" s="488"/>
      <c r="G39" s="489"/>
      <c r="H39" s="489"/>
      <c r="J39" s="490"/>
      <c r="K39" s="488"/>
      <c r="M39" s="491"/>
      <c r="N39" s="491"/>
      <c r="O39" s="492" t="s">
        <v>399</v>
      </c>
      <c r="P39" s="492"/>
      <c r="Q39" s="492"/>
      <c r="R39" s="492"/>
      <c r="S39" s="492"/>
      <c r="T39" s="492"/>
      <c r="U39" s="493"/>
      <c r="V39" s="493"/>
      <c r="W39" s="494" t="s">
        <v>400</v>
      </c>
      <c r="X39" s="494"/>
      <c r="Y39" s="494"/>
      <c r="Z39" s="494"/>
      <c r="AA39" s="494"/>
      <c r="AB39" s="494"/>
      <c r="AC39" s="493"/>
      <c r="AD39" s="493"/>
      <c r="AE39" s="494" t="s">
        <v>401</v>
      </c>
      <c r="AF39" s="494"/>
      <c r="AG39" s="494"/>
      <c r="AH39" s="494"/>
      <c r="AI39" s="494"/>
      <c r="AJ39" s="494"/>
      <c r="AK39" s="493"/>
      <c r="AL39" s="493"/>
      <c r="AM39" s="494" t="s">
        <v>402</v>
      </c>
      <c r="AN39" s="494"/>
      <c r="AO39" s="494"/>
      <c r="AP39" s="494"/>
      <c r="AQ39" s="494"/>
      <c r="AR39" s="494"/>
      <c r="AS39" s="493"/>
      <c r="AT39" s="493"/>
      <c r="AU39" s="494" t="s">
        <v>403</v>
      </c>
      <c r="AV39" s="494"/>
      <c r="AW39" s="494"/>
      <c r="AX39" s="494"/>
      <c r="AY39" s="494"/>
      <c r="AZ39" s="494"/>
      <c r="BA39" s="493"/>
      <c r="BB39" s="493"/>
      <c r="BC39" s="494" t="s">
        <v>404</v>
      </c>
      <c r="BD39" s="494"/>
      <c r="BE39" s="494"/>
      <c r="BF39" s="494"/>
      <c r="BG39" s="494"/>
      <c r="BH39" s="494"/>
      <c r="BI39" s="493"/>
      <c r="BJ39" s="493"/>
      <c r="BK39" s="494" t="s">
        <v>405</v>
      </c>
      <c r="BL39" s="494"/>
      <c r="BM39" s="494"/>
      <c r="BN39" s="494"/>
      <c r="BO39" s="494"/>
      <c r="BP39" s="494"/>
      <c r="BQ39" s="493"/>
      <c r="BR39" s="493"/>
      <c r="BS39" s="494" t="s">
        <v>406</v>
      </c>
      <c r="BT39" s="494"/>
      <c r="BU39" s="494"/>
      <c r="BV39" s="494"/>
      <c r="BW39" s="494"/>
      <c r="BX39" s="494"/>
      <c r="BY39" s="493"/>
      <c r="BZ39" s="493"/>
      <c r="CA39" s="494" t="s">
        <v>407</v>
      </c>
      <c r="CB39" s="494"/>
      <c r="CC39" s="494"/>
      <c r="CD39" s="494"/>
      <c r="CE39" s="494"/>
      <c r="CF39" s="494"/>
    </row>
    <row r="40" customFormat="false" ht="12.75" hidden="false" customHeight="false" outlineLevel="0" collapsed="false">
      <c r="A40" s="484" t="s">
        <v>408</v>
      </c>
      <c r="B40" s="485"/>
      <c r="C40" s="458" t="e">
        <f aca="false">C37^2/C39</f>
        <v>#DIV/0!</v>
      </c>
      <c r="E40" s="495"/>
      <c r="F40" s="496" t="s">
        <v>253</v>
      </c>
      <c r="G40" s="497" t="n">
        <v>1</v>
      </c>
      <c r="H40" s="497" t="n">
        <v>2</v>
      </c>
      <c r="I40" s="497" t="n">
        <v>3</v>
      </c>
      <c r="J40" s="498"/>
      <c r="K40" s="496" t="s">
        <v>409</v>
      </c>
      <c r="L40" s="496" t="s">
        <v>410</v>
      </c>
      <c r="M40" s="499"/>
      <c r="N40" s="493"/>
      <c r="O40" s="494" t="s">
        <v>254</v>
      </c>
      <c r="P40" s="494"/>
      <c r="Q40" s="494"/>
      <c r="R40" s="494" t="s">
        <v>257</v>
      </c>
      <c r="S40" s="494"/>
      <c r="T40" s="494"/>
      <c r="U40" s="493"/>
      <c r="V40" s="493"/>
      <c r="W40" s="494" t="s">
        <v>254</v>
      </c>
      <c r="X40" s="494"/>
      <c r="Y40" s="494"/>
      <c r="Z40" s="494" t="s">
        <v>257</v>
      </c>
      <c r="AA40" s="494"/>
      <c r="AB40" s="494"/>
      <c r="AC40" s="493"/>
      <c r="AD40" s="493"/>
      <c r="AE40" s="494" t="s">
        <v>254</v>
      </c>
      <c r="AF40" s="494"/>
      <c r="AG40" s="494"/>
      <c r="AH40" s="494" t="s">
        <v>257</v>
      </c>
      <c r="AI40" s="494"/>
      <c r="AJ40" s="494"/>
      <c r="AK40" s="493"/>
      <c r="AL40" s="493"/>
      <c r="AM40" s="494" t="s">
        <v>254</v>
      </c>
      <c r="AN40" s="494"/>
      <c r="AO40" s="494"/>
      <c r="AP40" s="494" t="s">
        <v>257</v>
      </c>
      <c r="AQ40" s="494"/>
      <c r="AR40" s="494"/>
      <c r="AS40" s="493"/>
      <c r="AT40" s="493"/>
      <c r="AU40" s="494" t="s">
        <v>254</v>
      </c>
      <c r="AV40" s="494"/>
      <c r="AW40" s="494"/>
      <c r="AX40" s="494" t="s">
        <v>257</v>
      </c>
      <c r="AY40" s="494"/>
      <c r="AZ40" s="494"/>
      <c r="BA40" s="493"/>
      <c r="BB40" s="493"/>
      <c r="BC40" s="494" t="s">
        <v>254</v>
      </c>
      <c r="BD40" s="494"/>
      <c r="BE40" s="494"/>
      <c r="BF40" s="494" t="s">
        <v>257</v>
      </c>
      <c r="BG40" s="494"/>
      <c r="BH40" s="494"/>
      <c r="BI40" s="493"/>
      <c r="BJ40" s="493"/>
      <c r="BK40" s="494" t="s">
        <v>254</v>
      </c>
      <c r="BL40" s="494"/>
      <c r="BM40" s="494"/>
      <c r="BN40" s="494" t="s">
        <v>257</v>
      </c>
      <c r="BO40" s="494"/>
      <c r="BP40" s="494"/>
      <c r="BQ40" s="493"/>
      <c r="BR40" s="493"/>
      <c r="BS40" s="494" t="s">
        <v>254</v>
      </c>
      <c r="BT40" s="494"/>
      <c r="BU40" s="494"/>
      <c r="BV40" s="494" t="s">
        <v>257</v>
      </c>
      <c r="BW40" s="494"/>
      <c r="BX40" s="494"/>
      <c r="BY40" s="493"/>
      <c r="BZ40" s="493"/>
      <c r="CA40" s="494" t="s">
        <v>254</v>
      </c>
      <c r="CB40" s="494"/>
      <c r="CC40" s="494"/>
      <c r="CD40" s="494" t="s">
        <v>257</v>
      </c>
      <c r="CE40" s="494"/>
      <c r="CF40" s="494"/>
    </row>
    <row r="41" customFormat="false" ht="12.75" hidden="false" customHeight="false" outlineLevel="0" collapsed="false">
      <c r="A41" s="484" t="s">
        <v>411</v>
      </c>
      <c r="B41" s="485"/>
      <c r="C41" s="458" t="e">
        <f aca="false">C38-C40</f>
        <v>#DIV/0!</v>
      </c>
      <c r="E41" s="500" t="s">
        <v>412</v>
      </c>
      <c r="F41" s="497" t="n">
        <v>1</v>
      </c>
      <c r="G41" s="501" t="str">
        <f aca="false">IF('AIAG GR&amp;R'!C12="","",'AIAG GR&amp;R'!C12)</f>
        <v/>
      </c>
      <c r="H41" s="501" t="str">
        <f aca="false">IF('AIAG GR&amp;R'!C13="","",'AIAG GR&amp;R'!C13)</f>
        <v/>
      </c>
      <c r="I41" s="501" t="str">
        <f aca="false">IF('AIAG GR&amp;R'!C14="","",'AIAG GR&amp;R'!C14)</f>
        <v/>
      </c>
      <c r="J41" s="0" t="s">
        <v>413</v>
      </c>
      <c r="K41" s="502" t="str">
        <f aca="false">IF(G41="","",AVERAGE(G41:I41))</f>
        <v/>
      </c>
      <c r="L41" s="502" t="str">
        <f aca="false">IF(G41="","",MAX(G41:I41)-MIN(G41:I41))</f>
        <v/>
      </c>
      <c r="M41" s="503" t="s">
        <v>412</v>
      </c>
      <c r="N41" s="497" t="n">
        <v>1</v>
      </c>
      <c r="O41" s="487" t="e">
        <f aca="false">IF(G41="",NA(),K41)</f>
        <v>#N/A</v>
      </c>
      <c r="P41" s="487" t="e">
        <f aca="false">NA()</f>
        <v>#N/A</v>
      </c>
      <c r="Q41" s="487" t="e">
        <f aca="false">NA()</f>
        <v>#N/A</v>
      </c>
      <c r="R41" s="487" t="e">
        <f aca="false">IF(G41="",NA(),L41)</f>
        <v>#N/A</v>
      </c>
      <c r="S41" s="487" t="e">
        <f aca="false">NA()</f>
        <v>#N/A</v>
      </c>
      <c r="T41" s="487" t="e">
        <f aca="false">NA()</f>
        <v>#N/A</v>
      </c>
      <c r="U41" s="503" t="s">
        <v>412</v>
      </c>
      <c r="V41" s="497" t="n">
        <v>1</v>
      </c>
      <c r="W41" s="487" t="e">
        <f aca="false">O41</f>
        <v>#N/A</v>
      </c>
      <c r="X41" s="487" t="e">
        <f aca="false">P41</f>
        <v>#N/A</v>
      </c>
      <c r="Y41" s="487" t="e">
        <f aca="false">Q41</f>
        <v>#N/A</v>
      </c>
      <c r="Z41" s="487" t="e">
        <f aca="false">R41</f>
        <v>#N/A</v>
      </c>
      <c r="AA41" s="487" t="e">
        <f aca="false">S41</f>
        <v>#N/A</v>
      </c>
      <c r="AB41" s="487" t="e">
        <f aca="false">T41</f>
        <v>#N/A</v>
      </c>
      <c r="AC41" s="503" t="s">
        <v>412</v>
      </c>
      <c r="AD41" s="497" t="n">
        <v>1</v>
      </c>
      <c r="AE41" s="487" t="e">
        <f aca="false">O41</f>
        <v>#N/A</v>
      </c>
      <c r="AF41" s="487" t="e">
        <f aca="false">P41</f>
        <v>#N/A</v>
      </c>
      <c r="AG41" s="487" t="e">
        <f aca="false">Q41</f>
        <v>#N/A</v>
      </c>
      <c r="AH41" s="487" t="e">
        <f aca="false">R41</f>
        <v>#N/A</v>
      </c>
      <c r="AI41" s="487" t="e">
        <f aca="false">S41</f>
        <v>#N/A</v>
      </c>
      <c r="AJ41" s="487" t="e">
        <f aca="false">T41</f>
        <v>#N/A</v>
      </c>
      <c r="AK41" s="503" t="s">
        <v>412</v>
      </c>
      <c r="AL41" s="495" t="n">
        <v>1</v>
      </c>
      <c r="AM41" s="487" t="e">
        <f aca="false">O41</f>
        <v>#N/A</v>
      </c>
      <c r="AN41" s="487" t="e">
        <f aca="false">P41</f>
        <v>#N/A</v>
      </c>
      <c r="AO41" s="487" t="e">
        <f aca="false">Q41</f>
        <v>#N/A</v>
      </c>
      <c r="AP41" s="487" t="e">
        <f aca="false">R41</f>
        <v>#N/A</v>
      </c>
      <c r="AQ41" s="487" t="e">
        <f aca="false">S41</f>
        <v>#N/A</v>
      </c>
      <c r="AR41" s="487" t="e">
        <f aca="false">T41</f>
        <v>#N/A</v>
      </c>
      <c r="AS41" s="503" t="s">
        <v>412</v>
      </c>
      <c r="AT41" s="495" t="n">
        <v>1</v>
      </c>
      <c r="AU41" s="487" t="e">
        <f aca="false">O41</f>
        <v>#N/A</v>
      </c>
      <c r="AV41" s="487" t="e">
        <f aca="false">P41</f>
        <v>#N/A</v>
      </c>
      <c r="AW41" s="487" t="e">
        <f aca="false">Q41</f>
        <v>#N/A</v>
      </c>
      <c r="AX41" s="487" t="e">
        <f aca="false">R41</f>
        <v>#N/A</v>
      </c>
      <c r="AY41" s="487" t="e">
        <f aca="false">S41</f>
        <v>#N/A</v>
      </c>
      <c r="AZ41" s="487" t="e">
        <f aca="false">T41</f>
        <v>#N/A</v>
      </c>
      <c r="BA41" s="503" t="s">
        <v>412</v>
      </c>
      <c r="BB41" s="495" t="n">
        <v>1</v>
      </c>
      <c r="BC41" s="487" t="e">
        <f aca="false">O41</f>
        <v>#N/A</v>
      </c>
      <c r="BD41" s="487" t="e">
        <f aca="false">P41</f>
        <v>#N/A</v>
      </c>
      <c r="BE41" s="487" t="e">
        <f aca="false">Q41</f>
        <v>#N/A</v>
      </c>
      <c r="BF41" s="487" t="e">
        <f aca="false">R41</f>
        <v>#N/A</v>
      </c>
      <c r="BG41" s="487" t="e">
        <f aca="false">S41</f>
        <v>#N/A</v>
      </c>
      <c r="BH41" s="487" t="e">
        <f aca="false">T41</f>
        <v>#N/A</v>
      </c>
      <c r="BI41" s="503" t="s">
        <v>412</v>
      </c>
      <c r="BJ41" s="495" t="n">
        <v>1</v>
      </c>
      <c r="BK41" s="487" t="e">
        <f aca="false">O41</f>
        <v>#N/A</v>
      </c>
      <c r="BL41" s="487" t="e">
        <f aca="false">P41</f>
        <v>#N/A</v>
      </c>
      <c r="BM41" s="487" t="e">
        <f aca="false">Q41</f>
        <v>#N/A</v>
      </c>
      <c r="BN41" s="487" t="e">
        <f aca="false">R41</f>
        <v>#N/A</v>
      </c>
      <c r="BO41" s="487" t="e">
        <f aca="false">S41</f>
        <v>#N/A</v>
      </c>
      <c r="BP41" s="487" t="e">
        <f aca="false">T41</f>
        <v>#N/A</v>
      </c>
      <c r="BQ41" s="503" t="s">
        <v>412</v>
      </c>
      <c r="BR41" s="495" t="n">
        <v>1</v>
      </c>
      <c r="BS41" s="487" t="e">
        <f aca="false">O41</f>
        <v>#N/A</v>
      </c>
      <c r="BT41" s="487" t="e">
        <f aca="false">P41</f>
        <v>#N/A</v>
      </c>
      <c r="BU41" s="487" t="e">
        <f aca="false">Q41</f>
        <v>#N/A</v>
      </c>
      <c r="BV41" s="487" t="e">
        <f aca="false">R41</f>
        <v>#N/A</v>
      </c>
      <c r="BW41" s="487" t="e">
        <f aca="false">S41</f>
        <v>#N/A</v>
      </c>
      <c r="BX41" s="487" t="e">
        <f aca="false">T41</f>
        <v>#N/A</v>
      </c>
      <c r="BY41" s="503" t="s">
        <v>412</v>
      </c>
      <c r="BZ41" s="495" t="n">
        <v>1</v>
      </c>
      <c r="CA41" s="487" t="e">
        <f aca="false">O41</f>
        <v>#N/A</v>
      </c>
      <c r="CB41" s="487" t="e">
        <f aca="false">P41</f>
        <v>#N/A</v>
      </c>
      <c r="CC41" s="487" t="e">
        <f aca="false">Q41</f>
        <v>#N/A</v>
      </c>
      <c r="CD41" s="487" t="e">
        <f aca="false">R41</f>
        <v>#N/A</v>
      </c>
      <c r="CE41" s="487" t="e">
        <f aca="false">S41</f>
        <v>#N/A</v>
      </c>
      <c r="CF41" s="487" t="e">
        <f aca="false">T41</f>
        <v>#N/A</v>
      </c>
    </row>
    <row r="42" customFormat="false" ht="12.75" hidden="false" customHeight="false" outlineLevel="0" collapsed="false">
      <c r="A42" s="484" t="s">
        <v>414</v>
      </c>
      <c r="B42" s="485"/>
      <c r="C42" s="458" t="e">
        <f aca="false">F36-C40</f>
        <v>#DIV/0!</v>
      </c>
      <c r="E42" s="495"/>
      <c r="F42" s="497" t="n">
        <v>2</v>
      </c>
      <c r="G42" s="501" t="str">
        <f aca="false">IF('AIAG GR&amp;R'!D12="","",'AIAG GR&amp;R'!D12)</f>
        <v/>
      </c>
      <c r="H42" s="501" t="str">
        <f aca="false">IF('AIAG GR&amp;R'!D13="","",'AIAG GR&amp;R'!D13)</f>
        <v/>
      </c>
      <c r="I42" s="501" t="str">
        <f aca="false">IF('AIAG GR&amp;R'!D14="","",'AIAG GR&amp;R'!D14)</f>
        <v/>
      </c>
      <c r="J42" s="0" t="s">
        <v>415</v>
      </c>
      <c r="K42" s="504" t="str">
        <f aca="false">IF(G42="","",AVERAGE(G42:I42))</f>
        <v/>
      </c>
      <c r="L42" s="504" t="str">
        <f aca="false">IF(G42="","",MAX(G42:I42)-MIN(G42:I42))</f>
        <v/>
      </c>
      <c r="M42" s="505"/>
      <c r="N42" s="497" t="n">
        <v>2</v>
      </c>
      <c r="O42" s="487" t="e">
        <f aca="false">IF(G42="",NA(),K42)</f>
        <v>#N/A</v>
      </c>
      <c r="P42" s="487" t="e">
        <f aca="false">NA()</f>
        <v>#N/A</v>
      </c>
      <c r="Q42" s="487" t="e">
        <f aca="false">NA()</f>
        <v>#N/A</v>
      </c>
      <c r="R42" s="487" t="e">
        <f aca="false">IF(G42="",NA(),L42)</f>
        <v>#N/A</v>
      </c>
      <c r="S42" s="487" t="e">
        <f aca="false">NA()</f>
        <v>#N/A</v>
      </c>
      <c r="T42" s="487" t="e">
        <f aca="false">NA()</f>
        <v>#N/A</v>
      </c>
      <c r="U42" s="505"/>
      <c r="V42" s="497" t="n">
        <v>2</v>
      </c>
      <c r="W42" s="487" t="e">
        <f aca="false">O42</f>
        <v>#N/A</v>
      </c>
      <c r="X42" s="487" t="e">
        <f aca="false">P42</f>
        <v>#N/A</v>
      </c>
      <c r="Y42" s="487" t="e">
        <f aca="false">Q42</f>
        <v>#N/A</v>
      </c>
      <c r="Z42" s="487" t="e">
        <f aca="false">R42</f>
        <v>#N/A</v>
      </c>
      <c r="AA42" s="487" t="e">
        <f aca="false">S42</f>
        <v>#N/A</v>
      </c>
      <c r="AB42" s="487" t="e">
        <f aca="false">T42</f>
        <v>#N/A</v>
      </c>
      <c r="AC42" s="505"/>
      <c r="AD42" s="497" t="n">
        <v>2</v>
      </c>
      <c r="AE42" s="487" t="e">
        <f aca="false">O42</f>
        <v>#N/A</v>
      </c>
      <c r="AF42" s="487" t="e">
        <f aca="false">P42</f>
        <v>#N/A</v>
      </c>
      <c r="AG42" s="487" t="e">
        <f aca="false">Q42</f>
        <v>#N/A</v>
      </c>
      <c r="AH42" s="487" t="e">
        <f aca="false">R42</f>
        <v>#N/A</v>
      </c>
      <c r="AI42" s="487" t="e">
        <f aca="false">S42</f>
        <v>#N/A</v>
      </c>
      <c r="AJ42" s="487" t="e">
        <f aca="false">T42</f>
        <v>#N/A</v>
      </c>
      <c r="AK42" s="505"/>
      <c r="AL42" s="495" t="n">
        <v>2</v>
      </c>
      <c r="AM42" s="487" t="e">
        <f aca="false">O42</f>
        <v>#N/A</v>
      </c>
      <c r="AN42" s="487" t="e">
        <f aca="false">P42</f>
        <v>#N/A</v>
      </c>
      <c r="AO42" s="487" t="e">
        <f aca="false">Q42</f>
        <v>#N/A</v>
      </c>
      <c r="AP42" s="487" t="e">
        <f aca="false">R42</f>
        <v>#N/A</v>
      </c>
      <c r="AQ42" s="487" t="e">
        <f aca="false">S42</f>
        <v>#N/A</v>
      </c>
      <c r="AR42" s="487" t="e">
        <f aca="false">T42</f>
        <v>#N/A</v>
      </c>
      <c r="AS42" s="505"/>
      <c r="AT42" s="495" t="n">
        <v>2</v>
      </c>
      <c r="AU42" s="487" t="e">
        <f aca="false">O42</f>
        <v>#N/A</v>
      </c>
      <c r="AV42" s="487" t="e">
        <f aca="false">P42</f>
        <v>#N/A</v>
      </c>
      <c r="AW42" s="487" t="e">
        <f aca="false">Q42</f>
        <v>#N/A</v>
      </c>
      <c r="AX42" s="487" t="e">
        <f aca="false">R42</f>
        <v>#N/A</v>
      </c>
      <c r="AY42" s="487" t="e">
        <f aca="false">S42</f>
        <v>#N/A</v>
      </c>
      <c r="AZ42" s="487" t="e">
        <f aca="false">T42</f>
        <v>#N/A</v>
      </c>
      <c r="BA42" s="505"/>
      <c r="BB42" s="495" t="n">
        <v>2</v>
      </c>
      <c r="BC42" s="487" t="e">
        <f aca="false">O42</f>
        <v>#N/A</v>
      </c>
      <c r="BD42" s="487" t="e">
        <f aca="false">P42</f>
        <v>#N/A</v>
      </c>
      <c r="BE42" s="487" t="e">
        <f aca="false">Q42</f>
        <v>#N/A</v>
      </c>
      <c r="BF42" s="487" t="e">
        <f aca="false">R42</f>
        <v>#N/A</v>
      </c>
      <c r="BG42" s="487" t="e">
        <f aca="false">S42</f>
        <v>#N/A</v>
      </c>
      <c r="BH42" s="487" t="e">
        <f aca="false">T42</f>
        <v>#N/A</v>
      </c>
      <c r="BI42" s="505"/>
      <c r="BJ42" s="495" t="n">
        <v>2</v>
      </c>
      <c r="BK42" s="487" t="e">
        <f aca="false">O42</f>
        <v>#N/A</v>
      </c>
      <c r="BL42" s="487" t="e">
        <f aca="false">P42</f>
        <v>#N/A</v>
      </c>
      <c r="BM42" s="487" t="e">
        <f aca="false">Q42</f>
        <v>#N/A</v>
      </c>
      <c r="BN42" s="487" t="e">
        <f aca="false">R42</f>
        <v>#N/A</v>
      </c>
      <c r="BO42" s="487" t="e">
        <f aca="false">S42</f>
        <v>#N/A</v>
      </c>
      <c r="BP42" s="487" t="e">
        <f aca="false">T42</f>
        <v>#N/A</v>
      </c>
      <c r="BQ42" s="505"/>
      <c r="BR42" s="495" t="n">
        <v>2</v>
      </c>
      <c r="BS42" s="487" t="e">
        <f aca="false">O42</f>
        <v>#N/A</v>
      </c>
      <c r="BT42" s="487" t="e">
        <f aca="false">P42</f>
        <v>#N/A</v>
      </c>
      <c r="BU42" s="487" t="e">
        <f aca="false">Q42</f>
        <v>#N/A</v>
      </c>
      <c r="BV42" s="487" t="e">
        <f aca="false">R42</f>
        <v>#N/A</v>
      </c>
      <c r="BW42" s="487" t="e">
        <f aca="false">S42</f>
        <v>#N/A</v>
      </c>
      <c r="BX42" s="487" t="e">
        <f aca="false">T42</f>
        <v>#N/A</v>
      </c>
      <c r="BY42" s="505"/>
      <c r="BZ42" s="495" t="n">
        <v>2</v>
      </c>
      <c r="CA42" s="487" t="e">
        <f aca="false">O42</f>
        <v>#N/A</v>
      </c>
      <c r="CB42" s="487" t="e">
        <f aca="false">P42</f>
        <v>#N/A</v>
      </c>
      <c r="CC42" s="487" t="e">
        <f aca="false">Q42</f>
        <v>#N/A</v>
      </c>
      <c r="CD42" s="487" t="e">
        <f aca="false">R42</f>
        <v>#N/A</v>
      </c>
      <c r="CE42" s="487" t="e">
        <f aca="false">S42</f>
        <v>#N/A</v>
      </c>
      <c r="CF42" s="487" t="e">
        <f aca="false">T42</f>
        <v>#N/A</v>
      </c>
    </row>
    <row r="43" customFormat="false" ht="12.75" hidden="false" customHeight="false" outlineLevel="0" collapsed="false">
      <c r="A43" s="484" t="s">
        <v>416</v>
      </c>
      <c r="B43" s="485"/>
      <c r="C43" s="458" t="e">
        <f aca="false">I35-C40</f>
        <v>#DIV/0!</v>
      </c>
      <c r="E43" s="495"/>
      <c r="F43" s="497" t="n">
        <v>3</v>
      </c>
      <c r="G43" s="501" t="str">
        <f aca="false">IF('AIAG GR&amp;R'!E12="","",'AIAG GR&amp;R'!E12)</f>
        <v/>
      </c>
      <c r="H43" s="501" t="str">
        <f aca="false">IF('AIAG GR&amp;R'!E13="","",'AIAG GR&amp;R'!E13)</f>
        <v/>
      </c>
      <c r="I43" s="501" t="str">
        <f aca="false">IF('AIAG GR&amp;R'!E14="","",'AIAG GR&amp;R'!E14)</f>
        <v/>
      </c>
      <c r="J43" s="0" t="s">
        <v>417</v>
      </c>
      <c r="K43" s="504" t="str">
        <f aca="false">IF(G43="","",AVERAGE(G43:I43))</f>
        <v/>
      </c>
      <c r="L43" s="504" t="str">
        <f aca="false">IF(G43="","",MAX(G43:I43)-MIN(G43:I43))</f>
        <v/>
      </c>
      <c r="M43" s="505"/>
      <c r="N43" s="497" t="n">
        <v>3</v>
      </c>
      <c r="O43" s="487" t="e">
        <f aca="false">IF(G43="",NA(),K43)</f>
        <v>#N/A</v>
      </c>
      <c r="P43" s="487" t="e">
        <f aca="false">NA()</f>
        <v>#N/A</v>
      </c>
      <c r="Q43" s="487" t="e">
        <f aca="false">NA()</f>
        <v>#N/A</v>
      </c>
      <c r="R43" s="487" t="e">
        <f aca="false">IF(G43="",NA(),L43)</f>
        <v>#N/A</v>
      </c>
      <c r="S43" s="487" t="e">
        <f aca="false">NA()</f>
        <v>#N/A</v>
      </c>
      <c r="T43" s="487" t="e">
        <f aca="false">NA()</f>
        <v>#N/A</v>
      </c>
      <c r="U43" s="505"/>
      <c r="V43" s="497" t="n">
        <v>3</v>
      </c>
      <c r="W43" s="487" t="e">
        <f aca="false">O43</f>
        <v>#N/A</v>
      </c>
      <c r="X43" s="487" t="e">
        <f aca="false">P43</f>
        <v>#N/A</v>
      </c>
      <c r="Y43" s="487" t="e">
        <f aca="false">Q43</f>
        <v>#N/A</v>
      </c>
      <c r="Z43" s="487" t="e">
        <f aca="false">R43</f>
        <v>#N/A</v>
      </c>
      <c r="AA43" s="487" t="e">
        <f aca="false">S43</f>
        <v>#N/A</v>
      </c>
      <c r="AB43" s="487" t="e">
        <f aca="false">T43</f>
        <v>#N/A</v>
      </c>
      <c r="AC43" s="505"/>
      <c r="AD43" s="497" t="n">
        <v>3</v>
      </c>
      <c r="AE43" s="487" t="e">
        <f aca="false">O43</f>
        <v>#N/A</v>
      </c>
      <c r="AF43" s="487" t="e">
        <f aca="false">P43</f>
        <v>#N/A</v>
      </c>
      <c r="AG43" s="487" t="e">
        <f aca="false">Q43</f>
        <v>#N/A</v>
      </c>
      <c r="AH43" s="487" t="e">
        <f aca="false">R43</f>
        <v>#N/A</v>
      </c>
      <c r="AI43" s="487" t="e">
        <f aca="false">S43</f>
        <v>#N/A</v>
      </c>
      <c r="AJ43" s="487" t="e">
        <f aca="false">T43</f>
        <v>#N/A</v>
      </c>
      <c r="AK43" s="505"/>
      <c r="AL43" s="495" t="n">
        <v>3</v>
      </c>
      <c r="AM43" s="487" t="e">
        <f aca="false">O43</f>
        <v>#N/A</v>
      </c>
      <c r="AN43" s="487" t="e">
        <f aca="false">P43</f>
        <v>#N/A</v>
      </c>
      <c r="AO43" s="487" t="e">
        <f aca="false">Q43</f>
        <v>#N/A</v>
      </c>
      <c r="AP43" s="487" t="e">
        <f aca="false">R43</f>
        <v>#N/A</v>
      </c>
      <c r="AQ43" s="487" t="e">
        <f aca="false">S43</f>
        <v>#N/A</v>
      </c>
      <c r="AR43" s="487" t="e">
        <f aca="false">T43</f>
        <v>#N/A</v>
      </c>
      <c r="AS43" s="505"/>
      <c r="AT43" s="495" t="n">
        <v>3</v>
      </c>
      <c r="AU43" s="487" t="e">
        <f aca="false">O43</f>
        <v>#N/A</v>
      </c>
      <c r="AV43" s="487" t="e">
        <f aca="false">P43</f>
        <v>#N/A</v>
      </c>
      <c r="AW43" s="487" t="e">
        <f aca="false">Q43</f>
        <v>#N/A</v>
      </c>
      <c r="AX43" s="487" t="e">
        <f aca="false">R43</f>
        <v>#N/A</v>
      </c>
      <c r="AY43" s="487" t="e">
        <f aca="false">S43</f>
        <v>#N/A</v>
      </c>
      <c r="AZ43" s="487" t="e">
        <f aca="false">T43</f>
        <v>#N/A</v>
      </c>
      <c r="BA43" s="505"/>
      <c r="BB43" s="495" t="n">
        <v>3</v>
      </c>
      <c r="BC43" s="487" t="e">
        <f aca="false">O43</f>
        <v>#N/A</v>
      </c>
      <c r="BD43" s="487" t="e">
        <f aca="false">P43</f>
        <v>#N/A</v>
      </c>
      <c r="BE43" s="487" t="e">
        <f aca="false">Q43</f>
        <v>#N/A</v>
      </c>
      <c r="BF43" s="487" t="e">
        <f aca="false">R43</f>
        <v>#N/A</v>
      </c>
      <c r="BG43" s="487" t="e">
        <f aca="false">S43</f>
        <v>#N/A</v>
      </c>
      <c r="BH43" s="487" t="e">
        <f aca="false">T43</f>
        <v>#N/A</v>
      </c>
      <c r="BI43" s="505"/>
      <c r="BJ43" s="495" t="n">
        <v>3</v>
      </c>
      <c r="BK43" s="487" t="e">
        <f aca="false">O43</f>
        <v>#N/A</v>
      </c>
      <c r="BL43" s="487" t="e">
        <f aca="false">P43</f>
        <v>#N/A</v>
      </c>
      <c r="BM43" s="487" t="e">
        <f aca="false">Q43</f>
        <v>#N/A</v>
      </c>
      <c r="BN43" s="487" t="e">
        <f aca="false">R43</f>
        <v>#N/A</v>
      </c>
      <c r="BO43" s="487" t="e">
        <f aca="false">S43</f>
        <v>#N/A</v>
      </c>
      <c r="BP43" s="487" t="e">
        <f aca="false">T43</f>
        <v>#N/A</v>
      </c>
      <c r="BQ43" s="505"/>
      <c r="BR43" s="495" t="n">
        <v>3</v>
      </c>
      <c r="BS43" s="487" t="e">
        <f aca="false">O43</f>
        <v>#N/A</v>
      </c>
      <c r="BT43" s="487" t="e">
        <f aca="false">P43</f>
        <v>#N/A</v>
      </c>
      <c r="BU43" s="487" t="e">
        <f aca="false">Q43</f>
        <v>#N/A</v>
      </c>
      <c r="BV43" s="487" t="e">
        <f aca="false">R43</f>
        <v>#N/A</v>
      </c>
      <c r="BW43" s="487" t="e">
        <f aca="false">S43</f>
        <v>#N/A</v>
      </c>
      <c r="BX43" s="487" t="e">
        <f aca="false">T43</f>
        <v>#N/A</v>
      </c>
      <c r="BY43" s="503" t="s">
        <v>418</v>
      </c>
      <c r="BZ43" s="495" t="n">
        <v>1</v>
      </c>
      <c r="CA43" s="487" t="e">
        <f aca="false">O51</f>
        <v>#N/A</v>
      </c>
      <c r="CB43" s="487" t="e">
        <f aca="false">P51</f>
        <v>#N/A</v>
      </c>
      <c r="CC43" s="487" t="e">
        <f aca="false">Q51</f>
        <v>#N/A</v>
      </c>
      <c r="CD43" s="487" t="e">
        <f aca="false">R51</f>
        <v>#N/A</v>
      </c>
      <c r="CE43" s="487" t="e">
        <f aca="false">S51</f>
        <v>#N/A</v>
      </c>
      <c r="CF43" s="487" t="e">
        <f aca="false">T51</f>
        <v>#N/A</v>
      </c>
    </row>
    <row r="44" customFormat="false" ht="12.75" hidden="false" customHeight="false" outlineLevel="0" collapsed="false">
      <c r="A44" s="484" t="s">
        <v>419</v>
      </c>
      <c r="B44" s="485"/>
      <c r="C44" s="458" t="e">
        <f aca="false">K35-C40-C42-C43</f>
        <v>#DIV/0!</v>
      </c>
      <c r="E44" s="495"/>
      <c r="F44" s="497" t="n">
        <v>4</v>
      </c>
      <c r="G44" s="501" t="str">
        <f aca="false">IF('AIAG GR&amp;R'!F12="","",'AIAG GR&amp;R'!F12)</f>
        <v/>
      </c>
      <c r="H44" s="501" t="str">
        <f aca="false">IF('AIAG GR&amp;R'!F13="","",'AIAG GR&amp;R'!F13)</f>
        <v/>
      </c>
      <c r="I44" s="501" t="str">
        <f aca="false">IF('AIAG GR&amp;R'!F14="","",'AIAG GR&amp;R'!F14)</f>
        <v/>
      </c>
      <c r="K44" s="504" t="str">
        <f aca="false">IF(G44="","",AVERAGE(G44:I44))</f>
        <v/>
      </c>
      <c r="L44" s="504" t="str">
        <f aca="false">IF(G44="","",MAX(G44:I44)-MIN(G44:I44))</f>
        <v/>
      </c>
      <c r="M44" s="505"/>
      <c r="N44" s="497" t="n">
        <v>4</v>
      </c>
      <c r="O44" s="487" t="e">
        <f aca="false">IF(G44="",NA(),K44)</f>
        <v>#N/A</v>
      </c>
      <c r="P44" s="487" t="e">
        <f aca="false">NA()</f>
        <v>#N/A</v>
      </c>
      <c r="Q44" s="487" t="e">
        <f aca="false">NA()</f>
        <v>#N/A</v>
      </c>
      <c r="R44" s="487" t="e">
        <f aca="false">IF(G44="",NA(),L44)</f>
        <v>#N/A</v>
      </c>
      <c r="S44" s="487" t="e">
        <f aca="false">NA()</f>
        <v>#N/A</v>
      </c>
      <c r="T44" s="487" t="e">
        <f aca="false">NA()</f>
        <v>#N/A</v>
      </c>
      <c r="U44" s="505"/>
      <c r="V44" s="497" t="n">
        <v>4</v>
      </c>
      <c r="W44" s="487" t="e">
        <f aca="false">O44</f>
        <v>#N/A</v>
      </c>
      <c r="X44" s="487" t="e">
        <f aca="false">P44</f>
        <v>#N/A</v>
      </c>
      <c r="Y44" s="487" t="e">
        <f aca="false">Q44</f>
        <v>#N/A</v>
      </c>
      <c r="Z44" s="487" t="e">
        <f aca="false">R44</f>
        <v>#N/A</v>
      </c>
      <c r="AA44" s="487" t="e">
        <f aca="false">S44</f>
        <v>#N/A</v>
      </c>
      <c r="AB44" s="487" t="e">
        <f aca="false">T44</f>
        <v>#N/A</v>
      </c>
      <c r="AC44" s="505"/>
      <c r="AD44" s="497" t="n">
        <v>4</v>
      </c>
      <c r="AE44" s="487" t="e">
        <f aca="false">O44</f>
        <v>#N/A</v>
      </c>
      <c r="AF44" s="487" t="e">
        <f aca="false">P44</f>
        <v>#N/A</v>
      </c>
      <c r="AG44" s="487" t="e">
        <f aca="false">Q44</f>
        <v>#N/A</v>
      </c>
      <c r="AH44" s="487" t="e">
        <f aca="false">R44</f>
        <v>#N/A</v>
      </c>
      <c r="AI44" s="487" t="e">
        <f aca="false">S44</f>
        <v>#N/A</v>
      </c>
      <c r="AJ44" s="487" t="e">
        <f aca="false">T44</f>
        <v>#N/A</v>
      </c>
      <c r="AK44" s="505"/>
      <c r="AL44" s="495" t="n">
        <v>4</v>
      </c>
      <c r="AM44" s="487" t="e">
        <f aca="false">O44</f>
        <v>#N/A</v>
      </c>
      <c r="AN44" s="487" t="e">
        <f aca="false">P44</f>
        <v>#N/A</v>
      </c>
      <c r="AO44" s="487" t="e">
        <f aca="false">Q44</f>
        <v>#N/A</v>
      </c>
      <c r="AP44" s="487" t="e">
        <f aca="false">R44</f>
        <v>#N/A</v>
      </c>
      <c r="AQ44" s="487" t="e">
        <f aca="false">S44</f>
        <v>#N/A</v>
      </c>
      <c r="AR44" s="487" t="e">
        <f aca="false">T44</f>
        <v>#N/A</v>
      </c>
      <c r="AS44" s="505"/>
      <c r="AT44" s="495" t="n">
        <v>4</v>
      </c>
      <c r="AU44" s="487" t="e">
        <f aca="false">O44</f>
        <v>#N/A</v>
      </c>
      <c r="AV44" s="487" t="e">
        <f aca="false">P44</f>
        <v>#N/A</v>
      </c>
      <c r="AW44" s="487" t="e">
        <f aca="false">Q44</f>
        <v>#N/A</v>
      </c>
      <c r="AX44" s="487" t="e">
        <f aca="false">R44</f>
        <v>#N/A</v>
      </c>
      <c r="AY44" s="487" t="e">
        <f aca="false">S44</f>
        <v>#N/A</v>
      </c>
      <c r="AZ44" s="487" t="e">
        <f aca="false">T44</f>
        <v>#N/A</v>
      </c>
      <c r="BA44" s="505"/>
      <c r="BB44" s="495" t="n">
        <v>4</v>
      </c>
      <c r="BC44" s="487" t="e">
        <f aca="false">O44</f>
        <v>#N/A</v>
      </c>
      <c r="BD44" s="487" t="e">
        <f aca="false">P44</f>
        <v>#N/A</v>
      </c>
      <c r="BE44" s="487" t="e">
        <f aca="false">Q44</f>
        <v>#N/A</v>
      </c>
      <c r="BF44" s="487" t="e">
        <f aca="false">R44</f>
        <v>#N/A</v>
      </c>
      <c r="BG44" s="487" t="e">
        <f aca="false">S44</f>
        <v>#N/A</v>
      </c>
      <c r="BH44" s="487" t="e">
        <f aca="false">T44</f>
        <v>#N/A</v>
      </c>
      <c r="BI44" s="505"/>
      <c r="BJ44" s="495" t="n">
        <v>4</v>
      </c>
      <c r="BK44" s="487" t="e">
        <f aca="false">O44</f>
        <v>#N/A</v>
      </c>
      <c r="BL44" s="487" t="e">
        <f aca="false">P44</f>
        <v>#N/A</v>
      </c>
      <c r="BM44" s="487" t="e">
        <f aca="false">Q44</f>
        <v>#N/A</v>
      </c>
      <c r="BN44" s="487" t="e">
        <f aca="false">R44</f>
        <v>#N/A</v>
      </c>
      <c r="BO44" s="487" t="e">
        <f aca="false">S44</f>
        <v>#N/A</v>
      </c>
      <c r="BP44" s="487" t="e">
        <f aca="false">T44</f>
        <v>#N/A</v>
      </c>
      <c r="BQ44" s="503" t="s">
        <v>418</v>
      </c>
      <c r="BR44" s="495" t="n">
        <v>1</v>
      </c>
      <c r="BS44" s="487" t="e">
        <f aca="false">O51</f>
        <v>#N/A</v>
      </c>
      <c r="BT44" s="487" t="e">
        <f aca="false">P51</f>
        <v>#N/A</v>
      </c>
      <c r="BU44" s="487" t="e">
        <f aca="false">Q51</f>
        <v>#N/A</v>
      </c>
      <c r="BV44" s="487" t="e">
        <f aca="false">R51</f>
        <v>#N/A</v>
      </c>
      <c r="BW44" s="487" t="e">
        <f aca="false">S51</f>
        <v>#N/A</v>
      </c>
      <c r="BX44" s="487" t="e">
        <f aca="false">T51</f>
        <v>#N/A</v>
      </c>
      <c r="BY44" s="495"/>
      <c r="BZ44" s="495" t="n">
        <v>2</v>
      </c>
      <c r="CA44" s="487" t="e">
        <f aca="false">O52</f>
        <v>#N/A</v>
      </c>
      <c r="CB44" s="487" t="e">
        <f aca="false">P52</f>
        <v>#N/A</v>
      </c>
      <c r="CC44" s="487" t="e">
        <f aca="false">Q52</f>
        <v>#N/A</v>
      </c>
      <c r="CD44" s="487" t="e">
        <f aca="false">R52</f>
        <v>#N/A</v>
      </c>
      <c r="CE44" s="487" t="e">
        <f aca="false">S52</f>
        <v>#N/A</v>
      </c>
      <c r="CF44" s="487" t="e">
        <f aca="false">T52</f>
        <v>#N/A</v>
      </c>
    </row>
    <row r="45" customFormat="false" ht="12.75" hidden="false" customHeight="false" outlineLevel="0" collapsed="false">
      <c r="A45" s="484" t="s">
        <v>420</v>
      </c>
      <c r="B45" s="485"/>
      <c r="C45" s="458" t="e">
        <f aca="false">C41-C42-C43-C44</f>
        <v>#DIV/0!</v>
      </c>
      <c r="E45" s="495"/>
      <c r="F45" s="497" t="n">
        <v>5</v>
      </c>
      <c r="G45" s="501" t="str">
        <f aca="false">IF('AIAG GR&amp;R'!G12="","",'AIAG GR&amp;R'!G12)</f>
        <v/>
      </c>
      <c r="H45" s="501" t="str">
        <f aca="false">IF('AIAG GR&amp;R'!G13="","",'AIAG GR&amp;R'!G13)</f>
        <v/>
      </c>
      <c r="I45" s="501" t="str">
        <f aca="false">IF('AIAG GR&amp;R'!G14="","",'AIAG GR&amp;R'!G14)</f>
        <v/>
      </c>
      <c r="K45" s="504" t="str">
        <f aca="false">IF(G45="","",AVERAGE(G45:I45))</f>
        <v/>
      </c>
      <c r="L45" s="504" t="str">
        <f aca="false">IF(G45="","",MAX(G45:I45)-MIN(G45:I45))</f>
        <v/>
      </c>
      <c r="M45" s="505"/>
      <c r="N45" s="497" t="n">
        <v>5</v>
      </c>
      <c r="O45" s="487" t="e">
        <f aca="false">IF(G45="",NA(),K45)</f>
        <v>#N/A</v>
      </c>
      <c r="P45" s="487" t="e">
        <f aca="false">NA()</f>
        <v>#N/A</v>
      </c>
      <c r="Q45" s="487" t="e">
        <f aca="false">NA()</f>
        <v>#N/A</v>
      </c>
      <c r="R45" s="487" t="e">
        <f aca="false">IF(G45="",NA(),L45)</f>
        <v>#N/A</v>
      </c>
      <c r="S45" s="487" t="e">
        <f aca="false">NA()</f>
        <v>#N/A</v>
      </c>
      <c r="T45" s="487" t="e">
        <f aca="false">NA()</f>
        <v>#N/A</v>
      </c>
      <c r="U45" s="505"/>
      <c r="V45" s="497" t="n">
        <v>5</v>
      </c>
      <c r="W45" s="487" t="e">
        <f aca="false">O45</f>
        <v>#N/A</v>
      </c>
      <c r="X45" s="487" t="e">
        <f aca="false">P45</f>
        <v>#N/A</v>
      </c>
      <c r="Y45" s="487" t="e">
        <f aca="false">Q45</f>
        <v>#N/A</v>
      </c>
      <c r="Z45" s="487" t="e">
        <f aca="false">R45</f>
        <v>#N/A</v>
      </c>
      <c r="AA45" s="487" t="e">
        <f aca="false">S45</f>
        <v>#N/A</v>
      </c>
      <c r="AB45" s="487" t="e">
        <f aca="false">T45</f>
        <v>#N/A</v>
      </c>
      <c r="AC45" s="505"/>
      <c r="AD45" s="497" t="n">
        <v>5</v>
      </c>
      <c r="AE45" s="487" t="e">
        <f aca="false">O45</f>
        <v>#N/A</v>
      </c>
      <c r="AF45" s="487" t="e">
        <f aca="false">P45</f>
        <v>#N/A</v>
      </c>
      <c r="AG45" s="487" t="e">
        <f aca="false">Q45</f>
        <v>#N/A</v>
      </c>
      <c r="AH45" s="487" t="e">
        <f aca="false">R45</f>
        <v>#N/A</v>
      </c>
      <c r="AI45" s="487" t="e">
        <f aca="false">S45</f>
        <v>#N/A</v>
      </c>
      <c r="AJ45" s="487" t="e">
        <f aca="false">T45</f>
        <v>#N/A</v>
      </c>
      <c r="AK45" s="505"/>
      <c r="AL45" s="495" t="n">
        <v>5</v>
      </c>
      <c r="AM45" s="487" t="e">
        <f aca="false">O45</f>
        <v>#N/A</v>
      </c>
      <c r="AN45" s="487" t="e">
        <f aca="false">P45</f>
        <v>#N/A</v>
      </c>
      <c r="AO45" s="487" t="e">
        <f aca="false">Q45</f>
        <v>#N/A</v>
      </c>
      <c r="AP45" s="487" t="e">
        <f aca="false">R45</f>
        <v>#N/A</v>
      </c>
      <c r="AQ45" s="487" t="e">
        <f aca="false">S45</f>
        <v>#N/A</v>
      </c>
      <c r="AR45" s="487" t="e">
        <f aca="false">T45</f>
        <v>#N/A</v>
      </c>
      <c r="AS45" s="505"/>
      <c r="AT45" s="495" t="n">
        <v>5</v>
      </c>
      <c r="AU45" s="487" t="e">
        <f aca="false">O45</f>
        <v>#N/A</v>
      </c>
      <c r="AV45" s="487" t="e">
        <f aca="false">P45</f>
        <v>#N/A</v>
      </c>
      <c r="AW45" s="487" t="e">
        <f aca="false">Q45</f>
        <v>#N/A</v>
      </c>
      <c r="AX45" s="487" t="e">
        <f aca="false">R45</f>
        <v>#N/A</v>
      </c>
      <c r="AY45" s="487" t="e">
        <f aca="false">S45</f>
        <v>#N/A</v>
      </c>
      <c r="AZ45" s="487" t="e">
        <f aca="false">T45</f>
        <v>#N/A</v>
      </c>
      <c r="BA45" s="505"/>
      <c r="BB45" s="495" t="n">
        <v>5</v>
      </c>
      <c r="BC45" s="487" t="e">
        <f aca="false">O45</f>
        <v>#N/A</v>
      </c>
      <c r="BD45" s="487" t="e">
        <f aca="false">P45</f>
        <v>#N/A</v>
      </c>
      <c r="BE45" s="487" t="e">
        <f aca="false">Q45</f>
        <v>#N/A</v>
      </c>
      <c r="BF45" s="487" t="e">
        <f aca="false">R45</f>
        <v>#N/A</v>
      </c>
      <c r="BG45" s="487" t="e">
        <f aca="false">S45</f>
        <v>#N/A</v>
      </c>
      <c r="BH45" s="487" t="e">
        <f aca="false">T45</f>
        <v>#N/A</v>
      </c>
      <c r="BI45" s="503" t="s">
        <v>418</v>
      </c>
      <c r="BJ45" s="495" t="n">
        <v>1</v>
      </c>
      <c r="BK45" s="487" t="e">
        <f aca="false">O51</f>
        <v>#N/A</v>
      </c>
      <c r="BL45" s="487" t="e">
        <f aca="false">P51</f>
        <v>#N/A</v>
      </c>
      <c r="BM45" s="487" t="e">
        <f aca="false">Q51</f>
        <v>#N/A</v>
      </c>
      <c r="BN45" s="487" t="e">
        <f aca="false">R51</f>
        <v>#N/A</v>
      </c>
      <c r="BO45" s="487" t="e">
        <f aca="false">S51</f>
        <v>#N/A</v>
      </c>
      <c r="BP45" s="487" t="e">
        <f aca="false">T51</f>
        <v>#N/A</v>
      </c>
      <c r="BQ45" s="495"/>
      <c r="BR45" s="495" t="n">
        <v>2</v>
      </c>
      <c r="BS45" s="487" t="e">
        <f aca="false">O52</f>
        <v>#N/A</v>
      </c>
      <c r="BT45" s="487" t="e">
        <f aca="false">P52</f>
        <v>#N/A</v>
      </c>
      <c r="BU45" s="487" t="e">
        <f aca="false">Q52</f>
        <v>#N/A</v>
      </c>
      <c r="BV45" s="487" t="e">
        <f aca="false">R52</f>
        <v>#N/A</v>
      </c>
      <c r="BW45" s="487" t="e">
        <f aca="false">S52</f>
        <v>#N/A</v>
      </c>
      <c r="BX45" s="487" t="e">
        <f aca="false">T52</f>
        <v>#N/A</v>
      </c>
      <c r="BY45" s="503" t="s">
        <v>421</v>
      </c>
      <c r="BZ45" s="495" t="n">
        <v>1</v>
      </c>
      <c r="CA45" s="487" t="e">
        <f aca="false">O61</f>
        <v>#N/A</v>
      </c>
      <c r="CB45" s="487" t="e">
        <f aca="false">P61</f>
        <v>#N/A</v>
      </c>
      <c r="CC45" s="487" t="e">
        <f aca="false">Q61</f>
        <v>#N/A</v>
      </c>
      <c r="CD45" s="487" t="e">
        <f aca="false">R61</f>
        <v>#N/A</v>
      </c>
      <c r="CE45" s="487" t="e">
        <f aca="false">S61</f>
        <v>#N/A</v>
      </c>
      <c r="CF45" s="487" t="e">
        <f aca="false">T61</f>
        <v>#N/A</v>
      </c>
    </row>
    <row r="46" customFormat="false" ht="12.75" hidden="false" customHeight="false" outlineLevel="0" collapsed="false">
      <c r="A46" s="449"/>
      <c r="E46" s="495"/>
      <c r="F46" s="497" t="n">
        <v>6</v>
      </c>
      <c r="G46" s="501" t="str">
        <f aca="false">IF('AIAG GR&amp;R'!H12="","",'AIAG GR&amp;R'!H12)</f>
        <v/>
      </c>
      <c r="H46" s="501" t="str">
        <f aca="false">IF('AIAG GR&amp;R'!H13="","",'AIAG GR&amp;R'!H13)</f>
        <v/>
      </c>
      <c r="I46" s="501" t="str">
        <f aca="false">IF('AIAG GR&amp;R'!H14="","",'AIAG GR&amp;R'!H14)</f>
        <v/>
      </c>
      <c r="K46" s="504" t="str">
        <f aca="false">IF(G46="","",AVERAGE(G46:I46))</f>
        <v/>
      </c>
      <c r="L46" s="504" t="str">
        <f aca="false">IF(G46="","",MAX(G46:I46)-MIN(G46:I46))</f>
        <v/>
      </c>
      <c r="M46" s="505"/>
      <c r="N46" s="497" t="n">
        <v>6</v>
      </c>
      <c r="O46" s="487" t="e">
        <f aca="false">IF(G46="",NA(),K46)</f>
        <v>#N/A</v>
      </c>
      <c r="P46" s="487" t="e">
        <f aca="false">NA()</f>
        <v>#N/A</v>
      </c>
      <c r="Q46" s="487" t="e">
        <f aca="false">NA()</f>
        <v>#N/A</v>
      </c>
      <c r="R46" s="487" t="e">
        <f aca="false">IF(G46="",NA(),L46)</f>
        <v>#N/A</v>
      </c>
      <c r="S46" s="487" t="e">
        <f aca="false">NA()</f>
        <v>#N/A</v>
      </c>
      <c r="T46" s="487" t="e">
        <f aca="false">NA()</f>
        <v>#N/A</v>
      </c>
      <c r="U46" s="505"/>
      <c r="V46" s="497" t="n">
        <v>6</v>
      </c>
      <c r="W46" s="487" t="e">
        <f aca="false">O46</f>
        <v>#N/A</v>
      </c>
      <c r="X46" s="487" t="e">
        <f aca="false">P46</f>
        <v>#N/A</v>
      </c>
      <c r="Y46" s="487" t="e">
        <f aca="false">Q46</f>
        <v>#N/A</v>
      </c>
      <c r="Z46" s="487" t="e">
        <f aca="false">R46</f>
        <v>#N/A</v>
      </c>
      <c r="AA46" s="487" t="e">
        <f aca="false">S46</f>
        <v>#N/A</v>
      </c>
      <c r="AB46" s="487" t="e">
        <f aca="false">T46</f>
        <v>#N/A</v>
      </c>
      <c r="AC46" s="505"/>
      <c r="AD46" s="497" t="n">
        <v>6</v>
      </c>
      <c r="AE46" s="487" t="e">
        <f aca="false">O46</f>
        <v>#N/A</v>
      </c>
      <c r="AF46" s="487" t="e">
        <f aca="false">P46</f>
        <v>#N/A</v>
      </c>
      <c r="AG46" s="487" t="e">
        <f aca="false">Q46</f>
        <v>#N/A</v>
      </c>
      <c r="AH46" s="487" t="e">
        <f aca="false">R46</f>
        <v>#N/A</v>
      </c>
      <c r="AI46" s="487" t="e">
        <f aca="false">S46</f>
        <v>#N/A</v>
      </c>
      <c r="AJ46" s="487" t="e">
        <f aca="false">T46</f>
        <v>#N/A</v>
      </c>
      <c r="AK46" s="505"/>
      <c r="AL46" s="495" t="n">
        <v>6</v>
      </c>
      <c r="AM46" s="487" t="e">
        <f aca="false">O46</f>
        <v>#N/A</v>
      </c>
      <c r="AN46" s="487" t="e">
        <f aca="false">P46</f>
        <v>#N/A</v>
      </c>
      <c r="AO46" s="487" t="e">
        <f aca="false">Q46</f>
        <v>#N/A</v>
      </c>
      <c r="AP46" s="487" t="e">
        <f aca="false">R46</f>
        <v>#N/A</v>
      </c>
      <c r="AQ46" s="487" t="e">
        <f aca="false">S46</f>
        <v>#N/A</v>
      </c>
      <c r="AR46" s="487" t="e">
        <f aca="false">T46</f>
        <v>#N/A</v>
      </c>
      <c r="AS46" s="505"/>
      <c r="AT46" s="495" t="n">
        <v>6</v>
      </c>
      <c r="AU46" s="487" t="e">
        <f aca="false">O46</f>
        <v>#N/A</v>
      </c>
      <c r="AV46" s="487" t="e">
        <f aca="false">P46</f>
        <v>#N/A</v>
      </c>
      <c r="AW46" s="487" t="e">
        <f aca="false">Q46</f>
        <v>#N/A</v>
      </c>
      <c r="AX46" s="487" t="e">
        <f aca="false">R46</f>
        <v>#N/A</v>
      </c>
      <c r="AY46" s="487" t="e">
        <f aca="false">S46</f>
        <v>#N/A</v>
      </c>
      <c r="AZ46" s="487" t="e">
        <f aca="false">T46</f>
        <v>#N/A</v>
      </c>
      <c r="BA46" s="503" t="s">
        <v>418</v>
      </c>
      <c r="BB46" s="495" t="n">
        <v>1</v>
      </c>
      <c r="BC46" s="487" t="e">
        <f aca="false">O51</f>
        <v>#N/A</v>
      </c>
      <c r="BD46" s="487" t="e">
        <f aca="false">P51</f>
        <v>#N/A</v>
      </c>
      <c r="BE46" s="487" t="e">
        <f aca="false">Q51</f>
        <v>#N/A</v>
      </c>
      <c r="BF46" s="487" t="e">
        <f aca="false">R51</f>
        <v>#N/A</v>
      </c>
      <c r="BG46" s="487" t="e">
        <f aca="false">S51</f>
        <v>#N/A</v>
      </c>
      <c r="BH46" s="487" t="e">
        <f aca="false">T51</f>
        <v>#N/A</v>
      </c>
      <c r="BI46" s="495"/>
      <c r="BJ46" s="495" t="n">
        <v>2</v>
      </c>
      <c r="BK46" s="487" t="e">
        <f aca="false">O52</f>
        <v>#N/A</v>
      </c>
      <c r="BL46" s="487" t="e">
        <f aca="false">P52</f>
        <v>#N/A</v>
      </c>
      <c r="BM46" s="487" t="e">
        <f aca="false">Q52</f>
        <v>#N/A</v>
      </c>
      <c r="BN46" s="487" t="e">
        <f aca="false">R52</f>
        <v>#N/A</v>
      </c>
      <c r="BO46" s="487" t="e">
        <f aca="false">S52</f>
        <v>#N/A</v>
      </c>
      <c r="BP46" s="487" t="e">
        <f aca="false">T52</f>
        <v>#N/A</v>
      </c>
      <c r="BQ46" s="495"/>
      <c r="BR46" s="495" t="n">
        <v>3</v>
      </c>
      <c r="BS46" s="487" t="e">
        <f aca="false">O53</f>
        <v>#N/A</v>
      </c>
      <c r="BT46" s="487" t="e">
        <f aca="false">P53</f>
        <v>#N/A</v>
      </c>
      <c r="BU46" s="487" t="e">
        <f aca="false">Q53</f>
        <v>#N/A</v>
      </c>
      <c r="BV46" s="487" t="e">
        <f aca="false">R53</f>
        <v>#N/A</v>
      </c>
      <c r="BW46" s="487" t="e">
        <f aca="false">S53</f>
        <v>#N/A</v>
      </c>
      <c r="BX46" s="487" t="e">
        <f aca="false">T53</f>
        <v>#N/A</v>
      </c>
      <c r="BY46" s="495"/>
      <c r="BZ46" s="495" t="n">
        <v>2</v>
      </c>
      <c r="CA46" s="487" t="e">
        <f aca="false">O62</f>
        <v>#N/A</v>
      </c>
      <c r="CB46" s="487" t="e">
        <f aca="false">P62</f>
        <v>#N/A</v>
      </c>
      <c r="CC46" s="487" t="e">
        <f aca="false">Q62</f>
        <v>#N/A</v>
      </c>
      <c r="CD46" s="487" t="e">
        <f aca="false">R62</f>
        <v>#N/A</v>
      </c>
      <c r="CE46" s="487" t="e">
        <f aca="false">S62</f>
        <v>#N/A</v>
      </c>
      <c r="CF46" s="487" t="e">
        <f aca="false">T62</f>
        <v>#N/A</v>
      </c>
    </row>
    <row r="47" customFormat="false" ht="12.75" hidden="false" customHeight="false" outlineLevel="0" collapsed="false">
      <c r="A47" s="449"/>
      <c r="E47" s="495"/>
      <c r="F47" s="497" t="n">
        <v>7</v>
      </c>
      <c r="G47" s="501" t="str">
        <f aca="false">IF('AIAG GR&amp;R'!I12="","",'AIAG GR&amp;R'!I12)</f>
        <v/>
      </c>
      <c r="H47" s="501" t="str">
        <f aca="false">IF('AIAG GR&amp;R'!I13="","",'AIAG GR&amp;R'!I13)</f>
        <v/>
      </c>
      <c r="I47" s="501" t="str">
        <f aca="false">IF('AIAG GR&amp;R'!I14="","",'AIAG GR&amp;R'!I14)</f>
        <v/>
      </c>
      <c r="K47" s="504" t="str">
        <f aca="false">IF(G47="","",AVERAGE(G47:I47))</f>
        <v/>
      </c>
      <c r="L47" s="504" t="str">
        <f aca="false">IF(G47="","",MAX(G47:I47)-MIN(G47:I47))</f>
        <v/>
      </c>
      <c r="M47" s="505"/>
      <c r="N47" s="497" t="n">
        <v>7</v>
      </c>
      <c r="O47" s="487" t="e">
        <f aca="false">IF(G47="",NA(),K47)</f>
        <v>#N/A</v>
      </c>
      <c r="P47" s="487" t="e">
        <f aca="false">NA()</f>
        <v>#N/A</v>
      </c>
      <c r="Q47" s="487" t="e">
        <f aca="false">NA()</f>
        <v>#N/A</v>
      </c>
      <c r="R47" s="487" t="e">
        <f aca="false">IF(G47="",NA(),L47)</f>
        <v>#N/A</v>
      </c>
      <c r="S47" s="487" t="e">
        <f aca="false">NA()</f>
        <v>#N/A</v>
      </c>
      <c r="T47" s="487" t="e">
        <f aca="false">NA()</f>
        <v>#N/A</v>
      </c>
      <c r="U47" s="505"/>
      <c r="V47" s="497" t="n">
        <v>7</v>
      </c>
      <c r="W47" s="487" t="e">
        <f aca="false">O47</f>
        <v>#N/A</v>
      </c>
      <c r="X47" s="487" t="e">
        <f aca="false">P47</f>
        <v>#N/A</v>
      </c>
      <c r="Y47" s="487" t="e">
        <f aca="false">Q47</f>
        <v>#N/A</v>
      </c>
      <c r="Z47" s="487" t="e">
        <f aca="false">R47</f>
        <v>#N/A</v>
      </c>
      <c r="AA47" s="487" t="e">
        <f aca="false">S47</f>
        <v>#N/A</v>
      </c>
      <c r="AB47" s="487" t="e">
        <f aca="false">T47</f>
        <v>#N/A</v>
      </c>
      <c r="AC47" s="505"/>
      <c r="AD47" s="497" t="n">
        <v>7</v>
      </c>
      <c r="AE47" s="487" t="e">
        <f aca="false">O47</f>
        <v>#N/A</v>
      </c>
      <c r="AF47" s="487" t="e">
        <f aca="false">P47</f>
        <v>#N/A</v>
      </c>
      <c r="AG47" s="487" t="e">
        <f aca="false">Q47</f>
        <v>#N/A</v>
      </c>
      <c r="AH47" s="487" t="e">
        <f aca="false">R47</f>
        <v>#N/A</v>
      </c>
      <c r="AI47" s="487" t="e">
        <f aca="false">S47</f>
        <v>#N/A</v>
      </c>
      <c r="AJ47" s="487" t="e">
        <f aca="false">T47</f>
        <v>#N/A</v>
      </c>
      <c r="AK47" s="505"/>
      <c r="AL47" s="495" t="n">
        <v>7</v>
      </c>
      <c r="AM47" s="487" t="e">
        <f aca="false">O47</f>
        <v>#N/A</v>
      </c>
      <c r="AN47" s="487" t="e">
        <f aca="false">P47</f>
        <v>#N/A</v>
      </c>
      <c r="AO47" s="487" t="e">
        <f aca="false">Q47</f>
        <v>#N/A</v>
      </c>
      <c r="AP47" s="487" t="e">
        <f aca="false">R47</f>
        <v>#N/A</v>
      </c>
      <c r="AQ47" s="487" t="e">
        <f aca="false">S47</f>
        <v>#N/A</v>
      </c>
      <c r="AR47" s="487" t="e">
        <f aca="false">T47</f>
        <v>#N/A</v>
      </c>
      <c r="AS47" s="503" t="s">
        <v>418</v>
      </c>
      <c r="AT47" s="495" t="n">
        <v>1</v>
      </c>
      <c r="AU47" s="487" t="e">
        <f aca="false">O51</f>
        <v>#N/A</v>
      </c>
      <c r="AV47" s="487" t="e">
        <f aca="false">P51</f>
        <v>#N/A</v>
      </c>
      <c r="AW47" s="487" t="e">
        <f aca="false">Q51</f>
        <v>#N/A</v>
      </c>
      <c r="AX47" s="487" t="e">
        <f aca="false">R51</f>
        <v>#N/A</v>
      </c>
      <c r="AY47" s="487" t="e">
        <f aca="false">S51</f>
        <v>#N/A</v>
      </c>
      <c r="AZ47" s="487" t="e">
        <f aca="false">T51</f>
        <v>#N/A</v>
      </c>
      <c r="BA47" s="495"/>
      <c r="BB47" s="495" t="n">
        <v>2</v>
      </c>
      <c r="BC47" s="487" t="e">
        <f aca="false">O52</f>
        <v>#N/A</v>
      </c>
      <c r="BD47" s="487" t="e">
        <f aca="false">P52</f>
        <v>#N/A</v>
      </c>
      <c r="BE47" s="487" t="e">
        <f aca="false">Q52</f>
        <v>#N/A</v>
      </c>
      <c r="BF47" s="487" t="e">
        <f aca="false">R52</f>
        <v>#N/A</v>
      </c>
      <c r="BG47" s="487" t="e">
        <f aca="false">S52</f>
        <v>#N/A</v>
      </c>
      <c r="BH47" s="487" t="e">
        <f aca="false">T52</f>
        <v>#N/A</v>
      </c>
      <c r="BI47" s="495"/>
      <c r="BJ47" s="495" t="n">
        <v>3</v>
      </c>
      <c r="BK47" s="487" t="e">
        <f aca="false">O53</f>
        <v>#N/A</v>
      </c>
      <c r="BL47" s="487" t="e">
        <f aca="false">P53</f>
        <v>#N/A</v>
      </c>
      <c r="BM47" s="487" t="e">
        <f aca="false">Q53</f>
        <v>#N/A</v>
      </c>
      <c r="BN47" s="487" t="e">
        <f aca="false">R53</f>
        <v>#N/A</v>
      </c>
      <c r="BO47" s="487" t="e">
        <f aca="false">S53</f>
        <v>#N/A</v>
      </c>
      <c r="BP47" s="487" t="e">
        <f aca="false">T53</f>
        <v>#N/A</v>
      </c>
      <c r="BQ47" s="503" t="s">
        <v>421</v>
      </c>
      <c r="BR47" s="495" t="n">
        <v>1</v>
      </c>
      <c r="BS47" s="487" t="e">
        <f aca="false">O61</f>
        <v>#N/A</v>
      </c>
      <c r="BT47" s="487" t="e">
        <f aca="false">P61</f>
        <v>#N/A</v>
      </c>
      <c r="BU47" s="487" t="e">
        <f aca="false">Q61</f>
        <v>#N/A</v>
      </c>
      <c r="BV47" s="487" t="e">
        <f aca="false">R61</f>
        <v>#N/A</v>
      </c>
      <c r="BW47" s="487" t="e">
        <f aca="false">S61</f>
        <v>#N/A</v>
      </c>
      <c r="BX47" s="487" t="e">
        <f aca="false">T61</f>
        <v>#N/A</v>
      </c>
      <c r="BY47" s="495"/>
      <c r="BZ47" s="495"/>
      <c r="CA47" s="506" t="e">
        <f aca="false">NA()</f>
        <v>#N/A</v>
      </c>
      <c r="CB47" s="506" t="e">
        <f aca="false">NA()</f>
        <v>#N/A</v>
      </c>
      <c r="CC47" s="506" t="e">
        <f aca="false">NA()</f>
        <v>#N/A</v>
      </c>
      <c r="CD47" s="506" t="e">
        <f aca="false">NA()</f>
        <v>#N/A</v>
      </c>
      <c r="CE47" s="506" t="e">
        <f aca="false">NA()</f>
        <v>#N/A</v>
      </c>
      <c r="CF47" s="506" t="e">
        <f aca="false">NA()</f>
        <v>#N/A</v>
      </c>
    </row>
    <row r="48" customFormat="false" ht="12.75" hidden="false" customHeight="false" outlineLevel="0" collapsed="false">
      <c r="A48" s="449"/>
      <c r="E48" s="495"/>
      <c r="F48" s="497" t="n">
        <v>8</v>
      </c>
      <c r="G48" s="501" t="str">
        <f aca="false">IF('AIAG GR&amp;R'!J12="","",'AIAG GR&amp;R'!J12)</f>
        <v/>
      </c>
      <c r="H48" s="501" t="str">
        <f aca="false">IF('AIAG GR&amp;R'!J13="","",'AIAG GR&amp;R'!J13)</f>
        <v/>
      </c>
      <c r="I48" s="501" t="str">
        <f aca="false">IF('AIAG GR&amp;R'!J14="","",'AIAG GR&amp;R'!J14)</f>
        <v/>
      </c>
      <c r="K48" s="504" t="str">
        <f aca="false">IF(G48="","",AVERAGE(G48:I48))</f>
        <v/>
      </c>
      <c r="L48" s="504" t="str">
        <f aca="false">IF(G48="","",MAX(G48:I48)-MIN(G48:I48))</f>
        <v/>
      </c>
      <c r="M48" s="505"/>
      <c r="N48" s="497" t="n">
        <v>8</v>
      </c>
      <c r="O48" s="487" t="e">
        <f aca="false">IF(G48="",NA(),K48)</f>
        <v>#N/A</v>
      </c>
      <c r="P48" s="487" t="e">
        <f aca="false">NA()</f>
        <v>#N/A</v>
      </c>
      <c r="Q48" s="487" t="e">
        <f aca="false">NA()</f>
        <v>#N/A</v>
      </c>
      <c r="R48" s="487" t="e">
        <f aca="false">IF(G48="",NA(),L48)</f>
        <v>#N/A</v>
      </c>
      <c r="S48" s="487" t="e">
        <f aca="false">NA()</f>
        <v>#N/A</v>
      </c>
      <c r="T48" s="487" t="e">
        <f aca="false">NA()</f>
        <v>#N/A</v>
      </c>
      <c r="U48" s="505"/>
      <c r="V48" s="497" t="n">
        <v>8</v>
      </c>
      <c r="W48" s="487" t="e">
        <f aca="false">O48</f>
        <v>#N/A</v>
      </c>
      <c r="X48" s="487" t="e">
        <f aca="false">P48</f>
        <v>#N/A</v>
      </c>
      <c r="Y48" s="487" t="e">
        <f aca="false">Q48</f>
        <v>#N/A</v>
      </c>
      <c r="Z48" s="487" t="e">
        <f aca="false">R48</f>
        <v>#N/A</v>
      </c>
      <c r="AA48" s="487" t="e">
        <f aca="false">S48</f>
        <v>#N/A</v>
      </c>
      <c r="AB48" s="487" t="e">
        <f aca="false">T48</f>
        <v>#N/A</v>
      </c>
      <c r="AC48" s="505"/>
      <c r="AD48" s="497" t="n">
        <v>8</v>
      </c>
      <c r="AE48" s="487" t="e">
        <f aca="false">O48</f>
        <v>#N/A</v>
      </c>
      <c r="AF48" s="487" t="e">
        <f aca="false">P48</f>
        <v>#N/A</v>
      </c>
      <c r="AG48" s="487" t="e">
        <f aca="false">Q48</f>
        <v>#N/A</v>
      </c>
      <c r="AH48" s="487" t="e">
        <f aca="false">R48</f>
        <v>#N/A</v>
      </c>
      <c r="AI48" s="487" t="e">
        <f aca="false">S48</f>
        <v>#N/A</v>
      </c>
      <c r="AJ48" s="487" t="e">
        <f aca="false">T48</f>
        <v>#N/A</v>
      </c>
      <c r="AK48" s="503" t="s">
        <v>418</v>
      </c>
      <c r="AL48" s="495" t="n">
        <v>1</v>
      </c>
      <c r="AM48" s="487" t="e">
        <f aca="false">O51</f>
        <v>#N/A</v>
      </c>
      <c r="AN48" s="487" t="e">
        <f aca="false">P51</f>
        <v>#N/A</v>
      </c>
      <c r="AO48" s="487" t="e">
        <f aca="false">Q51</f>
        <v>#N/A</v>
      </c>
      <c r="AP48" s="487" t="e">
        <f aca="false">R51</f>
        <v>#N/A</v>
      </c>
      <c r="AQ48" s="487" t="e">
        <f aca="false">S51</f>
        <v>#N/A</v>
      </c>
      <c r="AR48" s="487" t="e">
        <f aca="false">T51</f>
        <v>#N/A</v>
      </c>
      <c r="AS48" s="495"/>
      <c r="AT48" s="495" t="n">
        <v>2</v>
      </c>
      <c r="AU48" s="487" t="e">
        <f aca="false">O52</f>
        <v>#N/A</v>
      </c>
      <c r="AV48" s="487" t="e">
        <f aca="false">P52</f>
        <v>#N/A</v>
      </c>
      <c r="AW48" s="487" t="e">
        <f aca="false">Q52</f>
        <v>#N/A</v>
      </c>
      <c r="AX48" s="487" t="e">
        <f aca="false">R52</f>
        <v>#N/A</v>
      </c>
      <c r="AY48" s="487" t="e">
        <f aca="false">S52</f>
        <v>#N/A</v>
      </c>
      <c r="AZ48" s="487" t="e">
        <f aca="false">T52</f>
        <v>#N/A</v>
      </c>
      <c r="BA48" s="495"/>
      <c r="BB48" s="495" t="n">
        <v>3</v>
      </c>
      <c r="BC48" s="487" t="e">
        <f aca="false">O53</f>
        <v>#N/A</v>
      </c>
      <c r="BD48" s="487" t="e">
        <f aca="false">P53</f>
        <v>#N/A</v>
      </c>
      <c r="BE48" s="487" t="e">
        <f aca="false">Q53</f>
        <v>#N/A</v>
      </c>
      <c r="BF48" s="487" t="e">
        <f aca="false">R53</f>
        <v>#N/A</v>
      </c>
      <c r="BG48" s="487" t="e">
        <f aca="false">S53</f>
        <v>#N/A</v>
      </c>
      <c r="BH48" s="487" t="e">
        <f aca="false">T53</f>
        <v>#N/A</v>
      </c>
      <c r="BI48" s="495"/>
      <c r="BJ48" s="495" t="n">
        <v>4</v>
      </c>
      <c r="BK48" s="487" t="e">
        <f aca="false">O54</f>
        <v>#N/A</v>
      </c>
      <c r="BL48" s="487" t="e">
        <f aca="false">P54</f>
        <v>#N/A</v>
      </c>
      <c r="BM48" s="487" t="e">
        <f aca="false">Q54</f>
        <v>#N/A</v>
      </c>
      <c r="BN48" s="487" t="e">
        <f aca="false">R54</f>
        <v>#N/A</v>
      </c>
      <c r="BO48" s="487" t="e">
        <f aca="false">S54</f>
        <v>#N/A</v>
      </c>
      <c r="BP48" s="487" t="e">
        <f aca="false">T54</f>
        <v>#N/A</v>
      </c>
      <c r="BQ48" s="495"/>
      <c r="BR48" s="495" t="n">
        <v>2</v>
      </c>
      <c r="BS48" s="502" t="e">
        <f aca="false">O62</f>
        <v>#N/A</v>
      </c>
      <c r="BT48" s="502" t="e">
        <f aca="false">P62</f>
        <v>#N/A</v>
      </c>
      <c r="BU48" s="502" t="e">
        <f aca="false">Q62</f>
        <v>#N/A</v>
      </c>
      <c r="BV48" s="502" t="e">
        <f aca="false">R62</f>
        <v>#N/A</v>
      </c>
      <c r="BW48" s="502" t="e">
        <f aca="false">S62</f>
        <v>#N/A</v>
      </c>
      <c r="BX48" s="502" t="e">
        <f aca="false">T62</f>
        <v>#N/A</v>
      </c>
      <c r="BY48" s="495"/>
      <c r="BZ48" s="495"/>
      <c r="CA48" s="506" t="e">
        <f aca="false">NA()</f>
        <v>#N/A</v>
      </c>
      <c r="CB48" s="506" t="e">
        <f aca="false">NA()</f>
        <v>#N/A</v>
      </c>
      <c r="CC48" s="506" t="e">
        <f aca="false">NA()</f>
        <v>#N/A</v>
      </c>
      <c r="CD48" s="506" t="e">
        <f aca="false">NA()</f>
        <v>#N/A</v>
      </c>
      <c r="CE48" s="506" t="e">
        <f aca="false">NA()</f>
        <v>#N/A</v>
      </c>
      <c r="CF48" s="506" t="e">
        <f aca="false">NA()</f>
        <v>#N/A</v>
      </c>
    </row>
    <row r="49" customFormat="false" ht="12.75" hidden="false" customHeight="false" outlineLevel="0" collapsed="false">
      <c r="A49" s="449"/>
      <c r="E49" s="495"/>
      <c r="F49" s="497" t="n">
        <v>9</v>
      </c>
      <c r="G49" s="501" t="str">
        <f aca="false">IF('AIAG GR&amp;R'!K12="","",'AIAG GR&amp;R'!K12)</f>
        <v/>
      </c>
      <c r="H49" s="501" t="str">
        <f aca="false">IF('AIAG GR&amp;R'!K13="","",'AIAG GR&amp;R'!K13)</f>
        <v/>
      </c>
      <c r="I49" s="501" t="str">
        <f aca="false">IF('AIAG GR&amp;R'!K14="","",'AIAG GR&amp;R'!K14)</f>
        <v/>
      </c>
      <c r="K49" s="504" t="str">
        <f aca="false">IF(G49="","",AVERAGE(G49:I49))</f>
        <v/>
      </c>
      <c r="L49" s="504" t="str">
        <f aca="false">IF(G49="","",MAX(G49:I49)-MIN(G49:I49))</f>
        <v/>
      </c>
      <c r="M49" s="505"/>
      <c r="N49" s="497" t="n">
        <v>9</v>
      </c>
      <c r="O49" s="487" t="e">
        <f aca="false">IF(G49="",NA(),K49)</f>
        <v>#N/A</v>
      </c>
      <c r="P49" s="487" t="e">
        <f aca="false">NA()</f>
        <v>#N/A</v>
      </c>
      <c r="Q49" s="487" t="e">
        <f aca="false">NA()</f>
        <v>#N/A</v>
      </c>
      <c r="R49" s="487" t="e">
        <f aca="false">IF(G49="",NA(),L49)</f>
        <v>#N/A</v>
      </c>
      <c r="S49" s="487" t="e">
        <f aca="false">NA()</f>
        <v>#N/A</v>
      </c>
      <c r="T49" s="487" t="e">
        <f aca="false">NA()</f>
        <v>#N/A</v>
      </c>
      <c r="U49" s="505"/>
      <c r="V49" s="497" t="n">
        <v>9</v>
      </c>
      <c r="W49" s="487" t="e">
        <f aca="false">O49</f>
        <v>#N/A</v>
      </c>
      <c r="X49" s="487" t="e">
        <f aca="false">P49</f>
        <v>#N/A</v>
      </c>
      <c r="Y49" s="487" t="e">
        <f aca="false">Q49</f>
        <v>#N/A</v>
      </c>
      <c r="Z49" s="487" t="e">
        <f aca="false">R49</f>
        <v>#N/A</v>
      </c>
      <c r="AA49" s="487" t="e">
        <f aca="false">S49</f>
        <v>#N/A</v>
      </c>
      <c r="AB49" s="487" t="e">
        <f aca="false">T49</f>
        <v>#N/A</v>
      </c>
      <c r="AC49" s="503" t="s">
        <v>418</v>
      </c>
      <c r="AD49" s="497" t="n">
        <v>1</v>
      </c>
      <c r="AE49" s="487" t="e">
        <f aca="false">O51</f>
        <v>#N/A</v>
      </c>
      <c r="AF49" s="487" t="e">
        <f aca="false">P51</f>
        <v>#N/A</v>
      </c>
      <c r="AG49" s="487" t="e">
        <f aca="false">Q51</f>
        <v>#N/A</v>
      </c>
      <c r="AH49" s="487" t="e">
        <f aca="false">R51</f>
        <v>#N/A</v>
      </c>
      <c r="AI49" s="487" t="e">
        <f aca="false">S51</f>
        <v>#N/A</v>
      </c>
      <c r="AJ49" s="487" t="e">
        <f aca="false">T51</f>
        <v>#N/A</v>
      </c>
      <c r="AK49" s="495"/>
      <c r="AL49" s="495" t="n">
        <v>2</v>
      </c>
      <c r="AM49" s="487" t="e">
        <f aca="false">O52</f>
        <v>#N/A</v>
      </c>
      <c r="AN49" s="487" t="e">
        <f aca="false">P52</f>
        <v>#N/A</v>
      </c>
      <c r="AO49" s="487" t="e">
        <f aca="false">Q52</f>
        <v>#N/A</v>
      </c>
      <c r="AP49" s="487" t="e">
        <f aca="false">R52</f>
        <v>#N/A</v>
      </c>
      <c r="AQ49" s="487" t="e">
        <f aca="false">S52</f>
        <v>#N/A</v>
      </c>
      <c r="AR49" s="487" t="e">
        <f aca="false">T52</f>
        <v>#N/A</v>
      </c>
      <c r="AS49" s="495"/>
      <c r="AT49" s="495" t="n">
        <v>3</v>
      </c>
      <c r="AU49" s="487" t="e">
        <f aca="false">O53</f>
        <v>#N/A</v>
      </c>
      <c r="AV49" s="487" t="e">
        <f aca="false">P53</f>
        <v>#N/A</v>
      </c>
      <c r="AW49" s="487" t="e">
        <f aca="false">Q53</f>
        <v>#N/A</v>
      </c>
      <c r="AX49" s="487" t="e">
        <f aca="false">R53</f>
        <v>#N/A</v>
      </c>
      <c r="AY49" s="487" t="e">
        <f aca="false">S53</f>
        <v>#N/A</v>
      </c>
      <c r="AZ49" s="487" t="e">
        <f aca="false">T53</f>
        <v>#N/A</v>
      </c>
      <c r="BA49" s="495"/>
      <c r="BB49" s="495" t="n">
        <v>4</v>
      </c>
      <c r="BC49" s="487" t="e">
        <f aca="false">O54</f>
        <v>#N/A</v>
      </c>
      <c r="BD49" s="487" t="e">
        <f aca="false">P54</f>
        <v>#N/A</v>
      </c>
      <c r="BE49" s="487" t="e">
        <f aca="false">Q54</f>
        <v>#N/A</v>
      </c>
      <c r="BF49" s="487" t="e">
        <f aca="false">R54</f>
        <v>#N/A</v>
      </c>
      <c r="BG49" s="487" t="e">
        <f aca="false">S54</f>
        <v>#N/A</v>
      </c>
      <c r="BH49" s="487" t="e">
        <f aca="false">T54</f>
        <v>#N/A</v>
      </c>
      <c r="BI49" s="503" t="s">
        <v>421</v>
      </c>
      <c r="BJ49" s="495" t="n">
        <v>1</v>
      </c>
      <c r="BK49" s="487" t="e">
        <f aca="false">O61</f>
        <v>#N/A</v>
      </c>
      <c r="BL49" s="487" t="e">
        <f aca="false">P61</f>
        <v>#N/A</v>
      </c>
      <c r="BM49" s="487" t="e">
        <f aca="false">Q61</f>
        <v>#N/A</v>
      </c>
      <c r="BN49" s="487" t="e">
        <f aca="false">R61</f>
        <v>#N/A</v>
      </c>
      <c r="BO49" s="487" t="e">
        <f aca="false">S61</f>
        <v>#N/A</v>
      </c>
      <c r="BP49" s="487" t="e">
        <f aca="false">T61</f>
        <v>#N/A</v>
      </c>
      <c r="BQ49" s="495"/>
      <c r="BR49" s="495" t="n">
        <v>3</v>
      </c>
      <c r="BS49" s="487" t="e">
        <f aca="false">O63</f>
        <v>#N/A</v>
      </c>
      <c r="BT49" s="487" t="e">
        <f aca="false">P63</f>
        <v>#N/A</v>
      </c>
      <c r="BU49" s="487" t="e">
        <f aca="false">Q63</f>
        <v>#N/A</v>
      </c>
      <c r="BV49" s="487" t="e">
        <f aca="false">R63</f>
        <v>#N/A</v>
      </c>
      <c r="BW49" s="487" t="e">
        <f aca="false">S63</f>
        <v>#N/A</v>
      </c>
      <c r="BX49" s="487" t="e">
        <f aca="false">T63</f>
        <v>#N/A</v>
      </c>
      <c r="BY49" s="495"/>
      <c r="BZ49" s="495"/>
      <c r="CA49" s="506" t="e">
        <f aca="false">NA()</f>
        <v>#N/A</v>
      </c>
      <c r="CB49" s="506" t="e">
        <f aca="false">NA()</f>
        <v>#N/A</v>
      </c>
      <c r="CC49" s="506" t="e">
        <f aca="false">NA()</f>
        <v>#N/A</v>
      </c>
      <c r="CD49" s="506" t="e">
        <f aca="false">NA()</f>
        <v>#N/A</v>
      </c>
      <c r="CE49" s="506" t="e">
        <f aca="false">NA()</f>
        <v>#N/A</v>
      </c>
      <c r="CF49" s="506" t="e">
        <f aca="false">NA()</f>
        <v>#N/A</v>
      </c>
    </row>
    <row r="50" customFormat="false" ht="12.75" hidden="false" customHeight="false" outlineLevel="0" collapsed="false">
      <c r="A50" s="449"/>
      <c r="E50" s="495"/>
      <c r="F50" s="497" t="n">
        <v>10</v>
      </c>
      <c r="G50" s="501" t="str">
        <f aca="false">IF('AIAG GR&amp;R'!L12="","",'AIAG GR&amp;R'!L12)</f>
        <v/>
      </c>
      <c r="H50" s="501" t="str">
        <f aca="false">IF('AIAG GR&amp;R'!L13="","",'AIAG GR&amp;R'!L13)</f>
        <v/>
      </c>
      <c r="I50" s="501" t="str">
        <f aca="false">IF('AIAG GR&amp;R'!L14="","",'AIAG GR&amp;R'!L14)</f>
        <v/>
      </c>
      <c r="K50" s="507" t="str">
        <f aca="false">IF(G50="","",AVERAGE(G50:I50))</f>
        <v/>
      </c>
      <c r="L50" s="507" t="str">
        <f aca="false">IF(G50="","",MAX(G50:I50)-MIN(G50:I50))</f>
        <v/>
      </c>
      <c r="M50" s="505"/>
      <c r="N50" s="497" t="n">
        <v>10</v>
      </c>
      <c r="O50" s="487" t="e">
        <f aca="false">IF(G50="",NA(),K50)</f>
        <v>#N/A</v>
      </c>
      <c r="P50" s="487" t="e">
        <f aca="false">NA()</f>
        <v>#N/A</v>
      </c>
      <c r="Q50" s="487" t="e">
        <f aca="false">NA()</f>
        <v>#N/A</v>
      </c>
      <c r="R50" s="487" t="e">
        <f aca="false">IF(G50="",NA(),L50)</f>
        <v>#N/A</v>
      </c>
      <c r="S50" s="487" t="e">
        <f aca="false">NA()</f>
        <v>#N/A</v>
      </c>
      <c r="T50" s="487" t="e">
        <f aca="false">NA()</f>
        <v>#N/A</v>
      </c>
      <c r="U50" s="503" t="s">
        <v>418</v>
      </c>
      <c r="V50" s="497" t="n">
        <v>1</v>
      </c>
      <c r="W50" s="487" t="e">
        <f aca="false">O51</f>
        <v>#N/A</v>
      </c>
      <c r="X50" s="487" t="e">
        <f aca="false">P51</f>
        <v>#N/A</v>
      </c>
      <c r="Y50" s="487" t="e">
        <f aca="false">Q51</f>
        <v>#N/A</v>
      </c>
      <c r="Z50" s="487" t="e">
        <f aca="false">R51</f>
        <v>#N/A</v>
      </c>
      <c r="AA50" s="487" t="e">
        <f aca="false">S51</f>
        <v>#N/A</v>
      </c>
      <c r="AB50" s="487" t="e">
        <f aca="false">T51</f>
        <v>#N/A</v>
      </c>
      <c r="AC50" s="495"/>
      <c r="AD50" s="497" t="n">
        <v>2</v>
      </c>
      <c r="AE50" s="487" t="e">
        <f aca="false">O52</f>
        <v>#N/A</v>
      </c>
      <c r="AF50" s="487" t="e">
        <f aca="false">P52</f>
        <v>#N/A</v>
      </c>
      <c r="AG50" s="487" t="e">
        <f aca="false">Q52</f>
        <v>#N/A</v>
      </c>
      <c r="AH50" s="487" t="e">
        <f aca="false">R52</f>
        <v>#N/A</v>
      </c>
      <c r="AI50" s="487" t="e">
        <f aca="false">S52</f>
        <v>#N/A</v>
      </c>
      <c r="AJ50" s="487" t="e">
        <f aca="false">T52</f>
        <v>#N/A</v>
      </c>
      <c r="AK50" s="495"/>
      <c r="AL50" s="495" t="n">
        <v>3</v>
      </c>
      <c r="AM50" s="487" t="e">
        <f aca="false">O53</f>
        <v>#N/A</v>
      </c>
      <c r="AN50" s="487" t="e">
        <f aca="false">P53</f>
        <v>#N/A</v>
      </c>
      <c r="AO50" s="487" t="e">
        <f aca="false">Q53</f>
        <v>#N/A</v>
      </c>
      <c r="AP50" s="487" t="e">
        <f aca="false">R53</f>
        <v>#N/A</v>
      </c>
      <c r="AQ50" s="487" t="e">
        <f aca="false">S53</f>
        <v>#N/A</v>
      </c>
      <c r="AR50" s="487" t="e">
        <f aca="false">T53</f>
        <v>#N/A</v>
      </c>
      <c r="AS50" s="495"/>
      <c r="AT50" s="495" t="n">
        <v>4</v>
      </c>
      <c r="AU50" s="487" t="e">
        <f aca="false">O54</f>
        <v>#N/A</v>
      </c>
      <c r="AV50" s="487" t="e">
        <f aca="false">P54</f>
        <v>#N/A</v>
      </c>
      <c r="AW50" s="487" t="e">
        <f aca="false">Q54</f>
        <v>#N/A</v>
      </c>
      <c r="AX50" s="487" t="e">
        <f aca="false">R54</f>
        <v>#N/A</v>
      </c>
      <c r="AY50" s="487" t="e">
        <f aca="false">S54</f>
        <v>#N/A</v>
      </c>
      <c r="AZ50" s="487" t="e">
        <f aca="false">T54</f>
        <v>#N/A</v>
      </c>
      <c r="BA50" s="495"/>
      <c r="BB50" s="495" t="n">
        <v>5</v>
      </c>
      <c r="BC50" s="487" t="e">
        <f aca="false">O55</f>
        <v>#N/A</v>
      </c>
      <c r="BD50" s="487" t="e">
        <f aca="false">P55</f>
        <v>#N/A</v>
      </c>
      <c r="BE50" s="487" t="e">
        <f aca="false">Q55</f>
        <v>#N/A</v>
      </c>
      <c r="BF50" s="487" t="e">
        <f aca="false">R55</f>
        <v>#N/A</v>
      </c>
      <c r="BG50" s="487" t="e">
        <f aca="false">S55</f>
        <v>#N/A</v>
      </c>
      <c r="BH50" s="487" t="e">
        <f aca="false">T55</f>
        <v>#N/A</v>
      </c>
      <c r="BI50" s="495"/>
      <c r="BJ50" s="495" t="n">
        <v>2</v>
      </c>
      <c r="BK50" s="487" t="e">
        <f aca="false">O62</f>
        <v>#N/A</v>
      </c>
      <c r="BL50" s="487" t="e">
        <f aca="false">P62</f>
        <v>#N/A</v>
      </c>
      <c r="BM50" s="487" t="e">
        <f aca="false">Q62</f>
        <v>#N/A</v>
      </c>
      <c r="BN50" s="487" t="e">
        <f aca="false">R62</f>
        <v>#N/A</v>
      </c>
      <c r="BO50" s="487" t="e">
        <f aca="false">S62</f>
        <v>#N/A</v>
      </c>
      <c r="BP50" s="487" t="e">
        <f aca="false">T62</f>
        <v>#N/A</v>
      </c>
      <c r="BQ50" s="495"/>
      <c r="BR50" s="495"/>
      <c r="BS50" s="506" t="e">
        <f aca="false">NA()</f>
        <v>#N/A</v>
      </c>
      <c r="BT50" s="506" t="e">
        <f aca="false">NA()</f>
        <v>#N/A</v>
      </c>
      <c r="BU50" s="506" t="e">
        <f aca="false">NA()</f>
        <v>#N/A</v>
      </c>
      <c r="BV50" s="506" t="e">
        <f aca="false">NA()</f>
        <v>#N/A</v>
      </c>
      <c r="BW50" s="506" t="e">
        <f aca="false">NA()</f>
        <v>#N/A</v>
      </c>
      <c r="BX50" s="506" t="e">
        <f aca="false">NA()</f>
        <v>#N/A</v>
      </c>
      <c r="BY50" s="495"/>
      <c r="BZ50" s="495"/>
      <c r="CA50" s="506" t="e">
        <f aca="false">NA()</f>
        <v>#N/A</v>
      </c>
      <c r="CB50" s="506" t="e">
        <f aca="false">NA()</f>
        <v>#N/A</v>
      </c>
      <c r="CC50" s="506" t="e">
        <f aca="false">NA()</f>
        <v>#N/A</v>
      </c>
      <c r="CD50" s="506" t="e">
        <f aca="false">NA()</f>
        <v>#N/A</v>
      </c>
      <c r="CE50" s="506" t="e">
        <f aca="false">NA()</f>
        <v>#N/A</v>
      </c>
      <c r="CF50" s="506" t="e">
        <f aca="false">NA()</f>
        <v>#N/A</v>
      </c>
    </row>
    <row r="51" customFormat="false" ht="12.75" hidden="false" customHeight="false" outlineLevel="0" collapsed="false">
      <c r="A51" s="449"/>
      <c r="E51" s="500" t="s">
        <v>418</v>
      </c>
      <c r="F51" s="497" t="n">
        <v>1</v>
      </c>
      <c r="G51" s="501" t="str">
        <f aca="false">IF('AIAG GR&amp;R'!C17="","",'AIAG GR&amp;R'!C17)</f>
        <v/>
      </c>
      <c r="H51" s="501" t="str">
        <f aca="false">IF('AIAG GR&amp;R'!C18="","",'AIAG GR&amp;R'!C18)</f>
        <v/>
      </c>
      <c r="I51" s="501" t="str">
        <f aca="false">IF('AIAG GR&amp;R'!C19="","",'AIAG GR&amp;R'!C19)</f>
        <v/>
      </c>
      <c r="K51" s="502" t="str">
        <f aca="false">IF(G51="","",AVERAGE(G51:I51))</f>
        <v/>
      </c>
      <c r="L51" s="502" t="str">
        <f aca="false">IF(G51="","",MAX(G51:I51)-MIN(G51:I51))</f>
        <v/>
      </c>
      <c r="M51" s="503" t="s">
        <v>418</v>
      </c>
      <c r="N51" s="497" t="n">
        <v>1</v>
      </c>
      <c r="O51" s="487" t="e">
        <f aca="false">NA()</f>
        <v>#N/A</v>
      </c>
      <c r="P51" s="487" t="e">
        <f aca="false">IF(G51="",NA(),K51)</f>
        <v>#N/A</v>
      </c>
      <c r="Q51" s="487" t="e">
        <f aca="false">NA()</f>
        <v>#N/A</v>
      </c>
      <c r="R51" s="487" t="e">
        <f aca="false">NA()</f>
        <v>#N/A</v>
      </c>
      <c r="S51" s="487" t="e">
        <f aca="false">IF(G51="",NA(),L51)</f>
        <v>#N/A</v>
      </c>
      <c r="T51" s="487" t="e">
        <f aca="false">NA()</f>
        <v>#N/A</v>
      </c>
      <c r="U51" s="495"/>
      <c r="V51" s="497" t="n">
        <v>2</v>
      </c>
      <c r="W51" s="487" t="e">
        <f aca="false">O52</f>
        <v>#N/A</v>
      </c>
      <c r="X51" s="487" t="e">
        <f aca="false">P52</f>
        <v>#N/A</v>
      </c>
      <c r="Y51" s="487" t="e">
        <f aca="false">Q52</f>
        <v>#N/A</v>
      </c>
      <c r="Z51" s="487" t="e">
        <f aca="false">R52</f>
        <v>#N/A</v>
      </c>
      <c r="AA51" s="487" t="e">
        <f aca="false">S52</f>
        <v>#N/A</v>
      </c>
      <c r="AB51" s="487" t="e">
        <f aca="false">T52</f>
        <v>#N/A</v>
      </c>
      <c r="AC51" s="495"/>
      <c r="AD51" s="497" t="n">
        <v>3</v>
      </c>
      <c r="AE51" s="487" t="e">
        <f aca="false">O53</f>
        <v>#N/A</v>
      </c>
      <c r="AF51" s="487" t="e">
        <f aca="false">P53</f>
        <v>#N/A</v>
      </c>
      <c r="AG51" s="487" t="e">
        <f aca="false">Q53</f>
        <v>#N/A</v>
      </c>
      <c r="AH51" s="487" t="e">
        <f aca="false">R53</f>
        <v>#N/A</v>
      </c>
      <c r="AI51" s="487" t="e">
        <f aca="false">S53</f>
        <v>#N/A</v>
      </c>
      <c r="AJ51" s="487" t="e">
        <f aca="false">T53</f>
        <v>#N/A</v>
      </c>
      <c r="AK51" s="495"/>
      <c r="AL51" s="495" t="n">
        <v>4</v>
      </c>
      <c r="AM51" s="487" t="e">
        <f aca="false">O54</f>
        <v>#N/A</v>
      </c>
      <c r="AN51" s="487" t="e">
        <f aca="false">P54</f>
        <v>#N/A</v>
      </c>
      <c r="AO51" s="487" t="e">
        <f aca="false">Q54</f>
        <v>#N/A</v>
      </c>
      <c r="AP51" s="487" t="e">
        <f aca="false">R54</f>
        <v>#N/A</v>
      </c>
      <c r="AQ51" s="487" t="e">
        <f aca="false">S54</f>
        <v>#N/A</v>
      </c>
      <c r="AR51" s="487" t="e">
        <f aca="false">T54</f>
        <v>#N/A</v>
      </c>
      <c r="AS51" s="495"/>
      <c r="AT51" s="495" t="n">
        <v>5</v>
      </c>
      <c r="AU51" s="487" t="e">
        <f aca="false">O55</f>
        <v>#N/A</v>
      </c>
      <c r="AV51" s="487" t="e">
        <f aca="false">P55</f>
        <v>#N/A</v>
      </c>
      <c r="AW51" s="487" t="e">
        <f aca="false">Q55</f>
        <v>#N/A</v>
      </c>
      <c r="AX51" s="487" t="e">
        <f aca="false">R55</f>
        <v>#N/A</v>
      </c>
      <c r="AY51" s="487" t="e">
        <f aca="false">S55</f>
        <v>#N/A</v>
      </c>
      <c r="AZ51" s="487" t="e">
        <f aca="false">T55</f>
        <v>#N/A</v>
      </c>
      <c r="BA51" s="503" t="s">
        <v>421</v>
      </c>
      <c r="BB51" s="495" t="n">
        <v>1</v>
      </c>
      <c r="BC51" s="487" t="e">
        <f aca="false">O61</f>
        <v>#N/A</v>
      </c>
      <c r="BD51" s="487" t="e">
        <f aca="false">P61</f>
        <v>#N/A</v>
      </c>
      <c r="BE51" s="487" t="e">
        <f aca="false">Q61</f>
        <v>#N/A</v>
      </c>
      <c r="BF51" s="487" t="e">
        <f aca="false">R61</f>
        <v>#N/A</v>
      </c>
      <c r="BG51" s="487" t="e">
        <f aca="false">S61</f>
        <v>#N/A</v>
      </c>
      <c r="BH51" s="487" t="e">
        <f aca="false">T61</f>
        <v>#N/A</v>
      </c>
      <c r="BI51" s="495"/>
      <c r="BJ51" s="495" t="n">
        <v>3</v>
      </c>
      <c r="BK51" s="487" t="e">
        <f aca="false">O63</f>
        <v>#N/A</v>
      </c>
      <c r="BL51" s="487" t="e">
        <f aca="false">P63</f>
        <v>#N/A</v>
      </c>
      <c r="BM51" s="487" t="e">
        <f aca="false">Q63</f>
        <v>#N/A</v>
      </c>
      <c r="BN51" s="487" t="e">
        <f aca="false">R63</f>
        <v>#N/A</v>
      </c>
      <c r="BO51" s="487" t="e">
        <f aca="false">S63</f>
        <v>#N/A</v>
      </c>
      <c r="BP51" s="487" t="e">
        <f aca="false">T63</f>
        <v>#N/A</v>
      </c>
      <c r="BQ51" s="495"/>
      <c r="BR51" s="495"/>
      <c r="BS51" s="506" t="e">
        <f aca="false">NA()</f>
        <v>#N/A</v>
      </c>
      <c r="BT51" s="506" t="e">
        <f aca="false">NA()</f>
        <v>#N/A</v>
      </c>
      <c r="BU51" s="506" t="e">
        <f aca="false">NA()</f>
        <v>#N/A</v>
      </c>
      <c r="BV51" s="506" t="e">
        <f aca="false">NA()</f>
        <v>#N/A</v>
      </c>
      <c r="BW51" s="506" t="e">
        <f aca="false">NA()</f>
        <v>#N/A</v>
      </c>
      <c r="BX51" s="506" t="e">
        <f aca="false">NA()</f>
        <v>#N/A</v>
      </c>
      <c r="BY51" s="495"/>
      <c r="BZ51" s="495"/>
      <c r="CA51" s="506" t="e">
        <f aca="false">NA()</f>
        <v>#N/A</v>
      </c>
      <c r="CB51" s="506" t="e">
        <f aca="false">NA()</f>
        <v>#N/A</v>
      </c>
      <c r="CC51" s="506" t="e">
        <f aca="false">NA()</f>
        <v>#N/A</v>
      </c>
      <c r="CD51" s="506" t="e">
        <f aca="false">NA()</f>
        <v>#N/A</v>
      </c>
      <c r="CE51" s="506" t="e">
        <f aca="false">NA()</f>
        <v>#N/A</v>
      </c>
      <c r="CF51" s="506" t="e">
        <f aca="false">NA()</f>
        <v>#N/A</v>
      </c>
    </row>
    <row r="52" customFormat="false" ht="12.75" hidden="false" customHeight="false" outlineLevel="0" collapsed="false">
      <c r="A52" s="449"/>
      <c r="E52" s="495"/>
      <c r="F52" s="497" t="n">
        <v>2</v>
      </c>
      <c r="G52" s="501" t="str">
        <f aca="false">IF('AIAG GR&amp;R'!D17="","",'AIAG GR&amp;R'!D17)</f>
        <v/>
      </c>
      <c r="H52" s="501" t="str">
        <f aca="false">IF('AIAG GR&amp;R'!D18="","",'AIAG GR&amp;R'!D18)</f>
        <v/>
      </c>
      <c r="I52" s="501" t="str">
        <f aca="false">IF('AIAG GR&amp;R'!D19="","",'AIAG GR&amp;R'!D19)</f>
        <v/>
      </c>
      <c r="K52" s="504" t="str">
        <f aca="false">IF(G52="","",AVERAGE(G52:I52))</f>
        <v/>
      </c>
      <c r="L52" s="504" t="str">
        <f aca="false">IF(G52="","",MAX(G52:I52)-MIN(G52:I52))</f>
        <v/>
      </c>
      <c r="M52" s="505"/>
      <c r="N52" s="497" t="n">
        <v>2</v>
      </c>
      <c r="O52" s="487" t="e">
        <f aca="false">NA()</f>
        <v>#N/A</v>
      </c>
      <c r="P52" s="487" t="e">
        <f aca="false">IF(G52="",NA(),K52)</f>
        <v>#N/A</v>
      </c>
      <c r="Q52" s="487" t="e">
        <f aca="false">NA()</f>
        <v>#N/A</v>
      </c>
      <c r="R52" s="487" t="e">
        <f aca="false">NA()</f>
        <v>#N/A</v>
      </c>
      <c r="S52" s="487" t="e">
        <f aca="false">IF(G52="",NA(),L52)</f>
        <v>#N/A</v>
      </c>
      <c r="T52" s="487" t="e">
        <f aca="false">NA()</f>
        <v>#N/A</v>
      </c>
      <c r="U52" s="505"/>
      <c r="V52" s="497" t="n">
        <v>3</v>
      </c>
      <c r="W52" s="487" t="e">
        <f aca="false">O53</f>
        <v>#N/A</v>
      </c>
      <c r="X52" s="487" t="e">
        <f aca="false">P53</f>
        <v>#N/A</v>
      </c>
      <c r="Y52" s="487" t="e">
        <f aca="false">Q53</f>
        <v>#N/A</v>
      </c>
      <c r="Z52" s="487" t="e">
        <f aca="false">R53</f>
        <v>#N/A</v>
      </c>
      <c r="AA52" s="487" t="e">
        <f aca="false">S53</f>
        <v>#N/A</v>
      </c>
      <c r="AB52" s="487" t="e">
        <f aca="false">T53</f>
        <v>#N/A</v>
      </c>
      <c r="AC52" s="505"/>
      <c r="AD52" s="497" t="n">
        <v>4</v>
      </c>
      <c r="AE52" s="487" t="e">
        <f aca="false">O54</f>
        <v>#N/A</v>
      </c>
      <c r="AF52" s="487" t="e">
        <f aca="false">P54</f>
        <v>#N/A</v>
      </c>
      <c r="AG52" s="487" t="e">
        <f aca="false">Q54</f>
        <v>#N/A</v>
      </c>
      <c r="AH52" s="487" t="e">
        <f aca="false">R54</f>
        <v>#N/A</v>
      </c>
      <c r="AI52" s="487" t="e">
        <f aca="false">S54</f>
        <v>#N/A</v>
      </c>
      <c r="AJ52" s="487" t="e">
        <f aca="false">T54</f>
        <v>#N/A</v>
      </c>
      <c r="AK52" s="505"/>
      <c r="AL52" s="495" t="n">
        <v>5</v>
      </c>
      <c r="AM52" s="487" t="e">
        <f aca="false">O55</f>
        <v>#N/A</v>
      </c>
      <c r="AN52" s="487" t="e">
        <f aca="false">P55</f>
        <v>#N/A</v>
      </c>
      <c r="AO52" s="487" t="e">
        <f aca="false">Q55</f>
        <v>#N/A</v>
      </c>
      <c r="AP52" s="487" t="e">
        <f aca="false">R55</f>
        <v>#N/A</v>
      </c>
      <c r="AQ52" s="487" t="e">
        <f aca="false">S55</f>
        <v>#N/A</v>
      </c>
      <c r="AR52" s="487" t="e">
        <f aca="false">T55</f>
        <v>#N/A</v>
      </c>
      <c r="AS52" s="505"/>
      <c r="AT52" s="495" t="n">
        <v>6</v>
      </c>
      <c r="AU52" s="487" t="e">
        <f aca="false">O56</f>
        <v>#N/A</v>
      </c>
      <c r="AV52" s="487" t="e">
        <f aca="false">P56</f>
        <v>#N/A</v>
      </c>
      <c r="AW52" s="487" t="e">
        <f aca="false">Q56</f>
        <v>#N/A</v>
      </c>
      <c r="AX52" s="487" t="e">
        <f aca="false">R56</f>
        <v>#N/A</v>
      </c>
      <c r="AY52" s="487" t="e">
        <f aca="false">S56</f>
        <v>#N/A</v>
      </c>
      <c r="AZ52" s="487" t="e">
        <f aca="false">T56</f>
        <v>#N/A</v>
      </c>
      <c r="BA52" s="505"/>
      <c r="BB52" s="495" t="n">
        <v>2</v>
      </c>
      <c r="BC52" s="487" t="e">
        <f aca="false">O62</f>
        <v>#N/A</v>
      </c>
      <c r="BD52" s="487" t="e">
        <f aca="false">P62</f>
        <v>#N/A</v>
      </c>
      <c r="BE52" s="487" t="e">
        <f aca="false">Q62</f>
        <v>#N/A</v>
      </c>
      <c r="BF52" s="487" t="e">
        <f aca="false">R62</f>
        <v>#N/A</v>
      </c>
      <c r="BG52" s="487" t="e">
        <f aca="false">S62</f>
        <v>#N/A</v>
      </c>
      <c r="BH52" s="487" t="e">
        <f aca="false">T62</f>
        <v>#N/A</v>
      </c>
      <c r="BI52" s="495"/>
      <c r="BJ52" s="495" t="n">
        <v>4</v>
      </c>
      <c r="BK52" s="487" t="e">
        <f aca="false">O64</f>
        <v>#N/A</v>
      </c>
      <c r="BL52" s="487" t="e">
        <f aca="false">P64</f>
        <v>#N/A</v>
      </c>
      <c r="BM52" s="487" t="e">
        <f aca="false">Q64</f>
        <v>#N/A</v>
      </c>
      <c r="BN52" s="487" t="e">
        <f aca="false">R64</f>
        <v>#N/A</v>
      </c>
      <c r="BO52" s="487" t="e">
        <f aca="false">S64</f>
        <v>#N/A</v>
      </c>
      <c r="BP52" s="487" t="e">
        <f aca="false">T64</f>
        <v>#N/A</v>
      </c>
      <c r="BQ52" s="495"/>
      <c r="BR52" s="495"/>
      <c r="BS52" s="506" t="e">
        <f aca="false">NA()</f>
        <v>#N/A</v>
      </c>
      <c r="BT52" s="506" t="e">
        <f aca="false">NA()</f>
        <v>#N/A</v>
      </c>
      <c r="BU52" s="506" t="e">
        <f aca="false">NA()</f>
        <v>#N/A</v>
      </c>
      <c r="BV52" s="506" t="e">
        <f aca="false">NA()</f>
        <v>#N/A</v>
      </c>
      <c r="BW52" s="506" t="e">
        <f aca="false">NA()</f>
        <v>#N/A</v>
      </c>
      <c r="BX52" s="506" t="e">
        <f aca="false">NA()</f>
        <v>#N/A</v>
      </c>
      <c r="BY52" s="495"/>
      <c r="BZ52" s="495"/>
      <c r="CA52" s="506" t="e">
        <f aca="false">NA()</f>
        <v>#N/A</v>
      </c>
      <c r="CB52" s="506" t="e">
        <f aca="false">NA()</f>
        <v>#N/A</v>
      </c>
      <c r="CC52" s="506" t="e">
        <f aca="false">NA()</f>
        <v>#N/A</v>
      </c>
      <c r="CD52" s="506" t="e">
        <f aca="false">NA()</f>
        <v>#N/A</v>
      </c>
      <c r="CE52" s="506" t="e">
        <f aca="false">NA()</f>
        <v>#N/A</v>
      </c>
      <c r="CF52" s="506" t="e">
        <f aca="false">NA()</f>
        <v>#N/A</v>
      </c>
    </row>
    <row r="53" customFormat="false" ht="12.75" hidden="false" customHeight="false" outlineLevel="0" collapsed="false">
      <c r="A53" s="449"/>
      <c r="E53" s="495"/>
      <c r="F53" s="497" t="n">
        <v>3</v>
      </c>
      <c r="G53" s="501" t="str">
        <f aca="false">IF('AIAG GR&amp;R'!E17="","",'AIAG GR&amp;R'!E17)</f>
        <v/>
      </c>
      <c r="H53" s="501" t="str">
        <f aca="false">IF('AIAG GR&amp;R'!E18="","",'AIAG GR&amp;R'!E18)</f>
        <v/>
      </c>
      <c r="I53" s="501" t="str">
        <f aca="false">IF('AIAG GR&amp;R'!E19="","",'AIAG GR&amp;R'!E19)</f>
        <v/>
      </c>
      <c r="K53" s="504" t="str">
        <f aca="false">IF(G53="","",AVERAGE(G53:I53))</f>
        <v/>
      </c>
      <c r="L53" s="504" t="str">
        <f aca="false">IF(G53="","",MAX(G53:I53)-MIN(G53:I53))</f>
        <v/>
      </c>
      <c r="M53" s="505"/>
      <c r="N53" s="497" t="n">
        <v>3</v>
      </c>
      <c r="O53" s="487" t="e">
        <f aca="false">NA()</f>
        <v>#N/A</v>
      </c>
      <c r="P53" s="487" t="e">
        <f aca="false">IF(G53="",NA(),K53)</f>
        <v>#N/A</v>
      </c>
      <c r="Q53" s="487" t="e">
        <f aca="false">NA()</f>
        <v>#N/A</v>
      </c>
      <c r="R53" s="487" t="e">
        <f aca="false">NA()</f>
        <v>#N/A</v>
      </c>
      <c r="S53" s="487" t="e">
        <f aca="false">IF(G53="",NA(),L53)</f>
        <v>#N/A</v>
      </c>
      <c r="T53" s="487" t="e">
        <f aca="false">NA()</f>
        <v>#N/A</v>
      </c>
      <c r="U53" s="505"/>
      <c r="V53" s="497" t="n">
        <v>4</v>
      </c>
      <c r="W53" s="487" t="e">
        <f aca="false">O54</f>
        <v>#N/A</v>
      </c>
      <c r="X53" s="487" t="e">
        <f aca="false">P54</f>
        <v>#N/A</v>
      </c>
      <c r="Y53" s="487" t="e">
        <f aca="false">Q54</f>
        <v>#N/A</v>
      </c>
      <c r="Z53" s="487" t="e">
        <f aca="false">R54</f>
        <v>#N/A</v>
      </c>
      <c r="AA53" s="487" t="e">
        <f aca="false">S54</f>
        <v>#N/A</v>
      </c>
      <c r="AB53" s="487" t="e">
        <f aca="false">T54</f>
        <v>#N/A</v>
      </c>
      <c r="AC53" s="505"/>
      <c r="AD53" s="497" t="n">
        <v>5</v>
      </c>
      <c r="AE53" s="487" t="e">
        <f aca="false">O55</f>
        <v>#N/A</v>
      </c>
      <c r="AF53" s="487" t="e">
        <f aca="false">P55</f>
        <v>#N/A</v>
      </c>
      <c r="AG53" s="487" t="e">
        <f aca="false">Q55</f>
        <v>#N/A</v>
      </c>
      <c r="AH53" s="487" t="e">
        <f aca="false">R55</f>
        <v>#N/A</v>
      </c>
      <c r="AI53" s="487" t="e">
        <f aca="false">S55</f>
        <v>#N/A</v>
      </c>
      <c r="AJ53" s="487" t="e">
        <f aca="false">T55</f>
        <v>#N/A</v>
      </c>
      <c r="AK53" s="505"/>
      <c r="AL53" s="495" t="n">
        <v>6</v>
      </c>
      <c r="AM53" s="487" t="e">
        <f aca="false">O56</f>
        <v>#N/A</v>
      </c>
      <c r="AN53" s="487" t="e">
        <f aca="false">P56</f>
        <v>#N/A</v>
      </c>
      <c r="AO53" s="487" t="e">
        <f aca="false">Q56</f>
        <v>#N/A</v>
      </c>
      <c r="AP53" s="487" t="e">
        <f aca="false">R56</f>
        <v>#N/A</v>
      </c>
      <c r="AQ53" s="487" t="e">
        <f aca="false">S56</f>
        <v>#N/A</v>
      </c>
      <c r="AR53" s="487" t="e">
        <f aca="false">T56</f>
        <v>#N/A</v>
      </c>
      <c r="AS53" s="503" t="s">
        <v>421</v>
      </c>
      <c r="AT53" s="495" t="n">
        <v>1</v>
      </c>
      <c r="AU53" s="487" t="e">
        <f aca="false">O61</f>
        <v>#N/A</v>
      </c>
      <c r="AV53" s="487" t="e">
        <f aca="false">P61</f>
        <v>#N/A</v>
      </c>
      <c r="AW53" s="487" t="e">
        <f aca="false">Q61</f>
        <v>#N/A</v>
      </c>
      <c r="AX53" s="487" t="e">
        <f aca="false">R61</f>
        <v>#N/A</v>
      </c>
      <c r="AY53" s="487" t="e">
        <f aca="false">S61</f>
        <v>#N/A</v>
      </c>
      <c r="AZ53" s="487" t="e">
        <f aca="false">T61</f>
        <v>#N/A</v>
      </c>
      <c r="BA53" s="495"/>
      <c r="BB53" s="495" t="n">
        <v>3</v>
      </c>
      <c r="BC53" s="487" t="e">
        <f aca="false">O63</f>
        <v>#N/A</v>
      </c>
      <c r="BD53" s="487" t="e">
        <f aca="false">P63</f>
        <v>#N/A</v>
      </c>
      <c r="BE53" s="487" t="e">
        <f aca="false">Q63</f>
        <v>#N/A</v>
      </c>
      <c r="BF53" s="487" t="e">
        <f aca="false">R63</f>
        <v>#N/A</v>
      </c>
      <c r="BG53" s="487" t="e">
        <f aca="false">S63</f>
        <v>#N/A</v>
      </c>
      <c r="BH53" s="487" t="e">
        <f aca="false">T63</f>
        <v>#N/A</v>
      </c>
      <c r="BI53" s="495"/>
      <c r="BJ53" s="495"/>
      <c r="BK53" s="506" t="e">
        <f aca="false">NA()</f>
        <v>#N/A</v>
      </c>
      <c r="BL53" s="506" t="e">
        <f aca="false">NA()</f>
        <v>#N/A</v>
      </c>
      <c r="BM53" s="506" t="e">
        <f aca="false">NA()</f>
        <v>#N/A</v>
      </c>
      <c r="BN53" s="506" t="e">
        <f aca="false">NA()</f>
        <v>#N/A</v>
      </c>
      <c r="BO53" s="506" t="e">
        <f aca="false">NA()</f>
        <v>#N/A</v>
      </c>
      <c r="BP53" s="506" t="e">
        <f aca="false">NA()</f>
        <v>#N/A</v>
      </c>
      <c r="BQ53" s="495"/>
      <c r="BR53" s="495"/>
      <c r="BS53" s="506" t="e">
        <f aca="false">NA()</f>
        <v>#N/A</v>
      </c>
      <c r="BT53" s="506" t="e">
        <f aca="false">NA()</f>
        <v>#N/A</v>
      </c>
      <c r="BU53" s="506" t="e">
        <f aca="false">NA()</f>
        <v>#N/A</v>
      </c>
      <c r="BV53" s="506" t="e">
        <f aca="false">NA()</f>
        <v>#N/A</v>
      </c>
      <c r="BW53" s="506" t="e">
        <f aca="false">NA()</f>
        <v>#N/A</v>
      </c>
      <c r="BX53" s="506" t="e">
        <f aca="false">NA()</f>
        <v>#N/A</v>
      </c>
      <c r="BY53" s="495"/>
      <c r="BZ53" s="495"/>
      <c r="CA53" s="506" t="e">
        <f aca="false">NA()</f>
        <v>#N/A</v>
      </c>
      <c r="CB53" s="506" t="e">
        <f aca="false">NA()</f>
        <v>#N/A</v>
      </c>
      <c r="CC53" s="506" t="e">
        <f aca="false">NA()</f>
        <v>#N/A</v>
      </c>
      <c r="CD53" s="506" t="e">
        <f aca="false">NA()</f>
        <v>#N/A</v>
      </c>
      <c r="CE53" s="506" t="e">
        <f aca="false">NA()</f>
        <v>#N/A</v>
      </c>
      <c r="CF53" s="506" t="e">
        <f aca="false">NA()</f>
        <v>#N/A</v>
      </c>
    </row>
    <row r="54" customFormat="false" ht="12.75" hidden="false" customHeight="false" outlineLevel="0" collapsed="false">
      <c r="A54" s="449"/>
      <c r="E54" s="495"/>
      <c r="F54" s="497" t="n">
        <v>4</v>
      </c>
      <c r="G54" s="501" t="str">
        <f aca="false">IF('AIAG GR&amp;R'!F17="","",'AIAG GR&amp;R'!F17)</f>
        <v/>
      </c>
      <c r="H54" s="501" t="str">
        <f aca="false">IF('AIAG GR&amp;R'!F18="","",'AIAG GR&amp;R'!F18)</f>
        <v/>
      </c>
      <c r="I54" s="501" t="str">
        <f aca="false">IF('AIAG GR&amp;R'!F19="","",'AIAG GR&amp;R'!F19)</f>
        <v/>
      </c>
      <c r="K54" s="504" t="str">
        <f aca="false">IF(G54="","",AVERAGE(G54:I54))</f>
        <v/>
      </c>
      <c r="L54" s="504" t="str">
        <f aca="false">IF(G54="","",MAX(G54:I54)-MIN(G54:I54))</f>
        <v/>
      </c>
      <c r="M54" s="505"/>
      <c r="N54" s="497" t="n">
        <v>4</v>
      </c>
      <c r="O54" s="487" t="e">
        <f aca="false">NA()</f>
        <v>#N/A</v>
      </c>
      <c r="P54" s="487" t="e">
        <f aca="false">IF(G54="",NA(),K54)</f>
        <v>#N/A</v>
      </c>
      <c r="Q54" s="487" t="e">
        <f aca="false">NA()</f>
        <v>#N/A</v>
      </c>
      <c r="R54" s="487" t="e">
        <f aca="false">NA()</f>
        <v>#N/A</v>
      </c>
      <c r="S54" s="487" t="e">
        <f aca="false">IF(G54="",NA(),L54)</f>
        <v>#N/A</v>
      </c>
      <c r="T54" s="487" t="e">
        <f aca="false">NA()</f>
        <v>#N/A</v>
      </c>
      <c r="U54" s="505"/>
      <c r="V54" s="497" t="n">
        <v>5</v>
      </c>
      <c r="W54" s="487" t="e">
        <f aca="false">O55</f>
        <v>#N/A</v>
      </c>
      <c r="X54" s="487" t="e">
        <f aca="false">P55</f>
        <v>#N/A</v>
      </c>
      <c r="Y54" s="487" t="e">
        <f aca="false">Q55</f>
        <v>#N/A</v>
      </c>
      <c r="Z54" s="487" t="e">
        <f aca="false">R55</f>
        <v>#N/A</v>
      </c>
      <c r="AA54" s="487" t="e">
        <f aca="false">S55</f>
        <v>#N/A</v>
      </c>
      <c r="AB54" s="487" t="e">
        <f aca="false">T55</f>
        <v>#N/A</v>
      </c>
      <c r="AC54" s="505"/>
      <c r="AD54" s="497" t="n">
        <v>6</v>
      </c>
      <c r="AE54" s="487" t="e">
        <f aca="false">O56</f>
        <v>#N/A</v>
      </c>
      <c r="AF54" s="487" t="e">
        <f aca="false">P56</f>
        <v>#N/A</v>
      </c>
      <c r="AG54" s="487" t="e">
        <f aca="false">Q56</f>
        <v>#N/A</v>
      </c>
      <c r="AH54" s="487" t="e">
        <f aca="false">R56</f>
        <v>#N/A</v>
      </c>
      <c r="AI54" s="487" t="e">
        <f aca="false">S56</f>
        <v>#N/A</v>
      </c>
      <c r="AJ54" s="487" t="e">
        <f aca="false">T56</f>
        <v>#N/A</v>
      </c>
      <c r="AK54" s="505"/>
      <c r="AL54" s="495" t="n">
        <v>7</v>
      </c>
      <c r="AM54" s="487" t="e">
        <f aca="false">O57</f>
        <v>#N/A</v>
      </c>
      <c r="AN54" s="487" t="e">
        <f aca="false">P57</f>
        <v>#N/A</v>
      </c>
      <c r="AO54" s="487" t="e">
        <f aca="false">Q57</f>
        <v>#N/A</v>
      </c>
      <c r="AP54" s="487" t="e">
        <f aca="false">R57</f>
        <v>#N/A</v>
      </c>
      <c r="AQ54" s="487" t="e">
        <f aca="false">S57</f>
        <v>#N/A</v>
      </c>
      <c r="AR54" s="487" t="e">
        <f aca="false">T57</f>
        <v>#N/A</v>
      </c>
      <c r="AS54" s="505"/>
      <c r="AT54" s="495" t="n">
        <v>2</v>
      </c>
      <c r="AU54" s="487" t="e">
        <f aca="false">O62</f>
        <v>#N/A</v>
      </c>
      <c r="AV54" s="487" t="e">
        <f aca="false">P62</f>
        <v>#N/A</v>
      </c>
      <c r="AW54" s="487" t="e">
        <f aca="false">Q62</f>
        <v>#N/A</v>
      </c>
      <c r="AX54" s="487" t="e">
        <f aca="false">R62</f>
        <v>#N/A</v>
      </c>
      <c r="AY54" s="487" t="e">
        <f aca="false">S62</f>
        <v>#N/A</v>
      </c>
      <c r="AZ54" s="487" t="e">
        <f aca="false">T62</f>
        <v>#N/A</v>
      </c>
      <c r="BA54" s="495"/>
      <c r="BB54" s="495" t="n">
        <v>4</v>
      </c>
      <c r="BC54" s="487" t="e">
        <f aca="false">O64</f>
        <v>#N/A</v>
      </c>
      <c r="BD54" s="487" t="e">
        <f aca="false">P64</f>
        <v>#N/A</v>
      </c>
      <c r="BE54" s="487" t="e">
        <f aca="false">Q64</f>
        <v>#N/A</v>
      </c>
      <c r="BF54" s="487" t="e">
        <f aca="false">R64</f>
        <v>#N/A</v>
      </c>
      <c r="BG54" s="487" t="e">
        <f aca="false">S64</f>
        <v>#N/A</v>
      </c>
      <c r="BH54" s="487" t="e">
        <f aca="false">T64</f>
        <v>#N/A</v>
      </c>
      <c r="BI54" s="495"/>
      <c r="BJ54" s="495"/>
      <c r="BK54" s="506" t="e">
        <f aca="false">NA()</f>
        <v>#N/A</v>
      </c>
      <c r="BL54" s="506" t="e">
        <f aca="false">NA()</f>
        <v>#N/A</v>
      </c>
      <c r="BM54" s="506" t="e">
        <f aca="false">NA()</f>
        <v>#N/A</v>
      </c>
      <c r="BN54" s="506" t="e">
        <f aca="false">NA()</f>
        <v>#N/A</v>
      </c>
      <c r="BO54" s="506" t="e">
        <f aca="false">NA()</f>
        <v>#N/A</v>
      </c>
      <c r="BP54" s="506" t="e">
        <f aca="false">NA()</f>
        <v>#N/A</v>
      </c>
      <c r="BQ54" s="495"/>
      <c r="BR54" s="495"/>
      <c r="BS54" s="506" t="e">
        <f aca="false">NA()</f>
        <v>#N/A</v>
      </c>
      <c r="BT54" s="506" t="e">
        <f aca="false">NA()</f>
        <v>#N/A</v>
      </c>
      <c r="BU54" s="506" t="e">
        <f aca="false">NA()</f>
        <v>#N/A</v>
      </c>
      <c r="BV54" s="506" t="e">
        <f aca="false">NA()</f>
        <v>#N/A</v>
      </c>
      <c r="BW54" s="506" t="e">
        <f aca="false">NA()</f>
        <v>#N/A</v>
      </c>
      <c r="BX54" s="506" t="e">
        <f aca="false">NA()</f>
        <v>#N/A</v>
      </c>
      <c r="BY54" s="495"/>
      <c r="BZ54" s="495"/>
      <c r="CA54" s="506" t="e">
        <f aca="false">NA()</f>
        <v>#N/A</v>
      </c>
      <c r="CB54" s="506" t="e">
        <f aca="false">NA()</f>
        <v>#N/A</v>
      </c>
      <c r="CC54" s="506" t="e">
        <f aca="false">NA()</f>
        <v>#N/A</v>
      </c>
      <c r="CD54" s="506" t="e">
        <f aca="false">NA()</f>
        <v>#N/A</v>
      </c>
      <c r="CE54" s="506" t="e">
        <f aca="false">NA()</f>
        <v>#N/A</v>
      </c>
      <c r="CF54" s="506" t="e">
        <f aca="false">NA()</f>
        <v>#N/A</v>
      </c>
    </row>
    <row r="55" customFormat="false" ht="12.75" hidden="false" customHeight="false" outlineLevel="0" collapsed="false">
      <c r="A55" s="449"/>
      <c r="E55" s="495"/>
      <c r="F55" s="497" t="n">
        <v>5</v>
      </c>
      <c r="G55" s="501" t="str">
        <f aca="false">IF('AIAG GR&amp;R'!G17="","",'AIAG GR&amp;R'!G17)</f>
        <v/>
      </c>
      <c r="H55" s="501" t="str">
        <f aca="false">IF('AIAG GR&amp;R'!G18="","",'AIAG GR&amp;R'!G18)</f>
        <v/>
      </c>
      <c r="I55" s="501" t="str">
        <f aca="false">IF('AIAG GR&amp;R'!G19="","",'AIAG GR&amp;R'!G19)</f>
        <v/>
      </c>
      <c r="K55" s="504" t="str">
        <f aca="false">IF(G55="","",AVERAGE(G55:I55))</f>
        <v/>
      </c>
      <c r="L55" s="504" t="str">
        <f aca="false">IF(G55="","",MAX(G55:I55)-MIN(G55:I55))</f>
        <v/>
      </c>
      <c r="M55" s="505"/>
      <c r="N55" s="497" t="n">
        <v>5</v>
      </c>
      <c r="O55" s="487" t="e">
        <f aca="false">NA()</f>
        <v>#N/A</v>
      </c>
      <c r="P55" s="487" t="e">
        <f aca="false">IF(G55="",NA(),K55)</f>
        <v>#N/A</v>
      </c>
      <c r="Q55" s="487" t="e">
        <f aca="false">NA()</f>
        <v>#N/A</v>
      </c>
      <c r="R55" s="487" t="e">
        <f aca="false">NA()</f>
        <v>#N/A</v>
      </c>
      <c r="S55" s="487" t="e">
        <f aca="false">IF(G55="",NA(),L55)</f>
        <v>#N/A</v>
      </c>
      <c r="T55" s="487" t="e">
        <f aca="false">NA()</f>
        <v>#N/A</v>
      </c>
      <c r="U55" s="505"/>
      <c r="V55" s="497" t="n">
        <v>6</v>
      </c>
      <c r="W55" s="487" t="e">
        <f aca="false">O56</f>
        <v>#N/A</v>
      </c>
      <c r="X55" s="487" t="e">
        <f aca="false">P56</f>
        <v>#N/A</v>
      </c>
      <c r="Y55" s="487" t="e">
        <f aca="false">Q56</f>
        <v>#N/A</v>
      </c>
      <c r="Z55" s="487" t="e">
        <f aca="false">R56</f>
        <v>#N/A</v>
      </c>
      <c r="AA55" s="487" t="e">
        <f aca="false">S56</f>
        <v>#N/A</v>
      </c>
      <c r="AB55" s="487" t="e">
        <f aca="false">T56</f>
        <v>#N/A</v>
      </c>
      <c r="AC55" s="505"/>
      <c r="AD55" s="497" t="n">
        <v>7</v>
      </c>
      <c r="AE55" s="487" t="e">
        <f aca="false">O57</f>
        <v>#N/A</v>
      </c>
      <c r="AF55" s="487" t="e">
        <f aca="false">P57</f>
        <v>#N/A</v>
      </c>
      <c r="AG55" s="487" t="e">
        <f aca="false">Q57</f>
        <v>#N/A</v>
      </c>
      <c r="AH55" s="487" t="e">
        <f aca="false">R57</f>
        <v>#N/A</v>
      </c>
      <c r="AI55" s="487" t="e">
        <f aca="false">S57</f>
        <v>#N/A</v>
      </c>
      <c r="AJ55" s="487" t="e">
        <f aca="false">T57</f>
        <v>#N/A</v>
      </c>
      <c r="AK55" s="503" t="s">
        <v>421</v>
      </c>
      <c r="AL55" s="495" t="n">
        <v>1</v>
      </c>
      <c r="AM55" s="487" t="e">
        <f aca="false">O61</f>
        <v>#N/A</v>
      </c>
      <c r="AN55" s="487" t="e">
        <f aca="false">P61</f>
        <v>#N/A</v>
      </c>
      <c r="AO55" s="487" t="e">
        <f aca="false">Q61</f>
        <v>#N/A</v>
      </c>
      <c r="AP55" s="487" t="e">
        <f aca="false">R61</f>
        <v>#N/A</v>
      </c>
      <c r="AQ55" s="487" t="e">
        <f aca="false">S61</f>
        <v>#N/A</v>
      </c>
      <c r="AR55" s="487" t="e">
        <f aca="false">T61</f>
        <v>#N/A</v>
      </c>
      <c r="AS55" s="495"/>
      <c r="AT55" s="495" t="n">
        <v>3</v>
      </c>
      <c r="AU55" s="487" t="e">
        <f aca="false">O63</f>
        <v>#N/A</v>
      </c>
      <c r="AV55" s="487" t="e">
        <f aca="false">P63</f>
        <v>#N/A</v>
      </c>
      <c r="AW55" s="487" t="e">
        <f aca="false">Q63</f>
        <v>#N/A</v>
      </c>
      <c r="AX55" s="487" t="e">
        <f aca="false">R63</f>
        <v>#N/A</v>
      </c>
      <c r="AY55" s="487" t="e">
        <f aca="false">S63</f>
        <v>#N/A</v>
      </c>
      <c r="AZ55" s="487" t="e">
        <f aca="false">T63</f>
        <v>#N/A</v>
      </c>
      <c r="BA55" s="495"/>
      <c r="BB55" s="495" t="n">
        <v>5</v>
      </c>
      <c r="BC55" s="487" t="e">
        <f aca="false">O65</f>
        <v>#N/A</v>
      </c>
      <c r="BD55" s="487" t="e">
        <f aca="false">P65</f>
        <v>#N/A</v>
      </c>
      <c r="BE55" s="487" t="e">
        <f aca="false">Q65</f>
        <v>#N/A</v>
      </c>
      <c r="BF55" s="487" t="e">
        <f aca="false">R65</f>
        <v>#N/A</v>
      </c>
      <c r="BG55" s="487" t="e">
        <f aca="false">S65</f>
        <v>#N/A</v>
      </c>
      <c r="BH55" s="487" t="e">
        <f aca="false">T65</f>
        <v>#N/A</v>
      </c>
      <c r="BI55" s="495"/>
      <c r="BJ55" s="495"/>
      <c r="BK55" s="506" t="e">
        <f aca="false">NA()</f>
        <v>#N/A</v>
      </c>
      <c r="BL55" s="506" t="e">
        <f aca="false">NA()</f>
        <v>#N/A</v>
      </c>
      <c r="BM55" s="506" t="e">
        <f aca="false">NA()</f>
        <v>#N/A</v>
      </c>
      <c r="BN55" s="506" t="e">
        <f aca="false">NA()</f>
        <v>#N/A</v>
      </c>
      <c r="BO55" s="506" t="e">
        <f aca="false">NA()</f>
        <v>#N/A</v>
      </c>
      <c r="BP55" s="506" t="e">
        <f aca="false">NA()</f>
        <v>#N/A</v>
      </c>
      <c r="BQ55" s="495"/>
      <c r="BR55" s="495"/>
      <c r="BS55" s="506" t="e">
        <f aca="false">NA()</f>
        <v>#N/A</v>
      </c>
      <c r="BT55" s="506" t="e">
        <f aca="false">NA()</f>
        <v>#N/A</v>
      </c>
      <c r="BU55" s="506" t="e">
        <f aca="false">NA()</f>
        <v>#N/A</v>
      </c>
      <c r="BV55" s="506" t="e">
        <f aca="false">NA()</f>
        <v>#N/A</v>
      </c>
      <c r="BW55" s="506" t="e">
        <f aca="false">NA()</f>
        <v>#N/A</v>
      </c>
      <c r="BX55" s="506" t="e">
        <f aca="false">NA()</f>
        <v>#N/A</v>
      </c>
      <c r="BY55" s="495"/>
      <c r="BZ55" s="495"/>
      <c r="CA55" s="506" t="e">
        <f aca="false">NA()</f>
        <v>#N/A</v>
      </c>
      <c r="CB55" s="506" t="e">
        <f aca="false">NA()</f>
        <v>#N/A</v>
      </c>
      <c r="CC55" s="506" t="e">
        <f aca="false">NA()</f>
        <v>#N/A</v>
      </c>
      <c r="CD55" s="506" t="e">
        <f aca="false">NA()</f>
        <v>#N/A</v>
      </c>
      <c r="CE55" s="506" t="e">
        <f aca="false">NA()</f>
        <v>#N/A</v>
      </c>
      <c r="CF55" s="506" t="e">
        <f aca="false">NA()</f>
        <v>#N/A</v>
      </c>
    </row>
    <row r="56" customFormat="false" ht="12.75" hidden="false" customHeight="false" outlineLevel="0" collapsed="false">
      <c r="A56" s="449"/>
      <c r="E56" s="495"/>
      <c r="F56" s="497" t="n">
        <v>6</v>
      </c>
      <c r="G56" s="501" t="str">
        <f aca="false">IF('AIAG GR&amp;R'!H17="","",'AIAG GR&amp;R'!H17)</f>
        <v/>
      </c>
      <c r="H56" s="501" t="str">
        <f aca="false">IF('AIAG GR&amp;R'!H18="","",'AIAG GR&amp;R'!H18)</f>
        <v/>
      </c>
      <c r="I56" s="501" t="str">
        <f aca="false">IF('AIAG GR&amp;R'!H19="","",'AIAG GR&amp;R'!H19)</f>
        <v/>
      </c>
      <c r="K56" s="504" t="str">
        <f aca="false">IF(G56="","",AVERAGE(G56:I56))</f>
        <v/>
      </c>
      <c r="L56" s="504" t="str">
        <f aca="false">IF(G56="","",MAX(G56:I56)-MIN(G56:I56))</f>
        <v/>
      </c>
      <c r="M56" s="505"/>
      <c r="N56" s="497" t="n">
        <v>6</v>
      </c>
      <c r="O56" s="487" t="e">
        <f aca="false">NA()</f>
        <v>#N/A</v>
      </c>
      <c r="P56" s="487" t="e">
        <f aca="false">IF(G56="",NA(),K56)</f>
        <v>#N/A</v>
      </c>
      <c r="Q56" s="487" t="e">
        <f aca="false">NA()</f>
        <v>#N/A</v>
      </c>
      <c r="R56" s="487" t="e">
        <f aca="false">NA()</f>
        <v>#N/A</v>
      </c>
      <c r="S56" s="487" t="e">
        <f aca="false">IF(G56="",NA(),L56)</f>
        <v>#N/A</v>
      </c>
      <c r="T56" s="487" t="e">
        <f aca="false">NA()</f>
        <v>#N/A</v>
      </c>
      <c r="U56" s="505"/>
      <c r="V56" s="497" t="n">
        <v>7</v>
      </c>
      <c r="W56" s="487" t="e">
        <f aca="false">O57</f>
        <v>#N/A</v>
      </c>
      <c r="X56" s="487" t="e">
        <f aca="false">P57</f>
        <v>#N/A</v>
      </c>
      <c r="Y56" s="487" t="e">
        <f aca="false">Q57</f>
        <v>#N/A</v>
      </c>
      <c r="Z56" s="487" t="e">
        <f aca="false">R57</f>
        <v>#N/A</v>
      </c>
      <c r="AA56" s="487" t="e">
        <f aca="false">S57</f>
        <v>#N/A</v>
      </c>
      <c r="AB56" s="487" t="e">
        <f aca="false">T57</f>
        <v>#N/A</v>
      </c>
      <c r="AC56" s="505"/>
      <c r="AD56" s="497" t="n">
        <v>8</v>
      </c>
      <c r="AE56" s="487" t="e">
        <f aca="false">O58</f>
        <v>#N/A</v>
      </c>
      <c r="AF56" s="487" t="e">
        <f aca="false">P58</f>
        <v>#N/A</v>
      </c>
      <c r="AG56" s="487" t="e">
        <f aca="false">Q58</f>
        <v>#N/A</v>
      </c>
      <c r="AH56" s="487" t="e">
        <f aca="false">R58</f>
        <v>#N/A</v>
      </c>
      <c r="AI56" s="487" t="e">
        <f aca="false">S58</f>
        <v>#N/A</v>
      </c>
      <c r="AJ56" s="487" t="e">
        <f aca="false">T58</f>
        <v>#N/A</v>
      </c>
      <c r="AK56" s="505"/>
      <c r="AL56" s="495" t="n">
        <v>2</v>
      </c>
      <c r="AM56" s="487" t="e">
        <f aca="false">O62</f>
        <v>#N/A</v>
      </c>
      <c r="AN56" s="487" t="e">
        <f aca="false">P62</f>
        <v>#N/A</v>
      </c>
      <c r="AO56" s="487" t="e">
        <f aca="false">Q62</f>
        <v>#N/A</v>
      </c>
      <c r="AP56" s="487" t="e">
        <f aca="false">R62</f>
        <v>#N/A</v>
      </c>
      <c r="AQ56" s="487" t="e">
        <f aca="false">S62</f>
        <v>#N/A</v>
      </c>
      <c r="AR56" s="487" t="e">
        <f aca="false">T62</f>
        <v>#N/A</v>
      </c>
      <c r="AS56" s="495"/>
      <c r="AT56" s="495" t="n">
        <v>4</v>
      </c>
      <c r="AU56" s="487" t="e">
        <f aca="false">O64</f>
        <v>#N/A</v>
      </c>
      <c r="AV56" s="487" t="e">
        <f aca="false">P64</f>
        <v>#N/A</v>
      </c>
      <c r="AW56" s="487" t="e">
        <f aca="false">Q64</f>
        <v>#N/A</v>
      </c>
      <c r="AX56" s="487" t="e">
        <f aca="false">R64</f>
        <v>#N/A</v>
      </c>
      <c r="AY56" s="487" t="e">
        <f aca="false">S64</f>
        <v>#N/A</v>
      </c>
      <c r="AZ56" s="487" t="e">
        <f aca="false">T64</f>
        <v>#N/A</v>
      </c>
      <c r="BA56" s="495"/>
      <c r="BB56" s="495"/>
      <c r="BC56" s="506" t="e">
        <f aca="false">NA()</f>
        <v>#N/A</v>
      </c>
      <c r="BD56" s="506" t="e">
        <f aca="false">NA()</f>
        <v>#N/A</v>
      </c>
      <c r="BE56" s="506" t="e">
        <f aca="false">NA()</f>
        <v>#N/A</v>
      </c>
      <c r="BF56" s="506" t="e">
        <f aca="false">NA()</f>
        <v>#N/A</v>
      </c>
      <c r="BG56" s="506" t="e">
        <f aca="false">NA()</f>
        <v>#N/A</v>
      </c>
      <c r="BH56" s="506" t="e">
        <f aca="false">NA()</f>
        <v>#N/A</v>
      </c>
      <c r="BI56" s="495"/>
      <c r="BJ56" s="495"/>
      <c r="BK56" s="506" t="e">
        <f aca="false">NA()</f>
        <v>#N/A</v>
      </c>
      <c r="BL56" s="506" t="e">
        <f aca="false">NA()</f>
        <v>#N/A</v>
      </c>
      <c r="BM56" s="506" t="e">
        <f aca="false">NA()</f>
        <v>#N/A</v>
      </c>
      <c r="BN56" s="506" t="e">
        <f aca="false">NA()</f>
        <v>#N/A</v>
      </c>
      <c r="BO56" s="506" t="e">
        <f aca="false">NA()</f>
        <v>#N/A</v>
      </c>
      <c r="BP56" s="506" t="e">
        <f aca="false">NA()</f>
        <v>#N/A</v>
      </c>
      <c r="BQ56" s="495"/>
      <c r="BR56" s="495"/>
      <c r="BS56" s="506" t="e">
        <f aca="false">NA()</f>
        <v>#N/A</v>
      </c>
      <c r="BT56" s="506" t="e">
        <f aca="false">NA()</f>
        <v>#N/A</v>
      </c>
      <c r="BU56" s="506" t="e">
        <f aca="false">NA()</f>
        <v>#N/A</v>
      </c>
      <c r="BV56" s="506" t="e">
        <f aca="false">NA()</f>
        <v>#N/A</v>
      </c>
      <c r="BW56" s="506" t="e">
        <f aca="false">NA()</f>
        <v>#N/A</v>
      </c>
      <c r="BX56" s="506" t="e">
        <f aca="false">NA()</f>
        <v>#N/A</v>
      </c>
      <c r="BY56" s="495"/>
      <c r="BZ56" s="495"/>
      <c r="CA56" s="506" t="e">
        <f aca="false">NA()</f>
        <v>#N/A</v>
      </c>
      <c r="CB56" s="506" t="e">
        <f aca="false">NA()</f>
        <v>#N/A</v>
      </c>
      <c r="CC56" s="506" t="e">
        <f aca="false">NA()</f>
        <v>#N/A</v>
      </c>
      <c r="CD56" s="506" t="e">
        <f aca="false">NA()</f>
        <v>#N/A</v>
      </c>
      <c r="CE56" s="506" t="e">
        <f aca="false">NA()</f>
        <v>#N/A</v>
      </c>
      <c r="CF56" s="506" t="e">
        <f aca="false">NA()</f>
        <v>#N/A</v>
      </c>
    </row>
    <row r="57" customFormat="false" ht="12.75" hidden="false" customHeight="false" outlineLevel="0" collapsed="false">
      <c r="A57" s="449"/>
      <c r="E57" s="495"/>
      <c r="F57" s="497" t="n">
        <v>7</v>
      </c>
      <c r="G57" s="501" t="str">
        <f aca="false">IF('AIAG GR&amp;R'!I17="","",'AIAG GR&amp;R'!I17)</f>
        <v/>
      </c>
      <c r="H57" s="501" t="str">
        <f aca="false">IF('AIAG GR&amp;R'!I18="","",'AIAG GR&amp;R'!I18)</f>
        <v/>
      </c>
      <c r="I57" s="501" t="str">
        <f aca="false">IF('AIAG GR&amp;R'!I19="","",'AIAG GR&amp;R'!I19)</f>
        <v/>
      </c>
      <c r="K57" s="504" t="str">
        <f aca="false">IF(G57="","",AVERAGE(G57:I57))</f>
        <v/>
      </c>
      <c r="L57" s="504" t="str">
        <f aca="false">IF(G57="","",MAX(G57:I57)-MIN(G57:I57))</f>
        <v/>
      </c>
      <c r="M57" s="505"/>
      <c r="N57" s="497" t="n">
        <v>7</v>
      </c>
      <c r="O57" s="487" t="e">
        <f aca="false">NA()</f>
        <v>#N/A</v>
      </c>
      <c r="P57" s="487" t="e">
        <f aca="false">IF(G57="",NA(),K57)</f>
        <v>#N/A</v>
      </c>
      <c r="Q57" s="487" t="e">
        <f aca="false">NA()</f>
        <v>#N/A</v>
      </c>
      <c r="R57" s="487" t="e">
        <f aca="false">NA()</f>
        <v>#N/A</v>
      </c>
      <c r="S57" s="487" t="e">
        <f aca="false">IF(G57="",NA(),L57)</f>
        <v>#N/A</v>
      </c>
      <c r="T57" s="487" t="e">
        <f aca="false">NA()</f>
        <v>#N/A</v>
      </c>
      <c r="U57" s="505"/>
      <c r="V57" s="497" t="n">
        <v>8</v>
      </c>
      <c r="W57" s="487" t="e">
        <f aca="false">O58</f>
        <v>#N/A</v>
      </c>
      <c r="X57" s="487" t="e">
        <f aca="false">P58</f>
        <v>#N/A</v>
      </c>
      <c r="Y57" s="487" t="e">
        <f aca="false">Q58</f>
        <v>#N/A</v>
      </c>
      <c r="Z57" s="487" t="e">
        <f aca="false">R58</f>
        <v>#N/A</v>
      </c>
      <c r="AA57" s="487" t="e">
        <f aca="false">S58</f>
        <v>#N/A</v>
      </c>
      <c r="AB57" s="487" t="e">
        <f aca="false">T58</f>
        <v>#N/A</v>
      </c>
      <c r="AC57" s="503" t="s">
        <v>421</v>
      </c>
      <c r="AD57" s="497" t="n">
        <v>1</v>
      </c>
      <c r="AE57" s="487" t="e">
        <f aca="false">O61</f>
        <v>#N/A</v>
      </c>
      <c r="AF57" s="487" t="e">
        <f aca="false">P61</f>
        <v>#N/A</v>
      </c>
      <c r="AG57" s="487" t="e">
        <f aca="false">Q61</f>
        <v>#N/A</v>
      </c>
      <c r="AH57" s="487" t="e">
        <f aca="false">R61</f>
        <v>#N/A</v>
      </c>
      <c r="AI57" s="487" t="e">
        <f aca="false">S61</f>
        <v>#N/A</v>
      </c>
      <c r="AJ57" s="487" t="e">
        <f aca="false">T61</f>
        <v>#N/A</v>
      </c>
      <c r="AK57" s="495"/>
      <c r="AL57" s="495" t="n">
        <v>3</v>
      </c>
      <c r="AM57" s="487" t="e">
        <f aca="false">O63</f>
        <v>#N/A</v>
      </c>
      <c r="AN57" s="487" t="e">
        <f aca="false">P63</f>
        <v>#N/A</v>
      </c>
      <c r="AO57" s="487" t="e">
        <f aca="false">Q63</f>
        <v>#N/A</v>
      </c>
      <c r="AP57" s="487" t="e">
        <f aca="false">R63</f>
        <v>#N/A</v>
      </c>
      <c r="AQ57" s="487" t="e">
        <f aca="false">S63</f>
        <v>#N/A</v>
      </c>
      <c r="AR57" s="487" t="e">
        <f aca="false">T63</f>
        <v>#N/A</v>
      </c>
      <c r="AS57" s="495"/>
      <c r="AT57" s="495" t="n">
        <v>5</v>
      </c>
      <c r="AU57" s="487" t="e">
        <f aca="false">O65</f>
        <v>#N/A</v>
      </c>
      <c r="AV57" s="487" t="e">
        <f aca="false">P65</f>
        <v>#N/A</v>
      </c>
      <c r="AW57" s="487" t="e">
        <f aca="false">Q65</f>
        <v>#N/A</v>
      </c>
      <c r="AX57" s="487" t="e">
        <f aca="false">R65</f>
        <v>#N/A</v>
      </c>
      <c r="AY57" s="487" t="e">
        <f aca="false">S65</f>
        <v>#N/A</v>
      </c>
      <c r="AZ57" s="487" t="e">
        <f aca="false">T65</f>
        <v>#N/A</v>
      </c>
      <c r="BA57" s="495"/>
      <c r="BB57" s="495"/>
      <c r="BC57" s="506" t="e">
        <f aca="false">NA()</f>
        <v>#N/A</v>
      </c>
      <c r="BD57" s="506" t="e">
        <f aca="false">NA()</f>
        <v>#N/A</v>
      </c>
      <c r="BE57" s="506" t="e">
        <f aca="false">NA()</f>
        <v>#N/A</v>
      </c>
      <c r="BF57" s="506" t="e">
        <f aca="false">NA()</f>
        <v>#N/A</v>
      </c>
      <c r="BG57" s="506" t="e">
        <f aca="false">NA()</f>
        <v>#N/A</v>
      </c>
      <c r="BH57" s="506" t="e">
        <f aca="false">NA()</f>
        <v>#N/A</v>
      </c>
      <c r="BI57" s="495"/>
      <c r="BJ57" s="495"/>
      <c r="BK57" s="506" t="e">
        <f aca="false">NA()</f>
        <v>#N/A</v>
      </c>
      <c r="BL57" s="506" t="e">
        <f aca="false">NA()</f>
        <v>#N/A</v>
      </c>
      <c r="BM57" s="506" t="e">
        <f aca="false">NA()</f>
        <v>#N/A</v>
      </c>
      <c r="BN57" s="506" t="e">
        <f aca="false">NA()</f>
        <v>#N/A</v>
      </c>
      <c r="BO57" s="506" t="e">
        <f aca="false">NA()</f>
        <v>#N/A</v>
      </c>
      <c r="BP57" s="506" t="e">
        <f aca="false">NA()</f>
        <v>#N/A</v>
      </c>
      <c r="BQ57" s="495"/>
      <c r="BR57" s="495"/>
      <c r="BS57" s="506" t="e">
        <f aca="false">NA()</f>
        <v>#N/A</v>
      </c>
      <c r="BT57" s="506" t="e">
        <f aca="false">NA()</f>
        <v>#N/A</v>
      </c>
      <c r="BU57" s="506" t="e">
        <f aca="false">NA()</f>
        <v>#N/A</v>
      </c>
      <c r="BV57" s="506" t="e">
        <f aca="false">NA()</f>
        <v>#N/A</v>
      </c>
      <c r="BW57" s="506" t="e">
        <f aca="false">NA()</f>
        <v>#N/A</v>
      </c>
      <c r="BX57" s="506" t="e">
        <f aca="false">NA()</f>
        <v>#N/A</v>
      </c>
      <c r="BY57" s="495"/>
      <c r="BZ57" s="495"/>
      <c r="CA57" s="506" t="e">
        <f aca="false">NA()</f>
        <v>#N/A</v>
      </c>
      <c r="CB57" s="506" t="e">
        <f aca="false">NA()</f>
        <v>#N/A</v>
      </c>
      <c r="CC57" s="506" t="e">
        <f aca="false">NA()</f>
        <v>#N/A</v>
      </c>
      <c r="CD57" s="506" t="e">
        <f aca="false">NA()</f>
        <v>#N/A</v>
      </c>
      <c r="CE57" s="506" t="e">
        <f aca="false">NA()</f>
        <v>#N/A</v>
      </c>
      <c r="CF57" s="506" t="e">
        <f aca="false">NA()</f>
        <v>#N/A</v>
      </c>
    </row>
    <row r="58" customFormat="false" ht="12.75" hidden="false" customHeight="false" outlineLevel="0" collapsed="false">
      <c r="A58" s="449"/>
      <c r="E58" s="495"/>
      <c r="F58" s="497" t="n">
        <v>8</v>
      </c>
      <c r="G58" s="501" t="str">
        <f aca="false">IF('AIAG GR&amp;R'!J17="","",'AIAG GR&amp;R'!J17)</f>
        <v/>
      </c>
      <c r="H58" s="501" t="str">
        <f aca="false">IF('AIAG GR&amp;R'!J18="","",'AIAG GR&amp;R'!J18)</f>
        <v/>
      </c>
      <c r="I58" s="501" t="str">
        <f aca="false">IF('AIAG GR&amp;R'!J19="","",'AIAG GR&amp;R'!J19)</f>
        <v/>
      </c>
      <c r="K58" s="504" t="str">
        <f aca="false">IF(G58="","",AVERAGE(G58:I58))</f>
        <v/>
      </c>
      <c r="L58" s="504" t="str">
        <f aca="false">IF(G58="","",MAX(G58:I58)-MIN(G58:I58))</f>
        <v/>
      </c>
      <c r="M58" s="505"/>
      <c r="N58" s="497" t="n">
        <v>8</v>
      </c>
      <c r="O58" s="487" t="e">
        <f aca="false">NA()</f>
        <v>#N/A</v>
      </c>
      <c r="P58" s="487" t="e">
        <f aca="false">IF(G58="",NA(),K58)</f>
        <v>#N/A</v>
      </c>
      <c r="Q58" s="487" t="e">
        <f aca="false">NA()</f>
        <v>#N/A</v>
      </c>
      <c r="R58" s="487" t="e">
        <f aca="false">NA()</f>
        <v>#N/A</v>
      </c>
      <c r="S58" s="487" t="e">
        <f aca="false">IF(G58="",NA(),L58)</f>
        <v>#N/A</v>
      </c>
      <c r="T58" s="487" t="e">
        <f aca="false">NA()</f>
        <v>#N/A</v>
      </c>
      <c r="U58" s="505"/>
      <c r="V58" s="497" t="n">
        <v>9</v>
      </c>
      <c r="W58" s="487" t="e">
        <f aca="false">O59</f>
        <v>#N/A</v>
      </c>
      <c r="X58" s="487" t="e">
        <f aca="false">P59</f>
        <v>#N/A</v>
      </c>
      <c r="Y58" s="487" t="e">
        <f aca="false">Q59</f>
        <v>#N/A</v>
      </c>
      <c r="Z58" s="487" t="e">
        <f aca="false">R59</f>
        <v>#N/A</v>
      </c>
      <c r="AA58" s="487" t="e">
        <f aca="false">S59</f>
        <v>#N/A</v>
      </c>
      <c r="AB58" s="487" t="e">
        <f aca="false">T59</f>
        <v>#N/A</v>
      </c>
      <c r="AC58" s="505"/>
      <c r="AD58" s="497" t="n">
        <v>2</v>
      </c>
      <c r="AE58" s="487" t="e">
        <f aca="false">O62</f>
        <v>#N/A</v>
      </c>
      <c r="AF58" s="487" t="e">
        <f aca="false">P62</f>
        <v>#N/A</v>
      </c>
      <c r="AG58" s="487" t="e">
        <f aca="false">Q62</f>
        <v>#N/A</v>
      </c>
      <c r="AH58" s="487" t="e">
        <f aca="false">R62</f>
        <v>#N/A</v>
      </c>
      <c r="AI58" s="487" t="e">
        <f aca="false">S62</f>
        <v>#N/A</v>
      </c>
      <c r="AJ58" s="487" t="e">
        <f aca="false">T62</f>
        <v>#N/A</v>
      </c>
      <c r="AK58" s="495"/>
      <c r="AL58" s="495" t="n">
        <v>4</v>
      </c>
      <c r="AM58" s="487" t="e">
        <f aca="false">O64</f>
        <v>#N/A</v>
      </c>
      <c r="AN58" s="487" t="e">
        <f aca="false">P64</f>
        <v>#N/A</v>
      </c>
      <c r="AO58" s="487" t="e">
        <f aca="false">Q64</f>
        <v>#N/A</v>
      </c>
      <c r="AP58" s="487" t="e">
        <f aca="false">R64</f>
        <v>#N/A</v>
      </c>
      <c r="AQ58" s="487" t="e">
        <f aca="false">S64</f>
        <v>#N/A</v>
      </c>
      <c r="AR58" s="487" t="e">
        <f aca="false">T64</f>
        <v>#N/A</v>
      </c>
      <c r="AS58" s="495"/>
      <c r="AT58" s="495" t="n">
        <v>6</v>
      </c>
      <c r="AU58" s="487" t="e">
        <f aca="false">O66</f>
        <v>#N/A</v>
      </c>
      <c r="AV58" s="487" t="e">
        <f aca="false">P66</f>
        <v>#N/A</v>
      </c>
      <c r="AW58" s="487" t="e">
        <f aca="false">Q66</f>
        <v>#N/A</v>
      </c>
      <c r="AX58" s="487" t="e">
        <f aca="false">R66</f>
        <v>#N/A</v>
      </c>
      <c r="AY58" s="487" t="e">
        <f aca="false">S66</f>
        <v>#N/A</v>
      </c>
      <c r="AZ58" s="487" t="e">
        <f aca="false">T66</f>
        <v>#N/A</v>
      </c>
      <c r="BA58" s="495"/>
      <c r="BB58" s="495"/>
      <c r="BC58" s="506" t="e">
        <f aca="false">NA()</f>
        <v>#N/A</v>
      </c>
      <c r="BD58" s="506" t="e">
        <f aca="false">NA()</f>
        <v>#N/A</v>
      </c>
      <c r="BE58" s="506" t="e">
        <f aca="false">NA()</f>
        <v>#N/A</v>
      </c>
      <c r="BF58" s="506" t="e">
        <f aca="false">NA()</f>
        <v>#N/A</v>
      </c>
      <c r="BG58" s="506" t="e">
        <f aca="false">NA()</f>
        <v>#N/A</v>
      </c>
      <c r="BH58" s="506" t="e">
        <f aca="false">NA()</f>
        <v>#N/A</v>
      </c>
      <c r="BI58" s="495"/>
      <c r="BJ58" s="495"/>
      <c r="BK58" s="506" t="e">
        <f aca="false">NA()</f>
        <v>#N/A</v>
      </c>
      <c r="BL58" s="506" t="e">
        <f aca="false">NA()</f>
        <v>#N/A</v>
      </c>
      <c r="BM58" s="506" t="e">
        <f aca="false">NA()</f>
        <v>#N/A</v>
      </c>
      <c r="BN58" s="506" t="e">
        <f aca="false">NA()</f>
        <v>#N/A</v>
      </c>
      <c r="BO58" s="506" t="e">
        <f aca="false">NA()</f>
        <v>#N/A</v>
      </c>
      <c r="BP58" s="506" t="e">
        <f aca="false">NA()</f>
        <v>#N/A</v>
      </c>
      <c r="BQ58" s="495"/>
      <c r="BR58" s="495"/>
      <c r="BS58" s="506" t="e">
        <f aca="false">NA()</f>
        <v>#N/A</v>
      </c>
      <c r="BT58" s="506" t="e">
        <f aca="false">NA()</f>
        <v>#N/A</v>
      </c>
      <c r="BU58" s="506" t="e">
        <f aca="false">NA()</f>
        <v>#N/A</v>
      </c>
      <c r="BV58" s="506" t="e">
        <f aca="false">NA()</f>
        <v>#N/A</v>
      </c>
      <c r="BW58" s="506" t="e">
        <f aca="false">NA()</f>
        <v>#N/A</v>
      </c>
      <c r="BX58" s="506" t="e">
        <f aca="false">NA()</f>
        <v>#N/A</v>
      </c>
      <c r="BY58" s="495"/>
      <c r="BZ58" s="495"/>
      <c r="CA58" s="506" t="e">
        <f aca="false">NA()</f>
        <v>#N/A</v>
      </c>
      <c r="CB58" s="506" t="e">
        <f aca="false">NA()</f>
        <v>#N/A</v>
      </c>
      <c r="CC58" s="506" t="e">
        <f aca="false">NA()</f>
        <v>#N/A</v>
      </c>
      <c r="CD58" s="506" t="e">
        <f aca="false">NA()</f>
        <v>#N/A</v>
      </c>
      <c r="CE58" s="506" t="e">
        <f aca="false">NA()</f>
        <v>#N/A</v>
      </c>
      <c r="CF58" s="506" t="e">
        <f aca="false">NA()</f>
        <v>#N/A</v>
      </c>
    </row>
    <row r="59" customFormat="false" ht="12.75" hidden="false" customHeight="false" outlineLevel="0" collapsed="false">
      <c r="A59" s="449"/>
      <c r="E59" s="495"/>
      <c r="F59" s="497" t="n">
        <v>9</v>
      </c>
      <c r="G59" s="501" t="str">
        <f aca="false">IF('AIAG GR&amp;R'!K17="","",'AIAG GR&amp;R'!K17)</f>
        <v/>
      </c>
      <c r="H59" s="501" t="str">
        <f aca="false">IF('AIAG GR&amp;R'!K18="","",'AIAG GR&amp;R'!K18)</f>
        <v/>
      </c>
      <c r="I59" s="501" t="str">
        <f aca="false">IF('AIAG GR&amp;R'!K19="","",'AIAG GR&amp;R'!K19)</f>
        <v/>
      </c>
      <c r="K59" s="504" t="str">
        <f aca="false">IF(G59="","",AVERAGE(G59:I59))</f>
        <v/>
      </c>
      <c r="L59" s="504" t="str">
        <f aca="false">IF(G59="","",MAX(G59:I59)-MIN(G59:I59))</f>
        <v/>
      </c>
      <c r="M59" s="505"/>
      <c r="N59" s="497" t="n">
        <v>9</v>
      </c>
      <c r="O59" s="487" t="e">
        <f aca="false">NA()</f>
        <v>#N/A</v>
      </c>
      <c r="P59" s="487" t="e">
        <f aca="false">IF(G59="",NA(),K59)</f>
        <v>#N/A</v>
      </c>
      <c r="Q59" s="487" t="e">
        <f aca="false">NA()</f>
        <v>#N/A</v>
      </c>
      <c r="R59" s="487" t="e">
        <f aca="false">NA()</f>
        <v>#N/A</v>
      </c>
      <c r="S59" s="487" t="e">
        <f aca="false">IF(G59="",NA(),L59)</f>
        <v>#N/A</v>
      </c>
      <c r="T59" s="487" t="e">
        <f aca="false">NA()</f>
        <v>#N/A</v>
      </c>
      <c r="U59" s="503" t="s">
        <v>421</v>
      </c>
      <c r="V59" s="497" t="n">
        <v>1</v>
      </c>
      <c r="W59" s="487" t="e">
        <f aca="false">O61</f>
        <v>#N/A</v>
      </c>
      <c r="X59" s="487" t="e">
        <f aca="false">P61</f>
        <v>#N/A</v>
      </c>
      <c r="Y59" s="487" t="e">
        <f aca="false">Q61</f>
        <v>#N/A</v>
      </c>
      <c r="Z59" s="487" t="e">
        <f aca="false">R61</f>
        <v>#N/A</v>
      </c>
      <c r="AA59" s="487" t="e">
        <f aca="false">S61</f>
        <v>#N/A</v>
      </c>
      <c r="AB59" s="487" t="e">
        <f aca="false">T61</f>
        <v>#N/A</v>
      </c>
      <c r="AC59" s="495"/>
      <c r="AD59" s="497" t="n">
        <v>3</v>
      </c>
      <c r="AE59" s="487" t="e">
        <f aca="false">O63</f>
        <v>#N/A</v>
      </c>
      <c r="AF59" s="487" t="e">
        <f aca="false">P63</f>
        <v>#N/A</v>
      </c>
      <c r="AG59" s="487" t="e">
        <f aca="false">Q63</f>
        <v>#N/A</v>
      </c>
      <c r="AH59" s="487" t="e">
        <f aca="false">R63</f>
        <v>#N/A</v>
      </c>
      <c r="AI59" s="487" t="e">
        <f aca="false">S63</f>
        <v>#N/A</v>
      </c>
      <c r="AJ59" s="487" t="e">
        <f aca="false">T63</f>
        <v>#N/A</v>
      </c>
      <c r="AK59" s="495"/>
      <c r="AL59" s="495" t="n">
        <v>5</v>
      </c>
      <c r="AM59" s="487" t="e">
        <f aca="false">O65</f>
        <v>#N/A</v>
      </c>
      <c r="AN59" s="487" t="e">
        <f aca="false">P65</f>
        <v>#N/A</v>
      </c>
      <c r="AO59" s="487" t="e">
        <f aca="false">Q65</f>
        <v>#N/A</v>
      </c>
      <c r="AP59" s="487" t="e">
        <f aca="false">R65</f>
        <v>#N/A</v>
      </c>
      <c r="AQ59" s="487" t="e">
        <f aca="false">S65</f>
        <v>#N/A</v>
      </c>
      <c r="AR59" s="487" t="e">
        <f aca="false">T65</f>
        <v>#N/A</v>
      </c>
      <c r="AS59" s="495"/>
      <c r="AT59" s="495"/>
      <c r="AU59" s="506" t="e">
        <f aca="false">NA()</f>
        <v>#N/A</v>
      </c>
      <c r="AV59" s="506" t="e">
        <f aca="false">NA()</f>
        <v>#N/A</v>
      </c>
      <c r="AW59" s="506" t="e">
        <f aca="false">NA()</f>
        <v>#N/A</v>
      </c>
      <c r="AX59" s="506" t="e">
        <f aca="false">NA()</f>
        <v>#N/A</v>
      </c>
      <c r="AY59" s="506" t="e">
        <f aca="false">NA()</f>
        <v>#N/A</v>
      </c>
      <c r="AZ59" s="506" t="e">
        <f aca="false">NA()</f>
        <v>#N/A</v>
      </c>
      <c r="BA59" s="495"/>
      <c r="BB59" s="495"/>
      <c r="BC59" s="506" t="e">
        <f aca="false">NA()</f>
        <v>#N/A</v>
      </c>
      <c r="BD59" s="506" t="e">
        <f aca="false">NA()</f>
        <v>#N/A</v>
      </c>
      <c r="BE59" s="506" t="e">
        <f aca="false">NA()</f>
        <v>#N/A</v>
      </c>
      <c r="BF59" s="506" t="e">
        <f aca="false">NA()</f>
        <v>#N/A</v>
      </c>
      <c r="BG59" s="506" t="e">
        <f aca="false">NA()</f>
        <v>#N/A</v>
      </c>
      <c r="BH59" s="506" t="e">
        <f aca="false">NA()</f>
        <v>#N/A</v>
      </c>
      <c r="BI59" s="495"/>
      <c r="BJ59" s="495"/>
      <c r="BK59" s="506" t="e">
        <f aca="false">NA()</f>
        <v>#N/A</v>
      </c>
      <c r="BL59" s="506" t="e">
        <f aca="false">NA()</f>
        <v>#N/A</v>
      </c>
      <c r="BM59" s="506" t="e">
        <f aca="false">NA()</f>
        <v>#N/A</v>
      </c>
      <c r="BN59" s="506" t="e">
        <f aca="false">NA()</f>
        <v>#N/A</v>
      </c>
      <c r="BO59" s="506" t="e">
        <f aca="false">NA()</f>
        <v>#N/A</v>
      </c>
      <c r="BP59" s="506" t="e">
        <f aca="false">NA()</f>
        <v>#N/A</v>
      </c>
      <c r="BQ59" s="495"/>
      <c r="BR59" s="495"/>
      <c r="BS59" s="506" t="e">
        <f aca="false">NA()</f>
        <v>#N/A</v>
      </c>
      <c r="BT59" s="506" t="e">
        <f aca="false">NA()</f>
        <v>#N/A</v>
      </c>
      <c r="BU59" s="506" t="e">
        <f aca="false">NA()</f>
        <v>#N/A</v>
      </c>
      <c r="BV59" s="506" t="e">
        <f aca="false">NA()</f>
        <v>#N/A</v>
      </c>
      <c r="BW59" s="506" t="e">
        <f aca="false">NA()</f>
        <v>#N/A</v>
      </c>
      <c r="BX59" s="506" t="e">
        <f aca="false">NA()</f>
        <v>#N/A</v>
      </c>
      <c r="BY59" s="495"/>
      <c r="BZ59" s="495"/>
      <c r="CA59" s="506" t="e">
        <f aca="false">NA()</f>
        <v>#N/A</v>
      </c>
      <c r="CB59" s="506" t="e">
        <f aca="false">NA()</f>
        <v>#N/A</v>
      </c>
      <c r="CC59" s="506" t="e">
        <f aca="false">NA()</f>
        <v>#N/A</v>
      </c>
      <c r="CD59" s="506" t="e">
        <f aca="false">NA()</f>
        <v>#N/A</v>
      </c>
      <c r="CE59" s="506" t="e">
        <f aca="false">NA()</f>
        <v>#N/A</v>
      </c>
      <c r="CF59" s="506" t="e">
        <f aca="false">NA()</f>
        <v>#N/A</v>
      </c>
    </row>
    <row r="60" customFormat="false" ht="12.75" hidden="false" customHeight="false" outlineLevel="0" collapsed="false">
      <c r="A60" s="449"/>
      <c r="E60" s="495"/>
      <c r="F60" s="497" t="n">
        <v>10</v>
      </c>
      <c r="G60" s="501" t="str">
        <f aca="false">IF('AIAG GR&amp;R'!L17="","",'AIAG GR&amp;R'!L17)</f>
        <v/>
      </c>
      <c r="H60" s="501" t="str">
        <f aca="false">IF('AIAG GR&amp;R'!L18="","",'AIAG GR&amp;R'!L18)</f>
        <v/>
      </c>
      <c r="I60" s="501" t="str">
        <f aca="false">IF('AIAG GR&amp;R'!L19="","",'AIAG GR&amp;R'!L19)</f>
        <v/>
      </c>
      <c r="K60" s="507" t="str">
        <f aca="false">IF(G60="","",AVERAGE(G60:I60))</f>
        <v/>
      </c>
      <c r="L60" s="507" t="str">
        <f aca="false">IF(G60="","",MAX(G60:I60)-MIN(G60:I60))</f>
        <v/>
      </c>
      <c r="M60" s="505"/>
      <c r="N60" s="497" t="n">
        <v>10</v>
      </c>
      <c r="O60" s="487" t="e">
        <f aca="false">NA()</f>
        <v>#N/A</v>
      </c>
      <c r="P60" s="487" t="e">
        <f aca="false">IF(G60="",NA(),K60)</f>
        <v>#N/A</v>
      </c>
      <c r="Q60" s="487" t="e">
        <f aca="false">NA()</f>
        <v>#N/A</v>
      </c>
      <c r="R60" s="487" t="e">
        <f aca="false">NA()</f>
        <v>#N/A</v>
      </c>
      <c r="S60" s="487" t="e">
        <f aca="false">IF(G60="",NA(),L60)</f>
        <v>#N/A</v>
      </c>
      <c r="T60" s="487" t="e">
        <f aca="false">NA()</f>
        <v>#N/A</v>
      </c>
      <c r="U60" s="505"/>
      <c r="V60" s="497" t="n">
        <v>2</v>
      </c>
      <c r="W60" s="487" t="e">
        <f aca="false">O62</f>
        <v>#N/A</v>
      </c>
      <c r="X60" s="487" t="e">
        <f aca="false">P62</f>
        <v>#N/A</v>
      </c>
      <c r="Y60" s="487" t="e">
        <f aca="false">Q62</f>
        <v>#N/A</v>
      </c>
      <c r="Z60" s="487" t="e">
        <f aca="false">R62</f>
        <v>#N/A</v>
      </c>
      <c r="AA60" s="487" t="e">
        <f aca="false">S62</f>
        <v>#N/A</v>
      </c>
      <c r="AB60" s="487" t="e">
        <f aca="false">T62</f>
        <v>#N/A</v>
      </c>
      <c r="AC60" s="495"/>
      <c r="AD60" s="497" t="n">
        <v>4</v>
      </c>
      <c r="AE60" s="487" t="e">
        <f aca="false">O64</f>
        <v>#N/A</v>
      </c>
      <c r="AF60" s="487" t="e">
        <f aca="false">P64</f>
        <v>#N/A</v>
      </c>
      <c r="AG60" s="487" t="e">
        <f aca="false">Q64</f>
        <v>#N/A</v>
      </c>
      <c r="AH60" s="487" t="e">
        <f aca="false">R64</f>
        <v>#N/A</v>
      </c>
      <c r="AI60" s="487" t="e">
        <f aca="false">S64</f>
        <v>#N/A</v>
      </c>
      <c r="AJ60" s="487" t="e">
        <f aca="false">T64</f>
        <v>#N/A</v>
      </c>
      <c r="AK60" s="495"/>
      <c r="AL60" s="495" t="n">
        <v>6</v>
      </c>
      <c r="AM60" s="487" t="e">
        <f aca="false">O66</f>
        <v>#N/A</v>
      </c>
      <c r="AN60" s="487" t="e">
        <f aca="false">P66</f>
        <v>#N/A</v>
      </c>
      <c r="AO60" s="487" t="e">
        <f aca="false">Q66</f>
        <v>#N/A</v>
      </c>
      <c r="AP60" s="487" t="e">
        <f aca="false">R66</f>
        <v>#N/A</v>
      </c>
      <c r="AQ60" s="487" t="e">
        <f aca="false">S66</f>
        <v>#N/A</v>
      </c>
      <c r="AR60" s="487" t="e">
        <f aca="false">T66</f>
        <v>#N/A</v>
      </c>
      <c r="AS60" s="495"/>
      <c r="AT60" s="495"/>
      <c r="AU60" s="506" t="e">
        <f aca="false">NA()</f>
        <v>#N/A</v>
      </c>
      <c r="AV60" s="506" t="e">
        <f aca="false">NA()</f>
        <v>#N/A</v>
      </c>
      <c r="AW60" s="506" t="e">
        <f aca="false">NA()</f>
        <v>#N/A</v>
      </c>
      <c r="AX60" s="506" t="e">
        <f aca="false">NA()</f>
        <v>#N/A</v>
      </c>
      <c r="AY60" s="506" t="e">
        <f aca="false">NA()</f>
        <v>#N/A</v>
      </c>
      <c r="AZ60" s="506" t="e">
        <f aca="false">NA()</f>
        <v>#N/A</v>
      </c>
      <c r="BA60" s="495"/>
      <c r="BB60" s="495"/>
      <c r="BC60" s="506" t="e">
        <f aca="false">NA()</f>
        <v>#N/A</v>
      </c>
      <c r="BD60" s="506" t="e">
        <f aca="false">NA()</f>
        <v>#N/A</v>
      </c>
      <c r="BE60" s="506" t="e">
        <f aca="false">NA()</f>
        <v>#N/A</v>
      </c>
      <c r="BF60" s="506" t="e">
        <f aca="false">NA()</f>
        <v>#N/A</v>
      </c>
      <c r="BG60" s="506" t="e">
        <f aca="false">NA()</f>
        <v>#N/A</v>
      </c>
      <c r="BH60" s="506" t="e">
        <f aca="false">NA()</f>
        <v>#N/A</v>
      </c>
      <c r="BI60" s="495"/>
      <c r="BJ60" s="495"/>
      <c r="BK60" s="506" t="e">
        <f aca="false">NA()</f>
        <v>#N/A</v>
      </c>
      <c r="BL60" s="506" t="e">
        <f aca="false">NA()</f>
        <v>#N/A</v>
      </c>
      <c r="BM60" s="506" t="e">
        <f aca="false">NA()</f>
        <v>#N/A</v>
      </c>
      <c r="BN60" s="506" t="e">
        <f aca="false">NA()</f>
        <v>#N/A</v>
      </c>
      <c r="BO60" s="506" t="e">
        <f aca="false">NA()</f>
        <v>#N/A</v>
      </c>
      <c r="BP60" s="506" t="e">
        <f aca="false">NA()</f>
        <v>#N/A</v>
      </c>
      <c r="BQ60" s="495"/>
      <c r="BR60" s="495"/>
      <c r="BS60" s="506" t="e">
        <f aca="false">NA()</f>
        <v>#N/A</v>
      </c>
      <c r="BT60" s="506" t="e">
        <f aca="false">NA()</f>
        <v>#N/A</v>
      </c>
      <c r="BU60" s="506" t="e">
        <f aca="false">NA()</f>
        <v>#N/A</v>
      </c>
      <c r="BV60" s="506" t="e">
        <f aca="false">NA()</f>
        <v>#N/A</v>
      </c>
      <c r="BW60" s="506" t="e">
        <f aca="false">NA()</f>
        <v>#N/A</v>
      </c>
      <c r="BX60" s="506" t="e">
        <f aca="false">NA()</f>
        <v>#N/A</v>
      </c>
      <c r="BY60" s="495"/>
      <c r="BZ60" s="495"/>
      <c r="CA60" s="506" t="e">
        <f aca="false">NA()</f>
        <v>#N/A</v>
      </c>
      <c r="CB60" s="506" t="e">
        <f aca="false">NA()</f>
        <v>#N/A</v>
      </c>
      <c r="CC60" s="506" t="e">
        <f aca="false">NA()</f>
        <v>#N/A</v>
      </c>
      <c r="CD60" s="506" t="e">
        <f aca="false">NA()</f>
        <v>#N/A</v>
      </c>
      <c r="CE60" s="506" t="e">
        <f aca="false">NA()</f>
        <v>#N/A</v>
      </c>
      <c r="CF60" s="506" t="e">
        <f aca="false">NA()</f>
        <v>#N/A</v>
      </c>
    </row>
    <row r="61" customFormat="false" ht="12.75" hidden="false" customHeight="false" outlineLevel="0" collapsed="false">
      <c r="A61" s="449"/>
      <c r="E61" s="500" t="s">
        <v>421</v>
      </c>
      <c r="F61" s="497" t="n">
        <v>1</v>
      </c>
      <c r="G61" s="501" t="str">
        <f aca="false">IF('AIAG GR&amp;R'!C22="","",'AIAG GR&amp;R'!C22)</f>
        <v/>
      </c>
      <c r="H61" s="501" t="str">
        <f aca="false">IF('AIAG GR&amp;R'!C23="","",'AIAG GR&amp;R'!C23)</f>
        <v/>
      </c>
      <c r="I61" s="501" t="str">
        <f aca="false">IF('AIAG GR&amp;R'!C24="","",'AIAG GR&amp;R'!C24)</f>
        <v/>
      </c>
      <c r="K61" s="502" t="str">
        <f aca="false">IF(G61="","",AVERAGE(G61:I61))</f>
        <v/>
      </c>
      <c r="L61" s="502" t="str">
        <f aca="false">IF(G61="","",MAX(G61:I61)-MIN(G61:I61))</f>
        <v/>
      </c>
      <c r="M61" s="503" t="s">
        <v>421</v>
      </c>
      <c r="N61" s="497" t="n">
        <v>1</v>
      </c>
      <c r="O61" s="487" t="e">
        <f aca="false">NA()</f>
        <v>#N/A</v>
      </c>
      <c r="P61" s="487" t="e">
        <f aca="false">NA()</f>
        <v>#N/A</v>
      </c>
      <c r="Q61" s="487" t="e">
        <f aca="false">IF(G61="",NA(),K61)</f>
        <v>#N/A</v>
      </c>
      <c r="R61" s="487" t="e">
        <f aca="false">NA()</f>
        <v>#N/A</v>
      </c>
      <c r="S61" s="487" t="e">
        <f aca="false">NA()</f>
        <v>#N/A</v>
      </c>
      <c r="T61" s="487" t="e">
        <f aca="false">IF(G61="",NA(),L61)</f>
        <v>#N/A</v>
      </c>
      <c r="U61" s="495"/>
      <c r="V61" s="497" t="n">
        <v>3</v>
      </c>
      <c r="W61" s="487" t="e">
        <f aca="false">O63</f>
        <v>#N/A</v>
      </c>
      <c r="X61" s="487" t="e">
        <f aca="false">P63</f>
        <v>#N/A</v>
      </c>
      <c r="Y61" s="487" t="e">
        <f aca="false">Q63</f>
        <v>#N/A</v>
      </c>
      <c r="Z61" s="487" t="e">
        <f aca="false">R63</f>
        <v>#N/A</v>
      </c>
      <c r="AA61" s="487" t="e">
        <f aca="false">S63</f>
        <v>#N/A</v>
      </c>
      <c r="AB61" s="487" t="e">
        <f aca="false">T63</f>
        <v>#N/A</v>
      </c>
      <c r="AC61" s="495"/>
      <c r="AD61" s="497" t="n">
        <v>5</v>
      </c>
      <c r="AE61" s="487" t="e">
        <f aca="false">O65</f>
        <v>#N/A</v>
      </c>
      <c r="AF61" s="487" t="e">
        <f aca="false">P65</f>
        <v>#N/A</v>
      </c>
      <c r="AG61" s="487" t="e">
        <f aca="false">Q65</f>
        <v>#N/A</v>
      </c>
      <c r="AH61" s="487" t="e">
        <f aca="false">R65</f>
        <v>#N/A</v>
      </c>
      <c r="AI61" s="487" t="e">
        <f aca="false">S65</f>
        <v>#N/A</v>
      </c>
      <c r="AJ61" s="487" t="e">
        <f aca="false">T65</f>
        <v>#N/A</v>
      </c>
      <c r="AK61" s="495"/>
      <c r="AL61" s="495" t="n">
        <v>7</v>
      </c>
      <c r="AM61" s="487" t="e">
        <f aca="false">O67</f>
        <v>#N/A</v>
      </c>
      <c r="AN61" s="487" t="e">
        <f aca="false">P67</f>
        <v>#N/A</v>
      </c>
      <c r="AO61" s="487" t="e">
        <f aca="false">Q67</f>
        <v>#N/A</v>
      </c>
      <c r="AP61" s="487" t="e">
        <f aca="false">R67</f>
        <v>#N/A</v>
      </c>
      <c r="AQ61" s="487" t="e">
        <f aca="false">S67</f>
        <v>#N/A</v>
      </c>
      <c r="AR61" s="487" t="e">
        <f aca="false">T67</f>
        <v>#N/A</v>
      </c>
      <c r="AS61" s="495"/>
      <c r="AT61" s="495"/>
      <c r="AU61" s="506" t="e">
        <f aca="false">NA()</f>
        <v>#N/A</v>
      </c>
      <c r="AV61" s="506" t="e">
        <f aca="false">NA()</f>
        <v>#N/A</v>
      </c>
      <c r="AW61" s="506" t="e">
        <f aca="false">NA()</f>
        <v>#N/A</v>
      </c>
      <c r="AX61" s="506" t="e">
        <f aca="false">NA()</f>
        <v>#N/A</v>
      </c>
      <c r="AY61" s="506" t="e">
        <f aca="false">NA()</f>
        <v>#N/A</v>
      </c>
      <c r="AZ61" s="506" t="e">
        <f aca="false">NA()</f>
        <v>#N/A</v>
      </c>
      <c r="BA61" s="495"/>
      <c r="BB61" s="495"/>
      <c r="BC61" s="506" t="e">
        <f aca="false">NA()</f>
        <v>#N/A</v>
      </c>
      <c r="BD61" s="506" t="e">
        <f aca="false">NA()</f>
        <v>#N/A</v>
      </c>
      <c r="BE61" s="506" t="e">
        <f aca="false">NA()</f>
        <v>#N/A</v>
      </c>
      <c r="BF61" s="506" t="e">
        <f aca="false">NA()</f>
        <v>#N/A</v>
      </c>
      <c r="BG61" s="506" t="e">
        <f aca="false">NA()</f>
        <v>#N/A</v>
      </c>
      <c r="BH61" s="506" t="e">
        <f aca="false">NA()</f>
        <v>#N/A</v>
      </c>
      <c r="BI61" s="495"/>
      <c r="BJ61" s="495"/>
      <c r="BK61" s="506" t="e">
        <f aca="false">NA()</f>
        <v>#N/A</v>
      </c>
      <c r="BL61" s="506" t="e">
        <f aca="false">NA()</f>
        <v>#N/A</v>
      </c>
      <c r="BM61" s="506" t="e">
        <f aca="false">NA()</f>
        <v>#N/A</v>
      </c>
      <c r="BN61" s="506" t="e">
        <f aca="false">NA()</f>
        <v>#N/A</v>
      </c>
      <c r="BO61" s="506" t="e">
        <f aca="false">NA()</f>
        <v>#N/A</v>
      </c>
      <c r="BP61" s="506" t="e">
        <f aca="false">NA()</f>
        <v>#N/A</v>
      </c>
      <c r="BQ61" s="495"/>
      <c r="BR61" s="495"/>
      <c r="BS61" s="506" t="e">
        <f aca="false">NA()</f>
        <v>#N/A</v>
      </c>
      <c r="BT61" s="506" t="e">
        <f aca="false">NA()</f>
        <v>#N/A</v>
      </c>
      <c r="BU61" s="506" t="e">
        <f aca="false">NA()</f>
        <v>#N/A</v>
      </c>
      <c r="BV61" s="506" t="e">
        <f aca="false">NA()</f>
        <v>#N/A</v>
      </c>
      <c r="BW61" s="506" t="e">
        <f aca="false">NA()</f>
        <v>#N/A</v>
      </c>
      <c r="BX61" s="506" t="e">
        <f aca="false">NA()</f>
        <v>#N/A</v>
      </c>
      <c r="BY61" s="495"/>
      <c r="BZ61" s="495"/>
      <c r="CA61" s="506" t="e">
        <f aca="false">NA()</f>
        <v>#N/A</v>
      </c>
      <c r="CB61" s="506" t="e">
        <f aca="false">NA()</f>
        <v>#N/A</v>
      </c>
      <c r="CC61" s="506" t="e">
        <f aca="false">NA()</f>
        <v>#N/A</v>
      </c>
      <c r="CD61" s="506" t="e">
        <f aca="false">NA()</f>
        <v>#N/A</v>
      </c>
      <c r="CE61" s="506" t="e">
        <f aca="false">NA()</f>
        <v>#N/A</v>
      </c>
      <c r="CF61" s="506" t="e">
        <f aca="false">NA()</f>
        <v>#N/A</v>
      </c>
    </row>
    <row r="62" customFormat="false" ht="12.75" hidden="false" customHeight="false" outlineLevel="0" collapsed="false">
      <c r="A62" s="449"/>
      <c r="E62" s="495"/>
      <c r="F62" s="497" t="n">
        <v>2</v>
      </c>
      <c r="G62" s="501" t="str">
        <f aca="false">IF('AIAG GR&amp;R'!D22="","",'AIAG GR&amp;R'!D22)</f>
        <v/>
      </c>
      <c r="H62" s="501" t="str">
        <f aca="false">IF('AIAG GR&amp;R'!D23="","",'AIAG GR&amp;R'!D23)</f>
        <v/>
      </c>
      <c r="I62" s="501" t="str">
        <f aca="false">IF('AIAG GR&amp;R'!D24="","",'AIAG GR&amp;R'!D24)</f>
        <v/>
      </c>
      <c r="K62" s="504" t="str">
        <f aca="false">IF(G62="","",AVERAGE(G62:I62))</f>
        <v/>
      </c>
      <c r="L62" s="504" t="str">
        <f aca="false">IF(G62="","",MAX(G62:I62)-MIN(G62:I62))</f>
        <v/>
      </c>
      <c r="M62" s="505"/>
      <c r="N62" s="497" t="n">
        <v>2</v>
      </c>
      <c r="O62" s="487" t="e">
        <f aca="false">NA()</f>
        <v>#N/A</v>
      </c>
      <c r="P62" s="487" t="e">
        <f aca="false">NA()</f>
        <v>#N/A</v>
      </c>
      <c r="Q62" s="487" t="e">
        <f aca="false">IF(G62="",NA(),K62)</f>
        <v>#N/A</v>
      </c>
      <c r="R62" s="487" t="e">
        <f aca="false">NA()</f>
        <v>#N/A</v>
      </c>
      <c r="S62" s="487" t="e">
        <f aca="false">NA()</f>
        <v>#N/A</v>
      </c>
      <c r="T62" s="487" t="e">
        <f aca="false">IF(G62="",NA(),L62)</f>
        <v>#N/A</v>
      </c>
      <c r="U62" s="505"/>
      <c r="V62" s="497" t="n">
        <v>4</v>
      </c>
      <c r="W62" s="487" t="e">
        <f aca="false">O64</f>
        <v>#N/A</v>
      </c>
      <c r="X62" s="487" t="e">
        <f aca="false">P64</f>
        <v>#N/A</v>
      </c>
      <c r="Y62" s="487" t="e">
        <f aca="false">Q64</f>
        <v>#N/A</v>
      </c>
      <c r="Z62" s="487" t="e">
        <f aca="false">R64</f>
        <v>#N/A</v>
      </c>
      <c r="AA62" s="487" t="e">
        <f aca="false">S64</f>
        <v>#N/A</v>
      </c>
      <c r="AB62" s="487" t="e">
        <f aca="false">T64</f>
        <v>#N/A</v>
      </c>
      <c r="AC62" s="495"/>
      <c r="AD62" s="497" t="n">
        <v>6</v>
      </c>
      <c r="AE62" s="487" t="e">
        <f aca="false">O66</f>
        <v>#N/A</v>
      </c>
      <c r="AF62" s="487" t="e">
        <f aca="false">P66</f>
        <v>#N/A</v>
      </c>
      <c r="AG62" s="487" t="e">
        <f aca="false">Q66</f>
        <v>#N/A</v>
      </c>
      <c r="AH62" s="487" t="e">
        <f aca="false">R66</f>
        <v>#N/A</v>
      </c>
      <c r="AI62" s="487" t="e">
        <f aca="false">S66</f>
        <v>#N/A</v>
      </c>
      <c r="AJ62" s="487" t="e">
        <f aca="false">T66</f>
        <v>#N/A</v>
      </c>
      <c r="AK62" s="495"/>
      <c r="AL62" s="495"/>
      <c r="AM62" s="506" t="e">
        <f aca="false">NA()</f>
        <v>#N/A</v>
      </c>
      <c r="AN62" s="506" t="e">
        <f aca="false">NA()</f>
        <v>#N/A</v>
      </c>
      <c r="AO62" s="506" t="e">
        <f aca="false">NA()</f>
        <v>#N/A</v>
      </c>
      <c r="AP62" s="506" t="e">
        <f aca="false">NA()</f>
        <v>#N/A</v>
      </c>
      <c r="AQ62" s="506" t="e">
        <f aca="false">NA()</f>
        <v>#N/A</v>
      </c>
      <c r="AR62" s="506" t="e">
        <f aca="false">NA()</f>
        <v>#N/A</v>
      </c>
      <c r="AS62" s="495"/>
      <c r="AT62" s="495"/>
      <c r="AU62" s="506" t="e">
        <f aca="false">NA()</f>
        <v>#N/A</v>
      </c>
      <c r="AV62" s="506" t="e">
        <f aca="false">NA()</f>
        <v>#N/A</v>
      </c>
      <c r="AW62" s="506" t="e">
        <f aca="false">NA()</f>
        <v>#N/A</v>
      </c>
      <c r="AX62" s="506" t="e">
        <f aca="false">NA()</f>
        <v>#N/A</v>
      </c>
      <c r="AY62" s="506" t="e">
        <f aca="false">NA()</f>
        <v>#N/A</v>
      </c>
      <c r="AZ62" s="506" t="e">
        <f aca="false">NA()</f>
        <v>#N/A</v>
      </c>
      <c r="BA62" s="495"/>
      <c r="BB62" s="495"/>
      <c r="BC62" s="506" t="e">
        <f aca="false">NA()</f>
        <v>#N/A</v>
      </c>
      <c r="BD62" s="506" t="e">
        <f aca="false">NA()</f>
        <v>#N/A</v>
      </c>
      <c r="BE62" s="506" t="e">
        <f aca="false">NA()</f>
        <v>#N/A</v>
      </c>
      <c r="BF62" s="506" t="e">
        <f aca="false">NA()</f>
        <v>#N/A</v>
      </c>
      <c r="BG62" s="506" t="e">
        <f aca="false">NA()</f>
        <v>#N/A</v>
      </c>
      <c r="BH62" s="506" t="e">
        <f aca="false">NA()</f>
        <v>#N/A</v>
      </c>
      <c r="BI62" s="495"/>
      <c r="BJ62" s="495"/>
      <c r="BK62" s="506" t="e">
        <f aca="false">NA()</f>
        <v>#N/A</v>
      </c>
      <c r="BL62" s="506" t="e">
        <f aca="false">NA()</f>
        <v>#N/A</v>
      </c>
      <c r="BM62" s="506" t="e">
        <f aca="false">NA()</f>
        <v>#N/A</v>
      </c>
      <c r="BN62" s="506" t="e">
        <f aca="false">NA()</f>
        <v>#N/A</v>
      </c>
      <c r="BO62" s="506" t="e">
        <f aca="false">NA()</f>
        <v>#N/A</v>
      </c>
      <c r="BP62" s="506" t="e">
        <f aca="false">NA()</f>
        <v>#N/A</v>
      </c>
      <c r="BQ62" s="495"/>
      <c r="BR62" s="495"/>
      <c r="BS62" s="506" t="e">
        <f aca="false">NA()</f>
        <v>#N/A</v>
      </c>
      <c r="BT62" s="506" t="e">
        <f aca="false">NA()</f>
        <v>#N/A</v>
      </c>
      <c r="BU62" s="506" t="e">
        <f aca="false">NA()</f>
        <v>#N/A</v>
      </c>
      <c r="BV62" s="506" t="e">
        <f aca="false">NA()</f>
        <v>#N/A</v>
      </c>
      <c r="BW62" s="506" t="e">
        <f aca="false">NA()</f>
        <v>#N/A</v>
      </c>
      <c r="BX62" s="506" t="e">
        <f aca="false">NA()</f>
        <v>#N/A</v>
      </c>
      <c r="BY62" s="495"/>
      <c r="BZ62" s="495"/>
      <c r="CA62" s="506" t="e">
        <f aca="false">NA()</f>
        <v>#N/A</v>
      </c>
      <c r="CB62" s="506" t="e">
        <f aca="false">NA()</f>
        <v>#N/A</v>
      </c>
      <c r="CC62" s="506" t="e">
        <f aca="false">NA()</f>
        <v>#N/A</v>
      </c>
      <c r="CD62" s="506" t="e">
        <f aca="false">NA()</f>
        <v>#N/A</v>
      </c>
      <c r="CE62" s="506" t="e">
        <f aca="false">NA()</f>
        <v>#N/A</v>
      </c>
      <c r="CF62" s="506" t="e">
        <f aca="false">NA()</f>
        <v>#N/A</v>
      </c>
    </row>
    <row r="63" customFormat="false" ht="12.75" hidden="false" customHeight="false" outlineLevel="0" collapsed="false">
      <c r="A63" s="449"/>
      <c r="E63" s="495"/>
      <c r="F63" s="497" t="n">
        <v>3</v>
      </c>
      <c r="G63" s="501" t="str">
        <f aca="false">IF('AIAG GR&amp;R'!E22="","",'AIAG GR&amp;R'!E22)</f>
        <v/>
      </c>
      <c r="H63" s="501" t="str">
        <f aca="false">IF('AIAG GR&amp;R'!E23="","",'AIAG GR&amp;R'!E23)</f>
        <v/>
      </c>
      <c r="I63" s="501" t="str">
        <f aca="false">IF('AIAG GR&amp;R'!E24="","",'AIAG GR&amp;R'!E24)</f>
        <v/>
      </c>
      <c r="K63" s="504" t="str">
        <f aca="false">IF(G63="","",AVERAGE(G63:I63))</f>
        <v/>
      </c>
      <c r="L63" s="504" t="str">
        <f aca="false">IF(G63="","",MAX(G63:I63)-MIN(G63:I63))</f>
        <v/>
      </c>
      <c r="M63" s="505"/>
      <c r="N63" s="497" t="n">
        <v>3</v>
      </c>
      <c r="O63" s="487" t="e">
        <f aca="false">NA()</f>
        <v>#N/A</v>
      </c>
      <c r="P63" s="487" t="e">
        <f aca="false">NA()</f>
        <v>#N/A</v>
      </c>
      <c r="Q63" s="487" t="e">
        <f aca="false">IF(G63="",NA(),K63)</f>
        <v>#N/A</v>
      </c>
      <c r="R63" s="487" t="e">
        <f aca="false">NA()</f>
        <v>#N/A</v>
      </c>
      <c r="S63" s="487" t="e">
        <f aca="false">NA()</f>
        <v>#N/A</v>
      </c>
      <c r="T63" s="487" t="e">
        <f aca="false">IF(G63="",NA(),L63)</f>
        <v>#N/A</v>
      </c>
      <c r="U63" s="505"/>
      <c r="V63" s="497" t="n">
        <v>5</v>
      </c>
      <c r="W63" s="487" t="e">
        <f aca="false">O65</f>
        <v>#N/A</v>
      </c>
      <c r="X63" s="487" t="e">
        <f aca="false">P65</f>
        <v>#N/A</v>
      </c>
      <c r="Y63" s="487" t="e">
        <f aca="false">Q65</f>
        <v>#N/A</v>
      </c>
      <c r="Z63" s="487" t="e">
        <f aca="false">R65</f>
        <v>#N/A</v>
      </c>
      <c r="AA63" s="487" t="e">
        <f aca="false">S65</f>
        <v>#N/A</v>
      </c>
      <c r="AB63" s="487" t="e">
        <f aca="false">T65</f>
        <v>#N/A</v>
      </c>
      <c r="AC63" s="495"/>
      <c r="AD63" s="497" t="n">
        <v>7</v>
      </c>
      <c r="AE63" s="487" t="e">
        <f aca="false">O67</f>
        <v>#N/A</v>
      </c>
      <c r="AF63" s="487" t="e">
        <f aca="false">P67</f>
        <v>#N/A</v>
      </c>
      <c r="AG63" s="487" t="e">
        <f aca="false">Q67</f>
        <v>#N/A</v>
      </c>
      <c r="AH63" s="487" t="e">
        <f aca="false">R67</f>
        <v>#N/A</v>
      </c>
      <c r="AI63" s="487" t="e">
        <f aca="false">S67</f>
        <v>#N/A</v>
      </c>
      <c r="AJ63" s="487" t="e">
        <f aca="false">T67</f>
        <v>#N/A</v>
      </c>
      <c r="AK63" s="495"/>
      <c r="AL63" s="495"/>
      <c r="AM63" s="506" t="e">
        <f aca="false">NA()</f>
        <v>#N/A</v>
      </c>
      <c r="AN63" s="506" t="e">
        <f aca="false">NA()</f>
        <v>#N/A</v>
      </c>
      <c r="AO63" s="506" t="e">
        <f aca="false">NA()</f>
        <v>#N/A</v>
      </c>
      <c r="AP63" s="506" t="e">
        <f aca="false">NA()</f>
        <v>#N/A</v>
      </c>
      <c r="AQ63" s="506" t="e">
        <f aca="false">NA()</f>
        <v>#N/A</v>
      </c>
      <c r="AR63" s="506" t="e">
        <f aca="false">NA()</f>
        <v>#N/A</v>
      </c>
      <c r="AS63" s="495"/>
      <c r="AT63" s="495"/>
      <c r="AU63" s="506" t="e">
        <f aca="false">NA()</f>
        <v>#N/A</v>
      </c>
      <c r="AV63" s="506" t="e">
        <f aca="false">NA()</f>
        <v>#N/A</v>
      </c>
      <c r="AW63" s="506" t="e">
        <f aca="false">NA()</f>
        <v>#N/A</v>
      </c>
      <c r="AX63" s="506" t="e">
        <f aca="false">NA()</f>
        <v>#N/A</v>
      </c>
      <c r="AY63" s="506" t="e">
        <f aca="false">NA()</f>
        <v>#N/A</v>
      </c>
      <c r="AZ63" s="506" t="e">
        <f aca="false">NA()</f>
        <v>#N/A</v>
      </c>
      <c r="BA63" s="495"/>
      <c r="BB63" s="495"/>
      <c r="BC63" s="506" t="e">
        <f aca="false">NA()</f>
        <v>#N/A</v>
      </c>
      <c r="BD63" s="506" t="e">
        <f aca="false">NA()</f>
        <v>#N/A</v>
      </c>
      <c r="BE63" s="506" t="e">
        <f aca="false">NA()</f>
        <v>#N/A</v>
      </c>
      <c r="BF63" s="506" t="e">
        <f aca="false">NA()</f>
        <v>#N/A</v>
      </c>
      <c r="BG63" s="506" t="e">
        <f aca="false">NA()</f>
        <v>#N/A</v>
      </c>
      <c r="BH63" s="506" t="e">
        <f aca="false">NA()</f>
        <v>#N/A</v>
      </c>
      <c r="BI63" s="495"/>
      <c r="BJ63" s="495"/>
      <c r="BK63" s="506" t="e">
        <f aca="false">NA()</f>
        <v>#N/A</v>
      </c>
      <c r="BL63" s="506" t="e">
        <f aca="false">NA()</f>
        <v>#N/A</v>
      </c>
      <c r="BM63" s="506" t="e">
        <f aca="false">NA()</f>
        <v>#N/A</v>
      </c>
      <c r="BN63" s="506" t="e">
        <f aca="false">NA()</f>
        <v>#N/A</v>
      </c>
      <c r="BO63" s="506" t="e">
        <f aca="false">NA()</f>
        <v>#N/A</v>
      </c>
      <c r="BP63" s="506" t="e">
        <f aca="false">NA()</f>
        <v>#N/A</v>
      </c>
      <c r="BQ63" s="495"/>
      <c r="BR63" s="495"/>
      <c r="BS63" s="506" t="e">
        <f aca="false">NA()</f>
        <v>#N/A</v>
      </c>
      <c r="BT63" s="506" t="e">
        <f aca="false">NA()</f>
        <v>#N/A</v>
      </c>
      <c r="BU63" s="506" t="e">
        <f aca="false">NA()</f>
        <v>#N/A</v>
      </c>
      <c r="BV63" s="506" t="e">
        <f aca="false">NA()</f>
        <v>#N/A</v>
      </c>
      <c r="BW63" s="506" t="e">
        <f aca="false">NA()</f>
        <v>#N/A</v>
      </c>
      <c r="BX63" s="506" t="e">
        <f aca="false">NA()</f>
        <v>#N/A</v>
      </c>
      <c r="BY63" s="495"/>
      <c r="BZ63" s="495"/>
      <c r="CA63" s="506" t="e">
        <f aca="false">NA()</f>
        <v>#N/A</v>
      </c>
      <c r="CB63" s="506" t="e">
        <f aca="false">NA()</f>
        <v>#N/A</v>
      </c>
      <c r="CC63" s="506" t="e">
        <f aca="false">NA()</f>
        <v>#N/A</v>
      </c>
      <c r="CD63" s="506" t="e">
        <f aca="false">NA()</f>
        <v>#N/A</v>
      </c>
      <c r="CE63" s="506" t="e">
        <f aca="false">NA()</f>
        <v>#N/A</v>
      </c>
      <c r="CF63" s="506" t="e">
        <f aca="false">NA()</f>
        <v>#N/A</v>
      </c>
    </row>
    <row r="64" customFormat="false" ht="12.75" hidden="false" customHeight="false" outlineLevel="0" collapsed="false">
      <c r="A64" s="449"/>
      <c r="E64" s="495"/>
      <c r="F64" s="497" t="n">
        <v>4</v>
      </c>
      <c r="G64" s="501" t="str">
        <f aca="false">IF('AIAG GR&amp;R'!F22="","",'AIAG GR&amp;R'!F22)</f>
        <v/>
      </c>
      <c r="H64" s="501" t="str">
        <f aca="false">IF('AIAG GR&amp;R'!F23="","",'AIAG GR&amp;R'!F23)</f>
        <v/>
      </c>
      <c r="I64" s="501" t="str">
        <f aca="false">IF('AIAG GR&amp;R'!F24="","",'AIAG GR&amp;R'!F24)</f>
        <v/>
      </c>
      <c r="K64" s="504" t="str">
        <f aca="false">IF(G64="","",AVERAGE(G64:I64))</f>
        <v/>
      </c>
      <c r="L64" s="504" t="str">
        <f aca="false">IF(G64="","",MAX(G64:I64)-MIN(G64:I64))</f>
        <v/>
      </c>
      <c r="M64" s="505"/>
      <c r="N64" s="497" t="n">
        <v>4</v>
      </c>
      <c r="O64" s="487" t="e">
        <f aca="false">NA()</f>
        <v>#N/A</v>
      </c>
      <c r="P64" s="487" t="e">
        <f aca="false">NA()</f>
        <v>#N/A</v>
      </c>
      <c r="Q64" s="487" t="e">
        <f aca="false">IF(G64="",NA(),K64)</f>
        <v>#N/A</v>
      </c>
      <c r="R64" s="487" t="e">
        <f aca="false">NA()</f>
        <v>#N/A</v>
      </c>
      <c r="S64" s="487" t="e">
        <f aca="false">NA()</f>
        <v>#N/A</v>
      </c>
      <c r="T64" s="487" t="e">
        <f aca="false">IF(G64="",NA(),L64)</f>
        <v>#N/A</v>
      </c>
      <c r="U64" s="505"/>
      <c r="V64" s="497" t="n">
        <v>6</v>
      </c>
      <c r="W64" s="487" t="e">
        <f aca="false">O66</f>
        <v>#N/A</v>
      </c>
      <c r="X64" s="487" t="e">
        <f aca="false">P66</f>
        <v>#N/A</v>
      </c>
      <c r="Y64" s="487" t="e">
        <f aca="false">Q66</f>
        <v>#N/A</v>
      </c>
      <c r="Z64" s="487" t="e">
        <f aca="false">R66</f>
        <v>#N/A</v>
      </c>
      <c r="AA64" s="487" t="e">
        <f aca="false">S66</f>
        <v>#N/A</v>
      </c>
      <c r="AB64" s="487" t="e">
        <f aca="false">T66</f>
        <v>#N/A</v>
      </c>
      <c r="AC64" s="495"/>
      <c r="AD64" s="497" t="n">
        <v>8</v>
      </c>
      <c r="AE64" s="487" t="e">
        <f aca="false">O68</f>
        <v>#N/A</v>
      </c>
      <c r="AF64" s="487" t="e">
        <f aca="false">P68</f>
        <v>#N/A</v>
      </c>
      <c r="AG64" s="487" t="e">
        <f aca="false">Q68</f>
        <v>#N/A</v>
      </c>
      <c r="AH64" s="487" t="e">
        <f aca="false">R68</f>
        <v>#N/A</v>
      </c>
      <c r="AI64" s="487" t="e">
        <f aca="false">S68</f>
        <v>#N/A</v>
      </c>
      <c r="AJ64" s="487" t="e">
        <f aca="false">T68</f>
        <v>#N/A</v>
      </c>
      <c r="AK64" s="495"/>
      <c r="AL64" s="495"/>
      <c r="AM64" s="506" t="e">
        <f aca="false">NA()</f>
        <v>#N/A</v>
      </c>
      <c r="AN64" s="506" t="e">
        <f aca="false">NA()</f>
        <v>#N/A</v>
      </c>
      <c r="AO64" s="506" t="e">
        <f aca="false">NA()</f>
        <v>#N/A</v>
      </c>
      <c r="AP64" s="506" t="e">
        <f aca="false">NA()</f>
        <v>#N/A</v>
      </c>
      <c r="AQ64" s="506" t="e">
        <f aca="false">NA()</f>
        <v>#N/A</v>
      </c>
      <c r="AR64" s="506" t="e">
        <f aca="false">NA()</f>
        <v>#N/A</v>
      </c>
      <c r="AS64" s="495"/>
      <c r="AT64" s="495"/>
      <c r="AU64" s="506" t="e">
        <f aca="false">NA()</f>
        <v>#N/A</v>
      </c>
      <c r="AV64" s="506" t="e">
        <f aca="false">NA()</f>
        <v>#N/A</v>
      </c>
      <c r="AW64" s="506" t="e">
        <f aca="false">NA()</f>
        <v>#N/A</v>
      </c>
      <c r="AX64" s="506" t="e">
        <f aca="false">NA()</f>
        <v>#N/A</v>
      </c>
      <c r="AY64" s="506" t="e">
        <f aca="false">NA()</f>
        <v>#N/A</v>
      </c>
      <c r="AZ64" s="506" t="e">
        <f aca="false">NA()</f>
        <v>#N/A</v>
      </c>
      <c r="BA64" s="495"/>
      <c r="BB64" s="495"/>
      <c r="BC64" s="506" t="e">
        <f aca="false">NA()</f>
        <v>#N/A</v>
      </c>
      <c r="BD64" s="506" t="e">
        <f aca="false">NA()</f>
        <v>#N/A</v>
      </c>
      <c r="BE64" s="506" t="e">
        <f aca="false">NA()</f>
        <v>#N/A</v>
      </c>
      <c r="BF64" s="506" t="e">
        <f aca="false">NA()</f>
        <v>#N/A</v>
      </c>
      <c r="BG64" s="506" t="e">
        <f aca="false">NA()</f>
        <v>#N/A</v>
      </c>
      <c r="BH64" s="506" t="e">
        <f aca="false">NA()</f>
        <v>#N/A</v>
      </c>
      <c r="BI64" s="495"/>
      <c r="BJ64" s="495"/>
      <c r="BK64" s="506" t="e">
        <f aca="false">NA()</f>
        <v>#N/A</v>
      </c>
      <c r="BL64" s="506" t="e">
        <f aca="false">NA()</f>
        <v>#N/A</v>
      </c>
      <c r="BM64" s="506" t="e">
        <f aca="false">NA()</f>
        <v>#N/A</v>
      </c>
      <c r="BN64" s="506" t="e">
        <f aca="false">NA()</f>
        <v>#N/A</v>
      </c>
      <c r="BO64" s="506" t="e">
        <f aca="false">NA()</f>
        <v>#N/A</v>
      </c>
      <c r="BP64" s="506" t="e">
        <f aca="false">NA()</f>
        <v>#N/A</v>
      </c>
      <c r="BQ64" s="495"/>
      <c r="BR64" s="495"/>
      <c r="BS64" s="506" t="e">
        <f aca="false">NA()</f>
        <v>#N/A</v>
      </c>
      <c r="BT64" s="506" t="e">
        <f aca="false">NA()</f>
        <v>#N/A</v>
      </c>
      <c r="BU64" s="506" t="e">
        <f aca="false">NA()</f>
        <v>#N/A</v>
      </c>
      <c r="BV64" s="506" t="e">
        <f aca="false">NA()</f>
        <v>#N/A</v>
      </c>
      <c r="BW64" s="506" t="e">
        <f aca="false">NA()</f>
        <v>#N/A</v>
      </c>
      <c r="BX64" s="506" t="e">
        <f aca="false">NA()</f>
        <v>#N/A</v>
      </c>
      <c r="BY64" s="495"/>
      <c r="BZ64" s="495"/>
      <c r="CA64" s="506" t="e">
        <f aca="false">NA()</f>
        <v>#N/A</v>
      </c>
      <c r="CB64" s="506" t="e">
        <f aca="false">NA()</f>
        <v>#N/A</v>
      </c>
      <c r="CC64" s="506" t="e">
        <f aca="false">NA()</f>
        <v>#N/A</v>
      </c>
      <c r="CD64" s="506" t="e">
        <f aca="false">NA()</f>
        <v>#N/A</v>
      </c>
      <c r="CE64" s="506" t="e">
        <f aca="false">NA()</f>
        <v>#N/A</v>
      </c>
      <c r="CF64" s="506" t="e">
        <f aca="false">NA()</f>
        <v>#N/A</v>
      </c>
    </row>
    <row r="65" customFormat="false" ht="12.75" hidden="false" customHeight="false" outlineLevel="0" collapsed="false">
      <c r="A65" s="449"/>
      <c r="E65" s="495"/>
      <c r="F65" s="497" t="n">
        <v>5</v>
      </c>
      <c r="G65" s="501" t="str">
        <f aca="false">IF('AIAG GR&amp;R'!G22="","",'AIAG GR&amp;R'!G22)</f>
        <v/>
      </c>
      <c r="H65" s="501" t="str">
        <f aca="false">IF('AIAG GR&amp;R'!G23="","",'AIAG GR&amp;R'!G23)</f>
        <v/>
      </c>
      <c r="I65" s="501" t="str">
        <f aca="false">IF('AIAG GR&amp;R'!G24="","",'AIAG GR&amp;R'!G24)</f>
        <v/>
      </c>
      <c r="K65" s="504" t="str">
        <f aca="false">IF(G65="","",AVERAGE(G65:I65))</f>
        <v/>
      </c>
      <c r="L65" s="504" t="str">
        <f aca="false">IF(G65="","",MAX(G65:I65)-MIN(G65:I65))</f>
        <v/>
      </c>
      <c r="M65" s="505"/>
      <c r="N65" s="497" t="n">
        <v>5</v>
      </c>
      <c r="O65" s="487" t="e">
        <f aca="false">NA()</f>
        <v>#N/A</v>
      </c>
      <c r="P65" s="487" t="e">
        <f aca="false">NA()</f>
        <v>#N/A</v>
      </c>
      <c r="Q65" s="487" t="e">
        <f aca="false">IF(G65="",NA(),K65)</f>
        <v>#N/A</v>
      </c>
      <c r="R65" s="487" t="e">
        <f aca="false">NA()</f>
        <v>#N/A</v>
      </c>
      <c r="S65" s="487" t="e">
        <f aca="false">NA()</f>
        <v>#N/A</v>
      </c>
      <c r="T65" s="487" t="e">
        <f aca="false">IF(G65="",NA(),L65)</f>
        <v>#N/A</v>
      </c>
      <c r="U65" s="505"/>
      <c r="V65" s="497" t="n">
        <v>7</v>
      </c>
      <c r="W65" s="487" t="e">
        <f aca="false">O67</f>
        <v>#N/A</v>
      </c>
      <c r="X65" s="487" t="e">
        <f aca="false">P67</f>
        <v>#N/A</v>
      </c>
      <c r="Y65" s="487" t="e">
        <f aca="false">Q67</f>
        <v>#N/A</v>
      </c>
      <c r="Z65" s="487" t="e">
        <f aca="false">R67</f>
        <v>#N/A</v>
      </c>
      <c r="AA65" s="487" t="e">
        <f aca="false">S67</f>
        <v>#N/A</v>
      </c>
      <c r="AB65" s="487" t="e">
        <f aca="false">T67</f>
        <v>#N/A</v>
      </c>
      <c r="AC65" s="495"/>
      <c r="AD65" s="495"/>
      <c r="AE65" s="506" t="e">
        <f aca="false">NA()</f>
        <v>#N/A</v>
      </c>
      <c r="AF65" s="506" t="e">
        <f aca="false">NA()</f>
        <v>#N/A</v>
      </c>
      <c r="AG65" s="506" t="e">
        <f aca="false">NA()</f>
        <v>#N/A</v>
      </c>
      <c r="AH65" s="506" t="e">
        <f aca="false">NA()</f>
        <v>#N/A</v>
      </c>
      <c r="AI65" s="506" t="e">
        <f aca="false">NA()</f>
        <v>#N/A</v>
      </c>
      <c r="AJ65" s="506" t="e">
        <f aca="false">NA()</f>
        <v>#N/A</v>
      </c>
      <c r="AK65" s="495"/>
      <c r="AL65" s="495"/>
      <c r="AM65" s="506" t="e">
        <f aca="false">NA()</f>
        <v>#N/A</v>
      </c>
      <c r="AN65" s="506" t="e">
        <f aca="false">NA()</f>
        <v>#N/A</v>
      </c>
      <c r="AO65" s="506" t="e">
        <f aca="false">NA()</f>
        <v>#N/A</v>
      </c>
      <c r="AP65" s="506" t="e">
        <f aca="false">NA()</f>
        <v>#N/A</v>
      </c>
      <c r="AQ65" s="506" t="e">
        <f aca="false">NA()</f>
        <v>#N/A</v>
      </c>
      <c r="AR65" s="506" t="e">
        <f aca="false">NA()</f>
        <v>#N/A</v>
      </c>
      <c r="AS65" s="495"/>
      <c r="AT65" s="495"/>
      <c r="AU65" s="506" t="e">
        <f aca="false">NA()</f>
        <v>#N/A</v>
      </c>
      <c r="AV65" s="506" t="e">
        <f aca="false">NA()</f>
        <v>#N/A</v>
      </c>
      <c r="AW65" s="506" t="e">
        <f aca="false">NA()</f>
        <v>#N/A</v>
      </c>
      <c r="AX65" s="506" t="e">
        <f aca="false">NA()</f>
        <v>#N/A</v>
      </c>
      <c r="AY65" s="506" t="e">
        <f aca="false">NA()</f>
        <v>#N/A</v>
      </c>
      <c r="AZ65" s="506" t="e">
        <f aca="false">NA()</f>
        <v>#N/A</v>
      </c>
      <c r="BA65" s="495"/>
      <c r="BB65" s="495"/>
      <c r="BC65" s="506" t="e">
        <f aca="false">NA()</f>
        <v>#N/A</v>
      </c>
      <c r="BD65" s="506" t="e">
        <f aca="false">NA()</f>
        <v>#N/A</v>
      </c>
      <c r="BE65" s="506" t="e">
        <f aca="false">NA()</f>
        <v>#N/A</v>
      </c>
      <c r="BF65" s="506" t="e">
        <f aca="false">NA()</f>
        <v>#N/A</v>
      </c>
      <c r="BG65" s="506" t="e">
        <f aca="false">NA()</f>
        <v>#N/A</v>
      </c>
      <c r="BH65" s="506" t="e">
        <f aca="false">NA()</f>
        <v>#N/A</v>
      </c>
      <c r="BI65" s="495"/>
      <c r="BJ65" s="495"/>
      <c r="BK65" s="506" t="e">
        <f aca="false">NA()</f>
        <v>#N/A</v>
      </c>
      <c r="BL65" s="506" t="e">
        <f aca="false">NA()</f>
        <v>#N/A</v>
      </c>
      <c r="BM65" s="506" t="e">
        <f aca="false">NA()</f>
        <v>#N/A</v>
      </c>
      <c r="BN65" s="506" t="e">
        <f aca="false">NA()</f>
        <v>#N/A</v>
      </c>
      <c r="BO65" s="506" t="e">
        <f aca="false">NA()</f>
        <v>#N/A</v>
      </c>
      <c r="BP65" s="506" t="e">
        <f aca="false">NA()</f>
        <v>#N/A</v>
      </c>
      <c r="BQ65" s="495"/>
      <c r="BR65" s="495"/>
      <c r="BS65" s="506" t="e">
        <f aca="false">NA()</f>
        <v>#N/A</v>
      </c>
      <c r="BT65" s="506" t="e">
        <f aca="false">NA()</f>
        <v>#N/A</v>
      </c>
      <c r="BU65" s="506" t="e">
        <f aca="false">NA()</f>
        <v>#N/A</v>
      </c>
      <c r="BV65" s="506" t="e">
        <f aca="false">NA()</f>
        <v>#N/A</v>
      </c>
      <c r="BW65" s="506" t="e">
        <f aca="false">NA()</f>
        <v>#N/A</v>
      </c>
      <c r="BX65" s="506" t="e">
        <f aca="false">NA()</f>
        <v>#N/A</v>
      </c>
      <c r="BY65" s="495"/>
      <c r="BZ65" s="495"/>
      <c r="CA65" s="506" t="e">
        <f aca="false">NA()</f>
        <v>#N/A</v>
      </c>
      <c r="CB65" s="506" t="e">
        <f aca="false">NA()</f>
        <v>#N/A</v>
      </c>
      <c r="CC65" s="506" t="e">
        <f aca="false">NA()</f>
        <v>#N/A</v>
      </c>
      <c r="CD65" s="506" t="e">
        <f aca="false">NA()</f>
        <v>#N/A</v>
      </c>
      <c r="CE65" s="506" t="e">
        <f aca="false">NA()</f>
        <v>#N/A</v>
      </c>
      <c r="CF65" s="506" t="e">
        <f aca="false">NA()</f>
        <v>#N/A</v>
      </c>
    </row>
    <row r="66" customFormat="false" ht="12.75" hidden="false" customHeight="false" outlineLevel="0" collapsed="false">
      <c r="A66" s="449"/>
      <c r="E66" s="495"/>
      <c r="F66" s="497" t="n">
        <v>6</v>
      </c>
      <c r="G66" s="501" t="str">
        <f aca="false">IF('AIAG GR&amp;R'!H22="","",'AIAG GR&amp;R'!H22)</f>
        <v/>
      </c>
      <c r="H66" s="501" t="str">
        <f aca="false">IF('AIAG GR&amp;R'!H23="","",'AIAG GR&amp;R'!H23)</f>
        <v/>
      </c>
      <c r="I66" s="501" t="str">
        <f aca="false">IF('AIAG GR&amp;R'!H24="","",'AIAG GR&amp;R'!H24)</f>
        <v/>
      </c>
      <c r="K66" s="504" t="str">
        <f aca="false">IF(G66="","",AVERAGE(G66:I66))</f>
        <v/>
      </c>
      <c r="L66" s="504" t="str">
        <f aca="false">IF(G66="","",MAX(G66:I66)-MIN(G66:I66))</f>
        <v/>
      </c>
      <c r="M66" s="505"/>
      <c r="N66" s="497" t="n">
        <v>6</v>
      </c>
      <c r="O66" s="487" t="e">
        <f aca="false">NA()</f>
        <v>#N/A</v>
      </c>
      <c r="P66" s="487" t="e">
        <f aca="false">NA()</f>
        <v>#N/A</v>
      </c>
      <c r="Q66" s="487" t="e">
        <f aca="false">IF(G66="",NA(),K66)</f>
        <v>#N/A</v>
      </c>
      <c r="R66" s="487" t="e">
        <f aca="false">NA()</f>
        <v>#N/A</v>
      </c>
      <c r="S66" s="487" t="e">
        <f aca="false">NA()</f>
        <v>#N/A</v>
      </c>
      <c r="T66" s="487" t="e">
        <f aca="false">IF(G66="",NA(),L66)</f>
        <v>#N/A</v>
      </c>
      <c r="U66" s="505"/>
      <c r="V66" s="497" t="n">
        <v>8</v>
      </c>
      <c r="W66" s="487" t="e">
        <f aca="false">O68</f>
        <v>#N/A</v>
      </c>
      <c r="X66" s="487" t="e">
        <f aca="false">P68</f>
        <v>#N/A</v>
      </c>
      <c r="Y66" s="487" t="e">
        <f aca="false">Q68</f>
        <v>#N/A</v>
      </c>
      <c r="Z66" s="487" t="e">
        <f aca="false">R68</f>
        <v>#N/A</v>
      </c>
      <c r="AA66" s="487" t="e">
        <f aca="false">S68</f>
        <v>#N/A</v>
      </c>
      <c r="AB66" s="487" t="e">
        <f aca="false">T68</f>
        <v>#N/A</v>
      </c>
      <c r="AC66" s="495"/>
      <c r="AD66" s="495"/>
      <c r="AE66" s="506" t="e">
        <f aca="false">NA()</f>
        <v>#N/A</v>
      </c>
      <c r="AF66" s="506" t="e">
        <f aca="false">NA()</f>
        <v>#N/A</v>
      </c>
      <c r="AG66" s="506" t="e">
        <f aca="false">NA()</f>
        <v>#N/A</v>
      </c>
      <c r="AH66" s="506" t="e">
        <f aca="false">NA()</f>
        <v>#N/A</v>
      </c>
      <c r="AI66" s="506" t="e">
        <f aca="false">NA()</f>
        <v>#N/A</v>
      </c>
      <c r="AJ66" s="506" t="e">
        <f aca="false">NA()</f>
        <v>#N/A</v>
      </c>
      <c r="AK66" s="495"/>
      <c r="AL66" s="495"/>
      <c r="AM66" s="506" t="e">
        <f aca="false">NA()</f>
        <v>#N/A</v>
      </c>
      <c r="AN66" s="506" t="e">
        <f aca="false">NA()</f>
        <v>#N/A</v>
      </c>
      <c r="AO66" s="506" t="e">
        <f aca="false">NA()</f>
        <v>#N/A</v>
      </c>
      <c r="AP66" s="506" t="e">
        <f aca="false">NA()</f>
        <v>#N/A</v>
      </c>
      <c r="AQ66" s="506" t="e">
        <f aca="false">NA()</f>
        <v>#N/A</v>
      </c>
      <c r="AR66" s="506" t="e">
        <f aca="false">NA()</f>
        <v>#N/A</v>
      </c>
      <c r="AS66" s="495"/>
      <c r="AT66" s="495"/>
      <c r="AU66" s="506" t="e">
        <f aca="false">NA()</f>
        <v>#N/A</v>
      </c>
      <c r="AV66" s="506" t="e">
        <f aca="false">NA()</f>
        <v>#N/A</v>
      </c>
      <c r="AW66" s="506" t="e">
        <f aca="false">NA()</f>
        <v>#N/A</v>
      </c>
      <c r="AX66" s="506" t="e">
        <f aca="false">NA()</f>
        <v>#N/A</v>
      </c>
      <c r="AY66" s="506" t="e">
        <f aca="false">NA()</f>
        <v>#N/A</v>
      </c>
      <c r="AZ66" s="506" t="e">
        <f aca="false">NA()</f>
        <v>#N/A</v>
      </c>
      <c r="BA66" s="495"/>
      <c r="BB66" s="495"/>
      <c r="BC66" s="506" t="e">
        <f aca="false">NA()</f>
        <v>#N/A</v>
      </c>
      <c r="BD66" s="506" t="e">
        <f aca="false">NA()</f>
        <v>#N/A</v>
      </c>
      <c r="BE66" s="506" t="e">
        <f aca="false">NA()</f>
        <v>#N/A</v>
      </c>
      <c r="BF66" s="506" t="e">
        <f aca="false">NA()</f>
        <v>#N/A</v>
      </c>
      <c r="BG66" s="506" t="e">
        <f aca="false">NA()</f>
        <v>#N/A</v>
      </c>
      <c r="BH66" s="506" t="e">
        <f aca="false">NA()</f>
        <v>#N/A</v>
      </c>
      <c r="BI66" s="495"/>
      <c r="BJ66" s="495"/>
      <c r="BK66" s="506" t="e">
        <f aca="false">NA()</f>
        <v>#N/A</v>
      </c>
      <c r="BL66" s="506" t="e">
        <f aca="false">NA()</f>
        <v>#N/A</v>
      </c>
      <c r="BM66" s="506" t="e">
        <f aca="false">NA()</f>
        <v>#N/A</v>
      </c>
      <c r="BN66" s="506" t="e">
        <f aca="false">NA()</f>
        <v>#N/A</v>
      </c>
      <c r="BO66" s="506" t="e">
        <f aca="false">NA()</f>
        <v>#N/A</v>
      </c>
      <c r="BP66" s="506" t="e">
        <f aca="false">NA()</f>
        <v>#N/A</v>
      </c>
      <c r="BQ66" s="495"/>
      <c r="BR66" s="495"/>
      <c r="BS66" s="506" t="e">
        <f aca="false">NA()</f>
        <v>#N/A</v>
      </c>
      <c r="BT66" s="506" t="e">
        <f aca="false">NA()</f>
        <v>#N/A</v>
      </c>
      <c r="BU66" s="506" t="e">
        <f aca="false">NA()</f>
        <v>#N/A</v>
      </c>
      <c r="BV66" s="506" t="e">
        <f aca="false">NA()</f>
        <v>#N/A</v>
      </c>
      <c r="BW66" s="506" t="e">
        <f aca="false">NA()</f>
        <v>#N/A</v>
      </c>
      <c r="BX66" s="506" t="e">
        <f aca="false">NA()</f>
        <v>#N/A</v>
      </c>
      <c r="BY66" s="495"/>
      <c r="BZ66" s="495"/>
      <c r="CA66" s="506" t="e">
        <f aca="false">NA()</f>
        <v>#N/A</v>
      </c>
      <c r="CB66" s="506" t="e">
        <f aca="false">NA()</f>
        <v>#N/A</v>
      </c>
      <c r="CC66" s="506" t="e">
        <f aca="false">NA()</f>
        <v>#N/A</v>
      </c>
      <c r="CD66" s="506" t="e">
        <f aca="false">NA()</f>
        <v>#N/A</v>
      </c>
      <c r="CE66" s="506" t="e">
        <f aca="false">NA()</f>
        <v>#N/A</v>
      </c>
      <c r="CF66" s="506" t="e">
        <f aca="false">NA()</f>
        <v>#N/A</v>
      </c>
    </row>
    <row r="67" customFormat="false" ht="12.75" hidden="false" customHeight="false" outlineLevel="0" collapsed="false">
      <c r="A67" s="449"/>
      <c r="E67" s="495"/>
      <c r="F67" s="497" t="n">
        <v>7</v>
      </c>
      <c r="G67" s="501" t="str">
        <f aca="false">IF('AIAG GR&amp;R'!I22="","",'AIAG GR&amp;R'!I22)</f>
        <v/>
      </c>
      <c r="H67" s="501" t="str">
        <f aca="false">IF('AIAG GR&amp;R'!I23="","",'AIAG GR&amp;R'!I23)</f>
        <v/>
      </c>
      <c r="I67" s="501" t="str">
        <f aca="false">IF('AIAG GR&amp;R'!I24="","",'AIAG GR&amp;R'!I24)</f>
        <v/>
      </c>
      <c r="K67" s="504" t="str">
        <f aca="false">IF(G67="","",AVERAGE(G67:I67))</f>
        <v/>
      </c>
      <c r="L67" s="504" t="str">
        <f aca="false">IF(G67="","",MAX(G67:I67)-MIN(G67:I67))</f>
        <v/>
      </c>
      <c r="M67" s="505"/>
      <c r="N67" s="497" t="n">
        <v>7</v>
      </c>
      <c r="O67" s="487" t="e">
        <f aca="false">NA()</f>
        <v>#N/A</v>
      </c>
      <c r="P67" s="487" t="e">
        <f aca="false">NA()</f>
        <v>#N/A</v>
      </c>
      <c r="Q67" s="487" t="e">
        <f aca="false">IF(G67="",NA(),K67)</f>
        <v>#N/A</v>
      </c>
      <c r="R67" s="487" t="e">
        <f aca="false">NA()</f>
        <v>#N/A</v>
      </c>
      <c r="S67" s="487" t="e">
        <f aca="false">NA()</f>
        <v>#N/A</v>
      </c>
      <c r="T67" s="487" t="e">
        <f aca="false">IF(G67="",NA(),L67)</f>
        <v>#N/A</v>
      </c>
      <c r="U67" s="505"/>
      <c r="V67" s="497" t="n">
        <v>9</v>
      </c>
      <c r="W67" s="487" t="e">
        <f aca="false">O69</f>
        <v>#N/A</v>
      </c>
      <c r="X67" s="487" t="e">
        <f aca="false">P69</f>
        <v>#N/A</v>
      </c>
      <c r="Y67" s="487" t="e">
        <f aca="false">Q69</f>
        <v>#N/A</v>
      </c>
      <c r="Z67" s="487" t="e">
        <f aca="false">R69</f>
        <v>#N/A</v>
      </c>
      <c r="AA67" s="487" t="e">
        <f aca="false">S69</f>
        <v>#N/A</v>
      </c>
      <c r="AB67" s="487" t="e">
        <f aca="false">T69</f>
        <v>#N/A</v>
      </c>
      <c r="AC67" s="495"/>
      <c r="AD67" s="495"/>
      <c r="AE67" s="506" t="e">
        <f aca="false">NA()</f>
        <v>#N/A</v>
      </c>
      <c r="AF67" s="506" t="e">
        <f aca="false">NA()</f>
        <v>#N/A</v>
      </c>
      <c r="AG67" s="506" t="e">
        <f aca="false">NA()</f>
        <v>#N/A</v>
      </c>
      <c r="AH67" s="506" t="e">
        <f aca="false">NA()</f>
        <v>#N/A</v>
      </c>
      <c r="AI67" s="506" t="e">
        <f aca="false">NA()</f>
        <v>#N/A</v>
      </c>
      <c r="AJ67" s="506" t="e">
        <f aca="false">NA()</f>
        <v>#N/A</v>
      </c>
      <c r="AK67" s="495"/>
      <c r="AL67" s="495"/>
      <c r="AM67" s="506" t="e">
        <f aca="false">NA()</f>
        <v>#N/A</v>
      </c>
      <c r="AN67" s="506" t="e">
        <f aca="false">NA()</f>
        <v>#N/A</v>
      </c>
      <c r="AO67" s="506" t="e">
        <f aca="false">NA()</f>
        <v>#N/A</v>
      </c>
      <c r="AP67" s="506" t="e">
        <f aca="false">NA()</f>
        <v>#N/A</v>
      </c>
      <c r="AQ67" s="506" t="e">
        <f aca="false">NA()</f>
        <v>#N/A</v>
      </c>
      <c r="AR67" s="506" t="e">
        <f aca="false">NA()</f>
        <v>#N/A</v>
      </c>
      <c r="AS67" s="495"/>
      <c r="AT67" s="495"/>
      <c r="AU67" s="506" t="e">
        <f aca="false">NA()</f>
        <v>#N/A</v>
      </c>
      <c r="AV67" s="506" t="e">
        <f aca="false">NA()</f>
        <v>#N/A</v>
      </c>
      <c r="AW67" s="506" t="e">
        <f aca="false">NA()</f>
        <v>#N/A</v>
      </c>
      <c r="AX67" s="506" t="e">
        <f aca="false">NA()</f>
        <v>#N/A</v>
      </c>
      <c r="AY67" s="506" t="e">
        <f aca="false">NA()</f>
        <v>#N/A</v>
      </c>
      <c r="AZ67" s="506" t="e">
        <f aca="false">NA()</f>
        <v>#N/A</v>
      </c>
      <c r="BA67" s="495"/>
      <c r="BB67" s="495"/>
      <c r="BC67" s="506" t="e">
        <f aca="false">NA()</f>
        <v>#N/A</v>
      </c>
      <c r="BD67" s="506" t="e">
        <f aca="false">NA()</f>
        <v>#N/A</v>
      </c>
      <c r="BE67" s="506" t="e">
        <f aca="false">NA()</f>
        <v>#N/A</v>
      </c>
      <c r="BF67" s="506" t="e">
        <f aca="false">NA()</f>
        <v>#N/A</v>
      </c>
      <c r="BG67" s="506" t="e">
        <f aca="false">NA()</f>
        <v>#N/A</v>
      </c>
      <c r="BH67" s="506" t="e">
        <f aca="false">NA()</f>
        <v>#N/A</v>
      </c>
      <c r="BI67" s="495"/>
      <c r="BJ67" s="495"/>
      <c r="BK67" s="506" t="e">
        <f aca="false">NA()</f>
        <v>#N/A</v>
      </c>
      <c r="BL67" s="506" t="e">
        <f aca="false">NA()</f>
        <v>#N/A</v>
      </c>
      <c r="BM67" s="506" t="e">
        <f aca="false">NA()</f>
        <v>#N/A</v>
      </c>
      <c r="BN67" s="506" t="e">
        <f aca="false">NA()</f>
        <v>#N/A</v>
      </c>
      <c r="BO67" s="506" t="e">
        <f aca="false">NA()</f>
        <v>#N/A</v>
      </c>
      <c r="BP67" s="506" t="e">
        <f aca="false">NA()</f>
        <v>#N/A</v>
      </c>
      <c r="BQ67" s="495"/>
      <c r="BR67" s="495"/>
      <c r="BS67" s="506" t="e">
        <f aca="false">NA()</f>
        <v>#N/A</v>
      </c>
      <c r="BT67" s="506" t="e">
        <f aca="false">NA()</f>
        <v>#N/A</v>
      </c>
      <c r="BU67" s="506" t="e">
        <f aca="false">NA()</f>
        <v>#N/A</v>
      </c>
      <c r="BV67" s="506" t="e">
        <f aca="false">NA()</f>
        <v>#N/A</v>
      </c>
      <c r="BW67" s="506" t="e">
        <f aca="false">NA()</f>
        <v>#N/A</v>
      </c>
      <c r="BX67" s="506" t="e">
        <f aca="false">NA()</f>
        <v>#N/A</v>
      </c>
      <c r="BY67" s="495"/>
      <c r="BZ67" s="495"/>
      <c r="CA67" s="506" t="e">
        <f aca="false">NA()</f>
        <v>#N/A</v>
      </c>
      <c r="CB67" s="506" t="e">
        <f aca="false">NA()</f>
        <v>#N/A</v>
      </c>
      <c r="CC67" s="506" t="e">
        <f aca="false">NA()</f>
        <v>#N/A</v>
      </c>
      <c r="CD67" s="506" t="e">
        <f aca="false">NA()</f>
        <v>#N/A</v>
      </c>
      <c r="CE67" s="506" t="e">
        <f aca="false">NA()</f>
        <v>#N/A</v>
      </c>
      <c r="CF67" s="506" t="e">
        <f aca="false">NA()</f>
        <v>#N/A</v>
      </c>
    </row>
    <row r="68" customFormat="false" ht="12.75" hidden="false" customHeight="false" outlineLevel="0" collapsed="false">
      <c r="A68" s="449"/>
      <c r="E68" s="495"/>
      <c r="F68" s="497" t="n">
        <v>8</v>
      </c>
      <c r="G68" s="501" t="str">
        <f aca="false">IF('AIAG GR&amp;R'!J22="","",'AIAG GR&amp;R'!J22)</f>
        <v/>
      </c>
      <c r="H68" s="501" t="str">
        <f aca="false">IF('AIAG GR&amp;R'!J23="","",'AIAG GR&amp;R'!J23)</f>
        <v/>
      </c>
      <c r="I68" s="501" t="str">
        <f aca="false">IF('AIAG GR&amp;R'!J24="","",'AIAG GR&amp;R'!J24)</f>
        <v/>
      </c>
      <c r="K68" s="504" t="str">
        <f aca="false">IF(G68="","",AVERAGE(G68:I68))</f>
        <v/>
      </c>
      <c r="L68" s="504" t="str">
        <f aca="false">IF(G68="","",MAX(G68:I68)-MIN(G68:I68))</f>
        <v/>
      </c>
      <c r="M68" s="505"/>
      <c r="N68" s="497" t="n">
        <v>8</v>
      </c>
      <c r="O68" s="487" t="e">
        <f aca="false">NA()</f>
        <v>#N/A</v>
      </c>
      <c r="P68" s="487" t="e">
        <f aca="false">NA()</f>
        <v>#N/A</v>
      </c>
      <c r="Q68" s="487" t="e">
        <f aca="false">IF(G68="",NA(),K68)</f>
        <v>#N/A</v>
      </c>
      <c r="R68" s="487" t="e">
        <f aca="false">NA()</f>
        <v>#N/A</v>
      </c>
      <c r="S68" s="487" t="e">
        <f aca="false">NA()</f>
        <v>#N/A</v>
      </c>
      <c r="T68" s="487" t="e">
        <f aca="false">IF(G68="",NA(),L68)</f>
        <v>#N/A</v>
      </c>
      <c r="U68" s="505"/>
      <c r="V68" s="495"/>
      <c r="W68" s="506" t="e">
        <f aca="false">NA()</f>
        <v>#N/A</v>
      </c>
      <c r="X68" s="506" t="e">
        <f aca="false">NA()</f>
        <v>#N/A</v>
      </c>
      <c r="Y68" s="506" t="e">
        <f aca="false">NA()</f>
        <v>#N/A</v>
      </c>
      <c r="Z68" s="506" t="e">
        <f aca="false">NA()</f>
        <v>#N/A</v>
      </c>
      <c r="AA68" s="506" t="e">
        <f aca="false">NA()</f>
        <v>#N/A</v>
      </c>
      <c r="AB68" s="506" t="e">
        <f aca="false">NA()</f>
        <v>#N/A</v>
      </c>
      <c r="AC68" s="495"/>
      <c r="AD68" s="495"/>
      <c r="AE68" s="506" t="e">
        <f aca="false">NA()</f>
        <v>#N/A</v>
      </c>
      <c r="AF68" s="506" t="e">
        <f aca="false">NA()</f>
        <v>#N/A</v>
      </c>
      <c r="AG68" s="506" t="e">
        <f aca="false">NA()</f>
        <v>#N/A</v>
      </c>
      <c r="AH68" s="506" t="e">
        <f aca="false">NA()</f>
        <v>#N/A</v>
      </c>
      <c r="AI68" s="506" t="e">
        <f aca="false">NA()</f>
        <v>#N/A</v>
      </c>
      <c r="AJ68" s="506" t="e">
        <f aca="false">NA()</f>
        <v>#N/A</v>
      </c>
      <c r="AK68" s="495"/>
      <c r="AL68" s="495"/>
      <c r="AM68" s="506" t="e">
        <f aca="false">NA()</f>
        <v>#N/A</v>
      </c>
      <c r="AN68" s="506" t="e">
        <f aca="false">NA()</f>
        <v>#N/A</v>
      </c>
      <c r="AO68" s="506" t="e">
        <f aca="false">NA()</f>
        <v>#N/A</v>
      </c>
      <c r="AP68" s="506" t="e">
        <f aca="false">NA()</f>
        <v>#N/A</v>
      </c>
      <c r="AQ68" s="506" t="e">
        <f aca="false">NA()</f>
        <v>#N/A</v>
      </c>
      <c r="AR68" s="506" t="e">
        <f aca="false">NA()</f>
        <v>#N/A</v>
      </c>
      <c r="AS68" s="495"/>
      <c r="AT68" s="495"/>
      <c r="AU68" s="506" t="e">
        <f aca="false">NA()</f>
        <v>#N/A</v>
      </c>
      <c r="AV68" s="506" t="e">
        <f aca="false">NA()</f>
        <v>#N/A</v>
      </c>
      <c r="AW68" s="506" t="e">
        <f aca="false">NA()</f>
        <v>#N/A</v>
      </c>
      <c r="AX68" s="506" t="e">
        <f aca="false">NA()</f>
        <v>#N/A</v>
      </c>
      <c r="AY68" s="506" t="e">
        <f aca="false">NA()</f>
        <v>#N/A</v>
      </c>
      <c r="AZ68" s="506" t="e">
        <f aca="false">NA()</f>
        <v>#N/A</v>
      </c>
      <c r="BA68" s="495"/>
      <c r="BB68" s="495"/>
      <c r="BC68" s="506" t="e">
        <f aca="false">NA()</f>
        <v>#N/A</v>
      </c>
      <c r="BD68" s="506" t="e">
        <f aca="false">NA()</f>
        <v>#N/A</v>
      </c>
      <c r="BE68" s="506" t="e">
        <f aca="false">NA()</f>
        <v>#N/A</v>
      </c>
      <c r="BF68" s="506" t="e">
        <f aca="false">NA()</f>
        <v>#N/A</v>
      </c>
      <c r="BG68" s="506" t="e">
        <f aca="false">NA()</f>
        <v>#N/A</v>
      </c>
      <c r="BH68" s="506" t="e">
        <f aca="false">NA()</f>
        <v>#N/A</v>
      </c>
      <c r="BI68" s="495"/>
      <c r="BJ68" s="495"/>
      <c r="BK68" s="506" t="e">
        <f aca="false">NA()</f>
        <v>#N/A</v>
      </c>
      <c r="BL68" s="506" t="e">
        <f aca="false">NA()</f>
        <v>#N/A</v>
      </c>
      <c r="BM68" s="506" t="e">
        <f aca="false">NA()</f>
        <v>#N/A</v>
      </c>
      <c r="BN68" s="506" t="e">
        <f aca="false">NA()</f>
        <v>#N/A</v>
      </c>
      <c r="BO68" s="506" t="e">
        <f aca="false">NA()</f>
        <v>#N/A</v>
      </c>
      <c r="BP68" s="506" t="e">
        <f aca="false">NA()</f>
        <v>#N/A</v>
      </c>
      <c r="BQ68" s="495"/>
      <c r="BR68" s="495"/>
      <c r="BS68" s="506" t="e">
        <f aca="false">NA()</f>
        <v>#N/A</v>
      </c>
      <c r="BT68" s="506" t="e">
        <f aca="false">NA()</f>
        <v>#N/A</v>
      </c>
      <c r="BU68" s="506" t="e">
        <f aca="false">NA()</f>
        <v>#N/A</v>
      </c>
      <c r="BV68" s="506" t="e">
        <f aca="false">NA()</f>
        <v>#N/A</v>
      </c>
      <c r="BW68" s="506" t="e">
        <f aca="false">NA()</f>
        <v>#N/A</v>
      </c>
      <c r="BX68" s="506" t="e">
        <f aca="false">NA()</f>
        <v>#N/A</v>
      </c>
      <c r="BY68" s="495"/>
      <c r="BZ68" s="495"/>
      <c r="CA68" s="506" t="e">
        <f aca="false">NA()</f>
        <v>#N/A</v>
      </c>
      <c r="CB68" s="506" t="e">
        <f aca="false">NA()</f>
        <v>#N/A</v>
      </c>
      <c r="CC68" s="506" t="e">
        <f aca="false">NA()</f>
        <v>#N/A</v>
      </c>
      <c r="CD68" s="506" t="e">
        <f aca="false">NA()</f>
        <v>#N/A</v>
      </c>
      <c r="CE68" s="506" t="e">
        <f aca="false">NA()</f>
        <v>#N/A</v>
      </c>
      <c r="CF68" s="506" t="e">
        <f aca="false">NA()</f>
        <v>#N/A</v>
      </c>
    </row>
    <row r="69" customFormat="false" ht="12.75" hidden="false" customHeight="false" outlineLevel="0" collapsed="false">
      <c r="A69" s="449"/>
      <c r="E69" s="495"/>
      <c r="F69" s="497" t="n">
        <v>9</v>
      </c>
      <c r="G69" s="501" t="str">
        <f aca="false">IF('AIAG GR&amp;R'!K22="","",'AIAG GR&amp;R'!K22)</f>
        <v/>
      </c>
      <c r="H69" s="501" t="str">
        <f aca="false">IF('AIAG GR&amp;R'!K23="","",'AIAG GR&amp;R'!K23)</f>
        <v/>
      </c>
      <c r="I69" s="501" t="str">
        <f aca="false">IF('AIAG GR&amp;R'!K24="","",'AIAG GR&amp;R'!K24)</f>
        <v/>
      </c>
      <c r="K69" s="504" t="str">
        <f aca="false">IF(G69="","",AVERAGE(G69:I69))</f>
        <v/>
      </c>
      <c r="L69" s="504" t="str">
        <f aca="false">IF(G69="","",MAX(G69:I69)-MIN(G69:I69))</f>
        <v/>
      </c>
      <c r="M69" s="505"/>
      <c r="N69" s="497" t="n">
        <v>9</v>
      </c>
      <c r="O69" s="487" t="e">
        <f aca="false">NA()</f>
        <v>#N/A</v>
      </c>
      <c r="P69" s="487" t="e">
        <f aca="false">NA()</f>
        <v>#N/A</v>
      </c>
      <c r="Q69" s="487" t="e">
        <f aca="false">IF(G69="",NA(),K69)</f>
        <v>#N/A</v>
      </c>
      <c r="R69" s="487" t="e">
        <f aca="false">NA()</f>
        <v>#N/A</v>
      </c>
      <c r="S69" s="487" t="e">
        <f aca="false">NA()</f>
        <v>#N/A</v>
      </c>
      <c r="T69" s="487" t="e">
        <f aca="false">IF(G69="",NA(),L69)</f>
        <v>#N/A</v>
      </c>
      <c r="U69" s="505"/>
      <c r="V69" s="495"/>
      <c r="W69" s="506" t="e">
        <f aca="false">NA()</f>
        <v>#N/A</v>
      </c>
      <c r="X69" s="506" t="e">
        <f aca="false">NA()</f>
        <v>#N/A</v>
      </c>
      <c r="Y69" s="506" t="e">
        <f aca="false">NA()</f>
        <v>#N/A</v>
      </c>
      <c r="Z69" s="506" t="e">
        <f aca="false">NA()</f>
        <v>#N/A</v>
      </c>
      <c r="AA69" s="506" t="e">
        <f aca="false">NA()</f>
        <v>#N/A</v>
      </c>
      <c r="AB69" s="506" t="e">
        <f aca="false">NA()</f>
        <v>#N/A</v>
      </c>
      <c r="AC69" s="495"/>
      <c r="AD69" s="495"/>
      <c r="AE69" s="506" t="e">
        <f aca="false">NA()</f>
        <v>#N/A</v>
      </c>
      <c r="AF69" s="506" t="e">
        <f aca="false">NA()</f>
        <v>#N/A</v>
      </c>
      <c r="AG69" s="506" t="e">
        <f aca="false">NA()</f>
        <v>#N/A</v>
      </c>
      <c r="AH69" s="506" t="e">
        <f aca="false">NA()</f>
        <v>#N/A</v>
      </c>
      <c r="AI69" s="506" t="e">
        <f aca="false">NA()</f>
        <v>#N/A</v>
      </c>
      <c r="AJ69" s="506" t="e">
        <f aca="false">NA()</f>
        <v>#N/A</v>
      </c>
      <c r="AK69" s="495"/>
      <c r="AL69" s="495"/>
      <c r="AM69" s="506" t="e">
        <f aca="false">NA()</f>
        <v>#N/A</v>
      </c>
      <c r="AN69" s="506" t="e">
        <f aca="false">NA()</f>
        <v>#N/A</v>
      </c>
      <c r="AO69" s="506" t="e">
        <f aca="false">NA()</f>
        <v>#N/A</v>
      </c>
      <c r="AP69" s="506" t="e">
        <f aca="false">NA()</f>
        <v>#N/A</v>
      </c>
      <c r="AQ69" s="506" t="e">
        <f aca="false">NA()</f>
        <v>#N/A</v>
      </c>
      <c r="AR69" s="506" t="e">
        <f aca="false">NA()</f>
        <v>#N/A</v>
      </c>
      <c r="AS69" s="495"/>
      <c r="AT69" s="495"/>
      <c r="AU69" s="506" t="e">
        <f aca="false">NA()</f>
        <v>#N/A</v>
      </c>
      <c r="AV69" s="506" t="e">
        <f aca="false">NA()</f>
        <v>#N/A</v>
      </c>
      <c r="AW69" s="506" t="e">
        <f aca="false">NA()</f>
        <v>#N/A</v>
      </c>
      <c r="AX69" s="506" t="e">
        <f aca="false">NA()</f>
        <v>#N/A</v>
      </c>
      <c r="AY69" s="506" t="e">
        <f aca="false">NA()</f>
        <v>#N/A</v>
      </c>
      <c r="AZ69" s="506" t="e">
        <f aca="false">NA()</f>
        <v>#N/A</v>
      </c>
      <c r="BA69" s="495"/>
      <c r="BB69" s="495"/>
      <c r="BC69" s="506" t="e">
        <f aca="false">NA()</f>
        <v>#N/A</v>
      </c>
      <c r="BD69" s="506" t="e">
        <f aca="false">NA()</f>
        <v>#N/A</v>
      </c>
      <c r="BE69" s="506" t="e">
        <f aca="false">NA()</f>
        <v>#N/A</v>
      </c>
      <c r="BF69" s="506" t="e">
        <f aca="false">NA()</f>
        <v>#N/A</v>
      </c>
      <c r="BG69" s="506" t="e">
        <f aca="false">NA()</f>
        <v>#N/A</v>
      </c>
      <c r="BH69" s="506" t="e">
        <f aca="false">NA()</f>
        <v>#N/A</v>
      </c>
      <c r="BI69" s="495"/>
      <c r="BJ69" s="495"/>
      <c r="BK69" s="506" t="e">
        <f aca="false">NA()</f>
        <v>#N/A</v>
      </c>
      <c r="BL69" s="506" t="e">
        <f aca="false">NA()</f>
        <v>#N/A</v>
      </c>
      <c r="BM69" s="506" t="e">
        <f aca="false">NA()</f>
        <v>#N/A</v>
      </c>
      <c r="BN69" s="506" t="e">
        <f aca="false">NA()</f>
        <v>#N/A</v>
      </c>
      <c r="BO69" s="506" t="e">
        <f aca="false">NA()</f>
        <v>#N/A</v>
      </c>
      <c r="BP69" s="506" t="e">
        <f aca="false">NA()</f>
        <v>#N/A</v>
      </c>
      <c r="BQ69" s="495"/>
      <c r="BR69" s="495"/>
      <c r="BS69" s="506" t="e">
        <f aca="false">NA()</f>
        <v>#N/A</v>
      </c>
      <c r="BT69" s="506" t="e">
        <f aca="false">NA()</f>
        <v>#N/A</v>
      </c>
      <c r="BU69" s="506" t="e">
        <f aca="false">NA()</f>
        <v>#N/A</v>
      </c>
      <c r="BV69" s="506" t="e">
        <f aca="false">NA()</f>
        <v>#N/A</v>
      </c>
      <c r="BW69" s="506" t="e">
        <f aca="false">NA()</f>
        <v>#N/A</v>
      </c>
      <c r="BX69" s="506" t="e">
        <f aca="false">NA()</f>
        <v>#N/A</v>
      </c>
      <c r="BY69" s="495"/>
      <c r="BZ69" s="495"/>
      <c r="CA69" s="506" t="e">
        <f aca="false">NA()</f>
        <v>#N/A</v>
      </c>
      <c r="CB69" s="506" t="e">
        <f aca="false">NA()</f>
        <v>#N/A</v>
      </c>
      <c r="CC69" s="506" t="e">
        <f aca="false">NA()</f>
        <v>#N/A</v>
      </c>
      <c r="CD69" s="506" t="e">
        <f aca="false">NA()</f>
        <v>#N/A</v>
      </c>
      <c r="CE69" s="506" t="e">
        <f aca="false">NA()</f>
        <v>#N/A</v>
      </c>
      <c r="CF69" s="506" t="e">
        <f aca="false">NA()</f>
        <v>#N/A</v>
      </c>
    </row>
    <row r="70" customFormat="false" ht="12.75" hidden="false" customHeight="false" outlineLevel="0" collapsed="false">
      <c r="A70" s="449"/>
      <c r="E70" s="495"/>
      <c r="F70" s="497" t="n">
        <v>10</v>
      </c>
      <c r="G70" s="501" t="str">
        <f aca="false">IF('AIAG GR&amp;R'!L22="","",'AIAG GR&amp;R'!L22)</f>
        <v/>
      </c>
      <c r="H70" s="501" t="str">
        <f aca="false">IF('AIAG GR&amp;R'!L23="","",'AIAG GR&amp;R'!L23)</f>
        <v/>
      </c>
      <c r="I70" s="501" t="str">
        <f aca="false">IF('AIAG GR&amp;R'!L24="","",'AIAG GR&amp;R'!L24)</f>
        <v/>
      </c>
      <c r="K70" s="507" t="str">
        <f aca="false">IF(G70="","",AVERAGE(G70:I70))</f>
        <v/>
      </c>
      <c r="L70" s="507" t="str">
        <f aca="false">IF(G70="","",MAX(G70:I70)-MIN(G70:I70))</f>
        <v/>
      </c>
      <c r="M70" s="505"/>
      <c r="N70" s="497" t="n">
        <v>10</v>
      </c>
      <c r="O70" s="487" t="e">
        <f aca="false">NA()</f>
        <v>#N/A</v>
      </c>
      <c r="P70" s="487" t="e">
        <f aca="false">NA()</f>
        <v>#N/A</v>
      </c>
      <c r="Q70" s="487" t="e">
        <f aca="false">IF(G70="",NA(),K70)</f>
        <v>#N/A</v>
      </c>
      <c r="R70" s="487" t="e">
        <f aca="false">NA()</f>
        <v>#N/A</v>
      </c>
      <c r="S70" s="487" t="e">
        <f aca="false">NA()</f>
        <v>#N/A</v>
      </c>
      <c r="T70" s="487" t="e">
        <f aca="false">IF(G70="",NA(),L70)</f>
        <v>#N/A</v>
      </c>
      <c r="U70" s="505"/>
      <c r="V70" s="495"/>
      <c r="W70" s="506" t="e">
        <f aca="false">NA()</f>
        <v>#N/A</v>
      </c>
      <c r="X70" s="506" t="e">
        <f aca="false">NA()</f>
        <v>#N/A</v>
      </c>
      <c r="Y70" s="506" t="e">
        <f aca="false">NA()</f>
        <v>#N/A</v>
      </c>
      <c r="Z70" s="506" t="e">
        <f aca="false">NA()</f>
        <v>#N/A</v>
      </c>
      <c r="AA70" s="506" t="e">
        <f aca="false">NA()</f>
        <v>#N/A</v>
      </c>
      <c r="AB70" s="506" t="e">
        <f aca="false">NA()</f>
        <v>#N/A</v>
      </c>
      <c r="AC70" s="495"/>
      <c r="AD70" s="495"/>
      <c r="AE70" s="506" t="e">
        <f aca="false">NA()</f>
        <v>#N/A</v>
      </c>
      <c r="AF70" s="506" t="e">
        <f aca="false">NA()</f>
        <v>#N/A</v>
      </c>
      <c r="AG70" s="506" t="e">
        <f aca="false">NA()</f>
        <v>#N/A</v>
      </c>
      <c r="AH70" s="506" t="e">
        <f aca="false">NA()</f>
        <v>#N/A</v>
      </c>
      <c r="AI70" s="506" t="e">
        <f aca="false">NA()</f>
        <v>#N/A</v>
      </c>
      <c r="AJ70" s="506" t="e">
        <f aca="false">NA()</f>
        <v>#N/A</v>
      </c>
      <c r="AK70" s="495"/>
      <c r="AL70" s="495"/>
      <c r="AM70" s="506" t="e">
        <f aca="false">NA()</f>
        <v>#N/A</v>
      </c>
      <c r="AN70" s="506" t="e">
        <f aca="false">NA()</f>
        <v>#N/A</v>
      </c>
      <c r="AO70" s="506" t="e">
        <f aca="false">NA()</f>
        <v>#N/A</v>
      </c>
      <c r="AP70" s="506" t="e">
        <f aca="false">NA()</f>
        <v>#N/A</v>
      </c>
      <c r="AQ70" s="506" t="e">
        <f aca="false">NA()</f>
        <v>#N/A</v>
      </c>
      <c r="AR70" s="506" t="e">
        <f aca="false">NA()</f>
        <v>#N/A</v>
      </c>
      <c r="AS70" s="495"/>
      <c r="AT70" s="495"/>
      <c r="AU70" s="506" t="e">
        <f aca="false">NA()</f>
        <v>#N/A</v>
      </c>
      <c r="AV70" s="506" t="e">
        <f aca="false">NA()</f>
        <v>#N/A</v>
      </c>
      <c r="AW70" s="506" t="e">
        <f aca="false">NA()</f>
        <v>#N/A</v>
      </c>
      <c r="AX70" s="506" t="e">
        <f aca="false">NA()</f>
        <v>#N/A</v>
      </c>
      <c r="AY70" s="506" t="e">
        <f aca="false">NA()</f>
        <v>#N/A</v>
      </c>
      <c r="AZ70" s="506" t="e">
        <f aca="false">NA()</f>
        <v>#N/A</v>
      </c>
      <c r="BA70" s="495"/>
      <c r="BB70" s="495"/>
      <c r="BC70" s="506" t="e">
        <f aca="false">NA()</f>
        <v>#N/A</v>
      </c>
      <c r="BD70" s="506" t="e">
        <f aca="false">NA()</f>
        <v>#N/A</v>
      </c>
      <c r="BE70" s="506" t="e">
        <f aca="false">NA()</f>
        <v>#N/A</v>
      </c>
      <c r="BF70" s="506" t="e">
        <f aca="false">NA()</f>
        <v>#N/A</v>
      </c>
      <c r="BG70" s="506" t="e">
        <f aca="false">NA()</f>
        <v>#N/A</v>
      </c>
      <c r="BH70" s="506" t="e">
        <f aca="false">NA()</f>
        <v>#N/A</v>
      </c>
      <c r="BI70" s="495"/>
      <c r="BJ70" s="495"/>
      <c r="BK70" s="506" t="e">
        <f aca="false">NA()</f>
        <v>#N/A</v>
      </c>
      <c r="BL70" s="506" t="e">
        <f aca="false">NA()</f>
        <v>#N/A</v>
      </c>
      <c r="BM70" s="506" t="e">
        <f aca="false">NA()</f>
        <v>#N/A</v>
      </c>
      <c r="BN70" s="506" t="e">
        <f aca="false">NA()</f>
        <v>#N/A</v>
      </c>
      <c r="BO70" s="506" t="e">
        <f aca="false">NA()</f>
        <v>#N/A</v>
      </c>
      <c r="BP70" s="506" t="e">
        <f aca="false">NA()</f>
        <v>#N/A</v>
      </c>
      <c r="BQ70" s="495"/>
      <c r="BR70" s="495"/>
      <c r="BS70" s="506" t="e">
        <f aca="false">NA()</f>
        <v>#N/A</v>
      </c>
      <c r="BT70" s="506" t="e">
        <f aca="false">NA()</f>
        <v>#N/A</v>
      </c>
      <c r="BU70" s="506" t="e">
        <f aca="false">NA()</f>
        <v>#N/A</v>
      </c>
      <c r="BV70" s="506" t="e">
        <f aca="false">NA()</f>
        <v>#N/A</v>
      </c>
      <c r="BW70" s="506" t="e">
        <f aca="false">NA()</f>
        <v>#N/A</v>
      </c>
      <c r="BX70" s="506" t="e">
        <f aca="false">NA()</f>
        <v>#N/A</v>
      </c>
      <c r="BY70" s="495"/>
      <c r="BZ70" s="495"/>
      <c r="CA70" s="506" t="e">
        <f aca="false">NA()</f>
        <v>#N/A</v>
      </c>
      <c r="CB70" s="506" t="e">
        <f aca="false">NA()</f>
        <v>#N/A</v>
      </c>
      <c r="CC70" s="506" t="e">
        <f aca="false">NA()</f>
        <v>#N/A</v>
      </c>
      <c r="CD70" s="506" t="e">
        <f aca="false">NA()</f>
        <v>#N/A</v>
      </c>
      <c r="CE70" s="506" t="e">
        <f aca="false">NA()</f>
        <v>#N/A</v>
      </c>
      <c r="CF70" s="506" t="e">
        <f aca="false">NA()</f>
        <v>#N/A</v>
      </c>
    </row>
    <row r="71" customFormat="false" ht="12.75" hidden="false" customHeight="false" outlineLevel="0" collapsed="false">
      <c r="A71" s="449"/>
      <c r="K71" s="504" t="e">
        <f aca="false">AVERAGE(K41:K70)</f>
        <v>#DIV/0!</v>
      </c>
      <c r="L71" s="504" t="e">
        <f aca="false">AVERAGE(L41:L70)</f>
        <v>#DIV/0!</v>
      </c>
      <c r="O71" s="502" t="str">
        <f aca="false">IF($AC$112=$O$38,O38,IF($AC$112=$W$38,W38,IF($AC$112=$AE$38,AE38,IF($AC$112=$AM$38,AM38,IF($AC$112=$AU$38,AU38,"")))))</f>
        <v/>
      </c>
      <c r="W71" s="487" t="str">
        <f aca="false">IF($AC$112=$BC$38,BC38,IF($AC$112=$BK$38,BK38,IF($AC$112=$BS$38,BS38,IF($AC$112=$CA$38,CA38,""))))</f>
        <v/>
      </c>
      <c r="AR71" s="0" t="s">
        <v>422</v>
      </c>
      <c r="AS71" s="0" t="s">
        <v>423</v>
      </c>
      <c r="AT71" s="0" t="s">
        <v>424</v>
      </c>
      <c r="AU71" s="0" t="s">
        <v>425</v>
      </c>
      <c r="AV71" s="0" t="s">
        <v>426</v>
      </c>
      <c r="AW71" s="0" t="s">
        <v>427</v>
      </c>
      <c r="AX71" s="0" t="s">
        <v>428</v>
      </c>
      <c r="AY71" s="0" t="s">
        <v>429</v>
      </c>
      <c r="AZ71" s="0" t="s">
        <v>430</v>
      </c>
      <c r="BA71" s="0" t="s">
        <v>431</v>
      </c>
      <c r="BB71" s="0" t="s">
        <v>432</v>
      </c>
      <c r="BC71" s="0" t="s">
        <v>433</v>
      </c>
      <c r="BD71" s="0" t="s">
        <v>434</v>
      </c>
      <c r="BE71" s="0" t="s">
        <v>435</v>
      </c>
      <c r="BF71" s="0" t="s">
        <v>436</v>
      </c>
      <c r="BG71" s="0" t="s">
        <v>437</v>
      </c>
      <c r="BH71" s="0" t="s">
        <v>438</v>
      </c>
      <c r="BI71" s="0" t="s">
        <v>439</v>
      </c>
      <c r="BJ71" s="0" t="s">
        <v>440</v>
      </c>
      <c r="BK71" s="0" t="s">
        <v>441</v>
      </c>
      <c r="BL71" s="0" t="s">
        <v>442</v>
      </c>
      <c r="BM71" s="0" t="s">
        <v>443</v>
      </c>
      <c r="BN71" s="0" t="s">
        <v>444</v>
      </c>
      <c r="BO71" s="0" t="s">
        <v>445</v>
      </c>
      <c r="BP71" s="0" t="s">
        <v>446</v>
      </c>
      <c r="BQ71" s="0" t="s">
        <v>447</v>
      </c>
      <c r="BR71" s="0" t="s">
        <v>448</v>
      </c>
      <c r="BS71" s="0" t="s">
        <v>449</v>
      </c>
      <c r="BT71" s="0" t="s">
        <v>450</v>
      </c>
      <c r="BU71" s="0" t="s">
        <v>451</v>
      </c>
      <c r="BV71" s="0" t="s">
        <v>452</v>
      </c>
      <c r="BW71" s="0" t="s">
        <v>453</v>
      </c>
    </row>
    <row r="72" customFormat="false" ht="12.75" hidden="false" customHeight="false" outlineLevel="0" collapsed="false">
      <c r="A72" s="449"/>
      <c r="N72" s="493"/>
      <c r="O72" s="494" t="s">
        <v>454</v>
      </c>
      <c r="P72" s="494"/>
      <c r="Q72" s="494"/>
      <c r="R72" s="494"/>
      <c r="S72" s="494"/>
      <c r="T72" s="494"/>
      <c r="W72" s="494" t="s">
        <v>455</v>
      </c>
      <c r="X72" s="494"/>
      <c r="Y72" s="494"/>
      <c r="Z72" s="494"/>
      <c r="AA72" s="494"/>
      <c r="AB72" s="494"/>
      <c r="AD72" s="508"/>
      <c r="AF72" s="0" t="s">
        <v>255</v>
      </c>
      <c r="AI72" s="0" t="s">
        <v>259</v>
      </c>
      <c r="AL72" s="0" t="s">
        <v>262</v>
      </c>
      <c r="AR72" s="509" t="s">
        <v>456</v>
      </c>
      <c r="AS72" s="455" t="e">
        <f aca="false">IF(G41="",NA(),G41)</f>
        <v>#N/A</v>
      </c>
      <c r="AT72" s="455" t="e">
        <f aca="false">IF(H41="",NA(),H41)</f>
        <v>#N/A</v>
      </c>
      <c r="AU72" s="455" t="e">
        <f aca="false">IF(I41="",NA(),I41)</f>
        <v>#N/A</v>
      </c>
      <c r="AV72" s="455" t="e">
        <f aca="false">IF(G42="",NA(),G42)</f>
        <v>#N/A</v>
      </c>
      <c r="AW72" s="455" t="e">
        <f aca="false">IF(H42="",NA(),H42)</f>
        <v>#N/A</v>
      </c>
      <c r="AX72" s="455" t="e">
        <f aca="false">IF(I42="",NA(),I42)</f>
        <v>#N/A</v>
      </c>
      <c r="AY72" s="455" t="e">
        <f aca="false">IF(G43="",NA(),G43)</f>
        <v>#N/A</v>
      </c>
      <c r="AZ72" s="455" t="e">
        <f aca="false">IF(H43="",NA(),H43)</f>
        <v>#N/A</v>
      </c>
      <c r="BA72" s="455" t="e">
        <f aca="false">IF(I43="",NA(),I43)</f>
        <v>#N/A</v>
      </c>
      <c r="BB72" s="455" t="e">
        <f aca="false">IF(G44="",NA(),G44)</f>
        <v>#N/A</v>
      </c>
      <c r="BC72" s="455" t="e">
        <f aca="false">IF(H44="",NA(),H44)</f>
        <v>#N/A</v>
      </c>
      <c r="BD72" s="455" t="e">
        <f aca="false">IF(I44="",NA(),I44)</f>
        <v>#N/A</v>
      </c>
      <c r="BE72" s="455" t="e">
        <f aca="false">IF(G45="",NA(),G45)</f>
        <v>#N/A</v>
      </c>
      <c r="BF72" s="455" t="e">
        <f aca="false">IF(H45="",NA(),H45)</f>
        <v>#N/A</v>
      </c>
      <c r="BG72" s="455" t="e">
        <f aca="false">IF(I45="",NA(),I45)</f>
        <v>#N/A</v>
      </c>
      <c r="BH72" s="455" t="e">
        <f aca="false">IF(G46="",NA(),G46)</f>
        <v>#N/A</v>
      </c>
      <c r="BI72" s="455" t="e">
        <f aca="false">IF(H46="",NA(),H46)</f>
        <v>#N/A</v>
      </c>
      <c r="BJ72" s="455" t="e">
        <f aca="false">IF(I46="",NA(),I46)</f>
        <v>#N/A</v>
      </c>
      <c r="BK72" s="455" t="e">
        <f aca="false">IF(G47="",NA(),G47)</f>
        <v>#N/A</v>
      </c>
      <c r="BL72" s="455" t="e">
        <f aca="false">IF(H47="",NA(),H47)</f>
        <v>#N/A</v>
      </c>
      <c r="BM72" s="455" t="e">
        <f aca="false">IF(I47="",NA(),I47)</f>
        <v>#N/A</v>
      </c>
      <c r="BN72" s="455" t="e">
        <f aca="false">IF(G48="",NA(),G48)</f>
        <v>#N/A</v>
      </c>
      <c r="BO72" s="455" t="e">
        <f aca="false">IF(H48="",NA(),H48)</f>
        <v>#N/A</v>
      </c>
      <c r="BP72" s="455" t="e">
        <f aca="false">IF(I48="",NA(),I48)</f>
        <v>#N/A</v>
      </c>
      <c r="BQ72" s="455" t="e">
        <f aca="false">IF(G49="",NA(),G49)</f>
        <v>#N/A</v>
      </c>
      <c r="BR72" s="455" t="e">
        <f aca="false">IF(H49="",NA(),H49)</f>
        <v>#N/A</v>
      </c>
      <c r="BS72" s="455" t="e">
        <f aca="false">IF(I49="",NA(),I49)</f>
        <v>#N/A</v>
      </c>
      <c r="BT72" s="455" t="e">
        <f aca="false">IF(G50="",NA(),G50)</f>
        <v>#N/A</v>
      </c>
      <c r="BU72" s="455" t="e">
        <f aca="false">IF(H50="",NA(),H50)</f>
        <v>#N/A</v>
      </c>
      <c r="BV72" s="455" t="e">
        <f aca="false">IF(I50="",NA(),I50)</f>
        <v>#N/A</v>
      </c>
      <c r="BW72" s="510" t="e">
        <f aca="false">AVERAGE(AS72:BV72)</f>
        <v>#N/A</v>
      </c>
    </row>
    <row r="73" customFormat="false" ht="12.75" hidden="false" customHeight="false" outlineLevel="0" collapsed="false">
      <c r="A73" s="449"/>
      <c r="N73" s="493"/>
      <c r="O73" s="494" t="s">
        <v>254</v>
      </c>
      <c r="P73" s="494"/>
      <c r="Q73" s="494"/>
      <c r="R73" s="494" t="s">
        <v>257</v>
      </c>
      <c r="S73" s="494"/>
      <c r="T73" s="494"/>
      <c r="W73" s="494" t="s">
        <v>254</v>
      </c>
      <c r="X73" s="494"/>
      <c r="Y73" s="494"/>
      <c r="Z73" s="494" t="s">
        <v>257</v>
      </c>
      <c r="AA73" s="494"/>
      <c r="AB73" s="494"/>
      <c r="AD73" s="508"/>
      <c r="AF73" s="0" t="n">
        <v>1</v>
      </c>
      <c r="AG73" s="0" t="n">
        <v>2</v>
      </c>
      <c r="AH73" s="0" t="n">
        <v>3</v>
      </c>
      <c r="AI73" s="0" t="n">
        <v>1</v>
      </c>
      <c r="AJ73" s="0" t="n">
        <v>2</v>
      </c>
      <c r="AK73" s="0" t="n">
        <v>3</v>
      </c>
      <c r="AL73" s="0" t="n">
        <v>1</v>
      </c>
      <c r="AM73" s="0" t="n">
        <v>2</v>
      </c>
      <c r="AN73" s="0" t="n">
        <v>3</v>
      </c>
      <c r="AO73" s="0" t="s">
        <v>456</v>
      </c>
      <c r="AP73" s="0" t="s">
        <v>457</v>
      </c>
      <c r="AQ73" s="0" t="s">
        <v>458</v>
      </c>
      <c r="AR73" s="509" t="s">
        <v>457</v>
      </c>
      <c r="AS73" s="455" t="e">
        <f aca="false">IF(G51="",NA(),G51)</f>
        <v>#N/A</v>
      </c>
      <c r="AT73" s="455" t="e">
        <f aca="false">IF(H51="",NA(),H51)</f>
        <v>#N/A</v>
      </c>
      <c r="AU73" s="455" t="e">
        <f aca="false">IF(I51="",NA(),I51)</f>
        <v>#N/A</v>
      </c>
      <c r="AV73" s="455" t="e">
        <f aca="false">IF(G52="",NA(),G52)</f>
        <v>#N/A</v>
      </c>
      <c r="AW73" s="455" t="e">
        <f aca="false">IF(H52="",NA(),H52)</f>
        <v>#N/A</v>
      </c>
      <c r="AX73" s="455" t="e">
        <f aca="false">IF(I52="",NA(),I52)</f>
        <v>#N/A</v>
      </c>
      <c r="AY73" s="455" t="e">
        <f aca="false">IF(G53="",NA(),G53)</f>
        <v>#N/A</v>
      </c>
      <c r="AZ73" s="455" t="e">
        <f aca="false">IF(H53="",NA(),H53)</f>
        <v>#N/A</v>
      </c>
      <c r="BA73" s="455" t="e">
        <f aca="false">IF(I53="",NA(),I53)</f>
        <v>#N/A</v>
      </c>
      <c r="BB73" s="455" t="e">
        <f aca="false">IF(G54="",NA(),G54)</f>
        <v>#N/A</v>
      </c>
      <c r="BC73" s="455" t="e">
        <f aca="false">IF(H54="",NA(),H54)</f>
        <v>#N/A</v>
      </c>
      <c r="BD73" s="455" t="e">
        <f aca="false">IF(I54="",NA(),I54)</f>
        <v>#N/A</v>
      </c>
      <c r="BE73" s="455" t="e">
        <f aca="false">IF(G55="",NA(),G55)</f>
        <v>#N/A</v>
      </c>
      <c r="BF73" s="455" t="e">
        <f aca="false">IF(H55="",NA(),H55)</f>
        <v>#N/A</v>
      </c>
      <c r="BG73" s="455" t="e">
        <f aca="false">IF(I55="",NA(),I55)</f>
        <v>#N/A</v>
      </c>
      <c r="BH73" s="455" t="e">
        <f aca="false">IF(G56="",NA(),G56)</f>
        <v>#N/A</v>
      </c>
      <c r="BI73" s="455" t="e">
        <f aca="false">IF(H56="",NA(),H56)</f>
        <v>#N/A</v>
      </c>
      <c r="BJ73" s="455" t="e">
        <f aca="false">IF(I56="",NA(),I56)</f>
        <v>#N/A</v>
      </c>
      <c r="BK73" s="455" t="e">
        <f aca="false">IF(G57="",NA(),G57)</f>
        <v>#N/A</v>
      </c>
      <c r="BL73" s="455" t="e">
        <f aca="false">IF(H57="",NA(),H57)</f>
        <v>#N/A</v>
      </c>
      <c r="BM73" s="455" t="e">
        <f aca="false">IF(I57="",NA(),I57)</f>
        <v>#N/A</v>
      </c>
      <c r="BN73" s="455" t="e">
        <f aca="false">IF(G58="",NA(),G58)</f>
        <v>#N/A</v>
      </c>
      <c r="BO73" s="455" t="e">
        <f aca="false">IF(H58="",NA(),H58)</f>
        <v>#N/A</v>
      </c>
      <c r="BP73" s="455" t="e">
        <f aca="false">IF(I58="",NA(),I58)</f>
        <v>#N/A</v>
      </c>
      <c r="BQ73" s="455" t="e">
        <f aca="false">IF(G59="",NA(),G59)</f>
        <v>#N/A</v>
      </c>
      <c r="BR73" s="455" t="e">
        <f aca="false">IF(H59="",NA(),H59)</f>
        <v>#N/A</v>
      </c>
      <c r="BS73" s="455" t="e">
        <f aca="false">IF(I59="",NA(),I59)</f>
        <v>#N/A</v>
      </c>
      <c r="BT73" s="455" t="e">
        <f aca="false">IF(G60="",NA(),G60)</f>
        <v>#N/A</v>
      </c>
      <c r="BU73" s="455" t="e">
        <f aca="false">IF(H60="",NA(),H60)</f>
        <v>#N/A</v>
      </c>
      <c r="BV73" s="455" t="e">
        <f aca="false">IF(I60="",NA(),I60)</f>
        <v>#N/A</v>
      </c>
      <c r="BW73" s="510" t="e">
        <f aca="false">AVERAGE(AS73:BV73)</f>
        <v>#N/A</v>
      </c>
    </row>
    <row r="74" customFormat="false" ht="12.75" hidden="false" customHeight="false" outlineLevel="0" collapsed="false">
      <c r="A74" s="449"/>
      <c r="E74" s="493"/>
      <c r="F74" s="511"/>
      <c r="G74" s="499"/>
      <c r="H74" s="499"/>
      <c r="I74" s="499"/>
      <c r="N74" s="495" t="str">
        <f aca="false">IF($AC$111=$O$38,N41,IF($AC$111=$W$38,V41,IF($AC$111=$AE$38,AD41,IF($AC$111=$AM$38,AL41,IF($AC$111=$AU$38,AT41,"")))))</f>
        <v/>
      </c>
      <c r="O74" s="487" t="str">
        <f aca="false">IF($AC$112=$O$38,O41,IF($AC$112=$W$38,W41,IF($AC$112=$AE$38,AE41,IF($AC$112=$AM$38,AM41,IF($AC$112=$AU$38,AU41,"")))))</f>
        <v/>
      </c>
      <c r="P74" s="487" t="str">
        <f aca="false">IF($AC$112=$O$38,P41,IF($AC$112=$W$38,X41,IF($AC$112=$AE$38,AF41,IF($AC$112=$AM$38,AN41,IF($AC$112=$AU$38,AV41,"")))))</f>
        <v/>
      </c>
      <c r="Q74" s="487" t="str">
        <f aca="false">IF($AC$112=$O$38,Q41,IF($AC$112=$W$38,Y41,IF($AC$112=$AE$38,AG41,IF($AC$112=$AM$38,AO41,IF($AC$112=$AU$38,AW41,"")))))</f>
        <v/>
      </c>
      <c r="R74" s="487" t="str">
        <f aca="false">IF($AC$112=$O$38,R41,IF($AC$112=$W$38,Z41,IF($AC$112=$AE$38,AH41,IF($AC$112=$AM$38,AP41,IF($AC$112=$AU$38,AX41,"")))))</f>
        <v/>
      </c>
      <c r="S74" s="487" t="str">
        <f aca="false">IF($AC$112=$O$38,S41,IF($AC$112=$W$38,AA41,IF($AC$112=$AE$38,AI41,IF($AC$112=$AM$38,AQ41,IF($AC$112=$AU$38,AY41,"")))))</f>
        <v/>
      </c>
      <c r="T74" s="487" t="str">
        <f aca="false">IF($AC$112=$O$38,T41,IF($AC$112=$W$38,AB41,IF($AC$112=$AE$38,AJ41,IF($AC$112=$AM$38,AR41,IF($AC$112=$AU$38,AZ41,"")))))</f>
        <v/>
      </c>
      <c r="V74" s="487" t="str">
        <f aca="false">IF($AC$112=$BC$38,BB41,IF($AC$112=$BK$38,BJ41,IF($AC$112=$BS$38,BR41,IF($AC$112=$CA$38,BZ41,""))))</f>
        <v/>
      </c>
      <c r="W74" s="487" t="str">
        <f aca="false">IF($AC$112=$BC$38,BC41,IF($AC$112=$BK$38,BK41,IF($AC$112=$BS$38,BS41,IF($AC$112=$CA$38,CA41,""))))</f>
        <v/>
      </c>
      <c r="X74" s="487" t="str">
        <f aca="false">IF($AC$112=$BC$38,BD41,IF($AC$112=$BK$38,BL41,IF($AC$112=$BS$38,BT41,IF($AC$112=$CA$38,CB41,""))))</f>
        <v/>
      </c>
      <c r="Y74" s="487" t="str">
        <f aca="false">IF($AC$112=$BC$38,BE41,IF($AC$112=$BK$38,BM41,IF($AC$112=$BS$38,BU41,IF($AC$112=$CA$38,CC41,""))))</f>
        <v/>
      </c>
      <c r="Z74" s="487" t="str">
        <f aca="false">IF($AC$112=$BC$38,BF41,IF($AC$112=$BK$38,BN41,IF($AC$112=$BS$38,BV41,IF($AC$112=$CA$38,CD41,""))))</f>
        <v/>
      </c>
      <c r="AA74" s="487" t="str">
        <f aca="false">IF($AC$112=$BC$38,BG41,IF($AC$112=$BK$38,BO41,IF($AC$112=$BS$38,BW41,IF($AC$112=$CA$38,CE41,""))))</f>
        <v/>
      </c>
      <c r="AB74" s="487" t="str">
        <f aca="false">IF($AC$112=$BC$38,BH41,IF($AC$112=$BK$38,BP41,IF($AC$112=$BS$38,BX41,IF($AC$112=$CA$38,CF41,""))))</f>
        <v/>
      </c>
      <c r="AD74" s="508"/>
      <c r="AE74" s="509" t="e">
        <f aca="false">IF(G41="",NA(),F41)</f>
        <v>#N/A</v>
      </c>
      <c r="AF74" s="452" t="e">
        <f aca="false">IF(G41="",NA(),G41)</f>
        <v>#N/A</v>
      </c>
      <c r="AG74" s="512" t="e">
        <f aca="false">IF(H41="",NA(),H41)</f>
        <v>#N/A</v>
      </c>
      <c r="AH74" s="454" t="e">
        <f aca="false">IF(I41="",NA(),I41)</f>
        <v>#N/A</v>
      </c>
      <c r="AI74" s="512" t="e">
        <f aca="false">IF(G51="",NA(),G51)</f>
        <v>#N/A</v>
      </c>
      <c r="AJ74" s="512" t="e">
        <f aca="false">IF(H51="",NA(),H51)</f>
        <v>#N/A</v>
      </c>
      <c r="AK74" s="512" t="e">
        <f aca="false">IF(I51="",NA(),I51)</f>
        <v>#N/A</v>
      </c>
      <c r="AL74" s="452" t="e">
        <f aca="false">IF(G61="",NA(),G61)</f>
        <v>#N/A</v>
      </c>
      <c r="AM74" s="512" t="e">
        <f aca="false">IF(H61="",NA(),H61)</f>
        <v>#N/A</v>
      </c>
      <c r="AN74" s="512" t="e">
        <f aca="false">IF(I61="",NA(),I61)</f>
        <v>#N/A</v>
      </c>
      <c r="AO74" s="481" t="e">
        <f aca="false">IF('AIAG GR&amp;R'!$F$7=3,AVERAGE(G41:I41,G51:I51,G61:I61),IF('AIAG GR&amp;R'!$F$7=2,AVERAGE(G41:I41,G51:I51),AVERAGE(G41:I41)))</f>
        <v>#DIV/0!</v>
      </c>
      <c r="AP74" s="481"/>
      <c r="AQ74" s="481"/>
      <c r="AR74" s="509" t="s">
        <v>458</v>
      </c>
      <c r="AS74" s="455" t="e">
        <f aca="false">IF(G61="",NA(),G61)</f>
        <v>#N/A</v>
      </c>
      <c r="AT74" s="455" t="e">
        <f aca="false">IF(H61="",NA(),H61)</f>
        <v>#N/A</v>
      </c>
      <c r="AU74" s="455" t="e">
        <f aca="false">IF(I61="",NA(),I61)</f>
        <v>#N/A</v>
      </c>
      <c r="AV74" s="455" t="e">
        <f aca="false">IF(G62="",NA(),G62)</f>
        <v>#N/A</v>
      </c>
      <c r="AW74" s="455" t="e">
        <f aca="false">IF(H62="",NA(),H62)</f>
        <v>#N/A</v>
      </c>
      <c r="AX74" s="455" t="e">
        <f aca="false">IF(I62="",NA(),I62)</f>
        <v>#N/A</v>
      </c>
      <c r="AY74" s="455" t="e">
        <f aca="false">IF(G63="",NA(),G63)</f>
        <v>#N/A</v>
      </c>
      <c r="AZ74" s="455" t="e">
        <f aca="false">IF(H63="",NA(),H63)</f>
        <v>#N/A</v>
      </c>
      <c r="BA74" s="455" t="e">
        <f aca="false">IF(I63="",NA(),I63)</f>
        <v>#N/A</v>
      </c>
      <c r="BB74" s="455" t="e">
        <f aca="false">IF(G64="",NA(),G64)</f>
        <v>#N/A</v>
      </c>
      <c r="BC74" s="455" t="e">
        <f aca="false">IF(H64="",NA(),H64)</f>
        <v>#N/A</v>
      </c>
      <c r="BD74" s="455" t="e">
        <f aca="false">IF(I64="",NA(),I64)</f>
        <v>#N/A</v>
      </c>
      <c r="BE74" s="455" t="e">
        <f aca="false">IF(G65="",NA(),G65)</f>
        <v>#N/A</v>
      </c>
      <c r="BF74" s="455" t="e">
        <f aca="false">IF(H65="",NA(),H65)</f>
        <v>#N/A</v>
      </c>
      <c r="BG74" s="455" t="e">
        <f aca="false">IF(I65="",NA(),I65)</f>
        <v>#N/A</v>
      </c>
      <c r="BH74" s="455" t="e">
        <f aca="false">IF(G66="",NA(),G66)</f>
        <v>#N/A</v>
      </c>
      <c r="BI74" s="455" t="e">
        <f aca="false">IF(H66="",NA(),H66)</f>
        <v>#N/A</v>
      </c>
      <c r="BJ74" s="455" t="e">
        <f aca="false">IF(I66="",NA(),I66)</f>
        <v>#N/A</v>
      </c>
      <c r="BK74" s="455" t="e">
        <f aca="false">IF(G67="",NA(),G67)</f>
        <v>#N/A</v>
      </c>
      <c r="BL74" s="455" t="e">
        <f aca="false">IF(H67="",NA(),H67)</f>
        <v>#N/A</v>
      </c>
      <c r="BM74" s="455" t="e">
        <f aca="false">IF(I67="",NA(),I67)</f>
        <v>#N/A</v>
      </c>
      <c r="BN74" s="455" t="e">
        <f aca="false">IF(G68="",NA(),G68)</f>
        <v>#N/A</v>
      </c>
      <c r="BO74" s="455" t="e">
        <f aca="false">IF(H68="",NA(),H68)</f>
        <v>#N/A</v>
      </c>
      <c r="BP74" s="455" t="e">
        <f aca="false">IF(I68="",NA(),I68)</f>
        <v>#N/A</v>
      </c>
      <c r="BQ74" s="455" t="e">
        <f aca="false">IF(G69="",NA(),G69)</f>
        <v>#N/A</v>
      </c>
      <c r="BR74" s="455" t="e">
        <f aca="false">IF(H69="",NA(),H69)</f>
        <v>#N/A</v>
      </c>
      <c r="BS74" s="455" t="e">
        <f aca="false">IF(I69="",NA(),I69)</f>
        <v>#N/A</v>
      </c>
      <c r="BT74" s="455" t="e">
        <f aca="false">IF(G70="",NA(),G70)</f>
        <v>#N/A</v>
      </c>
      <c r="BU74" s="455" t="e">
        <f aca="false">IF(H70="",NA(),H70)</f>
        <v>#N/A</v>
      </c>
      <c r="BV74" s="455" t="e">
        <f aca="false">IF(I70="",NA(),I70)</f>
        <v>#N/A</v>
      </c>
      <c r="BW74" s="510" t="e">
        <f aca="false">AVERAGE(AS74:BV74)</f>
        <v>#N/A</v>
      </c>
    </row>
    <row r="75" customFormat="false" ht="12.75" hidden="false" customHeight="false" outlineLevel="0" collapsed="false">
      <c r="J75" s="513" t="e">
        <f aca="false">IF(G41="",NA(),1)</f>
        <v>#N/A</v>
      </c>
      <c r="K75" s="514" t="e">
        <f aca="false">IF(G41="",NA(),F41)</f>
        <v>#N/A</v>
      </c>
      <c r="L75" s="514" t="e">
        <f aca="false">IF(G41="",NA(),G41)</f>
        <v>#N/A</v>
      </c>
      <c r="N75" s="495" t="str">
        <f aca="false">IF($AC$111=$O$38,N42,IF($AC$111=$W$38,V42,IF($AC$111=$AE$38,AD42,IF($AC$111=$AM$38,AL42,IF($AC$111=$AU$38,AT42,"")))))</f>
        <v/>
      </c>
      <c r="O75" s="487" t="str">
        <f aca="false">IF($AC$112=$O$38,O42,IF($AC$112=$W$38,W42,IF($AC$112=$AE$38,AE42,IF($AC$112=$AM$38,AM42,IF($AC$112=$AU$38,AU42,"")))))</f>
        <v/>
      </c>
      <c r="P75" s="487" t="str">
        <f aca="false">IF($AC$112=$O$38,P42,IF($AC$112=$W$38,X42,IF($AC$112=$AE$38,AF42,IF($AC$112=$AM$38,AN42,IF($AC$112=$AU$38,AV42,"")))))</f>
        <v/>
      </c>
      <c r="Q75" s="487" t="str">
        <f aca="false">IF($AC$112=$O$38,Q42,IF($AC$112=$W$38,Y42,IF($AC$112=$AE$38,AG42,IF($AC$112=$AM$38,AO42,IF($AC$112=$AU$38,AW42,"")))))</f>
        <v/>
      </c>
      <c r="R75" s="487" t="str">
        <f aca="false">IF($AC$112=$O$38,R42,IF($AC$112=$W$38,Z42,IF($AC$112=$AE$38,AH42,IF($AC$112=$AM$38,AP42,IF($AC$112=$AU$38,AX42,"")))))</f>
        <v/>
      </c>
      <c r="S75" s="487" t="str">
        <f aca="false">IF($AC$112=$O$38,S42,IF($AC$112=$W$38,AA42,IF($AC$112=$AE$38,AI42,IF($AC$112=$AM$38,AQ42,IF($AC$112=$AU$38,AY42,"")))))</f>
        <v/>
      </c>
      <c r="T75" s="487" t="str">
        <f aca="false">IF($AC$112=$O$38,T42,IF($AC$112=$W$38,AB42,IF($AC$112=$AE$38,AJ42,IF($AC$112=$AM$38,AR42,IF($AC$112=$AU$38,AZ42,"")))))</f>
        <v/>
      </c>
      <c r="V75" s="487" t="str">
        <f aca="false">IF($AC$112=$BC$38,BB42,IF($AC$112=$BK$38,BJ42,IF($AC$112=$BS$38,BR42,IF($AC$112=$CA$38,BZ42,""))))</f>
        <v/>
      </c>
      <c r="W75" s="487" t="str">
        <f aca="false">IF($AC$112=$BC$38,BC42,IF($AC$112=$BK$38,BK42,IF($AC$112=$BS$38,BS42,IF($AC$112=$CA$38,CA42,""))))</f>
        <v/>
      </c>
      <c r="X75" s="487" t="str">
        <f aca="false">IF($AC$112=$BC$38,BD42,IF($AC$112=$BK$38,BL42,IF($AC$112=$BS$38,BT42,IF($AC$112=$CA$38,CB42,""))))</f>
        <v/>
      </c>
      <c r="Y75" s="487" t="str">
        <f aca="false">IF($AC$112=$BC$38,BE42,IF($AC$112=$BK$38,BM42,IF($AC$112=$BS$38,BU42,IF($AC$112=$CA$38,CC42,""))))</f>
        <v/>
      </c>
      <c r="Z75" s="487" t="str">
        <f aca="false">IF($AC$112=$BC$38,BF42,IF($AC$112=$BK$38,BN42,IF($AC$112=$BS$38,BV42,IF($AC$112=$CA$38,CD42,""))))</f>
        <v/>
      </c>
      <c r="AA75" s="487" t="str">
        <f aca="false">IF($AC$112=$BC$38,BG42,IF($AC$112=$BK$38,BO42,IF($AC$112=$BS$38,BW42,IF($AC$112=$CA$38,CE42,""))))</f>
        <v/>
      </c>
      <c r="AB75" s="487" t="str">
        <f aca="false">IF($AC$112=$BC$38,BH42,IF($AC$112=$BK$38,BP42,IF($AC$112=$BS$38,BX42,IF($AC$112=$CA$38,CF42,""))))</f>
        <v/>
      </c>
      <c r="AD75" s="508"/>
      <c r="AE75" s="509" t="e">
        <f aca="false">IF(G42="",NA(),F42)</f>
        <v>#N/A</v>
      </c>
      <c r="AF75" s="515" t="e">
        <f aca="false">IF(G42="",NA(),G42)</f>
        <v>#N/A</v>
      </c>
      <c r="AG75" s="510" t="e">
        <f aca="false">IF(H42="",NA(),H42)</f>
        <v>#N/A</v>
      </c>
      <c r="AH75" s="516" t="e">
        <f aca="false">IF(I42="",NA(),I42)</f>
        <v>#N/A</v>
      </c>
      <c r="AI75" s="510" t="e">
        <f aca="false">IF(G52="",NA(),G52)</f>
        <v>#N/A</v>
      </c>
      <c r="AJ75" s="510" t="e">
        <f aca="false">IF(H52="",NA(),H52)</f>
        <v>#N/A</v>
      </c>
      <c r="AK75" s="510" t="e">
        <f aca="false">IF(I52="",NA(),I52)</f>
        <v>#N/A</v>
      </c>
      <c r="AL75" s="515" t="e">
        <f aca="false">IF(G62="",NA(),G62)</f>
        <v>#N/A</v>
      </c>
      <c r="AM75" s="510" t="e">
        <f aca="false">IF(H62="",NA(),H62)</f>
        <v>#N/A</v>
      </c>
      <c r="AN75" s="510" t="e">
        <f aca="false">IF(I62="",NA(),I62)</f>
        <v>#N/A</v>
      </c>
      <c r="AO75" s="481" t="e">
        <f aca="false">IF('AIAG GR&amp;R'!$F$7=3,AVERAGE(G42:I42,G52:I52,G62:I62),IF('AIAG GR&amp;R'!$F$7=2,AVERAGE(G42:I42,G52:I52),AVERAGE(G42:I42)))</f>
        <v>#DIV/0!</v>
      </c>
      <c r="AP75" s="517"/>
      <c r="AQ75" s="517"/>
      <c r="AR75" s="508"/>
    </row>
    <row r="76" customFormat="false" ht="12.75" hidden="false" customHeight="false" outlineLevel="0" collapsed="false">
      <c r="J76" s="513" t="e">
        <f aca="false">IF(G42="",NA(),1)</f>
        <v>#N/A</v>
      </c>
      <c r="K76" s="514" t="e">
        <f aca="false">IF(G42="",NA(),F42)</f>
        <v>#N/A</v>
      </c>
      <c r="L76" s="514" t="e">
        <f aca="false">IF(G42="",NA(),G42)</f>
        <v>#N/A</v>
      </c>
      <c r="N76" s="495" t="str">
        <f aca="false">IF($AC$111=$O$38,N43,IF($AC$111=$W$38,V43,IF($AC$111=$AE$38,AD43,IF($AC$111=$AM$38,AL43,IF($AC$111=$AU$38,AT43,"")))))</f>
        <v/>
      </c>
      <c r="O76" s="487" t="str">
        <f aca="false">IF($AC$112=$O$38,O43,IF($AC$112=$W$38,W43,IF($AC$112=$AE$38,AE43,IF($AC$112=$AM$38,AM43,IF($AC$112=$AU$38,AU43,"")))))</f>
        <v/>
      </c>
      <c r="P76" s="487" t="str">
        <f aca="false">IF($AC$112=$O$38,P43,IF($AC$112=$W$38,X43,IF($AC$112=$AE$38,AF43,IF($AC$112=$AM$38,AN43,IF($AC$112=$AU$38,AV43,"")))))</f>
        <v/>
      </c>
      <c r="Q76" s="487" t="str">
        <f aca="false">IF($AC$112=$O$38,Q43,IF($AC$112=$W$38,Y43,IF($AC$112=$AE$38,AG43,IF($AC$112=$AM$38,AO43,IF($AC$112=$AU$38,AW43,"")))))</f>
        <v/>
      </c>
      <c r="R76" s="487" t="str">
        <f aca="false">IF($AC$112=$O$38,R43,IF($AC$112=$W$38,Z43,IF($AC$112=$AE$38,AH43,IF($AC$112=$AM$38,AP43,IF($AC$112=$AU$38,AX43,"")))))</f>
        <v/>
      </c>
      <c r="S76" s="487" t="str">
        <f aca="false">IF($AC$112=$O$38,S43,IF($AC$112=$W$38,AA43,IF($AC$112=$AE$38,AI43,IF($AC$112=$AM$38,AQ43,IF($AC$112=$AU$38,AY43,"")))))</f>
        <v/>
      </c>
      <c r="T76" s="487" t="str">
        <f aca="false">IF($AC$112=$O$38,T43,IF($AC$112=$W$38,AB43,IF($AC$112=$AE$38,AJ43,IF($AC$112=$AM$38,AR43,IF($AC$112=$AU$38,AZ43,"")))))</f>
        <v/>
      </c>
      <c r="V76" s="487" t="str">
        <f aca="false">IF($AC$112=$BC$38,BB43,IF($AC$112=$BK$38,BJ43,IF($AC$112=$BS$38,BR43,IF($AC$112=$CA$38,BZ43,""))))</f>
        <v/>
      </c>
      <c r="W76" s="487" t="str">
        <f aca="false">IF($AC$112=$BC$38,BC43,IF($AC$112=$BK$38,BK43,IF($AC$112=$BS$38,BS43,IF($AC$112=$CA$38,CA43,""))))</f>
        <v/>
      </c>
      <c r="X76" s="487" t="str">
        <f aca="false">IF($AC$112=$BC$38,BD43,IF($AC$112=$BK$38,BL43,IF($AC$112=$BS$38,BT43,IF($AC$112=$CA$38,CB43,""))))</f>
        <v/>
      </c>
      <c r="Y76" s="487" t="str">
        <f aca="false">IF($AC$112=$BC$38,BE43,IF($AC$112=$BK$38,BM43,IF($AC$112=$BS$38,BU43,IF($AC$112=$CA$38,CC43,""))))</f>
        <v/>
      </c>
      <c r="Z76" s="487" t="str">
        <f aca="false">IF($AC$112=$BC$38,BF43,IF($AC$112=$BK$38,BN43,IF($AC$112=$BS$38,BV43,IF($AC$112=$CA$38,CD43,""))))</f>
        <v/>
      </c>
      <c r="AA76" s="487" t="str">
        <f aca="false">IF($AC$112=$BC$38,BG43,IF($AC$112=$BK$38,BO43,IF($AC$112=$BS$38,BW43,IF($AC$112=$CA$38,CE43,""))))</f>
        <v/>
      </c>
      <c r="AB76" s="487" t="str">
        <f aca="false">IF($AC$112=$BC$38,BH43,IF($AC$112=$BK$38,BP43,IF($AC$112=$BS$38,BX43,IF($AC$112=$CA$38,CF43,""))))</f>
        <v/>
      </c>
      <c r="AD76" s="508"/>
      <c r="AE76" s="509" t="e">
        <f aca="false">IF(G43="",NA(),F43)</f>
        <v>#N/A</v>
      </c>
      <c r="AF76" s="515" t="e">
        <f aca="false">IF(G43="",NA(),G43)</f>
        <v>#N/A</v>
      </c>
      <c r="AG76" s="510" t="e">
        <f aca="false">IF(H43="",NA(),H43)</f>
        <v>#N/A</v>
      </c>
      <c r="AH76" s="516" t="e">
        <f aca="false">IF(I43="",NA(),I43)</f>
        <v>#N/A</v>
      </c>
      <c r="AI76" s="510" t="e">
        <f aca="false">IF(G53="",NA(),G53)</f>
        <v>#N/A</v>
      </c>
      <c r="AJ76" s="510" t="e">
        <f aca="false">IF(H53="",NA(),H53)</f>
        <v>#N/A</v>
      </c>
      <c r="AK76" s="510" t="e">
        <f aca="false">IF(I53="",NA(),I53)</f>
        <v>#N/A</v>
      </c>
      <c r="AL76" s="515" t="e">
        <f aca="false">IF(G63="",NA(),G63)</f>
        <v>#N/A</v>
      </c>
      <c r="AM76" s="510" t="e">
        <f aca="false">IF(H63="",NA(),H63)</f>
        <v>#N/A</v>
      </c>
      <c r="AN76" s="510" t="e">
        <f aca="false">IF(I63="",NA(),I63)</f>
        <v>#N/A</v>
      </c>
      <c r="AO76" s="481" t="e">
        <f aca="false">IF('AIAG GR&amp;R'!$F$7=3,AVERAGE(G43:I43,G53:I53,G63:I63),IF('AIAG GR&amp;R'!$F$7=2,AVERAGE(G43:I43,G53:I53),AVERAGE(G43:I43)))</f>
        <v>#DIV/0!</v>
      </c>
      <c r="AP76" s="517"/>
      <c r="AQ76" s="517"/>
      <c r="AR76" s="508"/>
    </row>
    <row r="77" customFormat="false" ht="12.75" hidden="false" customHeight="false" outlineLevel="0" collapsed="false">
      <c r="J77" s="513" t="e">
        <f aca="false">IF(G43="",NA(),1)</f>
        <v>#N/A</v>
      </c>
      <c r="K77" s="514" t="e">
        <f aca="false">IF(G43="",NA(),F43)</f>
        <v>#N/A</v>
      </c>
      <c r="L77" s="514" t="e">
        <f aca="false">IF(G43="",NA(),G43)</f>
        <v>#N/A</v>
      </c>
      <c r="N77" s="495" t="str">
        <f aca="false">IF($AC$111=$O$38,N44,IF($AC$111=$W$38,V44,IF($AC$111=$AE$38,AD44,IF($AC$111=$AM$38,AL44,IF($AC$111=$AU$38,AT44,"")))))</f>
        <v/>
      </c>
      <c r="O77" s="487" t="str">
        <f aca="false">IF($AC$112=$O$38,O44,IF($AC$112=$W$38,W44,IF($AC$112=$AE$38,AE44,IF($AC$112=$AM$38,AM44,IF($AC$112=$AU$38,AU44,"")))))</f>
        <v/>
      </c>
      <c r="P77" s="487" t="str">
        <f aca="false">IF($AC$112=$O$38,P44,IF($AC$112=$W$38,X44,IF($AC$112=$AE$38,AF44,IF($AC$112=$AM$38,AN44,IF($AC$112=$AU$38,AV44,"")))))</f>
        <v/>
      </c>
      <c r="Q77" s="487" t="str">
        <f aca="false">IF($AC$112=$O$38,Q44,IF($AC$112=$W$38,Y44,IF($AC$112=$AE$38,AG44,IF($AC$112=$AM$38,AO44,IF($AC$112=$AU$38,AW44,"")))))</f>
        <v/>
      </c>
      <c r="R77" s="487" t="str">
        <f aca="false">IF($AC$112=$O$38,R44,IF($AC$112=$W$38,Z44,IF($AC$112=$AE$38,AH44,IF($AC$112=$AM$38,AP44,IF($AC$112=$AU$38,AX44,"")))))</f>
        <v/>
      </c>
      <c r="S77" s="487" t="str">
        <f aca="false">IF($AC$112=$O$38,S44,IF($AC$112=$W$38,AA44,IF($AC$112=$AE$38,AI44,IF($AC$112=$AM$38,AQ44,IF($AC$112=$AU$38,AY44,"")))))</f>
        <v/>
      </c>
      <c r="T77" s="487" t="str">
        <f aca="false">IF($AC$112=$O$38,T44,IF($AC$112=$W$38,AB44,IF($AC$112=$AE$38,AJ44,IF($AC$112=$AM$38,AR44,IF($AC$112=$AU$38,AZ44,"")))))</f>
        <v/>
      </c>
      <c r="V77" s="487" t="str">
        <f aca="false">IF($AC$112=$BC$38,BB44,IF($AC$112=$BK$38,BJ44,IF($AC$112=$BS$38,BR44,IF($AC$112=$CA$38,BZ44,""))))</f>
        <v/>
      </c>
      <c r="W77" s="487" t="str">
        <f aca="false">IF($AC$112=$BC$38,BC44,IF($AC$112=$BK$38,BK44,IF($AC$112=$BS$38,BS44,IF($AC$112=$CA$38,CA44,""))))</f>
        <v/>
      </c>
      <c r="X77" s="487" t="str">
        <f aca="false">IF($AC$112=$BC$38,BD44,IF($AC$112=$BK$38,BL44,IF($AC$112=$BS$38,BT44,IF($AC$112=$CA$38,CB44,""))))</f>
        <v/>
      </c>
      <c r="Y77" s="487" t="str">
        <f aca="false">IF($AC$112=$BC$38,BE44,IF($AC$112=$BK$38,BM44,IF($AC$112=$BS$38,BU44,IF($AC$112=$CA$38,CC44,""))))</f>
        <v/>
      </c>
      <c r="Z77" s="487" t="str">
        <f aca="false">IF($AC$112=$BC$38,BF44,IF($AC$112=$BK$38,BN44,IF($AC$112=$BS$38,BV44,IF($AC$112=$CA$38,CD44,""))))</f>
        <v/>
      </c>
      <c r="AA77" s="487" t="str">
        <f aca="false">IF($AC$112=$BC$38,BG44,IF($AC$112=$BK$38,BO44,IF($AC$112=$BS$38,BW44,IF($AC$112=$CA$38,CE44,""))))</f>
        <v/>
      </c>
      <c r="AB77" s="487" t="str">
        <f aca="false">IF($AC$112=$BC$38,BH44,IF($AC$112=$BK$38,BP44,IF($AC$112=$BS$38,BX44,IF($AC$112=$CA$38,CF44,""))))</f>
        <v/>
      </c>
      <c r="AD77" s="508"/>
      <c r="AE77" s="509" t="e">
        <f aca="false">IF(G44="",NA(),F44)</f>
        <v>#N/A</v>
      </c>
      <c r="AF77" s="515" t="e">
        <f aca="false">IF(G44="",NA(),G44)</f>
        <v>#N/A</v>
      </c>
      <c r="AG77" s="510" t="e">
        <f aca="false">IF(H44="",NA(),H44)</f>
        <v>#N/A</v>
      </c>
      <c r="AH77" s="516" t="e">
        <f aca="false">IF(I44="",NA(),I44)</f>
        <v>#N/A</v>
      </c>
      <c r="AI77" s="510" t="e">
        <f aca="false">IF(G54="",NA(),G54)</f>
        <v>#N/A</v>
      </c>
      <c r="AJ77" s="510" t="e">
        <f aca="false">IF(H54="",NA(),H54)</f>
        <v>#N/A</v>
      </c>
      <c r="AK77" s="510" t="e">
        <f aca="false">IF(I54="",NA(),I54)</f>
        <v>#N/A</v>
      </c>
      <c r="AL77" s="515" t="e">
        <f aca="false">IF(G64="",NA(),G64)</f>
        <v>#N/A</v>
      </c>
      <c r="AM77" s="510" t="e">
        <f aca="false">IF(H64="",NA(),H64)</f>
        <v>#N/A</v>
      </c>
      <c r="AN77" s="510" t="e">
        <f aca="false">IF(I64="",NA(),I64)</f>
        <v>#N/A</v>
      </c>
      <c r="AO77" s="481" t="e">
        <f aca="false">IF('AIAG GR&amp;R'!$F$7=3,AVERAGE(G44:I44,G54:I54,G64:I64),IF('AIAG GR&amp;R'!$F$7=2,AVERAGE(G44:I44,G54:I54),AVERAGE(G44:I44)))</f>
        <v>#DIV/0!</v>
      </c>
      <c r="AP77" s="517"/>
      <c r="AQ77" s="517"/>
      <c r="AR77" s="508"/>
    </row>
    <row r="78" customFormat="false" ht="12.75" hidden="false" customHeight="false" outlineLevel="0" collapsed="false">
      <c r="J78" s="513" t="e">
        <f aca="false">IF(G44="",NA(),1)</f>
        <v>#N/A</v>
      </c>
      <c r="K78" s="514" t="e">
        <f aca="false">IF(G44="",NA(),F44)</f>
        <v>#N/A</v>
      </c>
      <c r="L78" s="514" t="e">
        <f aca="false">IF(G44="",NA(),G44)</f>
        <v>#N/A</v>
      </c>
      <c r="N78" s="495" t="str">
        <f aca="false">IF($AC$111=$O$38,N45,IF($AC$111=$W$38,V45,IF($AC$111=$AE$38,AD45,IF($AC$111=$AM$38,AL45,IF($AC$111=$AU$38,AT45,"")))))</f>
        <v/>
      </c>
      <c r="O78" s="487" t="str">
        <f aca="false">IF($AC$112=$O$38,O45,IF($AC$112=$W$38,W45,IF($AC$112=$AE$38,AE45,IF($AC$112=$AM$38,AM45,IF($AC$112=$AU$38,AU45,"")))))</f>
        <v/>
      </c>
      <c r="P78" s="487" t="str">
        <f aca="false">IF($AC$112=$O$38,P45,IF($AC$112=$W$38,X45,IF($AC$112=$AE$38,AF45,IF($AC$112=$AM$38,AN45,IF($AC$112=$AU$38,AV45,"")))))</f>
        <v/>
      </c>
      <c r="Q78" s="487" t="str">
        <f aca="false">IF($AC$112=$O$38,Q45,IF($AC$112=$W$38,Y45,IF($AC$112=$AE$38,AG45,IF($AC$112=$AM$38,AO45,IF($AC$112=$AU$38,AW45,"")))))</f>
        <v/>
      </c>
      <c r="R78" s="487" t="str">
        <f aca="false">IF($AC$112=$O$38,R45,IF($AC$112=$W$38,Z45,IF($AC$112=$AE$38,AH45,IF($AC$112=$AM$38,AP45,IF($AC$112=$AU$38,AX45,"")))))</f>
        <v/>
      </c>
      <c r="S78" s="487" t="str">
        <f aca="false">IF($AC$112=$O$38,S45,IF($AC$112=$W$38,AA45,IF($AC$112=$AE$38,AI45,IF($AC$112=$AM$38,AQ45,IF($AC$112=$AU$38,AY45,"")))))</f>
        <v/>
      </c>
      <c r="T78" s="487" t="str">
        <f aca="false">IF($AC$112=$O$38,T45,IF($AC$112=$W$38,AB45,IF($AC$112=$AE$38,AJ45,IF($AC$112=$AM$38,AR45,IF($AC$112=$AU$38,AZ45,"")))))</f>
        <v/>
      </c>
      <c r="V78" s="487" t="str">
        <f aca="false">IF($AC$112=$BC$38,BB45,IF($AC$112=$BK$38,BJ45,IF($AC$112=$BS$38,BR45,IF($AC$112=$CA$38,BZ45,""))))</f>
        <v/>
      </c>
      <c r="W78" s="487" t="str">
        <f aca="false">IF($AC$112=$BC$38,BC45,IF($AC$112=$BK$38,BK45,IF($AC$112=$BS$38,BS45,IF($AC$112=$CA$38,CA45,""))))</f>
        <v/>
      </c>
      <c r="X78" s="487" t="str">
        <f aca="false">IF($AC$112=$BC$38,BD45,IF($AC$112=$BK$38,BL45,IF($AC$112=$BS$38,BT45,IF($AC$112=$CA$38,CB45,""))))</f>
        <v/>
      </c>
      <c r="Y78" s="487" t="str">
        <f aca="false">IF($AC$112=$BC$38,BE45,IF($AC$112=$BK$38,BM45,IF($AC$112=$BS$38,BU45,IF($AC$112=$CA$38,CC45,""))))</f>
        <v/>
      </c>
      <c r="Z78" s="487" t="str">
        <f aca="false">IF($AC$112=$BC$38,BF45,IF($AC$112=$BK$38,BN45,IF($AC$112=$BS$38,BV45,IF($AC$112=$CA$38,CD45,""))))</f>
        <v/>
      </c>
      <c r="AA78" s="487" t="str">
        <f aca="false">IF($AC$112=$BC$38,BG45,IF($AC$112=$BK$38,BO45,IF($AC$112=$BS$38,BW45,IF($AC$112=$CA$38,CE45,""))))</f>
        <v/>
      </c>
      <c r="AB78" s="487" t="str">
        <f aca="false">IF($AC$112=$BC$38,BH45,IF($AC$112=$BK$38,BP45,IF($AC$112=$BS$38,BX45,IF($AC$112=$CA$38,CF45,""))))</f>
        <v/>
      </c>
      <c r="AD78" s="508"/>
      <c r="AE78" s="509" t="e">
        <f aca="false">IF(G45="",NA(),F45)</f>
        <v>#N/A</v>
      </c>
      <c r="AF78" s="515" t="e">
        <f aca="false">IF(G45="",NA(),G45)</f>
        <v>#N/A</v>
      </c>
      <c r="AG78" s="510" t="e">
        <f aca="false">IF(H45="",NA(),H45)</f>
        <v>#N/A</v>
      </c>
      <c r="AH78" s="516" t="e">
        <f aca="false">IF(I45="",NA(),I45)</f>
        <v>#N/A</v>
      </c>
      <c r="AI78" s="510" t="e">
        <f aca="false">IF(G55="",NA(),G55)</f>
        <v>#N/A</v>
      </c>
      <c r="AJ78" s="510" t="e">
        <f aca="false">IF(H55="",NA(),H55)</f>
        <v>#N/A</v>
      </c>
      <c r="AK78" s="510" t="e">
        <f aca="false">IF(I55="",NA(),I55)</f>
        <v>#N/A</v>
      </c>
      <c r="AL78" s="515" t="e">
        <f aca="false">IF(G65="",NA(),G65)</f>
        <v>#N/A</v>
      </c>
      <c r="AM78" s="510" t="e">
        <f aca="false">IF(H65="",NA(),H65)</f>
        <v>#N/A</v>
      </c>
      <c r="AN78" s="510" t="e">
        <f aca="false">IF(I65="",NA(),I65)</f>
        <v>#N/A</v>
      </c>
      <c r="AO78" s="481" t="e">
        <f aca="false">IF('AIAG GR&amp;R'!$F$7=3,AVERAGE(G45:I45,G55:I55,G65:I65),IF('AIAG GR&amp;R'!$F$7=2,AVERAGE(G45:I45,G55:I55),AVERAGE(G45:I45)))</f>
        <v>#DIV/0!</v>
      </c>
      <c r="AP78" s="517"/>
      <c r="AQ78" s="517"/>
      <c r="AR78" s="508"/>
    </row>
    <row r="79" customFormat="false" ht="12.75" hidden="false" customHeight="false" outlineLevel="0" collapsed="false">
      <c r="J79" s="513" t="e">
        <f aca="false">IF(G45="",NA(),1)</f>
        <v>#N/A</v>
      </c>
      <c r="K79" s="514" t="e">
        <f aca="false">IF(G45="",NA(),F45)</f>
        <v>#N/A</v>
      </c>
      <c r="L79" s="514" t="e">
        <f aca="false">IF(G45="",NA(),G45)</f>
        <v>#N/A</v>
      </c>
      <c r="N79" s="495" t="str">
        <f aca="false">IF($AC$111=$O$38,N46,IF($AC$111=$W$38,V46,IF($AC$111=$AE$38,AD46,IF($AC$111=$AM$38,AL46,IF($AC$111=$AU$38,AT46,"")))))</f>
        <v/>
      </c>
      <c r="O79" s="487" t="str">
        <f aca="false">IF($AC$112=$O$38,O46,IF($AC$112=$W$38,W46,IF($AC$112=$AE$38,AE46,IF($AC$112=$AM$38,AM46,IF($AC$112=$AU$38,AU46,"")))))</f>
        <v/>
      </c>
      <c r="P79" s="487" t="str">
        <f aca="false">IF($AC$112=$O$38,P46,IF($AC$112=$W$38,X46,IF($AC$112=$AE$38,AF46,IF($AC$112=$AM$38,AN46,IF($AC$112=$AU$38,AV46,"")))))</f>
        <v/>
      </c>
      <c r="Q79" s="487" t="str">
        <f aca="false">IF($AC$112=$O$38,Q46,IF($AC$112=$W$38,Y46,IF($AC$112=$AE$38,AG46,IF($AC$112=$AM$38,AO46,IF($AC$112=$AU$38,AW46,"")))))</f>
        <v/>
      </c>
      <c r="R79" s="487" t="str">
        <f aca="false">IF($AC$112=$O$38,R46,IF($AC$112=$W$38,Z46,IF($AC$112=$AE$38,AH46,IF($AC$112=$AM$38,AP46,IF($AC$112=$AU$38,AX46,"")))))</f>
        <v/>
      </c>
      <c r="S79" s="487" t="str">
        <f aca="false">IF($AC$112=$O$38,S46,IF($AC$112=$W$38,AA46,IF($AC$112=$AE$38,AI46,IF($AC$112=$AM$38,AQ46,IF($AC$112=$AU$38,AY46,"")))))</f>
        <v/>
      </c>
      <c r="T79" s="487" t="str">
        <f aca="false">IF($AC$112=$O$38,T46,IF($AC$112=$W$38,AB46,IF($AC$112=$AE$38,AJ46,IF($AC$112=$AM$38,AR46,IF($AC$112=$AU$38,AZ46,"")))))</f>
        <v/>
      </c>
      <c r="V79" s="487" t="str">
        <f aca="false">IF($AC$112=$BC$38,BB46,IF($AC$112=$BK$38,BJ46,IF($AC$112=$BS$38,BR46,IF($AC$112=$CA$38,BZ46,""))))</f>
        <v/>
      </c>
      <c r="W79" s="487" t="str">
        <f aca="false">IF($AC$112=$BC$38,BC46,IF($AC$112=$BK$38,BK46,IF($AC$112=$BS$38,BS46,IF($AC$112=$CA$38,CA46,""))))</f>
        <v/>
      </c>
      <c r="X79" s="487" t="str">
        <f aca="false">IF($AC$112=$BC$38,BD46,IF($AC$112=$BK$38,BL46,IF($AC$112=$BS$38,BT46,IF($AC$112=$CA$38,CB46,""))))</f>
        <v/>
      </c>
      <c r="Y79" s="487" t="str">
        <f aca="false">IF($AC$112=$BC$38,BE46,IF($AC$112=$BK$38,BM46,IF($AC$112=$BS$38,BU46,IF($AC$112=$CA$38,CC46,""))))</f>
        <v/>
      </c>
      <c r="Z79" s="487" t="str">
        <f aca="false">IF($AC$112=$BC$38,BF46,IF($AC$112=$BK$38,BN46,IF($AC$112=$BS$38,BV46,IF($AC$112=$CA$38,CD46,""))))</f>
        <v/>
      </c>
      <c r="AA79" s="487" t="str">
        <f aca="false">IF($AC$112=$BC$38,BG46,IF($AC$112=$BK$38,BO46,IF($AC$112=$BS$38,BW46,IF($AC$112=$CA$38,CE46,""))))</f>
        <v/>
      </c>
      <c r="AB79" s="487" t="str">
        <f aca="false">IF($AC$112=$BC$38,BH46,IF($AC$112=$BK$38,BP46,IF($AC$112=$BS$38,BX46,IF($AC$112=$CA$38,CF46,""))))</f>
        <v/>
      </c>
      <c r="AD79" s="508"/>
      <c r="AE79" s="509" t="e">
        <f aca="false">IF(G46="",NA(),F46)</f>
        <v>#N/A</v>
      </c>
      <c r="AF79" s="515" t="e">
        <f aca="false">IF(G46="",NA(),G46)</f>
        <v>#N/A</v>
      </c>
      <c r="AG79" s="510" t="e">
        <f aca="false">IF(H46="",NA(),H46)</f>
        <v>#N/A</v>
      </c>
      <c r="AH79" s="516" t="e">
        <f aca="false">IF(I46="",NA(),I46)</f>
        <v>#N/A</v>
      </c>
      <c r="AI79" s="510" t="e">
        <f aca="false">IF(G56="",NA(),G56)</f>
        <v>#N/A</v>
      </c>
      <c r="AJ79" s="510" t="e">
        <f aca="false">IF(H56="",NA(),H56)</f>
        <v>#N/A</v>
      </c>
      <c r="AK79" s="510" t="e">
        <f aca="false">IF(I56="",NA(),I56)</f>
        <v>#N/A</v>
      </c>
      <c r="AL79" s="515" t="e">
        <f aca="false">IF(G66="",NA(),G66)</f>
        <v>#N/A</v>
      </c>
      <c r="AM79" s="510" t="e">
        <f aca="false">IF(H66="",NA(),H66)</f>
        <v>#N/A</v>
      </c>
      <c r="AN79" s="510" t="e">
        <f aca="false">IF(I66="",NA(),I66)</f>
        <v>#N/A</v>
      </c>
      <c r="AO79" s="481" t="e">
        <f aca="false">IF('AIAG GR&amp;R'!$F$7=3,AVERAGE(G46:I46,G56:I56,G66:I66),IF('AIAG GR&amp;R'!$F$7=2,AVERAGE(G46:I46,G56:I56),AVERAGE(G46:I46)))</f>
        <v>#DIV/0!</v>
      </c>
      <c r="AP79" s="517"/>
      <c r="AQ79" s="517"/>
      <c r="AR79" s="508"/>
    </row>
    <row r="80" customFormat="false" ht="12.75" hidden="false" customHeight="false" outlineLevel="0" collapsed="false">
      <c r="J80" s="513" t="e">
        <f aca="false">IF(G46="",NA(),1)</f>
        <v>#N/A</v>
      </c>
      <c r="K80" s="514" t="e">
        <f aca="false">IF(G46="",NA(),F46)</f>
        <v>#N/A</v>
      </c>
      <c r="L80" s="514" t="e">
        <f aca="false">IF(G46="",NA(),G46)</f>
        <v>#N/A</v>
      </c>
      <c r="N80" s="495" t="str">
        <f aca="false">IF($AC$111=$O$38,N47,IF($AC$111=$W$38,V47,IF($AC$111=$AE$38,AD47,IF($AC$111=$AM$38,AL47,IF($AC$111=$AU$38,AT47,"")))))</f>
        <v/>
      </c>
      <c r="O80" s="487" t="str">
        <f aca="false">IF($AC$112=$O$38,O47,IF($AC$112=$W$38,W47,IF($AC$112=$AE$38,AE47,IF($AC$112=$AM$38,AM47,IF($AC$112=$AU$38,AU47,"")))))</f>
        <v/>
      </c>
      <c r="P80" s="487" t="str">
        <f aca="false">IF($AC$112=$O$38,P47,IF($AC$112=$W$38,X47,IF($AC$112=$AE$38,AF47,IF($AC$112=$AM$38,AN47,IF($AC$112=$AU$38,AV47,"")))))</f>
        <v/>
      </c>
      <c r="Q80" s="487" t="str">
        <f aca="false">IF($AC$112=$O$38,Q47,IF($AC$112=$W$38,Y47,IF($AC$112=$AE$38,AG47,IF($AC$112=$AM$38,AO47,IF($AC$112=$AU$38,AW47,"")))))</f>
        <v/>
      </c>
      <c r="R80" s="487" t="str">
        <f aca="false">IF($AC$112=$O$38,R47,IF($AC$112=$W$38,Z47,IF($AC$112=$AE$38,AH47,IF($AC$112=$AM$38,AP47,IF($AC$112=$AU$38,AX47,"")))))</f>
        <v/>
      </c>
      <c r="S80" s="487" t="str">
        <f aca="false">IF($AC$112=$O$38,S47,IF($AC$112=$W$38,AA47,IF($AC$112=$AE$38,AI47,IF($AC$112=$AM$38,AQ47,IF($AC$112=$AU$38,AY47,"")))))</f>
        <v/>
      </c>
      <c r="T80" s="487" t="str">
        <f aca="false">IF($AC$112=$O$38,T47,IF($AC$112=$W$38,AB47,IF($AC$112=$AE$38,AJ47,IF($AC$112=$AM$38,AR47,IF($AC$112=$AU$38,AZ47,"")))))</f>
        <v/>
      </c>
      <c r="V80" s="487" t="str">
        <f aca="false">IF($AC$112=$BC$38,BB47,IF($AC$112=$BK$38,BJ47,IF($AC$112=$BS$38,BR47,IF($AC$112=$CA$38,BZ47,""))))</f>
        <v/>
      </c>
      <c r="W80" s="487" t="str">
        <f aca="false">IF($AC$112=$BC$38,BC47,IF($AC$112=$BK$38,BK47,IF($AC$112=$BS$38,BS47,IF($AC$112=$CA$38,CA47,""))))</f>
        <v/>
      </c>
      <c r="X80" s="487" t="str">
        <f aca="false">IF($AC$112=$BC$38,BD47,IF($AC$112=$BK$38,BL47,IF($AC$112=$BS$38,BT47,IF($AC$112=$CA$38,CB47,""))))</f>
        <v/>
      </c>
      <c r="Y80" s="487" t="str">
        <f aca="false">IF($AC$112=$BC$38,BE47,IF($AC$112=$BK$38,BM47,IF($AC$112=$BS$38,BU47,IF($AC$112=$CA$38,CC47,""))))</f>
        <v/>
      </c>
      <c r="Z80" s="487" t="str">
        <f aca="false">IF($AC$112=$BC$38,BF47,IF($AC$112=$BK$38,BN47,IF($AC$112=$BS$38,BV47,IF($AC$112=$CA$38,CD47,""))))</f>
        <v/>
      </c>
      <c r="AA80" s="487" t="str">
        <f aca="false">IF($AC$112=$BC$38,BG47,IF($AC$112=$BK$38,BO47,IF($AC$112=$BS$38,BW47,IF($AC$112=$CA$38,CE47,""))))</f>
        <v/>
      </c>
      <c r="AB80" s="487" t="str">
        <f aca="false">IF($AC$112=$BC$38,BH47,IF($AC$112=$BK$38,BP47,IF($AC$112=$BS$38,BX47,IF($AC$112=$CA$38,CF47,""))))</f>
        <v/>
      </c>
      <c r="AD80" s="508"/>
      <c r="AE80" s="509" t="e">
        <f aca="false">IF(G47="",NA(),F47)</f>
        <v>#N/A</v>
      </c>
      <c r="AF80" s="515" t="e">
        <f aca="false">IF(G47="",NA(),G47)</f>
        <v>#N/A</v>
      </c>
      <c r="AG80" s="510" t="e">
        <f aca="false">IF(H47="",NA(),H47)</f>
        <v>#N/A</v>
      </c>
      <c r="AH80" s="516" t="e">
        <f aca="false">IF(I47="",NA(),I47)</f>
        <v>#N/A</v>
      </c>
      <c r="AI80" s="510" t="e">
        <f aca="false">IF(G57="",NA(),G57)</f>
        <v>#N/A</v>
      </c>
      <c r="AJ80" s="510" t="e">
        <f aca="false">IF(H57="",NA(),H57)</f>
        <v>#N/A</v>
      </c>
      <c r="AK80" s="510" t="e">
        <f aca="false">IF(I57="",NA(),I57)</f>
        <v>#N/A</v>
      </c>
      <c r="AL80" s="515" t="e">
        <f aca="false">IF(G67="",NA(),G67)</f>
        <v>#N/A</v>
      </c>
      <c r="AM80" s="510" t="e">
        <f aca="false">IF(H67="",NA(),H67)</f>
        <v>#N/A</v>
      </c>
      <c r="AN80" s="510" t="e">
        <f aca="false">IF(I67="",NA(),I67)</f>
        <v>#N/A</v>
      </c>
      <c r="AO80" s="481" t="e">
        <f aca="false">IF('AIAG GR&amp;R'!$F$7=3,AVERAGE(G47:I47,G57:I57,G67:I67),IF('AIAG GR&amp;R'!$F$7=2,AVERAGE(G47:I47,G57:I57),AVERAGE(G47:I47)))</f>
        <v>#DIV/0!</v>
      </c>
      <c r="AP80" s="517"/>
      <c r="AQ80" s="517"/>
      <c r="AR80" s="508"/>
    </row>
    <row r="81" customFormat="false" ht="12.75" hidden="false" customHeight="false" outlineLevel="0" collapsed="false">
      <c r="J81" s="513" t="e">
        <f aca="false">IF(G47="",NA(),1)</f>
        <v>#N/A</v>
      </c>
      <c r="K81" s="514" t="e">
        <f aca="false">IF(G47="",NA(),F47)</f>
        <v>#N/A</v>
      </c>
      <c r="L81" s="514" t="e">
        <f aca="false">IF(G47="",NA(),G47)</f>
        <v>#N/A</v>
      </c>
      <c r="N81" s="495" t="str">
        <f aca="false">IF($AC$111=$O$38,N48,IF($AC$111=$W$38,V48,IF($AC$111=$AE$38,AD48,IF($AC$111=$AM$38,AL48,IF($AC$111=$AU$38,AT48,"")))))</f>
        <v/>
      </c>
      <c r="O81" s="487" t="str">
        <f aca="false">IF($AC$112=$O$38,O48,IF($AC$112=$W$38,W48,IF($AC$112=$AE$38,AE48,IF($AC$112=$AM$38,AM48,IF($AC$112=$AU$38,AU48,"")))))</f>
        <v/>
      </c>
      <c r="P81" s="487" t="str">
        <f aca="false">IF($AC$112=$O$38,P48,IF($AC$112=$W$38,X48,IF($AC$112=$AE$38,AF48,IF($AC$112=$AM$38,AN48,IF($AC$112=$AU$38,AV48,"")))))</f>
        <v/>
      </c>
      <c r="Q81" s="487" t="str">
        <f aca="false">IF($AC$112=$O$38,Q48,IF($AC$112=$W$38,Y48,IF($AC$112=$AE$38,AG48,IF($AC$112=$AM$38,AO48,IF($AC$112=$AU$38,AW48,"")))))</f>
        <v/>
      </c>
      <c r="R81" s="487" t="str">
        <f aca="false">IF($AC$112=$O$38,R48,IF($AC$112=$W$38,Z48,IF($AC$112=$AE$38,AH48,IF($AC$112=$AM$38,AP48,IF($AC$112=$AU$38,AX48,"")))))</f>
        <v/>
      </c>
      <c r="S81" s="487" t="str">
        <f aca="false">IF($AC$112=$O$38,S48,IF($AC$112=$W$38,AA48,IF($AC$112=$AE$38,AI48,IF($AC$112=$AM$38,AQ48,IF($AC$112=$AU$38,AY48,"")))))</f>
        <v/>
      </c>
      <c r="T81" s="487" t="str">
        <f aca="false">IF($AC$112=$O$38,T48,IF($AC$112=$W$38,AB48,IF($AC$112=$AE$38,AJ48,IF($AC$112=$AM$38,AR48,IF($AC$112=$AU$38,AZ48,"")))))</f>
        <v/>
      </c>
      <c r="V81" s="487" t="str">
        <f aca="false">IF($AC$112=$BC$38,BB48,IF($AC$112=$BK$38,BJ48,IF($AC$112=$BS$38,BR48,IF($AC$112=$CA$38,BZ48,""))))</f>
        <v/>
      </c>
      <c r="W81" s="487" t="str">
        <f aca="false">IF($AC$112=$BC$38,BC48,IF($AC$112=$BK$38,BK48,IF($AC$112=$BS$38,BS48,IF($AC$112=$CA$38,CA48,""))))</f>
        <v/>
      </c>
      <c r="X81" s="487" t="str">
        <f aca="false">IF($AC$112=$BC$38,BD48,IF($AC$112=$BK$38,BL48,IF($AC$112=$BS$38,BT48,IF($AC$112=$CA$38,CB48,""))))</f>
        <v/>
      </c>
      <c r="Y81" s="487" t="str">
        <f aca="false">IF($AC$112=$BC$38,BE48,IF($AC$112=$BK$38,BM48,IF($AC$112=$BS$38,BU48,IF($AC$112=$CA$38,CC48,""))))</f>
        <v/>
      </c>
      <c r="Z81" s="487" t="str">
        <f aca="false">IF($AC$112=$BC$38,BF48,IF($AC$112=$BK$38,BN48,IF($AC$112=$BS$38,BV48,IF($AC$112=$CA$38,CD48,""))))</f>
        <v/>
      </c>
      <c r="AA81" s="487" t="str">
        <f aca="false">IF($AC$112=$BC$38,BG48,IF($AC$112=$BK$38,BO48,IF($AC$112=$BS$38,BW48,IF($AC$112=$CA$38,CE48,""))))</f>
        <v/>
      </c>
      <c r="AB81" s="487" t="str">
        <f aca="false">IF($AC$112=$BC$38,BH48,IF($AC$112=$BK$38,BP48,IF($AC$112=$BS$38,BX48,IF($AC$112=$CA$38,CF48,""))))</f>
        <v/>
      </c>
      <c r="AD81" s="508"/>
      <c r="AE81" s="509" t="e">
        <f aca="false">IF(G48="",NA(),F48)</f>
        <v>#N/A</v>
      </c>
      <c r="AF81" s="515" t="e">
        <f aca="false">IF(G48="",NA(),G48)</f>
        <v>#N/A</v>
      </c>
      <c r="AG81" s="510" t="e">
        <f aca="false">IF(H48="",NA(),H48)</f>
        <v>#N/A</v>
      </c>
      <c r="AH81" s="516" t="e">
        <f aca="false">IF(I48="",NA(),I48)</f>
        <v>#N/A</v>
      </c>
      <c r="AI81" s="510" t="e">
        <f aca="false">IF(G58="",NA(),G58)</f>
        <v>#N/A</v>
      </c>
      <c r="AJ81" s="510" t="e">
        <f aca="false">IF(H58="",NA(),H58)</f>
        <v>#N/A</v>
      </c>
      <c r="AK81" s="510" t="e">
        <f aca="false">IF(I58="",NA(),I58)</f>
        <v>#N/A</v>
      </c>
      <c r="AL81" s="515" t="e">
        <f aca="false">IF(G68="",NA(),G68)</f>
        <v>#N/A</v>
      </c>
      <c r="AM81" s="510" t="e">
        <f aca="false">IF(H68="",NA(),H68)</f>
        <v>#N/A</v>
      </c>
      <c r="AN81" s="510" t="e">
        <f aca="false">IF(I68="",NA(),I68)</f>
        <v>#N/A</v>
      </c>
      <c r="AO81" s="481" t="e">
        <f aca="false">IF('AIAG GR&amp;R'!$F$7=3,AVERAGE(G48:I48,G58:I58,G68:I68),IF('AIAG GR&amp;R'!$F$7=2,AVERAGE(G48:I48,G58:I58),AVERAGE(G48:I48)))</f>
        <v>#DIV/0!</v>
      </c>
      <c r="AP81" s="517"/>
      <c r="AQ81" s="517"/>
      <c r="AR81" s="508"/>
    </row>
    <row r="82" customFormat="false" ht="12.75" hidden="false" customHeight="false" outlineLevel="0" collapsed="false">
      <c r="J82" s="513" t="e">
        <f aca="false">IF(G48="",NA(),1)</f>
        <v>#N/A</v>
      </c>
      <c r="K82" s="514" t="e">
        <f aca="false">IF(G48="",NA(),F48)</f>
        <v>#N/A</v>
      </c>
      <c r="L82" s="514" t="e">
        <f aca="false">IF(G48="",NA(),G48)</f>
        <v>#N/A</v>
      </c>
      <c r="N82" s="495" t="str">
        <f aca="false">IF($AC$111=$O$38,N49,IF($AC$111=$W$38,V49,IF($AC$111=$AE$38,AD49,IF($AC$111=$AM$38,AL49,IF($AC$111=$AU$38,AT49,"")))))</f>
        <v/>
      </c>
      <c r="O82" s="487" t="str">
        <f aca="false">IF($AC$112=$O$38,O49,IF($AC$112=$W$38,W49,IF($AC$112=$AE$38,AE49,IF($AC$112=$AM$38,AM49,IF($AC$112=$AU$38,AU49,"")))))</f>
        <v/>
      </c>
      <c r="P82" s="487" t="str">
        <f aca="false">IF($AC$112=$O$38,P49,IF($AC$112=$W$38,X49,IF($AC$112=$AE$38,AF49,IF($AC$112=$AM$38,AN49,IF($AC$112=$AU$38,AV49,"")))))</f>
        <v/>
      </c>
      <c r="Q82" s="487" t="str">
        <f aca="false">IF($AC$112=$O$38,Q49,IF($AC$112=$W$38,Y49,IF($AC$112=$AE$38,AG49,IF($AC$112=$AM$38,AO49,IF($AC$112=$AU$38,AW49,"")))))</f>
        <v/>
      </c>
      <c r="R82" s="487" t="str">
        <f aca="false">IF($AC$112=$O$38,R49,IF($AC$112=$W$38,Z49,IF($AC$112=$AE$38,AH49,IF($AC$112=$AM$38,AP49,IF($AC$112=$AU$38,AX49,"")))))</f>
        <v/>
      </c>
      <c r="S82" s="487" t="str">
        <f aca="false">IF($AC$112=$O$38,S49,IF($AC$112=$W$38,AA49,IF($AC$112=$AE$38,AI49,IF($AC$112=$AM$38,AQ49,IF($AC$112=$AU$38,AY49,"")))))</f>
        <v/>
      </c>
      <c r="T82" s="487" t="str">
        <f aca="false">IF($AC$112=$O$38,T49,IF($AC$112=$W$38,AB49,IF($AC$112=$AE$38,AJ49,IF($AC$112=$AM$38,AR49,IF($AC$112=$AU$38,AZ49,"")))))</f>
        <v/>
      </c>
      <c r="V82" s="487" t="str">
        <f aca="false">IF($AC$112=$BC$38,BB49,IF($AC$112=$BK$38,BJ49,IF($AC$112=$BS$38,BR49,IF($AC$112=$CA$38,BZ49,""))))</f>
        <v/>
      </c>
      <c r="W82" s="487" t="str">
        <f aca="false">IF($AC$112=$BC$38,BC49,IF($AC$112=$BK$38,BK49,IF($AC$112=$BS$38,BS49,IF($AC$112=$CA$38,CA49,""))))</f>
        <v/>
      </c>
      <c r="X82" s="487" t="str">
        <f aca="false">IF($AC$112=$BC$38,BD49,IF($AC$112=$BK$38,BL49,IF($AC$112=$BS$38,BT49,IF($AC$112=$CA$38,CB49,""))))</f>
        <v/>
      </c>
      <c r="Y82" s="487" t="str">
        <f aca="false">IF($AC$112=$BC$38,BE49,IF($AC$112=$BK$38,BM49,IF($AC$112=$BS$38,BU49,IF($AC$112=$CA$38,CC49,""))))</f>
        <v/>
      </c>
      <c r="Z82" s="487" t="str">
        <f aca="false">IF($AC$112=$BC$38,BF49,IF($AC$112=$BK$38,BN49,IF($AC$112=$BS$38,BV49,IF($AC$112=$CA$38,CD49,""))))</f>
        <v/>
      </c>
      <c r="AA82" s="487" t="str">
        <f aca="false">IF($AC$112=$BC$38,BG49,IF($AC$112=$BK$38,BO49,IF($AC$112=$BS$38,BW49,IF($AC$112=$CA$38,CE49,""))))</f>
        <v/>
      </c>
      <c r="AB82" s="487" t="str">
        <f aca="false">IF($AC$112=$BC$38,BH49,IF($AC$112=$BK$38,BP49,IF($AC$112=$BS$38,BX49,IF($AC$112=$CA$38,CF49,""))))</f>
        <v/>
      </c>
      <c r="AD82" s="508"/>
      <c r="AE82" s="509" t="e">
        <f aca="false">IF(G49="",NA(),F49)</f>
        <v>#N/A</v>
      </c>
      <c r="AF82" s="515" t="e">
        <f aca="false">IF(G49="",NA(),G49)</f>
        <v>#N/A</v>
      </c>
      <c r="AG82" s="510" t="e">
        <f aca="false">IF(H49="",NA(),H49)</f>
        <v>#N/A</v>
      </c>
      <c r="AH82" s="516" t="e">
        <f aca="false">IF(I49="",NA(),I49)</f>
        <v>#N/A</v>
      </c>
      <c r="AI82" s="510" t="e">
        <f aca="false">IF(G59="",NA(),G59)</f>
        <v>#N/A</v>
      </c>
      <c r="AJ82" s="510" t="e">
        <f aca="false">IF(H59="",NA(),H59)</f>
        <v>#N/A</v>
      </c>
      <c r="AK82" s="510" t="e">
        <f aca="false">IF(I59="",NA(),I59)</f>
        <v>#N/A</v>
      </c>
      <c r="AL82" s="515" t="e">
        <f aca="false">IF(G69="",NA(),G69)</f>
        <v>#N/A</v>
      </c>
      <c r="AM82" s="510" t="e">
        <f aca="false">IF(H69="",NA(),H69)</f>
        <v>#N/A</v>
      </c>
      <c r="AN82" s="510" t="e">
        <f aca="false">IF(I69="",NA(),I69)</f>
        <v>#N/A</v>
      </c>
      <c r="AO82" s="481" t="e">
        <f aca="false">IF('AIAG GR&amp;R'!$F$7=3,AVERAGE(G49:I49,G59:I59,G69:I69),IF('AIAG GR&amp;R'!$F$7=2,AVERAGE(G49:I49,G59:I59),AVERAGE(G49:I49)))</f>
        <v>#DIV/0!</v>
      </c>
      <c r="AP82" s="517"/>
      <c r="AQ82" s="517"/>
      <c r="AR82" s="508"/>
    </row>
    <row r="83" customFormat="false" ht="12.75" hidden="false" customHeight="false" outlineLevel="0" collapsed="false">
      <c r="J83" s="513" t="e">
        <f aca="false">IF(G49="",NA(),1)</f>
        <v>#N/A</v>
      </c>
      <c r="K83" s="514" t="e">
        <f aca="false">IF(G49="",NA(),F49)</f>
        <v>#N/A</v>
      </c>
      <c r="L83" s="514" t="e">
        <f aca="false">IF(G49="",NA(),G49)</f>
        <v>#N/A</v>
      </c>
      <c r="N83" s="495" t="str">
        <f aca="false">IF($AC$111=$O$38,N50,IF($AC$111=$W$38,V50,IF($AC$111=$AE$38,AD50,IF($AC$111=$AM$38,AL50,IF($AC$111=$AU$38,AT50,"")))))</f>
        <v/>
      </c>
      <c r="O83" s="487" t="str">
        <f aca="false">IF($AC$112=$O$38,O50,IF($AC$112=$W$38,W50,IF($AC$112=$AE$38,AE50,IF($AC$112=$AM$38,AM50,IF($AC$112=$AU$38,AU50,"")))))</f>
        <v/>
      </c>
      <c r="P83" s="487" t="str">
        <f aca="false">IF($AC$112=$O$38,P50,IF($AC$112=$W$38,X50,IF($AC$112=$AE$38,AF50,IF($AC$112=$AM$38,AN50,IF($AC$112=$AU$38,AV50,"")))))</f>
        <v/>
      </c>
      <c r="Q83" s="487" t="str">
        <f aca="false">IF($AC$112=$O$38,Q50,IF($AC$112=$W$38,Y50,IF($AC$112=$AE$38,AG50,IF($AC$112=$AM$38,AO50,IF($AC$112=$AU$38,AW50,"")))))</f>
        <v/>
      </c>
      <c r="R83" s="487" t="str">
        <f aca="false">IF($AC$112=$O$38,R50,IF($AC$112=$W$38,Z50,IF($AC$112=$AE$38,AH50,IF($AC$112=$AM$38,AP50,IF($AC$112=$AU$38,AX50,"")))))</f>
        <v/>
      </c>
      <c r="S83" s="487" t="str">
        <f aca="false">IF($AC$112=$O$38,S50,IF($AC$112=$W$38,AA50,IF($AC$112=$AE$38,AI50,IF($AC$112=$AM$38,AQ50,IF($AC$112=$AU$38,AY50,"")))))</f>
        <v/>
      </c>
      <c r="T83" s="487" t="str">
        <f aca="false">IF($AC$112=$O$38,T50,IF($AC$112=$W$38,AB50,IF($AC$112=$AE$38,AJ50,IF($AC$112=$AM$38,AR50,IF($AC$112=$AU$38,AZ50,"")))))</f>
        <v/>
      </c>
      <c r="V83" s="487" t="str">
        <f aca="false">IF($AC$112=$BC$38,BB50,IF($AC$112=$BK$38,BJ50,IF($AC$112=$BS$38,BR50,IF($AC$112=$CA$38,BZ50,""))))</f>
        <v/>
      </c>
      <c r="W83" s="487" t="str">
        <f aca="false">IF($AC$112=$BC$38,BC50,IF($AC$112=$BK$38,BK50,IF($AC$112=$BS$38,BS50,IF($AC$112=$CA$38,CA50,""))))</f>
        <v/>
      </c>
      <c r="X83" s="487" t="str">
        <f aca="false">IF($AC$112=$BC$38,BD50,IF($AC$112=$BK$38,BL50,IF($AC$112=$BS$38,BT50,IF($AC$112=$CA$38,CB50,""))))</f>
        <v/>
      </c>
      <c r="Y83" s="487" t="str">
        <f aca="false">IF($AC$112=$BC$38,BE50,IF($AC$112=$BK$38,BM50,IF($AC$112=$BS$38,BU50,IF($AC$112=$CA$38,CC50,""))))</f>
        <v/>
      </c>
      <c r="Z83" s="487" t="str">
        <f aca="false">IF($AC$112=$BC$38,BF50,IF($AC$112=$BK$38,BN50,IF($AC$112=$BS$38,BV50,IF($AC$112=$CA$38,CD50,""))))</f>
        <v/>
      </c>
      <c r="AA83" s="487" t="str">
        <f aca="false">IF($AC$112=$BC$38,BG50,IF($AC$112=$BK$38,BO50,IF($AC$112=$BS$38,BW50,IF($AC$112=$CA$38,CE50,""))))</f>
        <v/>
      </c>
      <c r="AB83" s="487" t="str">
        <f aca="false">IF($AC$112=$BC$38,BH50,IF($AC$112=$BK$38,BP50,IF($AC$112=$BS$38,BX50,IF($AC$112=$CA$38,CF50,""))))</f>
        <v/>
      </c>
      <c r="AD83" s="508"/>
      <c r="AE83" s="509" t="e">
        <f aca="false">IF(G50="",NA(),F50)</f>
        <v>#N/A</v>
      </c>
      <c r="AF83" s="518" t="e">
        <f aca="false">IF(G50="",NA(),G50)</f>
        <v>#N/A</v>
      </c>
      <c r="AG83" s="519" t="e">
        <f aca="false">IF(H50="",NA(),H50)</f>
        <v>#N/A</v>
      </c>
      <c r="AH83" s="520" t="e">
        <f aca="false">IF(I50="",NA(),I50)</f>
        <v>#N/A</v>
      </c>
      <c r="AI83" s="519" t="e">
        <f aca="false">IF(G60="",NA(),G60)</f>
        <v>#N/A</v>
      </c>
      <c r="AJ83" s="519" t="e">
        <f aca="false">IF(H60="",NA(),H60)</f>
        <v>#N/A</v>
      </c>
      <c r="AK83" s="519" t="e">
        <f aca="false">IF(I60="",NA(),I60)</f>
        <v>#N/A</v>
      </c>
      <c r="AL83" s="518" t="e">
        <f aca="false">IF(G70="",NA(),G70)</f>
        <v>#N/A</v>
      </c>
      <c r="AM83" s="519" t="e">
        <f aca="false">IF(H70="",NA(),H70)</f>
        <v>#N/A</v>
      </c>
      <c r="AN83" s="519" t="e">
        <f aca="false">IF(I70="",NA(),I70)</f>
        <v>#N/A</v>
      </c>
      <c r="AO83" s="481" t="e">
        <f aca="false">IF('AIAG GR&amp;R'!$F$7=3,AVERAGE(G50:I50,G60:I60,G70:I70),IF('AIAG GR&amp;R'!$F$7=2,AVERAGE(G50:I50,G60:I60),AVERAGE(G50:I50)))</f>
        <v>#DIV/0!</v>
      </c>
      <c r="AP83" s="521"/>
      <c r="AQ83" s="521"/>
      <c r="AR83" s="508"/>
    </row>
    <row r="84" customFormat="false" ht="12.75" hidden="false" customHeight="false" outlineLevel="0" collapsed="false">
      <c r="J84" s="513" t="e">
        <f aca="false">IF(G50="",NA(),1)</f>
        <v>#N/A</v>
      </c>
      <c r="K84" s="514" t="e">
        <f aca="false">IF(G50="",NA(),F50)</f>
        <v>#N/A</v>
      </c>
      <c r="L84" s="514" t="e">
        <f aca="false">IF(G50="",NA(),G50)</f>
        <v>#N/A</v>
      </c>
      <c r="N84" s="495" t="str">
        <f aca="false">IF($AC$111=$O$38,N51,IF($AC$111=$W$38,V51,IF($AC$111=$AE$38,AD51,IF($AC$111=$AM$38,AL51,IF($AC$111=$AU$38,AT51,"")))))</f>
        <v/>
      </c>
      <c r="O84" s="487" t="str">
        <f aca="false">IF($AC$112=$O$38,O51,IF($AC$112=$W$38,W51,IF($AC$112=$AE$38,AE51,IF($AC$112=$AM$38,AM51,IF($AC$112=$AU$38,AU51,"")))))</f>
        <v/>
      </c>
      <c r="P84" s="487" t="str">
        <f aca="false">IF($AC$112=$O$38,P51,IF($AC$112=$W$38,X51,IF($AC$112=$AE$38,AF51,IF($AC$112=$AM$38,AN51,IF($AC$112=$AU$38,AV51,"")))))</f>
        <v/>
      </c>
      <c r="Q84" s="487" t="str">
        <f aca="false">IF($AC$112=$O$38,Q51,IF($AC$112=$W$38,Y51,IF($AC$112=$AE$38,AG51,IF($AC$112=$AM$38,AO51,IF($AC$112=$AU$38,AW51,"")))))</f>
        <v/>
      </c>
      <c r="R84" s="487" t="str">
        <f aca="false">IF($AC$112=$O$38,R51,IF($AC$112=$W$38,Z51,IF($AC$112=$AE$38,AH51,IF($AC$112=$AM$38,AP51,IF($AC$112=$AU$38,AX51,"")))))</f>
        <v/>
      </c>
      <c r="S84" s="487" t="str">
        <f aca="false">IF($AC$112=$O$38,S51,IF($AC$112=$W$38,AA51,IF($AC$112=$AE$38,AI51,IF($AC$112=$AM$38,AQ51,IF($AC$112=$AU$38,AY51,"")))))</f>
        <v/>
      </c>
      <c r="T84" s="487" t="str">
        <f aca="false">IF($AC$112=$O$38,T51,IF($AC$112=$W$38,AB51,IF($AC$112=$AE$38,AJ51,IF($AC$112=$AM$38,AR51,IF($AC$112=$AU$38,AZ51,"")))))</f>
        <v/>
      </c>
      <c r="V84" s="487" t="str">
        <f aca="false">IF($AC$112=$BC$38,BB51,IF($AC$112=$BK$38,BJ51,IF($AC$112=$BS$38,BR51,IF($AC$112=$CA$38,BZ51,""))))</f>
        <v/>
      </c>
      <c r="W84" s="487" t="str">
        <f aca="false">IF($AC$112=$BC$38,BC51,IF($AC$112=$BK$38,BK51,IF($AC$112=$BS$38,BS51,IF($AC$112=$CA$38,CA51,""))))</f>
        <v/>
      </c>
      <c r="X84" s="487" t="str">
        <f aca="false">IF($AC$112=$BC$38,BD51,IF($AC$112=$BK$38,BL51,IF($AC$112=$BS$38,BT51,IF($AC$112=$CA$38,CB51,""))))</f>
        <v/>
      </c>
      <c r="Y84" s="487" t="str">
        <f aca="false">IF($AC$112=$BC$38,BE51,IF($AC$112=$BK$38,BM51,IF($AC$112=$BS$38,BU51,IF($AC$112=$CA$38,CC51,""))))</f>
        <v/>
      </c>
      <c r="Z84" s="487" t="str">
        <f aca="false">IF($AC$112=$BC$38,BF51,IF($AC$112=$BK$38,BN51,IF($AC$112=$BS$38,BV51,IF($AC$112=$CA$38,CD51,""))))</f>
        <v/>
      </c>
      <c r="AA84" s="487" t="str">
        <f aca="false">IF($AC$112=$BC$38,BG51,IF($AC$112=$BK$38,BO51,IF($AC$112=$BS$38,BW51,IF($AC$112=$CA$38,CE51,""))))</f>
        <v/>
      </c>
      <c r="AB84" s="487" t="str">
        <f aca="false">IF($AC$112=$BC$38,BH51,IF($AC$112=$BK$38,BP51,IF($AC$112=$BS$38,BX51,IF($AC$112=$CA$38,CF51,""))))</f>
        <v/>
      </c>
      <c r="AD84" s="508"/>
      <c r="AE84" s="508"/>
      <c r="AF84" s="452" t="str">
        <f aca="false">IF(G41="","",G41)</f>
        <v/>
      </c>
      <c r="AG84" s="512" t="str">
        <f aca="false">IF(H41="","",H41)</f>
        <v/>
      </c>
      <c r="AH84" s="454" t="str">
        <f aca="false">IF(I41="","",I41)</f>
        <v/>
      </c>
      <c r="AI84" s="512" t="str">
        <f aca="false">IF(G51="","",G51)</f>
        <v/>
      </c>
      <c r="AJ84" s="512" t="str">
        <f aca="false">IF(H51="","",H51)</f>
        <v/>
      </c>
      <c r="AK84" s="512" t="str">
        <f aca="false">IF(I51="","",I51)</f>
        <v/>
      </c>
      <c r="AL84" s="452" t="str">
        <f aca="false">IF(G61="","",G61)</f>
        <v/>
      </c>
      <c r="AM84" s="512" t="str">
        <f aca="false">IF(H61="","",H61)</f>
        <v/>
      </c>
      <c r="AN84" s="512" t="str">
        <f aca="false">IF(I61="","",I61)</f>
        <v/>
      </c>
      <c r="AO84" s="481" t="e">
        <f aca="false">IF(AF84="",NA(),AVERAGE(AF84:AH84))</f>
        <v>#N/A</v>
      </c>
      <c r="AP84" s="481" t="e">
        <f aca="false">IF(AI84="",NA(),AVERAGE(AI84:AK84))</f>
        <v>#N/A</v>
      </c>
      <c r="AQ84" s="481" t="e">
        <f aca="false">IF(AL84="",NA(),AVERAGE(AL84:AN84))</f>
        <v>#N/A</v>
      </c>
    </row>
    <row r="85" s="84" customFormat="true" ht="12.75" hidden="false" customHeight="false" outlineLevel="0" collapsed="false">
      <c r="J85" s="513" t="e">
        <f aca="false">IF(G51="",NA(),2)</f>
        <v>#N/A</v>
      </c>
      <c r="K85" s="514" t="e">
        <f aca="false">IF(G51="",NA(),F51)</f>
        <v>#N/A</v>
      </c>
      <c r="L85" s="514" t="e">
        <f aca="false">IF(G51="",NA(),G51)</f>
        <v>#N/A</v>
      </c>
      <c r="N85" s="495" t="str">
        <f aca="false">IF($AC$111=$O$38,N52,IF($AC$111=$W$38,V52,IF($AC$111=$AE$38,AD52,IF($AC$111=$AM$38,AL52,IF($AC$111=$AU$38,AT52,"")))))</f>
        <v/>
      </c>
      <c r="O85" s="487" t="str">
        <f aca="false">IF($AC$112=$O$38,O52,IF($AC$112=$W$38,W52,IF($AC$112=$AE$38,AE52,IF($AC$112=$AM$38,AM52,IF($AC$112=$AU$38,AU52,"")))))</f>
        <v/>
      </c>
      <c r="P85" s="487" t="str">
        <f aca="false">IF($AC$112=$O$38,P52,IF($AC$112=$W$38,X52,IF($AC$112=$AE$38,AF52,IF($AC$112=$AM$38,AN52,IF($AC$112=$AU$38,AV52,"")))))</f>
        <v/>
      </c>
      <c r="Q85" s="487" t="str">
        <f aca="false">IF($AC$112=$O$38,Q52,IF($AC$112=$W$38,Y52,IF($AC$112=$AE$38,AG52,IF($AC$112=$AM$38,AO52,IF($AC$112=$AU$38,AW52,"")))))</f>
        <v/>
      </c>
      <c r="R85" s="487" t="str">
        <f aca="false">IF($AC$112=$O$38,R52,IF($AC$112=$W$38,Z52,IF($AC$112=$AE$38,AH52,IF($AC$112=$AM$38,AP52,IF($AC$112=$AU$38,AX52,"")))))</f>
        <v/>
      </c>
      <c r="S85" s="487" t="str">
        <f aca="false">IF($AC$112=$O$38,S52,IF($AC$112=$W$38,AA52,IF($AC$112=$AE$38,AI52,IF($AC$112=$AM$38,AQ52,IF($AC$112=$AU$38,AY52,"")))))</f>
        <v/>
      </c>
      <c r="T85" s="487" t="str">
        <f aca="false">IF($AC$112=$O$38,T52,IF($AC$112=$W$38,AB52,IF($AC$112=$AE$38,AJ52,IF($AC$112=$AM$38,AR52,IF($AC$112=$AU$38,AZ52,"")))))</f>
        <v/>
      </c>
      <c r="V85" s="487" t="str">
        <f aca="false">IF($AC$112=$BC$38,BB52,IF($AC$112=$BK$38,BJ52,IF($AC$112=$BS$38,BR52,IF($AC$112=$CA$38,BZ52,""))))</f>
        <v/>
      </c>
      <c r="W85" s="487" t="str">
        <f aca="false">IF($AC$112=$BC$38,BC52,IF($AC$112=$BK$38,BK52,IF($AC$112=$BS$38,BS52,IF($AC$112=$CA$38,CA52,""))))</f>
        <v/>
      </c>
      <c r="X85" s="487" t="str">
        <f aca="false">IF($AC$112=$BC$38,BD52,IF($AC$112=$BK$38,BL52,IF($AC$112=$BS$38,BT52,IF($AC$112=$CA$38,CB52,""))))</f>
        <v/>
      </c>
      <c r="Y85" s="487" t="str">
        <f aca="false">IF($AC$112=$BC$38,BE52,IF($AC$112=$BK$38,BM52,IF($AC$112=$BS$38,BU52,IF($AC$112=$CA$38,CC52,""))))</f>
        <v/>
      </c>
      <c r="Z85" s="487" t="str">
        <f aca="false">IF($AC$112=$BC$38,BF52,IF($AC$112=$BK$38,BN52,IF($AC$112=$BS$38,BV52,IF($AC$112=$CA$38,CD52,""))))</f>
        <v/>
      </c>
      <c r="AA85" s="487" t="str">
        <f aca="false">IF($AC$112=$BC$38,BG52,IF($AC$112=$BK$38,BO52,IF($AC$112=$BS$38,BW52,IF($AC$112=$CA$38,CE52,""))))</f>
        <v/>
      </c>
      <c r="AB85" s="487" t="str">
        <f aca="false">IF($AC$112=$BC$38,BH52,IF($AC$112=$BK$38,BP52,IF($AC$112=$BS$38,BX52,IF($AC$112=$CA$38,CF52,""))))</f>
        <v/>
      </c>
      <c r="AD85" s="508"/>
      <c r="AE85" s="508"/>
      <c r="AF85" s="515" t="str">
        <f aca="false">IF(G42="","",G42)</f>
        <v/>
      </c>
      <c r="AG85" s="510" t="str">
        <f aca="false">IF(H42="","",H42)</f>
        <v/>
      </c>
      <c r="AH85" s="516" t="str">
        <f aca="false">IF(I42="","",I42)</f>
        <v/>
      </c>
      <c r="AI85" s="510" t="str">
        <f aca="false">IF(G52="","",G52)</f>
        <v/>
      </c>
      <c r="AJ85" s="510" t="str">
        <f aca="false">IF(H52="","",H52)</f>
        <v/>
      </c>
      <c r="AK85" s="510" t="str">
        <f aca="false">IF(I52="","",I52)</f>
        <v/>
      </c>
      <c r="AL85" s="515" t="str">
        <f aca="false">IF(G62="","",G62)</f>
        <v/>
      </c>
      <c r="AM85" s="510" t="str">
        <f aca="false">IF(H62="","",H62)</f>
        <v/>
      </c>
      <c r="AN85" s="510" t="str">
        <f aca="false">IF(I62="","",I62)</f>
        <v/>
      </c>
      <c r="AO85" s="481" t="e">
        <f aca="false">IF(AF85="",NA(),AVERAGE(AF85:AH85))</f>
        <v>#N/A</v>
      </c>
      <c r="AP85" s="481" t="e">
        <f aca="false">IF(AI85="",NA(),AVERAGE(AI85:AK85))</f>
        <v>#N/A</v>
      </c>
      <c r="AQ85" s="481" t="e">
        <f aca="false">IF(AL85="",NA(),AVERAGE(AL85:AN85))</f>
        <v>#N/A</v>
      </c>
    </row>
    <row r="86" s="84" customFormat="true" ht="12.75" hidden="false" customHeight="false" outlineLevel="0" collapsed="false">
      <c r="J86" s="513" t="e">
        <f aca="false">IF(G52="",NA(),2)</f>
        <v>#N/A</v>
      </c>
      <c r="K86" s="514" t="e">
        <f aca="false">IF(G52="",NA(),F52)</f>
        <v>#N/A</v>
      </c>
      <c r="L86" s="514" t="e">
        <f aca="false">IF(G52="",NA(),G52)</f>
        <v>#N/A</v>
      </c>
      <c r="N86" s="495" t="str">
        <f aca="false">IF($AC$111=$O$38,N53,IF($AC$111=$W$38,V53,IF($AC$111=$AE$38,AD53,IF($AC$111=$AM$38,AL53,IF($AC$111=$AU$38,AT53,"")))))</f>
        <v/>
      </c>
      <c r="O86" s="487" t="str">
        <f aca="false">IF($AC$112=$O$38,O53,IF($AC$112=$W$38,W53,IF($AC$112=$AE$38,AE53,IF($AC$112=$AM$38,AM53,IF($AC$112=$AU$38,AU53,"")))))</f>
        <v/>
      </c>
      <c r="P86" s="487" t="str">
        <f aca="false">IF($AC$112=$O$38,P53,IF($AC$112=$W$38,X53,IF($AC$112=$AE$38,AF53,IF($AC$112=$AM$38,AN53,IF($AC$112=$AU$38,AV53,"")))))</f>
        <v/>
      </c>
      <c r="Q86" s="487" t="str">
        <f aca="false">IF($AC$112=$O$38,Q53,IF($AC$112=$W$38,Y53,IF($AC$112=$AE$38,AG53,IF($AC$112=$AM$38,AO53,IF($AC$112=$AU$38,AW53,"")))))</f>
        <v/>
      </c>
      <c r="R86" s="487" t="str">
        <f aca="false">IF($AC$112=$O$38,R53,IF($AC$112=$W$38,Z53,IF($AC$112=$AE$38,AH53,IF($AC$112=$AM$38,AP53,IF($AC$112=$AU$38,AX53,"")))))</f>
        <v/>
      </c>
      <c r="S86" s="487" t="str">
        <f aca="false">IF($AC$112=$O$38,S53,IF($AC$112=$W$38,AA53,IF($AC$112=$AE$38,AI53,IF($AC$112=$AM$38,AQ53,IF($AC$112=$AU$38,AY53,"")))))</f>
        <v/>
      </c>
      <c r="T86" s="487" t="str">
        <f aca="false">IF($AC$112=$O$38,T53,IF($AC$112=$W$38,AB53,IF($AC$112=$AE$38,AJ53,IF($AC$112=$AM$38,AR53,IF($AC$112=$AU$38,AZ53,"")))))</f>
        <v/>
      </c>
      <c r="V86" s="487" t="str">
        <f aca="false">IF($AC$112=$BC$38,BB53,IF($AC$112=$BK$38,BJ53,IF($AC$112=$BS$38,BR53,IF($AC$112=$CA$38,BZ53,""))))</f>
        <v/>
      </c>
      <c r="W86" s="487" t="str">
        <f aca="false">IF($AC$112=$BC$38,BC53,IF($AC$112=$BK$38,BK53,IF($AC$112=$BS$38,BS53,IF($AC$112=$CA$38,CA53,""))))</f>
        <v/>
      </c>
      <c r="X86" s="487" t="str">
        <f aca="false">IF($AC$112=$BC$38,BD53,IF($AC$112=$BK$38,BL53,IF($AC$112=$BS$38,BT53,IF($AC$112=$CA$38,CB53,""))))</f>
        <v/>
      </c>
      <c r="Y86" s="487" t="str">
        <f aca="false">IF($AC$112=$BC$38,BE53,IF($AC$112=$BK$38,BM53,IF($AC$112=$BS$38,BU53,IF($AC$112=$CA$38,CC53,""))))</f>
        <v/>
      </c>
      <c r="Z86" s="487" t="str">
        <f aca="false">IF($AC$112=$BC$38,BF53,IF($AC$112=$BK$38,BN53,IF($AC$112=$BS$38,BV53,IF($AC$112=$CA$38,CD53,""))))</f>
        <v/>
      </c>
      <c r="AA86" s="487" t="str">
        <f aca="false">IF($AC$112=$BC$38,BG53,IF($AC$112=$BK$38,BO53,IF($AC$112=$BS$38,BW53,IF($AC$112=$CA$38,CE53,""))))</f>
        <v/>
      </c>
      <c r="AB86" s="487" t="str">
        <f aca="false">IF($AC$112=$BC$38,BH53,IF($AC$112=$BK$38,BP53,IF($AC$112=$BS$38,BX53,IF($AC$112=$CA$38,CF53,""))))</f>
        <v/>
      </c>
      <c r="AD86" s="508"/>
      <c r="AE86" s="508"/>
      <c r="AF86" s="515" t="str">
        <f aca="false">IF(G43="","",G43)</f>
        <v/>
      </c>
      <c r="AG86" s="510" t="str">
        <f aca="false">IF(H43="","",H43)</f>
        <v/>
      </c>
      <c r="AH86" s="516" t="str">
        <f aca="false">IF(I43="","",I43)</f>
        <v/>
      </c>
      <c r="AI86" s="510" t="str">
        <f aca="false">IF(G53="","",G53)</f>
        <v/>
      </c>
      <c r="AJ86" s="510" t="str">
        <f aca="false">IF(H53="","",H53)</f>
        <v/>
      </c>
      <c r="AK86" s="510" t="str">
        <f aca="false">IF(I53="","",I53)</f>
        <v/>
      </c>
      <c r="AL86" s="515" t="str">
        <f aca="false">IF(G63="","",G63)</f>
        <v/>
      </c>
      <c r="AM86" s="510" t="str">
        <f aca="false">IF(H63="","",H63)</f>
        <v/>
      </c>
      <c r="AN86" s="510" t="str">
        <f aca="false">IF(I63="","",I63)</f>
        <v/>
      </c>
      <c r="AO86" s="481" t="e">
        <f aca="false">IF(AF86="",NA(),AVERAGE(AF86:AH86))</f>
        <v>#N/A</v>
      </c>
      <c r="AP86" s="481" t="e">
        <f aca="false">IF(AI86="",NA(),AVERAGE(AI86:AK86))</f>
        <v>#N/A</v>
      </c>
      <c r="AQ86" s="481" t="e">
        <f aca="false">IF(AL86="",NA(),AVERAGE(AL86:AN86))</f>
        <v>#N/A</v>
      </c>
    </row>
    <row r="87" s="84" customFormat="true" ht="12.75" hidden="false" customHeight="false" outlineLevel="0" collapsed="false">
      <c r="J87" s="513" t="e">
        <f aca="false">IF(G53="",NA(),2)</f>
        <v>#N/A</v>
      </c>
      <c r="K87" s="514" t="e">
        <f aca="false">IF(G53="",NA(),F53)</f>
        <v>#N/A</v>
      </c>
      <c r="L87" s="514" t="e">
        <f aca="false">IF(G53="",NA(),G53)</f>
        <v>#N/A</v>
      </c>
      <c r="N87" s="495" t="str">
        <f aca="false">IF($AC$111=$O$38,N54,IF($AC$111=$W$38,V54,IF($AC$111=$AE$38,AD54,IF($AC$111=$AM$38,AL54,IF($AC$111=$AU$38,AT54,"")))))</f>
        <v/>
      </c>
      <c r="O87" s="487" t="str">
        <f aca="false">IF($AC$112=$O$38,O54,IF($AC$112=$W$38,W54,IF($AC$112=$AE$38,AE54,IF($AC$112=$AM$38,AM54,IF($AC$112=$AU$38,AU54,"")))))</f>
        <v/>
      </c>
      <c r="P87" s="487" t="str">
        <f aca="false">IF($AC$112=$O$38,P54,IF($AC$112=$W$38,X54,IF($AC$112=$AE$38,AF54,IF($AC$112=$AM$38,AN54,IF($AC$112=$AU$38,AV54,"")))))</f>
        <v/>
      </c>
      <c r="Q87" s="487" t="str">
        <f aca="false">IF($AC$112=$O$38,Q54,IF($AC$112=$W$38,Y54,IF($AC$112=$AE$38,AG54,IF($AC$112=$AM$38,AO54,IF($AC$112=$AU$38,AW54,"")))))</f>
        <v/>
      </c>
      <c r="R87" s="487" t="str">
        <f aca="false">IF($AC$112=$O$38,R54,IF($AC$112=$W$38,Z54,IF($AC$112=$AE$38,AH54,IF($AC$112=$AM$38,AP54,IF($AC$112=$AU$38,AX54,"")))))</f>
        <v/>
      </c>
      <c r="S87" s="487" t="str">
        <f aca="false">IF($AC$112=$O$38,S54,IF($AC$112=$W$38,AA54,IF($AC$112=$AE$38,AI54,IF($AC$112=$AM$38,AQ54,IF($AC$112=$AU$38,AY54,"")))))</f>
        <v/>
      </c>
      <c r="T87" s="487" t="str">
        <f aca="false">IF($AC$112=$O$38,T54,IF($AC$112=$W$38,AB54,IF($AC$112=$AE$38,AJ54,IF($AC$112=$AM$38,AR54,IF($AC$112=$AU$38,AZ54,"")))))</f>
        <v/>
      </c>
      <c r="V87" s="487" t="str">
        <f aca="false">IF($AC$112=$BC$38,BB54,IF($AC$112=$BK$38,BJ54,IF($AC$112=$BS$38,BR54,IF($AC$112=$CA$38,BZ54,""))))</f>
        <v/>
      </c>
      <c r="W87" s="487" t="str">
        <f aca="false">IF($AC$112=$BC$38,BC54,IF($AC$112=$BK$38,BK54,IF($AC$112=$BS$38,BS54,IF($AC$112=$CA$38,CA54,""))))</f>
        <v/>
      </c>
      <c r="X87" s="487" t="str">
        <f aca="false">IF($AC$112=$BC$38,BD54,IF($AC$112=$BK$38,BL54,IF($AC$112=$BS$38,BT54,IF($AC$112=$CA$38,CB54,""))))</f>
        <v/>
      </c>
      <c r="Y87" s="487" t="str">
        <f aca="false">IF($AC$112=$BC$38,BE54,IF($AC$112=$BK$38,BM54,IF($AC$112=$BS$38,BU54,IF($AC$112=$CA$38,CC54,""))))</f>
        <v/>
      </c>
      <c r="Z87" s="487" t="str">
        <f aca="false">IF($AC$112=$BC$38,BF54,IF($AC$112=$BK$38,BN54,IF($AC$112=$BS$38,BV54,IF($AC$112=$CA$38,CD54,""))))</f>
        <v/>
      </c>
      <c r="AA87" s="487" t="str">
        <f aca="false">IF($AC$112=$BC$38,BG54,IF($AC$112=$BK$38,BO54,IF($AC$112=$BS$38,BW54,IF($AC$112=$CA$38,CE54,""))))</f>
        <v/>
      </c>
      <c r="AB87" s="487" t="str">
        <f aca="false">IF($AC$112=$BC$38,BH54,IF($AC$112=$BK$38,BP54,IF($AC$112=$BS$38,BX54,IF($AC$112=$CA$38,CF54,""))))</f>
        <v/>
      </c>
      <c r="AD87" s="508"/>
      <c r="AE87" s="508"/>
      <c r="AF87" s="515" t="str">
        <f aca="false">IF(G44="","",G44)</f>
        <v/>
      </c>
      <c r="AG87" s="510" t="str">
        <f aca="false">IF(H44="","",H44)</f>
        <v/>
      </c>
      <c r="AH87" s="516" t="str">
        <f aca="false">IF(I44="","",I44)</f>
        <v/>
      </c>
      <c r="AI87" s="510" t="str">
        <f aca="false">IF(G54="","",G54)</f>
        <v/>
      </c>
      <c r="AJ87" s="510" t="str">
        <f aca="false">IF(H54="","",H54)</f>
        <v/>
      </c>
      <c r="AK87" s="510" t="str">
        <f aca="false">IF(I54="","",I54)</f>
        <v/>
      </c>
      <c r="AL87" s="515" t="str">
        <f aca="false">IF(G64="","",G64)</f>
        <v/>
      </c>
      <c r="AM87" s="510" t="str">
        <f aca="false">IF(H64="","",H64)</f>
        <v/>
      </c>
      <c r="AN87" s="510" t="str">
        <f aca="false">IF(I64="","",I64)</f>
        <v/>
      </c>
      <c r="AO87" s="481" t="e">
        <f aca="false">IF(AF87="",NA(),AVERAGE(AF87:AH87))</f>
        <v>#N/A</v>
      </c>
      <c r="AP87" s="481" t="e">
        <f aca="false">IF(AI87="",NA(),AVERAGE(AI87:AK87))</f>
        <v>#N/A</v>
      </c>
      <c r="AQ87" s="481" t="e">
        <f aca="false">IF(AL87="",NA(),AVERAGE(AL87:AN87))</f>
        <v>#N/A</v>
      </c>
    </row>
    <row r="88" s="84" customFormat="true" ht="12.75" hidden="false" customHeight="false" outlineLevel="0" collapsed="false">
      <c r="J88" s="513" t="e">
        <f aca="false">IF(G54="",NA(),2)</f>
        <v>#N/A</v>
      </c>
      <c r="K88" s="514" t="e">
        <f aca="false">IF(G54="",NA(),F54)</f>
        <v>#N/A</v>
      </c>
      <c r="L88" s="514" t="e">
        <f aca="false">IF(G54="",NA(),G54)</f>
        <v>#N/A</v>
      </c>
      <c r="N88" s="495" t="str">
        <f aca="false">IF($AC$111=$O$38,N55,IF($AC$111=$W$38,V55,IF($AC$111=$AE$38,AD55,IF($AC$111=$AM$38,AL55,IF($AC$111=$AU$38,AT55,"")))))</f>
        <v/>
      </c>
      <c r="O88" s="487" t="str">
        <f aca="false">IF($AC$112=$O$38,O55,IF($AC$112=$W$38,W55,IF($AC$112=$AE$38,AE55,IF($AC$112=$AM$38,AM55,IF($AC$112=$AU$38,AU55,"")))))</f>
        <v/>
      </c>
      <c r="P88" s="487" t="str">
        <f aca="false">IF($AC$112=$O$38,P55,IF($AC$112=$W$38,X55,IF($AC$112=$AE$38,AF55,IF($AC$112=$AM$38,AN55,IF($AC$112=$AU$38,AV55,"")))))</f>
        <v/>
      </c>
      <c r="Q88" s="487" t="str">
        <f aca="false">IF($AC$112=$O$38,Q55,IF($AC$112=$W$38,Y55,IF($AC$112=$AE$38,AG55,IF($AC$112=$AM$38,AO55,IF($AC$112=$AU$38,AW55,"")))))</f>
        <v/>
      </c>
      <c r="R88" s="487" t="str">
        <f aca="false">IF($AC$112=$O$38,R55,IF($AC$112=$W$38,Z55,IF($AC$112=$AE$38,AH55,IF($AC$112=$AM$38,AP55,IF($AC$112=$AU$38,AX55,"")))))</f>
        <v/>
      </c>
      <c r="S88" s="487" t="str">
        <f aca="false">IF($AC$112=$O$38,S55,IF($AC$112=$W$38,AA55,IF($AC$112=$AE$38,AI55,IF($AC$112=$AM$38,AQ55,IF($AC$112=$AU$38,AY55,"")))))</f>
        <v/>
      </c>
      <c r="T88" s="487" t="str">
        <f aca="false">IF($AC$112=$O$38,T55,IF($AC$112=$W$38,AB55,IF($AC$112=$AE$38,AJ55,IF($AC$112=$AM$38,AR55,IF($AC$112=$AU$38,AZ55,"")))))</f>
        <v/>
      </c>
      <c r="V88" s="487" t="str">
        <f aca="false">IF($AC$112=$BC$38,BB55,IF($AC$112=$BK$38,BJ55,IF($AC$112=$BS$38,BR55,IF($AC$112=$CA$38,BZ55,""))))</f>
        <v/>
      </c>
      <c r="W88" s="487" t="str">
        <f aca="false">IF($AC$112=$BC$38,BC55,IF($AC$112=$BK$38,BK55,IF($AC$112=$BS$38,BS55,IF($AC$112=$CA$38,CA55,""))))</f>
        <v/>
      </c>
      <c r="X88" s="487" t="str">
        <f aca="false">IF($AC$112=$BC$38,BD55,IF($AC$112=$BK$38,BL55,IF($AC$112=$BS$38,BT55,IF($AC$112=$CA$38,CB55,""))))</f>
        <v/>
      </c>
      <c r="Y88" s="487" t="str">
        <f aca="false">IF($AC$112=$BC$38,BE55,IF($AC$112=$BK$38,BM55,IF($AC$112=$BS$38,BU55,IF($AC$112=$CA$38,CC55,""))))</f>
        <v/>
      </c>
      <c r="Z88" s="487" t="str">
        <f aca="false">IF($AC$112=$BC$38,BF55,IF($AC$112=$BK$38,BN55,IF($AC$112=$BS$38,BV55,IF($AC$112=$CA$38,CD55,""))))</f>
        <v/>
      </c>
      <c r="AA88" s="487" t="str">
        <f aca="false">IF($AC$112=$BC$38,BG55,IF($AC$112=$BK$38,BO55,IF($AC$112=$BS$38,BW55,IF($AC$112=$CA$38,CE55,""))))</f>
        <v/>
      </c>
      <c r="AB88" s="487" t="str">
        <f aca="false">IF($AC$112=$BC$38,BH55,IF($AC$112=$BK$38,BP55,IF($AC$112=$BS$38,BX55,IF($AC$112=$CA$38,CF55,""))))</f>
        <v/>
      </c>
      <c r="AD88" s="508"/>
      <c r="AE88" s="508"/>
      <c r="AF88" s="515" t="str">
        <f aca="false">IF(G45="","",G45)</f>
        <v/>
      </c>
      <c r="AG88" s="510" t="str">
        <f aca="false">IF(H45="","",H45)</f>
        <v/>
      </c>
      <c r="AH88" s="516" t="str">
        <f aca="false">IF(I45="","",I45)</f>
        <v/>
      </c>
      <c r="AI88" s="510" t="str">
        <f aca="false">IF(G55="","",G55)</f>
        <v/>
      </c>
      <c r="AJ88" s="510" t="str">
        <f aca="false">IF(H55="","",H55)</f>
        <v/>
      </c>
      <c r="AK88" s="510" t="str">
        <f aca="false">IF(I55="","",I55)</f>
        <v/>
      </c>
      <c r="AL88" s="515" t="str">
        <f aca="false">IF(G65="","",G65)</f>
        <v/>
      </c>
      <c r="AM88" s="510" t="str">
        <f aca="false">IF(H65="","",H65)</f>
        <v/>
      </c>
      <c r="AN88" s="510" t="str">
        <f aca="false">IF(I65="","",I65)</f>
        <v/>
      </c>
      <c r="AO88" s="481" t="e">
        <f aca="false">IF(AF88="",NA(),AVERAGE(AF88:AH88))</f>
        <v>#N/A</v>
      </c>
      <c r="AP88" s="481" t="e">
        <f aca="false">IF(AI88="",NA(),AVERAGE(AI88:AK88))</f>
        <v>#N/A</v>
      </c>
      <c r="AQ88" s="481" t="e">
        <f aca="false">IF(AL88="",NA(),AVERAGE(AL88:AN88))</f>
        <v>#N/A</v>
      </c>
    </row>
    <row r="89" s="84" customFormat="true" ht="12.75" hidden="false" customHeight="false" outlineLevel="0" collapsed="false">
      <c r="J89" s="513" t="e">
        <f aca="false">IF(G55="",NA(),2)</f>
        <v>#N/A</v>
      </c>
      <c r="K89" s="514" t="e">
        <f aca="false">IF(G55="",NA(),F55)</f>
        <v>#N/A</v>
      </c>
      <c r="L89" s="514" t="e">
        <f aca="false">IF(G55="",NA(),G55)</f>
        <v>#N/A</v>
      </c>
      <c r="N89" s="495" t="str">
        <f aca="false">IF($AC$111=$O$38,N56,IF($AC$111=$W$38,V56,IF($AC$111=$AE$38,AD56,IF($AC$111=$AM$38,AL56,IF($AC$111=$AU$38,AT56,"")))))</f>
        <v/>
      </c>
      <c r="O89" s="487" t="str">
        <f aca="false">IF($AC$112=$O$38,O56,IF($AC$112=$W$38,W56,IF($AC$112=$AE$38,AE56,IF($AC$112=$AM$38,AM56,IF($AC$112=$AU$38,AU56,"")))))</f>
        <v/>
      </c>
      <c r="P89" s="487" t="str">
        <f aca="false">IF($AC$112=$O$38,P56,IF($AC$112=$W$38,X56,IF($AC$112=$AE$38,AF56,IF($AC$112=$AM$38,AN56,IF($AC$112=$AU$38,AV56,"")))))</f>
        <v/>
      </c>
      <c r="Q89" s="487" t="str">
        <f aca="false">IF($AC$112=$O$38,Q56,IF($AC$112=$W$38,Y56,IF($AC$112=$AE$38,AG56,IF($AC$112=$AM$38,AO56,IF($AC$112=$AU$38,AW56,"")))))</f>
        <v/>
      </c>
      <c r="R89" s="487" t="str">
        <f aca="false">IF($AC$112=$O$38,R56,IF($AC$112=$W$38,Z56,IF($AC$112=$AE$38,AH56,IF($AC$112=$AM$38,AP56,IF($AC$112=$AU$38,AX56,"")))))</f>
        <v/>
      </c>
      <c r="S89" s="487" t="str">
        <f aca="false">IF($AC$112=$O$38,S56,IF($AC$112=$W$38,AA56,IF($AC$112=$AE$38,AI56,IF($AC$112=$AM$38,AQ56,IF($AC$112=$AU$38,AY56,"")))))</f>
        <v/>
      </c>
      <c r="T89" s="487" t="str">
        <f aca="false">IF($AC$112=$O$38,T56,IF($AC$112=$W$38,AB56,IF($AC$112=$AE$38,AJ56,IF($AC$112=$AM$38,AR56,IF($AC$112=$AU$38,AZ56,"")))))</f>
        <v/>
      </c>
      <c r="V89" s="487" t="str">
        <f aca="false">IF($AC$112=$BC$38,BB56,IF($AC$112=$BK$38,BJ56,IF($AC$112=$BS$38,BR56,IF($AC$112=$CA$38,BZ56,""))))</f>
        <v/>
      </c>
      <c r="W89" s="487" t="str">
        <f aca="false">IF($AC$112=$BC$38,BC56,IF($AC$112=$BK$38,BK56,IF($AC$112=$BS$38,BS56,IF($AC$112=$CA$38,CA56,""))))</f>
        <v/>
      </c>
      <c r="X89" s="487" t="str">
        <f aca="false">IF($AC$112=$BC$38,BD56,IF($AC$112=$BK$38,BL56,IF($AC$112=$BS$38,BT56,IF($AC$112=$CA$38,CB56,""))))</f>
        <v/>
      </c>
      <c r="Y89" s="487" t="str">
        <f aca="false">IF($AC$112=$BC$38,BE56,IF($AC$112=$BK$38,BM56,IF($AC$112=$BS$38,BU56,IF($AC$112=$CA$38,CC56,""))))</f>
        <v/>
      </c>
      <c r="Z89" s="487" t="str">
        <f aca="false">IF($AC$112=$BC$38,BF56,IF($AC$112=$BK$38,BN56,IF($AC$112=$BS$38,BV56,IF($AC$112=$CA$38,CD56,""))))</f>
        <v/>
      </c>
      <c r="AA89" s="487" t="str">
        <f aca="false">IF($AC$112=$BC$38,BG56,IF($AC$112=$BK$38,BO56,IF($AC$112=$BS$38,BW56,IF($AC$112=$CA$38,CE56,""))))</f>
        <v/>
      </c>
      <c r="AB89" s="487" t="str">
        <f aca="false">IF($AC$112=$BC$38,BH56,IF($AC$112=$BK$38,BP56,IF($AC$112=$BS$38,BX56,IF($AC$112=$CA$38,CF56,""))))</f>
        <v/>
      </c>
      <c r="AD89" s="508"/>
      <c r="AE89" s="508"/>
      <c r="AF89" s="515" t="str">
        <f aca="false">IF(G46="","",G46)</f>
        <v/>
      </c>
      <c r="AG89" s="510" t="str">
        <f aca="false">IF(H46="","",H46)</f>
        <v/>
      </c>
      <c r="AH89" s="516" t="str">
        <f aca="false">IF(I46="","",I46)</f>
        <v/>
      </c>
      <c r="AI89" s="510" t="str">
        <f aca="false">IF(G56="","",G56)</f>
        <v/>
      </c>
      <c r="AJ89" s="510" t="str">
        <f aca="false">IF(H56="","",H56)</f>
        <v/>
      </c>
      <c r="AK89" s="510" t="str">
        <f aca="false">IF(I56="","",I56)</f>
        <v/>
      </c>
      <c r="AL89" s="515" t="str">
        <f aca="false">IF(G66="","",G66)</f>
        <v/>
      </c>
      <c r="AM89" s="510" t="str">
        <f aca="false">IF(H66="","",H66)</f>
        <v/>
      </c>
      <c r="AN89" s="510" t="str">
        <f aca="false">IF(I66="","",I66)</f>
        <v/>
      </c>
      <c r="AO89" s="481" t="e">
        <f aca="false">IF(AF89="",NA(),AVERAGE(AF89:AH89))</f>
        <v>#N/A</v>
      </c>
      <c r="AP89" s="481" t="e">
        <f aca="false">IF(AI89="",NA(),AVERAGE(AI89:AK89))</f>
        <v>#N/A</v>
      </c>
      <c r="AQ89" s="481" t="e">
        <f aca="false">IF(AL89="",NA(),AVERAGE(AL89:AN89))</f>
        <v>#N/A</v>
      </c>
    </row>
    <row r="90" s="489" customFormat="true" ht="12.75" hidden="false" customHeight="false" outlineLevel="0" collapsed="false">
      <c r="J90" s="513" t="e">
        <f aca="false">IF(G56="",NA(),2)</f>
        <v>#N/A</v>
      </c>
      <c r="K90" s="514" t="e">
        <f aca="false">IF(G56="",NA(),F56)</f>
        <v>#N/A</v>
      </c>
      <c r="L90" s="514" t="e">
        <f aca="false">IF(G56="",NA(),G56)</f>
        <v>#N/A</v>
      </c>
      <c r="N90" s="495" t="str">
        <f aca="false">IF($AC$111=$O$38,N57,IF($AC$111=$W$38,V57,IF($AC$111=$AE$38,AD57,IF($AC$111=$AM$38,AL57,IF($AC$111=$AU$38,AT57,"")))))</f>
        <v/>
      </c>
      <c r="O90" s="487" t="str">
        <f aca="false">IF($AC$112=$O$38,O57,IF($AC$112=$W$38,W57,IF($AC$112=$AE$38,AE57,IF($AC$112=$AM$38,AM57,IF($AC$112=$AU$38,AU57,"")))))</f>
        <v/>
      </c>
      <c r="P90" s="487" t="str">
        <f aca="false">IF($AC$112=$O$38,P57,IF($AC$112=$W$38,X57,IF($AC$112=$AE$38,AF57,IF($AC$112=$AM$38,AN57,IF($AC$112=$AU$38,AV57,"")))))</f>
        <v/>
      </c>
      <c r="Q90" s="487" t="str">
        <f aca="false">IF($AC$112=$O$38,Q57,IF($AC$112=$W$38,Y57,IF($AC$112=$AE$38,AG57,IF($AC$112=$AM$38,AO57,IF($AC$112=$AU$38,AW57,"")))))</f>
        <v/>
      </c>
      <c r="R90" s="487" t="str">
        <f aca="false">IF($AC$112=$O$38,R57,IF($AC$112=$W$38,Z57,IF($AC$112=$AE$38,AH57,IF($AC$112=$AM$38,AP57,IF($AC$112=$AU$38,AX57,"")))))</f>
        <v/>
      </c>
      <c r="S90" s="487" t="str">
        <f aca="false">IF($AC$112=$O$38,S57,IF($AC$112=$W$38,AA57,IF($AC$112=$AE$38,AI57,IF($AC$112=$AM$38,AQ57,IF($AC$112=$AU$38,AY57,"")))))</f>
        <v/>
      </c>
      <c r="T90" s="487" t="str">
        <f aca="false">IF($AC$112=$O$38,T57,IF($AC$112=$W$38,AB57,IF($AC$112=$AE$38,AJ57,IF($AC$112=$AM$38,AR57,IF($AC$112=$AU$38,AZ57,"")))))</f>
        <v/>
      </c>
      <c r="V90" s="487" t="str">
        <f aca="false">IF($AC$112=$BC$38,BB57,IF($AC$112=$BK$38,BJ57,IF($AC$112=$BS$38,BR57,IF($AC$112=$CA$38,BZ57,""))))</f>
        <v/>
      </c>
      <c r="W90" s="487" t="str">
        <f aca="false">IF($AC$112=$BC$38,BC57,IF($AC$112=$BK$38,BK57,IF($AC$112=$BS$38,BS57,IF($AC$112=$CA$38,CA57,""))))</f>
        <v/>
      </c>
      <c r="X90" s="487" t="str">
        <f aca="false">IF($AC$112=$BC$38,BD57,IF($AC$112=$BK$38,BL57,IF($AC$112=$BS$38,BT57,IF($AC$112=$CA$38,CB57,""))))</f>
        <v/>
      </c>
      <c r="Y90" s="487" t="str">
        <f aca="false">IF($AC$112=$BC$38,BE57,IF($AC$112=$BK$38,BM57,IF($AC$112=$BS$38,BU57,IF($AC$112=$CA$38,CC57,""))))</f>
        <v/>
      </c>
      <c r="Z90" s="487" t="str">
        <f aca="false">IF($AC$112=$BC$38,BF57,IF($AC$112=$BK$38,BN57,IF($AC$112=$BS$38,BV57,IF($AC$112=$CA$38,CD57,""))))</f>
        <v/>
      </c>
      <c r="AA90" s="487" t="str">
        <f aca="false">IF($AC$112=$BC$38,BG57,IF($AC$112=$BK$38,BO57,IF($AC$112=$BS$38,BW57,IF($AC$112=$CA$38,CE57,""))))</f>
        <v/>
      </c>
      <c r="AB90" s="487" t="str">
        <f aca="false">IF($AC$112=$BC$38,BH57,IF($AC$112=$BK$38,BP57,IF($AC$112=$BS$38,BX57,IF($AC$112=$CA$38,CF57,""))))</f>
        <v/>
      </c>
      <c r="AD90" s="508"/>
      <c r="AE90" s="508"/>
      <c r="AF90" s="515" t="str">
        <f aca="false">IF(G47="","",G47)</f>
        <v/>
      </c>
      <c r="AG90" s="510" t="str">
        <f aca="false">IF(H47="","",H47)</f>
        <v/>
      </c>
      <c r="AH90" s="516" t="str">
        <f aca="false">IF(I47="","",I47)</f>
        <v/>
      </c>
      <c r="AI90" s="510" t="str">
        <f aca="false">IF(G57="","",G57)</f>
        <v/>
      </c>
      <c r="AJ90" s="510" t="str">
        <f aca="false">IF(H57="","",H57)</f>
        <v/>
      </c>
      <c r="AK90" s="510" t="str">
        <f aca="false">IF(I57="","",I57)</f>
        <v/>
      </c>
      <c r="AL90" s="515" t="str">
        <f aca="false">IF(G67="","",G67)</f>
        <v/>
      </c>
      <c r="AM90" s="510" t="str">
        <f aca="false">IF(H67="","",H67)</f>
        <v/>
      </c>
      <c r="AN90" s="510" t="str">
        <f aca="false">IF(I67="","",I67)</f>
        <v/>
      </c>
      <c r="AO90" s="481" t="e">
        <f aca="false">IF(AF90="",NA(),AVERAGE(AF90:AH90))</f>
        <v>#N/A</v>
      </c>
      <c r="AP90" s="481" t="e">
        <f aca="false">IF(AI90="",NA(),AVERAGE(AI90:AK90))</f>
        <v>#N/A</v>
      </c>
      <c r="AQ90" s="481" t="e">
        <f aca="false">IF(AL90="",NA(),AVERAGE(AL90:AN90))</f>
        <v>#N/A</v>
      </c>
    </row>
    <row r="91" customFormat="false" ht="12.75" hidden="false" customHeight="false" outlineLevel="0" collapsed="false">
      <c r="J91" s="513" t="e">
        <f aca="false">IF(G57="",NA(),2)</f>
        <v>#N/A</v>
      </c>
      <c r="K91" s="514" t="e">
        <f aca="false">IF(G57="",NA(),F57)</f>
        <v>#N/A</v>
      </c>
      <c r="L91" s="514" t="e">
        <f aca="false">IF(G57="",NA(),G57)</f>
        <v>#N/A</v>
      </c>
      <c r="N91" s="495" t="str">
        <f aca="false">IF($AC$111=$O$38,N58,IF($AC$111=$W$38,V58,IF($AC$111=$AE$38,AD58,IF($AC$111=$AM$38,AL58,IF($AC$111=$AU$38,AT58,"")))))</f>
        <v/>
      </c>
      <c r="O91" s="487" t="str">
        <f aca="false">IF($AC$112=$O$38,O58,IF($AC$112=$W$38,W58,IF($AC$112=$AE$38,AE58,IF($AC$112=$AM$38,AM58,IF($AC$112=$AU$38,AU58,"")))))</f>
        <v/>
      </c>
      <c r="P91" s="487" t="str">
        <f aca="false">IF($AC$112=$O$38,P58,IF($AC$112=$W$38,X58,IF($AC$112=$AE$38,AF58,IF($AC$112=$AM$38,AN58,IF($AC$112=$AU$38,AV58,"")))))</f>
        <v/>
      </c>
      <c r="Q91" s="487" t="str">
        <f aca="false">IF($AC$112=$O$38,Q58,IF($AC$112=$W$38,Y58,IF($AC$112=$AE$38,AG58,IF($AC$112=$AM$38,AO58,IF($AC$112=$AU$38,AW58,"")))))</f>
        <v/>
      </c>
      <c r="R91" s="487" t="str">
        <f aca="false">IF($AC$112=$O$38,R58,IF($AC$112=$W$38,Z58,IF($AC$112=$AE$38,AH58,IF($AC$112=$AM$38,AP58,IF($AC$112=$AU$38,AX58,"")))))</f>
        <v/>
      </c>
      <c r="S91" s="487" t="str">
        <f aca="false">IF($AC$112=$O$38,S58,IF($AC$112=$W$38,AA58,IF($AC$112=$AE$38,AI58,IF($AC$112=$AM$38,AQ58,IF($AC$112=$AU$38,AY58,"")))))</f>
        <v/>
      </c>
      <c r="T91" s="487" t="str">
        <f aca="false">IF($AC$112=$O$38,T58,IF($AC$112=$W$38,AB58,IF($AC$112=$AE$38,AJ58,IF($AC$112=$AM$38,AR58,IF($AC$112=$AU$38,AZ58,"")))))</f>
        <v/>
      </c>
      <c r="U91" s="84"/>
      <c r="V91" s="487" t="str">
        <f aca="false">IF($AC$112=$BC$38,BB58,IF($AC$112=$BK$38,BJ58,IF($AC$112=$BS$38,BR58,IF($AC$112=$CA$38,BZ58,""))))</f>
        <v/>
      </c>
      <c r="W91" s="487" t="str">
        <f aca="false">IF($AC$112=$BC$38,BC58,IF($AC$112=$BK$38,BK58,IF($AC$112=$BS$38,BS58,IF($AC$112=$CA$38,CA58,""))))</f>
        <v/>
      </c>
      <c r="X91" s="487" t="str">
        <f aca="false">IF($AC$112=$BC$38,BD58,IF($AC$112=$BK$38,BL58,IF($AC$112=$BS$38,BT58,IF($AC$112=$CA$38,CB58,""))))</f>
        <v/>
      </c>
      <c r="Y91" s="487" t="str">
        <f aca="false">IF($AC$112=$BC$38,BE58,IF($AC$112=$BK$38,BM58,IF($AC$112=$BS$38,BU58,IF($AC$112=$CA$38,CC58,""))))</f>
        <v/>
      </c>
      <c r="Z91" s="487" t="str">
        <f aca="false">IF($AC$112=$BC$38,BF58,IF($AC$112=$BK$38,BN58,IF($AC$112=$BS$38,BV58,IF($AC$112=$CA$38,CD58,""))))</f>
        <v/>
      </c>
      <c r="AA91" s="487" t="str">
        <f aca="false">IF($AC$112=$BC$38,BG58,IF($AC$112=$BK$38,BO58,IF($AC$112=$BS$38,BW58,IF($AC$112=$CA$38,CE58,""))))</f>
        <v/>
      </c>
      <c r="AB91" s="487" t="str">
        <f aca="false">IF($AC$112=$BC$38,BH58,IF($AC$112=$BK$38,BP58,IF($AC$112=$BS$38,BX58,IF($AC$112=$CA$38,CF58,""))))</f>
        <v/>
      </c>
      <c r="AD91" s="508"/>
      <c r="AE91" s="508"/>
      <c r="AF91" s="515" t="str">
        <f aca="false">IF(G48="","",G48)</f>
        <v/>
      </c>
      <c r="AG91" s="510" t="str">
        <f aca="false">IF(H48="","",H48)</f>
        <v/>
      </c>
      <c r="AH91" s="516" t="str">
        <f aca="false">IF(I48="","",I48)</f>
        <v/>
      </c>
      <c r="AI91" s="510" t="str">
        <f aca="false">IF(G58="","",G58)</f>
        <v/>
      </c>
      <c r="AJ91" s="510" t="str">
        <f aca="false">IF(H58="","",H58)</f>
        <v/>
      </c>
      <c r="AK91" s="510" t="str">
        <f aca="false">IF(I58="","",I58)</f>
        <v/>
      </c>
      <c r="AL91" s="515" t="str">
        <f aca="false">IF(G68="","",G68)</f>
        <v/>
      </c>
      <c r="AM91" s="510" t="str">
        <f aca="false">IF(H68="","",H68)</f>
        <v/>
      </c>
      <c r="AN91" s="510" t="str">
        <f aca="false">IF(I68="","",I68)</f>
        <v/>
      </c>
      <c r="AO91" s="481" t="e">
        <f aca="false">IF(AF91="",NA(),AVERAGE(AF91:AH91))</f>
        <v>#N/A</v>
      </c>
      <c r="AP91" s="481" t="e">
        <f aca="false">IF(AI91="",NA(),AVERAGE(AI91:AK91))</f>
        <v>#N/A</v>
      </c>
      <c r="AQ91" s="481" t="e">
        <f aca="false">IF(AL91="",NA(),AVERAGE(AL91:AN91))</f>
        <v>#N/A</v>
      </c>
    </row>
    <row r="92" customFormat="false" ht="12.75" hidden="false" customHeight="false" outlineLevel="0" collapsed="false">
      <c r="J92" s="513" t="e">
        <f aca="false">IF(G58="",NA(),2)</f>
        <v>#N/A</v>
      </c>
      <c r="K92" s="514" t="e">
        <f aca="false">IF(G58="",NA(),F58)</f>
        <v>#N/A</v>
      </c>
      <c r="L92" s="514" t="e">
        <f aca="false">IF(G58="",NA(),G58)</f>
        <v>#N/A</v>
      </c>
      <c r="N92" s="495" t="str">
        <f aca="false">IF($AC$111=$O$38,N59,IF($AC$111=$W$38,V59,IF($AC$111=$AE$38,AD59,IF($AC$111=$AM$38,AL59,IF($AC$111=$AU$38,AT59,"")))))</f>
        <v/>
      </c>
      <c r="O92" s="487" t="str">
        <f aca="false">IF($AC$112=$O$38,O59,IF($AC$112=$W$38,W59,IF($AC$112=$AE$38,AE59,IF($AC$112=$AM$38,AM59,IF($AC$112=$AU$38,AU59,"")))))</f>
        <v/>
      </c>
      <c r="P92" s="487" t="str">
        <f aca="false">IF($AC$112=$O$38,P59,IF($AC$112=$W$38,X59,IF($AC$112=$AE$38,AF59,IF($AC$112=$AM$38,AN59,IF($AC$112=$AU$38,AV59,"")))))</f>
        <v/>
      </c>
      <c r="Q92" s="487" t="str">
        <f aca="false">IF($AC$112=$O$38,Q59,IF($AC$112=$W$38,Y59,IF($AC$112=$AE$38,AG59,IF($AC$112=$AM$38,AO59,IF($AC$112=$AU$38,AW59,"")))))</f>
        <v/>
      </c>
      <c r="R92" s="487" t="str">
        <f aca="false">IF($AC$112=$O$38,R59,IF($AC$112=$W$38,Z59,IF($AC$112=$AE$38,AH59,IF($AC$112=$AM$38,AP59,IF($AC$112=$AU$38,AX59,"")))))</f>
        <v/>
      </c>
      <c r="S92" s="487" t="str">
        <f aca="false">IF($AC$112=$O$38,S59,IF($AC$112=$W$38,AA59,IF($AC$112=$AE$38,AI59,IF($AC$112=$AM$38,AQ59,IF($AC$112=$AU$38,AY59,"")))))</f>
        <v/>
      </c>
      <c r="T92" s="487" t="str">
        <f aca="false">IF($AC$112=$O$38,T59,IF($AC$112=$W$38,AB59,IF($AC$112=$AE$38,AJ59,IF($AC$112=$AM$38,AR59,IF($AC$112=$AU$38,AZ59,"")))))</f>
        <v/>
      </c>
      <c r="U92" s="84"/>
      <c r="V92" s="487" t="str">
        <f aca="false">IF($AC$112=$BC$38,BB59,IF($AC$112=$BK$38,BJ59,IF($AC$112=$BS$38,BR59,IF($AC$112=$CA$38,BZ59,""))))</f>
        <v/>
      </c>
      <c r="W92" s="487" t="str">
        <f aca="false">IF($AC$112=$BC$38,BC59,IF($AC$112=$BK$38,BK59,IF($AC$112=$BS$38,BS59,IF($AC$112=$CA$38,CA59,""))))</f>
        <v/>
      </c>
      <c r="X92" s="487" t="str">
        <f aca="false">IF($AC$112=$BC$38,BD59,IF($AC$112=$BK$38,BL59,IF($AC$112=$BS$38,BT59,IF($AC$112=$CA$38,CB59,""))))</f>
        <v/>
      </c>
      <c r="Y92" s="487" t="str">
        <f aca="false">IF($AC$112=$BC$38,BE59,IF($AC$112=$BK$38,BM59,IF($AC$112=$BS$38,BU59,IF($AC$112=$CA$38,CC59,""))))</f>
        <v/>
      </c>
      <c r="Z92" s="487" t="str">
        <f aca="false">IF($AC$112=$BC$38,BF59,IF($AC$112=$BK$38,BN59,IF($AC$112=$BS$38,BV59,IF($AC$112=$CA$38,CD59,""))))</f>
        <v/>
      </c>
      <c r="AA92" s="487" t="str">
        <f aca="false">IF($AC$112=$BC$38,BG59,IF($AC$112=$BK$38,BO59,IF($AC$112=$BS$38,BW59,IF($AC$112=$CA$38,CE59,""))))</f>
        <v/>
      </c>
      <c r="AB92" s="487" t="str">
        <f aca="false">IF($AC$112=$BC$38,BH59,IF($AC$112=$BK$38,BP59,IF($AC$112=$BS$38,BX59,IF($AC$112=$CA$38,CF59,""))))</f>
        <v/>
      </c>
      <c r="AD92" s="508"/>
      <c r="AE92" s="508"/>
      <c r="AF92" s="515" t="str">
        <f aca="false">IF(G49="","",G49)</f>
        <v/>
      </c>
      <c r="AG92" s="510" t="str">
        <f aca="false">IF(H49="","",H49)</f>
        <v/>
      </c>
      <c r="AH92" s="516" t="str">
        <f aca="false">IF(I49="","",I49)</f>
        <v/>
      </c>
      <c r="AI92" s="510" t="str">
        <f aca="false">IF(G59="","",G59)</f>
        <v/>
      </c>
      <c r="AJ92" s="510" t="str">
        <f aca="false">IF(H59="","",H59)</f>
        <v/>
      </c>
      <c r="AK92" s="510" t="str">
        <f aca="false">IF(I59="","",I59)</f>
        <v/>
      </c>
      <c r="AL92" s="515" t="str">
        <f aca="false">IF(G69="","",G69)</f>
        <v/>
      </c>
      <c r="AM92" s="510" t="str">
        <f aca="false">IF(H69="","",H69)</f>
        <v/>
      </c>
      <c r="AN92" s="510" t="str">
        <f aca="false">IF(I69="","",I69)</f>
        <v/>
      </c>
      <c r="AO92" s="481" t="e">
        <f aca="false">IF(AF92="",NA(),AVERAGE(AF92:AH92))</f>
        <v>#N/A</v>
      </c>
      <c r="AP92" s="481" t="e">
        <f aca="false">IF(AI92="",NA(),AVERAGE(AI92:AK92))</f>
        <v>#N/A</v>
      </c>
      <c r="AQ92" s="481" t="e">
        <f aca="false">IF(AL92="",NA(),AVERAGE(AL92:AN92))</f>
        <v>#N/A</v>
      </c>
    </row>
    <row r="93" customFormat="false" ht="12.75" hidden="false" customHeight="false" outlineLevel="0" collapsed="false">
      <c r="J93" s="513" t="e">
        <f aca="false">IF(G59="",NA(),2)</f>
        <v>#N/A</v>
      </c>
      <c r="K93" s="514" t="e">
        <f aca="false">IF(G59="",NA(),F59)</f>
        <v>#N/A</v>
      </c>
      <c r="L93" s="514" t="e">
        <f aca="false">IF(G59="",NA(),G59)</f>
        <v>#N/A</v>
      </c>
      <c r="N93" s="495" t="str">
        <f aca="false">IF($AC$111=$O$38,N60,IF($AC$111=$W$38,V60,IF($AC$111=$AE$38,AD60,IF($AC$111=$AM$38,AL60,IF($AC$111=$AU$38,AT60,"")))))</f>
        <v/>
      </c>
      <c r="O93" s="487" t="str">
        <f aca="false">IF($AC$112=$O$38,O60,IF($AC$112=$W$38,W60,IF($AC$112=$AE$38,AE60,IF($AC$112=$AM$38,AM60,IF($AC$112=$AU$38,AU60,"")))))</f>
        <v/>
      </c>
      <c r="P93" s="487" t="str">
        <f aca="false">IF($AC$112=$O$38,P60,IF($AC$112=$W$38,X60,IF($AC$112=$AE$38,AF60,IF($AC$112=$AM$38,AN60,IF($AC$112=$AU$38,AV60,"")))))</f>
        <v/>
      </c>
      <c r="Q93" s="487" t="str">
        <f aca="false">IF($AC$112=$O$38,Q60,IF($AC$112=$W$38,Y60,IF($AC$112=$AE$38,AG60,IF($AC$112=$AM$38,AO60,IF($AC$112=$AU$38,AW60,"")))))</f>
        <v/>
      </c>
      <c r="R93" s="487" t="str">
        <f aca="false">IF($AC$112=$O$38,R60,IF($AC$112=$W$38,Z60,IF($AC$112=$AE$38,AH60,IF($AC$112=$AM$38,AP60,IF($AC$112=$AU$38,AX60,"")))))</f>
        <v/>
      </c>
      <c r="S93" s="487" t="str">
        <f aca="false">IF($AC$112=$O$38,S60,IF($AC$112=$W$38,AA60,IF($AC$112=$AE$38,AI60,IF($AC$112=$AM$38,AQ60,IF($AC$112=$AU$38,AY60,"")))))</f>
        <v/>
      </c>
      <c r="T93" s="487" t="str">
        <f aca="false">IF($AC$112=$O$38,T60,IF($AC$112=$W$38,AB60,IF($AC$112=$AE$38,AJ60,IF($AC$112=$AM$38,AR60,IF($AC$112=$AU$38,AZ60,"")))))</f>
        <v/>
      </c>
      <c r="U93" s="84"/>
      <c r="V93" s="487" t="str">
        <f aca="false">IF($AC$112=$BC$38,BB60,IF($AC$112=$BK$38,BJ60,IF($AC$112=$BS$38,BR60,IF($AC$112=$CA$38,BZ60,""))))</f>
        <v/>
      </c>
      <c r="W93" s="487" t="str">
        <f aca="false">IF($AC$112=$BC$38,BC60,IF($AC$112=$BK$38,BK60,IF($AC$112=$BS$38,BS60,IF($AC$112=$CA$38,CA60,""))))</f>
        <v/>
      </c>
      <c r="X93" s="487" t="str">
        <f aca="false">IF($AC$112=$BC$38,BD60,IF($AC$112=$BK$38,BL60,IF($AC$112=$BS$38,BT60,IF($AC$112=$CA$38,CB60,""))))</f>
        <v/>
      </c>
      <c r="Y93" s="487" t="str">
        <f aca="false">IF($AC$112=$BC$38,BE60,IF($AC$112=$BK$38,BM60,IF($AC$112=$BS$38,BU60,IF($AC$112=$CA$38,CC60,""))))</f>
        <v/>
      </c>
      <c r="Z93" s="487" t="str">
        <f aca="false">IF($AC$112=$BC$38,BF60,IF($AC$112=$BK$38,BN60,IF($AC$112=$BS$38,BV60,IF($AC$112=$CA$38,CD60,""))))</f>
        <v/>
      </c>
      <c r="AA93" s="487" t="str">
        <f aca="false">IF($AC$112=$BC$38,BG60,IF($AC$112=$BK$38,BO60,IF($AC$112=$BS$38,BW60,IF($AC$112=$CA$38,CE60,""))))</f>
        <v/>
      </c>
      <c r="AB93" s="487" t="str">
        <f aca="false">IF($AC$112=$BC$38,BH60,IF($AC$112=$BK$38,BP60,IF($AC$112=$BS$38,BX60,IF($AC$112=$CA$38,CF60,""))))</f>
        <v/>
      </c>
      <c r="AD93" s="508"/>
      <c r="AE93" s="508"/>
      <c r="AF93" s="518" t="str">
        <f aca="false">IF(G50="","",G50)</f>
        <v/>
      </c>
      <c r="AG93" s="519" t="str">
        <f aca="false">IF(H50="","",H50)</f>
        <v/>
      </c>
      <c r="AH93" s="520" t="str">
        <f aca="false">IF(I50="","",I50)</f>
        <v/>
      </c>
      <c r="AI93" s="519" t="str">
        <f aca="false">IF(G60="","",G60)</f>
        <v/>
      </c>
      <c r="AJ93" s="519" t="str">
        <f aca="false">IF(H60="","",H60)</f>
        <v/>
      </c>
      <c r="AK93" s="519" t="str">
        <f aca="false">IF(I60="","",I60)</f>
        <v/>
      </c>
      <c r="AL93" s="518" t="str">
        <f aca="false">IF(G70="","",G70)</f>
        <v/>
      </c>
      <c r="AM93" s="519" t="str">
        <f aca="false">IF(H70="","",H70)</f>
        <v/>
      </c>
      <c r="AN93" s="519" t="str">
        <f aca="false">IF(I70="","",I70)</f>
        <v/>
      </c>
      <c r="AO93" s="481" t="e">
        <f aca="false">IF(AF93="",NA(),AVERAGE(AF93:AH93))</f>
        <v>#N/A</v>
      </c>
      <c r="AP93" s="481" t="e">
        <f aca="false">IF(AI93="",NA(),AVERAGE(AI93:AK93))</f>
        <v>#N/A</v>
      </c>
      <c r="AQ93" s="481" t="e">
        <f aca="false">IF(AL93="",NA(),AVERAGE(AL93:AN93))</f>
        <v>#N/A</v>
      </c>
    </row>
    <row r="94" customFormat="false" ht="12.75" hidden="false" customHeight="false" outlineLevel="0" collapsed="false">
      <c r="J94" s="513" t="e">
        <f aca="false">IF(G60="",NA(),2)</f>
        <v>#N/A</v>
      </c>
      <c r="K94" s="514" t="e">
        <f aca="false">IF(G60="",NA(),F60)</f>
        <v>#N/A</v>
      </c>
      <c r="L94" s="514" t="e">
        <f aca="false">IF(G60="",NA(),G60)</f>
        <v>#N/A</v>
      </c>
      <c r="N94" s="495" t="str">
        <f aca="false">IF($AC$111=$O$38,N61,IF($AC$111=$W$38,V61,IF($AC$111=$AE$38,AD61,IF($AC$111=$AM$38,AL61,IF($AC$111=$AU$38,AT61,"")))))</f>
        <v/>
      </c>
      <c r="O94" s="487" t="str">
        <f aca="false">IF($AC$112=$O$38,O61,IF($AC$112=$W$38,W61,IF($AC$112=$AE$38,AE61,IF($AC$112=$AM$38,AM61,IF($AC$112=$AU$38,AU61,"")))))</f>
        <v/>
      </c>
      <c r="P94" s="487" t="str">
        <f aca="false">IF($AC$112=$O$38,P61,IF($AC$112=$W$38,X61,IF($AC$112=$AE$38,AF61,IF($AC$112=$AM$38,AN61,IF($AC$112=$AU$38,AV61,"")))))</f>
        <v/>
      </c>
      <c r="Q94" s="487" t="str">
        <f aca="false">IF($AC$112=$O$38,Q61,IF($AC$112=$W$38,Y61,IF($AC$112=$AE$38,AG61,IF($AC$112=$AM$38,AO61,IF($AC$112=$AU$38,AW61,"")))))</f>
        <v/>
      </c>
      <c r="R94" s="487" t="str">
        <f aca="false">IF($AC$112=$O$38,R61,IF($AC$112=$W$38,Z61,IF($AC$112=$AE$38,AH61,IF($AC$112=$AM$38,AP61,IF($AC$112=$AU$38,AX61,"")))))</f>
        <v/>
      </c>
      <c r="S94" s="487" t="str">
        <f aca="false">IF($AC$112=$O$38,S61,IF($AC$112=$W$38,AA61,IF($AC$112=$AE$38,AI61,IF($AC$112=$AM$38,AQ61,IF($AC$112=$AU$38,AY61,"")))))</f>
        <v/>
      </c>
      <c r="T94" s="487" t="str">
        <f aca="false">IF($AC$112=$O$38,T61,IF($AC$112=$W$38,AB61,IF($AC$112=$AE$38,AJ61,IF($AC$112=$AM$38,AR61,IF($AC$112=$AU$38,AZ61,"")))))</f>
        <v/>
      </c>
      <c r="U94" s="84"/>
      <c r="V94" s="487" t="str">
        <f aca="false">IF($AC$112=$BC$38,BB61,IF($AC$112=$BK$38,BJ61,IF($AC$112=$BS$38,BR61,IF($AC$112=$CA$38,BZ61,""))))</f>
        <v/>
      </c>
      <c r="W94" s="487" t="str">
        <f aca="false">IF($AC$112=$BC$38,BC61,IF($AC$112=$BK$38,BK61,IF($AC$112=$BS$38,BS61,IF($AC$112=$CA$38,CA61,""))))</f>
        <v/>
      </c>
      <c r="X94" s="487" t="str">
        <f aca="false">IF($AC$112=$BC$38,BD61,IF($AC$112=$BK$38,BL61,IF($AC$112=$BS$38,BT61,IF($AC$112=$CA$38,CB61,""))))</f>
        <v/>
      </c>
      <c r="Y94" s="487" t="str">
        <f aca="false">IF($AC$112=$BC$38,BE61,IF($AC$112=$BK$38,BM61,IF($AC$112=$BS$38,BU61,IF($AC$112=$CA$38,CC61,""))))</f>
        <v/>
      </c>
      <c r="Z94" s="487" t="str">
        <f aca="false">IF($AC$112=$BC$38,BF61,IF($AC$112=$BK$38,BN61,IF($AC$112=$BS$38,BV61,IF($AC$112=$CA$38,CD61,""))))</f>
        <v/>
      </c>
      <c r="AA94" s="487" t="str">
        <f aca="false">IF($AC$112=$BC$38,BG61,IF($AC$112=$BK$38,BO61,IF($AC$112=$BS$38,BW61,IF($AC$112=$CA$38,CE61,""))))</f>
        <v/>
      </c>
      <c r="AB94" s="487" t="str">
        <f aca="false">IF($AC$112=$BC$38,BH61,IF($AC$112=$BK$38,BP61,IF($AC$112=$BS$38,BX61,IF($AC$112=$CA$38,CF61,""))))</f>
        <v/>
      </c>
      <c r="AD94" s="508"/>
      <c r="AE94" s="508"/>
    </row>
    <row r="95" customFormat="false" ht="12.75" hidden="false" customHeight="false" outlineLevel="0" collapsed="false">
      <c r="J95" s="513" t="e">
        <f aca="false">IF(G61="",NA(),3)</f>
        <v>#N/A</v>
      </c>
      <c r="K95" s="514" t="e">
        <f aca="false">IF(G61="",NA(),F61)</f>
        <v>#N/A</v>
      </c>
      <c r="L95" s="514" t="e">
        <f aca="false">IF(G61="",NA(),G61)</f>
        <v>#N/A</v>
      </c>
      <c r="N95" s="495" t="str">
        <f aca="false">IF($AC$111=$O$38,N62,IF($AC$111=$W$38,V62,IF($AC$111=$AE$38,AD62,IF($AC$111=$AM$38,AL62,IF($AC$111=$AU$38,AT62,"")))))</f>
        <v/>
      </c>
      <c r="O95" s="487" t="str">
        <f aca="false">IF($AC$112=$O$38,O62,IF($AC$112=$W$38,W62,IF($AC$112=$AE$38,AE62,IF($AC$112=$AM$38,AM62,IF($AC$112=$AU$38,AU62,"")))))</f>
        <v/>
      </c>
      <c r="P95" s="487" t="str">
        <f aca="false">IF($AC$112=$O$38,P62,IF($AC$112=$W$38,X62,IF($AC$112=$AE$38,AF62,IF($AC$112=$AM$38,AN62,IF($AC$112=$AU$38,AV62,"")))))</f>
        <v/>
      </c>
      <c r="Q95" s="487" t="str">
        <f aca="false">IF($AC$112=$O$38,Q62,IF($AC$112=$W$38,Y62,IF($AC$112=$AE$38,AG62,IF($AC$112=$AM$38,AO62,IF($AC$112=$AU$38,AW62,"")))))</f>
        <v/>
      </c>
      <c r="R95" s="487" t="str">
        <f aca="false">IF($AC$112=$O$38,R62,IF($AC$112=$W$38,Z62,IF($AC$112=$AE$38,AH62,IF($AC$112=$AM$38,AP62,IF($AC$112=$AU$38,AX62,"")))))</f>
        <v/>
      </c>
      <c r="S95" s="487" t="str">
        <f aca="false">IF($AC$112=$O$38,S62,IF($AC$112=$W$38,AA62,IF($AC$112=$AE$38,AI62,IF($AC$112=$AM$38,AQ62,IF($AC$112=$AU$38,AY62,"")))))</f>
        <v/>
      </c>
      <c r="T95" s="487" t="str">
        <f aca="false">IF($AC$112=$O$38,T62,IF($AC$112=$W$38,AB62,IF($AC$112=$AE$38,AJ62,IF($AC$112=$AM$38,AR62,IF($AC$112=$AU$38,AZ62,"")))))</f>
        <v/>
      </c>
      <c r="U95" s="84"/>
      <c r="V95" s="487" t="str">
        <f aca="false">IF($AC$112=$BC$38,BB62,IF($AC$112=$BK$38,BJ62,IF($AC$112=$BS$38,BR62,IF($AC$112=$CA$38,BZ62,""))))</f>
        <v/>
      </c>
      <c r="W95" s="487" t="str">
        <f aca="false">IF($AC$112=$BC$38,BC62,IF($AC$112=$BK$38,BK62,IF($AC$112=$BS$38,BS62,IF($AC$112=$CA$38,CA62,""))))</f>
        <v/>
      </c>
      <c r="X95" s="487" t="str">
        <f aca="false">IF($AC$112=$BC$38,BD62,IF($AC$112=$BK$38,BL62,IF($AC$112=$BS$38,BT62,IF($AC$112=$CA$38,CB62,""))))</f>
        <v/>
      </c>
      <c r="Y95" s="487" t="str">
        <f aca="false">IF($AC$112=$BC$38,BE62,IF($AC$112=$BK$38,BM62,IF($AC$112=$BS$38,BU62,IF($AC$112=$CA$38,CC62,""))))</f>
        <v/>
      </c>
      <c r="Z95" s="487" t="str">
        <f aca="false">IF($AC$112=$BC$38,BF62,IF($AC$112=$BK$38,BN62,IF($AC$112=$BS$38,BV62,IF($AC$112=$CA$38,CD62,""))))</f>
        <v/>
      </c>
      <c r="AA95" s="487" t="str">
        <f aca="false">IF($AC$112=$BC$38,BG62,IF($AC$112=$BK$38,BO62,IF($AC$112=$BS$38,BW62,IF($AC$112=$CA$38,CE62,""))))</f>
        <v/>
      </c>
      <c r="AB95" s="487" t="str">
        <f aca="false">IF($AC$112=$BC$38,BH62,IF($AC$112=$BK$38,BP62,IF($AC$112=$BS$38,BX62,IF($AC$112=$CA$38,CF62,""))))</f>
        <v/>
      </c>
      <c r="AD95" s="508"/>
      <c r="AE95" s="508"/>
    </row>
    <row r="96" customFormat="false" ht="12.75" hidden="false" customHeight="false" outlineLevel="0" collapsed="false">
      <c r="J96" s="513" t="e">
        <f aca="false">IF(G62="",NA(),3)</f>
        <v>#N/A</v>
      </c>
      <c r="K96" s="514" t="e">
        <f aca="false">IF(G62="",NA(),F62)</f>
        <v>#N/A</v>
      </c>
      <c r="L96" s="514" t="e">
        <f aca="false">IF(G62="",NA(),G62)</f>
        <v>#N/A</v>
      </c>
      <c r="N96" s="495" t="str">
        <f aca="false">IF($AC$111=$O$38,N63,IF($AC$111=$W$38,V63,IF($AC$111=$AE$38,AD63,IF($AC$111=$AM$38,AL63,IF($AC$111=$AU$38,AT63,"")))))</f>
        <v/>
      </c>
      <c r="O96" s="487" t="str">
        <f aca="false">IF($AC$112=$O$38,O63,IF($AC$112=$W$38,W63,IF($AC$112=$AE$38,AE63,IF($AC$112=$AM$38,AM63,IF($AC$112=$AU$38,AU63,"")))))</f>
        <v/>
      </c>
      <c r="P96" s="487" t="str">
        <f aca="false">IF($AC$112=$O$38,P63,IF($AC$112=$W$38,X63,IF($AC$112=$AE$38,AF63,IF($AC$112=$AM$38,AN63,IF($AC$112=$AU$38,AV63,"")))))</f>
        <v/>
      </c>
      <c r="Q96" s="487" t="str">
        <f aca="false">IF($AC$112=$O$38,Q63,IF($AC$112=$W$38,Y63,IF($AC$112=$AE$38,AG63,IF($AC$112=$AM$38,AO63,IF($AC$112=$AU$38,AW63,"")))))</f>
        <v/>
      </c>
      <c r="R96" s="487" t="str">
        <f aca="false">IF($AC$112=$O$38,R63,IF($AC$112=$W$38,Z63,IF($AC$112=$AE$38,AH63,IF($AC$112=$AM$38,AP63,IF($AC$112=$AU$38,AX63,"")))))</f>
        <v/>
      </c>
      <c r="S96" s="487" t="str">
        <f aca="false">IF($AC$112=$O$38,S63,IF($AC$112=$W$38,AA63,IF($AC$112=$AE$38,AI63,IF($AC$112=$AM$38,AQ63,IF($AC$112=$AU$38,AY63,"")))))</f>
        <v/>
      </c>
      <c r="T96" s="487" t="str">
        <f aca="false">IF($AC$112=$O$38,T63,IF($AC$112=$W$38,AB63,IF($AC$112=$AE$38,AJ63,IF($AC$112=$AM$38,AR63,IF($AC$112=$AU$38,AZ63,"")))))</f>
        <v/>
      </c>
      <c r="U96" s="84"/>
      <c r="V96" s="487" t="str">
        <f aca="false">IF($AC$112=$BC$38,BB63,IF($AC$112=$BK$38,BJ63,IF($AC$112=$BS$38,BR63,IF($AC$112=$CA$38,BZ63,""))))</f>
        <v/>
      </c>
      <c r="W96" s="487" t="str">
        <f aca="false">IF($AC$112=$BC$38,BC63,IF($AC$112=$BK$38,BK63,IF($AC$112=$BS$38,BS63,IF($AC$112=$CA$38,CA63,""))))</f>
        <v/>
      </c>
      <c r="X96" s="487" t="str">
        <f aca="false">IF($AC$112=$BC$38,BD63,IF($AC$112=$BK$38,BL63,IF($AC$112=$BS$38,BT63,IF($AC$112=$CA$38,CB63,""))))</f>
        <v/>
      </c>
      <c r="Y96" s="487" t="str">
        <f aca="false">IF($AC$112=$BC$38,BE63,IF($AC$112=$BK$38,BM63,IF($AC$112=$BS$38,BU63,IF($AC$112=$CA$38,CC63,""))))</f>
        <v/>
      </c>
      <c r="Z96" s="487" t="str">
        <f aca="false">IF($AC$112=$BC$38,BF63,IF($AC$112=$BK$38,BN63,IF($AC$112=$BS$38,BV63,IF($AC$112=$CA$38,CD63,""))))</f>
        <v/>
      </c>
      <c r="AA96" s="487" t="str">
        <f aca="false">IF($AC$112=$BC$38,BG63,IF($AC$112=$BK$38,BO63,IF($AC$112=$BS$38,BW63,IF($AC$112=$CA$38,CE63,""))))</f>
        <v/>
      </c>
      <c r="AB96" s="487" t="str">
        <f aca="false">IF($AC$112=$BC$38,BH63,IF($AC$112=$BK$38,BP63,IF($AC$112=$BS$38,BX63,IF($AC$112=$CA$38,CF63,""))))</f>
        <v/>
      </c>
      <c r="AD96" s="508"/>
      <c r="AE96" s="508"/>
    </row>
    <row r="97" customFormat="false" ht="12.75" hidden="false" customHeight="false" outlineLevel="0" collapsed="false">
      <c r="J97" s="513" t="e">
        <f aca="false">IF(G63="",NA(),3)</f>
        <v>#N/A</v>
      </c>
      <c r="K97" s="514" t="e">
        <f aca="false">IF(G63="",NA(),F63)</f>
        <v>#N/A</v>
      </c>
      <c r="L97" s="514" t="e">
        <f aca="false">IF(G63="",NA(),G63)</f>
        <v>#N/A</v>
      </c>
      <c r="N97" s="495" t="str">
        <f aca="false">IF($AC$111=$O$38,N64,IF($AC$111=$W$38,V64,IF($AC$111=$AE$38,AD64,IF($AC$111=$AM$38,AL64,IF($AC$111=$AU$38,AT64,"")))))</f>
        <v/>
      </c>
      <c r="O97" s="487" t="str">
        <f aca="false">IF($AC$112=$O$38,O64,IF($AC$112=$W$38,W64,IF($AC$112=$AE$38,AE64,IF($AC$112=$AM$38,AM64,IF($AC$112=$AU$38,AU64,"")))))</f>
        <v/>
      </c>
      <c r="P97" s="487" t="str">
        <f aca="false">IF($AC$112=$O$38,P64,IF($AC$112=$W$38,X64,IF($AC$112=$AE$38,AF64,IF($AC$112=$AM$38,AN64,IF($AC$112=$AU$38,AV64,"")))))</f>
        <v/>
      </c>
      <c r="Q97" s="487" t="str">
        <f aca="false">IF($AC$112=$O$38,Q64,IF($AC$112=$W$38,Y64,IF($AC$112=$AE$38,AG64,IF($AC$112=$AM$38,AO64,IF($AC$112=$AU$38,AW64,"")))))</f>
        <v/>
      </c>
      <c r="R97" s="487" t="str">
        <f aca="false">IF($AC$112=$O$38,R64,IF($AC$112=$W$38,Z64,IF($AC$112=$AE$38,AH64,IF($AC$112=$AM$38,AP64,IF($AC$112=$AU$38,AX64,"")))))</f>
        <v/>
      </c>
      <c r="S97" s="487" t="str">
        <f aca="false">IF($AC$112=$O$38,S64,IF($AC$112=$W$38,AA64,IF($AC$112=$AE$38,AI64,IF($AC$112=$AM$38,AQ64,IF($AC$112=$AU$38,AY64,"")))))</f>
        <v/>
      </c>
      <c r="T97" s="487" t="str">
        <f aca="false">IF($AC$112=$O$38,T64,IF($AC$112=$W$38,AB64,IF($AC$112=$AE$38,AJ64,IF($AC$112=$AM$38,AR64,IF($AC$112=$AU$38,AZ64,"")))))</f>
        <v/>
      </c>
      <c r="U97" s="84"/>
      <c r="V97" s="487" t="str">
        <f aca="false">IF($AC$112=$BC$38,BB64,IF($AC$112=$BK$38,BJ64,IF($AC$112=$BS$38,BR64,IF($AC$112=$CA$38,BZ64,""))))</f>
        <v/>
      </c>
      <c r="W97" s="487" t="str">
        <f aca="false">IF($AC$112=$BC$38,BC64,IF($AC$112=$BK$38,BK64,IF($AC$112=$BS$38,BS64,IF($AC$112=$CA$38,CA64,""))))</f>
        <v/>
      </c>
      <c r="X97" s="487" t="str">
        <f aca="false">IF($AC$112=$BC$38,BD64,IF($AC$112=$BK$38,BL64,IF($AC$112=$BS$38,BT64,IF($AC$112=$CA$38,CB64,""))))</f>
        <v/>
      </c>
      <c r="Y97" s="487" t="str">
        <f aca="false">IF($AC$112=$BC$38,BE64,IF($AC$112=$BK$38,BM64,IF($AC$112=$BS$38,BU64,IF($AC$112=$CA$38,CC64,""))))</f>
        <v/>
      </c>
      <c r="Z97" s="487" t="str">
        <f aca="false">IF($AC$112=$BC$38,BF64,IF($AC$112=$BK$38,BN64,IF($AC$112=$BS$38,BV64,IF($AC$112=$CA$38,CD64,""))))</f>
        <v/>
      </c>
      <c r="AA97" s="487" t="str">
        <f aca="false">IF($AC$112=$BC$38,BG64,IF($AC$112=$BK$38,BO64,IF($AC$112=$BS$38,BW64,IF($AC$112=$CA$38,CE64,""))))</f>
        <v/>
      </c>
      <c r="AB97" s="487" t="str">
        <f aca="false">IF($AC$112=$BC$38,BH64,IF($AC$112=$BK$38,BP64,IF($AC$112=$BS$38,BX64,IF($AC$112=$CA$38,CF64,""))))</f>
        <v/>
      </c>
      <c r="AD97" s="508"/>
      <c r="AE97" s="508"/>
    </row>
    <row r="98" customFormat="false" ht="12.75" hidden="false" customHeight="false" outlineLevel="0" collapsed="false">
      <c r="J98" s="513" t="e">
        <f aca="false">IF(G64="",NA(),3)</f>
        <v>#N/A</v>
      </c>
      <c r="K98" s="514" t="e">
        <f aca="false">IF(G64="",NA(),F64)</f>
        <v>#N/A</v>
      </c>
      <c r="L98" s="514" t="e">
        <f aca="false">IF(G64="",NA(),G64)</f>
        <v>#N/A</v>
      </c>
      <c r="N98" s="495" t="str">
        <f aca="false">IF($AC$111=$O$38,N65,IF($AC$111=$W$38,V65,IF($AC$111=$AE$38,AD65,IF($AC$111=$AM$38,AL65,IF($AC$111=$AU$38,AT65,"")))))</f>
        <v/>
      </c>
      <c r="O98" s="487" t="str">
        <f aca="false">IF($AC$112=$O$38,O65,IF($AC$112=$W$38,W65,IF($AC$112=$AE$38,AE65,IF($AC$112=$AM$38,AM65,IF($AC$112=$AU$38,AU65,"")))))</f>
        <v/>
      </c>
      <c r="P98" s="487" t="str">
        <f aca="false">IF($AC$112=$O$38,P65,IF($AC$112=$W$38,X65,IF($AC$112=$AE$38,AF65,IF($AC$112=$AM$38,AN65,IF($AC$112=$AU$38,AV65,"")))))</f>
        <v/>
      </c>
      <c r="Q98" s="487" t="str">
        <f aca="false">IF($AC$112=$O$38,Q65,IF($AC$112=$W$38,Y65,IF($AC$112=$AE$38,AG65,IF($AC$112=$AM$38,AO65,IF($AC$112=$AU$38,AW65,"")))))</f>
        <v/>
      </c>
      <c r="R98" s="487" t="str">
        <f aca="false">IF($AC$112=$O$38,R65,IF($AC$112=$W$38,Z65,IF($AC$112=$AE$38,AH65,IF($AC$112=$AM$38,AP65,IF($AC$112=$AU$38,AX65,"")))))</f>
        <v/>
      </c>
      <c r="S98" s="487" t="str">
        <f aca="false">IF($AC$112=$O$38,S65,IF($AC$112=$W$38,AA65,IF($AC$112=$AE$38,AI65,IF($AC$112=$AM$38,AQ65,IF($AC$112=$AU$38,AY65,"")))))</f>
        <v/>
      </c>
      <c r="T98" s="487" t="str">
        <f aca="false">IF($AC$112=$O$38,T65,IF($AC$112=$W$38,AB65,IF($AC$112=$AE$38,AJ65,IF($AC$112=$AM$38,AR65,IF($AC$112=$AU$38,AZ65,"")))))</f>
        <v/>
      </c>
      <c r="U98" s="84"/>
      <c r="V98" s="487" t="str">
        <f aca="false">IF($AC$112=$BC$38,BB65,IF($AC$112=$BK$38,BJ65,IF($AC$112=$BS$38,BR65,IF($AC$112=$CA$38,BZ65,""))))</f>
        <v/>
      </c>
      <c r="W98" s="487" t="str">
        <f aca="false">IF($AC$112=$BC$38,BC65,IF($AC$112=$BK$38,BK65,IF($AC$112=$BS$38,BS65,IF($AC$112=$CA$38,CA65,""))))</f>
        <v/>
      </c>
      <c r="X98" s="487" t="str">
        <f aca="false">IF($AC$112=$BC$38,BD65,IF($AC$112=$BK$38,BL65,IF($AC$112=$BS$38,BT65,IF($AC$112=$CA$38,CB65,""))))</f>
        <v/>
      </c>
      <c r="Y98" s="487" t="str">
        <f aca="false">IF($AC$112=$BC$38,BE65,IF($AC$112=$BK$38,BM65,IF($AC$112=$BS$38,BU65,IF($AC$112=$CA$38,CC65,""))))</f>
        <v/>
      </c>
      <c r="Z98" s="487" t="str">
        <f aca="false">IF($AC$112=$BC$38,BF65,IF($AC$112=$BK$38,BN65,IF($AC$112=$BS$38,BV65,IF($AC$112=$CA$38,CD65,""))))</f>
        <v/>
      </c>
      <c r="AA98" s="487" t="str">
        <f aca="false">IF($AC$112=$BC$38,BG65,IF($AC$112=$BK$38,BO65,IF($AC$112=$BS$38,BW65,IF($AC$112=$CA$38,CE65,""))))</f>
        <v/>
      </c>
      <c r="AB98" s="487" t="str">
        <f aca="false">IF($AC$112=$BC$38,BH65,IF($AC$112=$BK$38,BP65,IF($AC$112=$BS$38,BX65,IF($AC$112=$CA$38,CF65,""))))</f>
        <v/>
      </c>
      <c r="AD98" s="508"/>
      <c r="AE98" s="508"/>
    </row>
    <row r="99" customFormat="false" ht="12.75" hidden="false" customHeight="false" outlineLevel="0" collapsed="false">
      <c r="J99" s="513" t="e">
        <f aca="false">IF(G65="",NA(),3)</f>
        <v>#N/A</v>
      </c>
      <c r="K99" s="514" t="e">
        <f aca="false">IF(G65="",NA(),F65)</f>
        <v>#N/A</v>
      </c>
      <c r="L99" s="514" t="e">
        <f aca="false">IF(G65="",NA(),G65)</f>
        <v>#N/A</v>
      </c>
      <c r="N99" s="495" t="str">
        <f aca="false">IF($AC$111=$O$38,N66,IF($AC$111=$W$38,V66,IF($AC$111=$AE$38,AD66,IF($AC$111=$AM$38,AL66,IF($AC$111=$AU$38,AT66,"")))))</f>
        <v/>
      </c>
      <c r="O99" s="487" t="str">
        <f aca="false">IF($AC$112=$O$38,O66,IF($AC$112=$W$38,W66,IF($AC$112=$AE$38,AE66,IF($AC$112=$AM$38,AM66,IF($AC$112=$AU$38,AU66,"")))))</f>
        <v/>
      </c>
      <c r="P99" s="487" t="str">
        <f aca="false">IF($AC$112=$O$38,P66,IF($AC$112=$W$38,X66,IF($AC$112=$AE$38,AF66,IF($AC$112=$AM$38,AN66,IF($AC$112=$AU$38,AV66,"")))))</f>
        <v/>
      </c>
      <c r="Q99" s="487" t="str">
        <f aca="false">IF($AC$112=$O$38,Q66,IF($AC$112=$W$38,Y66,IF($AC$112=$AE$38,AG66,IF($AC$112=$AM$38,AO66,IF($AC$112=$AU$38,AW66,"")))))</f>
        <v/>
      </c>
      <c r="R99" s="487" t="str">
        <f aca="false">IF($AC$112=$O$38,R66,IF($AC$112=$W$38,Z66,IF($AC$112=$AE$38,AH66,IF($AC$112=$AM$38,AP66,IF($AC$112=$AU$38,AX66,"")))))</f>
        <v/>
      </c>
      <c r="S99" s="487" t="str">
        <f aca="false">IF($AC$112=$O$38,S66,IF($AC$112=$W$38,AA66,IF($AC$112=$AE$38,AI66,IF($AC$112=$AM$38,AQ66,IF($AC$112=$AU$38,AY66,"")))))</f>
        <v/>
      </c>
      <c r="T99" s="487" t="str">
        <f aca="false">IF($AC$112=$O$38,T66,IF($AC$112=$W$38,AB66,IF($AC$112=$AE$38,AJ66,IF($AC$112=$AM$38,AR66,IF($AC$112=$AU$38,AZ66,"")))))</f>
        <v/>
      </c>
      <c r="U99" s="84"/>
      <c r="V99" s="487" t="str">
        <f aca="false">IF($AC$112=$BC$38,BB66,IF($AC$112=$BK$38,BJ66,IF($AC$112=$BS$38,BR66,IF($AC$112=$CA$38,BZ66,""))))</f>
        <v/>
      </c>
      <c r="W99" s="487" t="str">
        <f aca="false">IF($AC$112=$BC$38,BC66,IF($AC$112=$BK$38,BK66,IF($AC$112=$BS$38,BS66,IF($AC$112=$CA$38,CA66,""))))</f>
        <v/>
      </c>
      <c r="X99" s="487" t="str">
        <f aca="false">IF($AC$112=$BC$38,BD66,IF($AC$112=$BK$38,BL66,IF($AC$112=$BS$38,BT66,IF($AC$112=$CA$38,CB66,""))))</f>
        <v/>
      </c>
      <c r="Y99" s="487" t="str">
        <f aca="false">IF($AC$112=$BC$38,BE66,IF($AC$112=$BK$38,BM66,IF($AC$112=$BS$38,BU66,IF($AC$112=$CA$38,CC66,""))))</f>
        <v/>
      </c>
      <c r="Z99" s="487" t="str">
        <f aca="false">IF($AC$112=$BC$38,BF66,IF($AC$112=$BK$38,BN66,IF($AC$112=$BS$38,BV66,IF($AC$112=$CA$38,CD66,""))))</f>
        <v/>
      </c>
      <c r="AA99" s="487" t="str">
        <f aca="false">IF($AC$112=$BC$38,BG66,IF($AC$112=$BK$38,BO66,IF($AC$112=$BS$38,BW66,IF($AC$112=$CA$38,CE66,""))))</f>
        <v/>
      </c>
      <c r="AB99" s="487" t="str">
        <f aca="false">IF($AC$112=$BC$38,BH66,IF($AC$112=$BK$38,BP66,IF($AC$112=$BS$38,BX66,IF($AC$112=$CA$38,CF66,""))))</f>
        <v/>
      </c>
      <c r="AD99" s="508"/>
      <c r="AE99" s="508"/>
    </row>
    <row r="100" customFormat="false" ht="12.75" hidden="false" customHeight="false" outlineLevel="0" collapsed="false">
      <c r="J100" s="513" t="e">
        <f aca="false">IF(G66="",NA(),3)</f>
        <v>#N/A</v>
      </c>
      <c r="K100" s="514" t="e">
        <f aca="false">IF(G66="",NA(),F66)</f>
        <v>#N/A</v>
      </c>
      <c r="L100" s="514" t="e">
        <f aca="false">IF(G66="",NA(),G66)</f>
        <v>#N/A</v>
      </c>
      <c r="N100" s="495" t="str">
        <f aca="false">IF($AC$111=$O$38,N67,IF($AC$111=$W$38,V67,IF($AC$111=$AE$38,AD67,IF($AC$111=$AM$38,AL67,IF($AC$111=$AU$38,AT67,"")))))</f>
        <v/>
      </c>
      <c r="O100" s="487" t="str">
        <f aca="false">IF($AC$112=$O$38,O67,IF($AC$112=$W$38,W67,IF($AC$112=$AE$38,AE67,IF($AC$112=$AM$38,AM67,IF($AC$112=$AU$38,AU67,"")))))</f>
        <v/>
      </c>
      <c r="P100" s="487" t="str">
        <f aca="false">IF($AC$112=$O$38,P67,IF($AC$112=$W$38,X67,IF($AC$112=$AE$38,AF67,IF($AC$112=$AM$38,AN67,IF($AC$112=$AU$38,AV67,"")))))</f>
        <v/>
      </c>
      <c r="Q100" s="487" t="str">
        <f aca="false">IF($AC$112=$O$38,Q67,IF($AC$112=$W$38,Y67,IF($AC$112=$AE$38,AG67,IF($AC$112=$AM$38,AO67,IF($AC$112=$AU$38,AW67,"")))))</f>
        <v/>
      </c>
      <c r="R100" s="487" t="str">
        <f aca="false">IF($AC$112=$O$38,R67,IF($AC$112=$W$38,Z67,IF($AC$112=$AE$38,AH67,IF($AC$112=$AM$38,AP67,IF($AC$112=$AU$38,AX67,"")))))</f>
        <v/>
      </c>
      <c r="S100" s="487" t="str">
        <f aca="false">IF($AC$112=$O$38,S67,IF($AC$112=$W$38,AA67,IF($AC$112=$AE$38,AI67,IF($AC$112=$AM$38,AQ67,IF($AC$112=$AU$38,AY67,"")))))</f>
        <v/>
      </c>
      <c r="T100" s="487" t="str">
        <f aca="false">IF($AC$112=$O$38,T67,IF($AC$112=$W$38,AB67,IF($AC$112=$AE$38,AJ67,IF($AC$112=$AM$38,AR67,IF($AC$112=$AU$38,AZ67,"")))))</f>
        <v/>
      </c>
      <c r="U100" s="84"/>
      <c r="V100" s="487" t="str">
        <f aca="false">IF($AC$112=$BC$38,BB67,IF($AC$112=$BK$38,BJ67,IF($AC$112=$BS$38,BR67,IF($AC$112=$CA$38,BZ67,""))))</f>
        <v/>
      </c>
      <c r="W100" s="487" t="str">
        <f aca="false">IF($AC$112=$BC$38,BC67,IF($AC$112=$BK$38,BK67,IF($AC$112=$BS$38,BS67,IF($AC$112=$CA$38,CA67,""))))</f>
        <v/>
      </c>
      <c r="X100" s="487" t="str">
        <f aca="false">IF($AC$112=$BC$38,BD67,IF($AC$112=$BK$38,BL67,IF($AC$112=$BS$38,BT67,IF($AC$112=$CA$38,CB67,""))))</f>
        <v/>
      </c>
      <c r="Y100" s="487" t="str">
        <f aca="false">IF($AC$112=$BC$38,BE67,IF($AC$112=$BK$38,BM67,IF($AC$112=$BS$38,BU67,IF($AC$112=$CA$38,CC67,""))))</f>
        <v/>
      </c>
      <c r="Z100" s="487" t="str">
        <f aca="false">IF($AC$112=$BC$38,BF67,IF($AC$112=$BK$38,BN67,IF($AC$112=$BS$38,BV67,IF($AC$112=$CA$38,CD67,""))))</f>
        <v/>
      </c>
      <c r="AA100" s="487" t="str">
        <f aca="false">IF($AC$112=$BC$38,BG67,IF($AC$112=$BK$38,BO67,IF($AC$112=$BS$38,BW67,IF($AC$112=$CA$38,CE67,""))))</f>
        <v/>
      </c>
      <c r="AB100" s="487" t="str">
        <f aca="false">IF($AC$112=$BC$38,BH67,IF($AC$112=$BK$38,BP67,IF($AC$112=$BS$38,BX67,IF($AC$112=$CA$38,CF67,""))))</f>
        <v/>
      </c>
      <c r="AD100" s="508"/>
      <c r="AE100" s="508"/>
    </row>
    <row r="101" customFormat="false" ht="12.75" hidden="false" customHeight="false" outlineLevel="0" collapsed="false">
      <c r="J101" s="513" t="e">
        <f aca="false">IF(G67="",NA(),3)</f>
        <v>#N/A</v>
      </c>
      <c r="K101" s="514" t="e">
        <f aca="false">IF(G67="",NA(),F67)</f>
        <v>#N/A</v>
      </c>
      <c r="L101" s="514" t="e">
        <f aca="false">IF(G67="",NA(),G67)</f>
        <v>#N/A</v>
      </c>
      <c r="N101" s="495" t="str">
        <f aca="false">IF($AC$111=$O$38,N68,IF($AC$111=$W$38,V68,IF($AC$111=$AE$38,AD68,IF($AC$111=$AM$38,AL68,IF($AC$111=$AU$38,AT68,"")))))</f>
        <v/>
      </c>
      <c r="O101" s="487" t="str">
        <f aca="false">IF($AC$112=$O$38,O68,IF($AC$112=$W$38,W68,IF($AC$112=$AE$38,AE68,IF($AC$112=$AM$38,AM68,IF($AC$112=$AU$38,AU68,"")))))</f>
        <v/>
      </c>
      <c r="P101" s="487" t="str">
        <f aca="false">IF($AC$112=$O$38,P68,IF($AC$112=$W$38,X68,IF($AC$112=$AE$38,AF68,IF($AC$112=$AM$38,AN68,IF($AC$112=$AU$38,AV68,"")))))</f>
        <v/>
      </c>
      <c r="Q101" s="487" t="str">
        <f aca="false">IF($AC$112=$O$38,Q68,IF($AC$112=$W$38,Y68,IF($AC$112=$AE$38,AG68,IF($AC$112=$AM$38,AO68,IF($AC$112=$AU$38,AW68,"")))))</f>
        <v/>
      </c>
      <c r="R101" s="487" t="str">
        <f aca="false">IF($AC$112=$O$38,R68,IF($AC$112=$W$38,Z68,IF($AC$112=$AE$38,AH68,IF($AC$112=$AM$38,AP68,IF($AC$112=$AU$38,AX68,"")))))</f>
        <v/>
      </c>
      <c r="S101" s="487" t="str">
        <f aca="false">IF($AC$112=$O$38,S68,IF($AC$112=$W$38,AA68,IF($AC$112=$AE$38,AI68,IF($AC$112=$AM$38,AQ68,IF($AC$112=$AU$38,AY68,"")))))</f>
        <v/>
      </c>
      <c r="T101" s="487" t="str">
        <f aca="false">IF($AC$112=$O$38,T68,IF($AC$112=$W$38,AB68,IF($AC$112=$AE$38,AJ68,IF($AC$112=$AM$38,AR68,IF($AC$112=$AU$38,AZ68,"")))))</f>
        <v/>
      </c>
      <c r="U101" s="84"/>
      <c r="V101" s="487" t="str">
        <f aca="false">IF($AC$112=$BC$38,BB68,IF($AC$112=$BK$38,BJ68,IF($AC$112=$BS$38,BR68,IF($AC$112=$CA$38,BZ68,""))))</f>
        <v/>
      </c>
      <c r="W101" s="487" t="str">
        <f aca="false">IF($AC$112=$BC$38,BC68,IF($AC$112=$BK$38,BK68,IF($AC$112=$BS$38,BS68,IF($AC$112=$CA$38,CA68,""))))</f>
        <v/>
      </c>
      <c r="X101" s="487" t="str">
        <f aca="false">IF($AC$112=$BC$38,BD68,IF($AC$112=$BK$38,BL68,IF($AC$112=$BS$38,BT68,IF($AC$112=$CA$38,CB68,""))))</f>
        <v/>
      </c>
      <c r="Y101" s="487" t="str">
        <f aca="false">IF($AC$112=$BC$38,BE68,IF($AC$112=$BK$38,BM68,IF($AC$112=$BS$38,BU68,IF($AC$112=$CA$38,CC68,""))))</f>
        <v/>
      </c>
      <c r="Z101" s="487" t="str">
        <f aca="false">IF($AC$112=$BC$38,BF68,IF($AC$112=$BK$38,BN68,IF($AC$112=$BS$38,BV68,IF($AC$112=$CA$38,CD68,""))))</f>
        <v/>
      </c>
      <c r="AA101" s="487" t="str">
        <f aca="false">IF($AC$112=$BC$38,BG68,IF($AC$112=$BK$38,BO68,IF($AC$112=$BS$38,BW68,IF($AC$112=$CA$38,CE68,""))))</f>
        <v/>
      </c>
      <c r="AB101" s="487" t="str">
        <f aca="false">IF($AC$112=$BC$38,BH68,IF($AC$112=$BK$38,BP68,IF($AC$112=$BS$38,BX68,IF($AC$112=$CA$38,CF68,""))))</f>
        <v/>
      </c>
      <c r="AD101" s="508"/>
      <c r="AE101" s="508"/>
    </row>
    <row r="102" s="84" customFormat="true" ht="12.75" hidden="false" customHeight="false" outlineLevel="0" collapsed="false">
      <c r="J102" s="513" t="e">
        <f aca="false">IF(G68="",NA(),3)</f>
        <v>#N/A</v>
      </c>
      <c r="K102" s="514" t="e">
        <f aca="false">IF(G68="",NA(),F68)</f>
        <v>#N/A</v>
      </c>
      <c r="L102" s="514" t="e">
        <f aca="false">IF(G68="",NA(),G68)</f>
        <v>#N/A</v>
      </c>
      <c r="N102" s="495" t="str">
        <f aca="false">IF($AC$111=$O$38,N69,IF($AC$111=$W$38,V69,IF($AC$111=$AE$38,AD69,IF($AC$111=$AM$38,AL69,IF($AC$111=$AU$38,AT69,"")))))</f>
        <v/>
      </c>
      <c r="O102" s="487" t="str">
        <f aca="false">IF($AC$112=$O$38,O69,IF($AC$112=$W$38,W69,IF($AC$112=$AE$38,AE69,IF($AC$112=$AM$38,AM69,IF($AC$112=$AU$38,AU69,"")))))</f>
        <v/>
      </c>
      <c r="P102" s="487" t="str">
        <f aca="false">IF($AC$112=$O$38,P69,IF($AC$112=$W$38,X69,IF($AC$112=$AE$38,AF69,IF($AC$112=$AM$38,AN69,IF($AC$112=$AU$38,AV69,"")))))</f>
        <v/>
      </c>
      <c r="Q102" s="487" t="str">
        <f aca="false">IF($AC$112=$O$38,Q69,IF($AC$112=$W$38,Y69,IF($AC$112=$AE$38,AG69,IF($AC$112=$AM$38,AO69,IF($AC$112=$AU$38,AW69,"")))))</f>
        <v/>
      </c>
      <c r="R102" s="487" t="str">
        <f aca="false">IF($AC$112=$O$38,R69,IF($AC$112=$W$38,Z69,IF($AC$112=$AE$38,AH69,IF($AC$112=$AM$38,AP69,IF($AC$112=$AU$38,AX69,"")))))</f>
        <v/>
      </c>
      <c r="S102" s="487" t="str">
        <f aca="false">IF($AC$112=$O$38,S69,IF($AC$112=$W$38,AA69,IF($AC$112=$AE$38,AI69,IF($AC$112=$AM$38,AQ69,IF($AC$112=$AU$38,AY69,"")))))</f>
        <v/>
      </c>
      <c r="T102" s="487" t="str">
        <f aca="false">IF($AC$112=$O$38,T69,IF($AC$112=$W$38,AB69,IF($AC$112=$AE$38,AJ69,IF($AC$112=$AM$38,AR69,IF($AC$112=$AU$38,AZ69,"")))))</f>
        <v/>
      </c>
      <c r="V102" s="487" t="str">
        <f aca="false">IF($AC$112=$BC$38,BB69,IF($AC$112=$BK$38,BJ69,IF($AC$112=$BS$38,BR69,IF($AC$112=$CA$38,BZ69,""))))</f>
        <v/>
      </c>
      <c r="W102" s="487" t="str">
        <f aca="false">IF($AC$112=$BC$38,BC69,IF($AC$112=$BK$38,BK69,IF($AC$112=$BS$38,BS69,IF($AC$112=$CA$38,CA69,""))))</f>
        <v/>
      </c>
      <c r="X102" s="487" t="str">
        <f aca="false">IF($AC$112=$BC$38,BD69,IF($AC$112=$BK$38,BL69,IF($AC$112=$BS$38,BT69,IF($AC$112=$CA$38,CB69,""))))</f>
        <v/>
      </c>
      <c r="Y102" s="487" t="str">
        <f aca="false">IF($AC$112=$BC$38,BE69,IF($AC$112=$BK$38,BM69,IF($AC$112=$BS$38,BU69,IF($AC$112=$CA$38,CC69,""))))</f>
        <v/>
      </c>
      <c r="Z102" s="487" t="str">
        <f aca="false">IF($AC$112=$BC$38,BF69,IF($AC$112=$BK$38,BN69,IF($AC$112=$BS$38,BV69,IF($AC$112=$CA$38,CD69,""))))</f>
        <v/>
      </c>
      <c r="AA102" s="487" t="str">
        <f aca="false">IF($AC$112=$BC$38,BG69,IF($AC$112=$BK$38,BO69,IF($AC$112=$BS$38,BW69,IF($AC$112=$CA$38,CE69,""))))</f>
        <v/>
      </c>
      <c r="AB102" s="487" t="str">
        <f aca="false">IF($AC$112=$BC$38,BH69,IF($AC$112=$BK$38,BP69,IF($AC$112=$BS$38,BX69,IF($AC$112=$CA$38,CF69,""))))</f>
        <v/>
      </c>
      <c r="AE102" s="508"/>
    </row>
    <row r="103" customFormat="false" ht="12.75" hidden="false" customHeight="false" outlineLevel="0" collapsed="false">
      <c r="J103" s="513" t="e">
        <f aca="false">IF(G69="",NA(),3)</f>
        <v>#N/A</v>
      </c>
      <c r="K103" s="514" t="e">
        <f aca="false">IF(G69="",NA(),F69)</f>
        <v>#N/A</v>
      </c>
      <c r="L103" s="514" t="e">
        <f aca="false">IF(G69="",NA(),G69)</f>
        <v>#N/A</v>
      </c>
      <c r="N103" s="495" t="str">
        <f aca="false">IF($AC$111=$O$38,N70,IF($AC$111=$W$38,V70,IF($AC$111=$AE$38,AD70,IF($AC$111=$AM$38,AL70,IF($AC$111=$AU$38,AT70,"")))))</f>
        <v/>
      </c>
      <c r="O103" s="487" t="str">
        <f aca="false">IF($AC$112=$O$38,O70,IF($AC$112=$W$38,W70,IF($AC$112=$AE$38,AE70,IF($AC$112=$AM$38,AM70,IF($AC$112=$AU$38,AU70,"")))))</f>
        <v/>
      </c>
      <c r="P103" s="487" t="str">
        <f aca="false">IF($AC$112=$O$38,P70,IF($AC$112=$W$38,X70,IF($AC$112=$AE$38,AF70,IF($AC$112=$AM$38,AN70,IF($AC$112=$AU$38,AV70,"")))))</f>
        <v/>
      </c>
      <c r="Q103" s="487" t="str">
        <f aca="false">IF($AC$112=$O$38,Q70,IF($AC$112=$W$38,Y70,IF($AC$112=$AE$38,AG70,IF($AC$112=$AM$38,AO70,IF($AC$112=$AU$38,AW70,"")))))</f>
        <v/>
      </c>
      <c r="R103" s="487" t="str">
        <f aca="false">IF($AC$112=$O$38,R70,IF($AC$112=$W$38,Z70,IF($AC$112=$AE$38,AH70,IF($AC$112=$AM$38,AP70,IF($AC$112=$AU$38,AX70,"")))))</f>
        <v/>
      </c>
      <c r="S103" s="487" t="str">
        <f aca="false">IF($AC$112=$O$38,S70,IF($AC$112=$W$38,AA70,IF($AC$112=$AE$38,AI70,IF($AC$112=$AM$38,AQ70,IF($AC$112=$AU$38,AY70,"")))))</f>
        <v/>
      </c>
      <c r="T103" s="487" t="str">
        <f aca="false">IF($AC$112=$O$38,T70,IF($AC$112=$W$38,AB70,IF($AC$112=$AE$38,AJ70,IF($AC$112=$AM$38,AR70,IF($AC$112=$AU$38,AZ70,"")))))</f>
        <v/>
      </c>
      <c r="V103" s="487" t="str">
        <f aca="false">IF($AC$112=$BC$38,BB70,IF($AC$112=$BK$38,BJ70,IF($AC$112=$BS$38,BR70,IF($AC$112=$CA$38,BZ70,""))))</f>
        <v/>
      </c>
      <c r="W103" s="487" t="str">
        <f aca="false">IF($AC$112=$BC$38,BC70,IF($AC$112=$BK$38,BK70,IF($AC$112=$BS$38,BS70,IF($AC$112=$CA$38,CA70,""))))</f>
        <v/>
      </c>
      <c r="X103" s="487" t="str">
        <f aca="false">IF($AC$112=$BC$38,BD70,IF($AC$112=$BK$38,BL70,IF($AC$112=$BS$38,BT70,IF($AC$112=$CA$38,CB70,""))))</f>
        <v/>
      </c>
      <c r="Y103" s="487" t="str">
        <f aca="false">IF($AC$112=$BC$38,BE70,IF($AC$112=$BK$38,BM70,IF($AC$112=$BS$38,BU70,IF($AC$112=$CA$38,CC70,""))))</f>
        <v/>
      </c>
      <c r="Z103" s="487" t="str">
        <f aca="false">IF($AC$112=$BC$38,BF70,IF($AC$112=$BK$38,BN70,IF($AC$112=$BS$38,BV70,IF($AC$112=$CA$38,CD70,""))))</f>
        <v/>
      </c>
      <c r="AA103" s="487" t="str">
        <f aca="false">IF($AC$112=$BC$38,BG70,IF($AC$112=$BK$38,BO70,IF($AC$112=$BS$38,BW70,IF($AC$112=$CA$38,CE70,""))))</f>
        <v/>
      </c>
      <c r="AB103" s="487" t="str">
        <f aca="false">IF($AC$112=$BC$38,BH70,IF($AC$112=$BK$38,BP70,IF($AC$112=$BS$38,BX70,IF($AC$112=$CA$38,CF70,""))))</f>
        <v/>
      </c>
    </row>
    <row r="104" customFormat="false" ht="12.75" hidden="false" customHeight="false" outlineLevel="0" collapsed="false">
      <c r="J104" s="513" t="e">
        <f aca="false">IF(G70="",NA(),3)</f>
        <v>#N/A</v>
      </c>
      <c r="K104" s="514" t="e">
        <f aca="false">IF(G70="",NA(),F70)</f>
        <v>#N/A</v>
      </c>
      <c r="L104" s="514" t="e">
        <f aca="false">IF(G70="",NA(),G70)</f>
        <v>#N/A</v>
      </c>
    </row>
    <row r="105" customFormat="false" ht="12.75" hidden="false" customHeight="false" outlineLevel="0" collapsed="false">
      <c r="J105" s="513" t="e">
        <f aca="false">IF(G41="",NA(),1)</f>
        <v>#N/A</v>
      </c>
      <c r="K105" s="522" t="e">
        <f aca="false">IF(G41="",NA(),F41)</f>
        <v>#N/A</v>
      </c>
      <c r="L105" s="514" t="e">
        <f aca="false">IF(H41="",NA(),H41)</f>
        <v>#N/A</v>
      </c>
      <c r="O105" s="494" t="s">
        <v>459</v>
      </c>
      <c r="P105" s="494"/>
      <c r="Q105" s="494"/>
      <c r="R105" s="494"/>
      <c r="S105" s="494"/>
      <c r="T105" s="494"/>
      <c r="AQ105" s="509" t="e">
        <f aca="false">IF(G41="",NA(),1)</f>
        <v>#N/A</v>
      </c>
      <c r="AR105" s="509" t="e">
        <f aca="false">IF(G41="",NA(),F41)</f>
        <v>#N/A</v>
      </c>
      <c r="AS105" s="455" t="e">
        <f aca="false">IF(G41="",NA(),G41)</f>
        <v>#N/A</v>
      </c>
      <c r="AT105" s="455" t="e">
        <f aca="false">IF(H41="",NA(),H41)</f>
        <v>#N/A</v>
      </c>
      <c r="AU105" s="455" t="e">
        <f aca="false">IF(I41="",NA(),I41)</f>
        <v>#N/A</v>
      </c>
    </row>
    <row r="106" customFormat="false" ht="12.75" hidden="false" customHeight="false" outlineLevel="0" collapsed="false">
      <c r="J106" s="513" t="e">
        <f aca="false">IF(G42="",NA(),1)</f>
        <v>#N/A</v>
      </c>
      <c r="K106" s="522" t="e">
        <f aca="false">IF(G42="",NA(),F42)</f>
        <v>#N/A</v>
      </c>
      <c r="L106" s="514" t="e">
        <f aca="false">IF(H42="",NA(),H42)</f>
        <v>#N/A</v>
      </c>
      <c r="O106" s="492" t="s">
        <v>412</v>
      </c>
      <c r="P106" s="492" t="s">
        <v>418</v>
      </c>
      <c r="Q106" s="492" t="s">
        <v>421</v>
      </c>
      <c r="R106" s="492" t="s">
        <v>412</v>
      </c>
      <c r="S106" s="492" t="s">
        <v>418</v>
      </c>
      <c r="T106" s="492" t="s">
        <v>421</v>
      </c>
      <c r="AQ106" s="509" t="e">
        <f aca="false">IF(G42="",NA(),1)</f>
        <v>#N/A</v>
      </c>
      <c r="AR106" s="509" t="e">
        <f aca="false">IF(G42="",NA(),F42)</f>
        <v>#N/A</v>
      </c>
      <c r="AS106" s="455" t="e">
        <f aca="false">IF(G42="",NA(),G42)</f>
        <v>#N/A</v>
      </c>
      <c r="AT106" s="455" t="e">
        <f aca="false">IF(H42="",NA(),H42)</f>
        <v>#N/A</v>
      </c>
      <c r="AU106" s="455" t="e">
        <f aca="false">IF(I42="",NA(),I42)</f>
        <v>#N/A</v>
      </c>
    </row>
    <row r="107" customFormat="false" ht="12.75" hidden="false" customHeight="false" outlineLevel="0" collapsed="false">
      <c r="J107" s="513" t="e">
        <f aca="false">IF(G43="",NA(),1)</f>
        <v>#N/A</v>
      </c>
      <c r="K107" s="522" t="e">
        <f aca="false">IF(G43="",NA(),F43)</f>
        <v>#N/A</v>
      </c>
      <c r="L107" s="514" t="e">
        <f aca="false">IF(H43="",NA(),H43)</f>
        <v>#N/A</v>
      </c>
      <c r="O107" s="494" t="s">
        <v>254</v>
      </c>
      <c r="P107" s="494"/>
      <c r="Q107" s="494"/>
      <c r="R107" s="494" t="s">
        <v>257</v>
      </c>
      <c r="S107" s="494"/>
      <c r="T107" s="494"/>
      <c r="V107" s="487" t="s">
        <v>254</v>
      </c>
      <c r="W107" s="487" t="s">
        <v>254</v>
      </c>
      <c r="X107" s="487" t="s">
        <v>460</v>
      </c>
      <c r="Y107" s="487" t="s">
        <v>461</v>
      </c>
      <c r="Z107" s="487" t="s">
        <v>462</v>
      </c>
      <c r="AB107" s="523" t="s">
        <v>463</v>
      </c>
      <c r="AC107" s="523"/>
      <c r="AD107" s="523"/>
      <c r="AQ107" s="509" t="e">
        <f aca="false">IF(G43="",NA(),1)</f>
        <v>#N/A</v>
      </c>
      <c r="AR107" s="509" t="e">
        <f aca="false">IF(G43="",NA(),F43)</f>
        <v>#N/A</v>
      </c>
      <c r="AS107" s="455" t="e">
        <f aca="false">IF(G43="",NA(),G43)</f>
        <v>#N/A</v>
      </c>
      <c r="AT107" s="455" t="e">
        <f aca="false">IF(H43="",NA(),H43)</f>
        <v>#N/A</v>
      </c>
      <c r="AU107" s="455" t="e">
        <f aca="false">IF(I43="",NA(),I43)</f>
        <v>#N/A</v>
      </c>
    </row>
    <row r="108" customFormat="false" ht="12.75" hidden="false" customHeight="false" outlineLevel="0" collapsed="false">
      <c r="J108" s="513" t="e">
        <f aca="false">IF(G44="",NA(),1)</f>
        <v>#N/A</v>
      </c>
      <c r="K108" s="522" t="e">
        <f aca="false">IF(G44="",NA(),F44)</f>
        <v>#N/A</v>
      </c>
      <c r="L108" s="514" t="e">
        <f aca="false">IF(H44="",NA(),H44)</f>
        <v>#N/A</v>
      </c>
      <c r="N108" s="506" t="str">
        <f aca="false">IF($AC$111&gt;17,N74,V74)</f>
        <v/>
      </c>
      <c r="O108" s="487" t="str">
        <f aca="false">IF($AC$112&gt;5,O74,W74)</f>
        <v/>
      </c>
      <c r="P108" s="487" t="str">
        <f aca="false">IF($AC$112&gt;5,P74,X74)</f>
        <v/>
      </c>
      <c r="Q108" s="487" t="str">
        <f aca="false">IF($AC$112&gt;5,Q74,Y74)</f>
        <v/>
      </c>
      <c r="R108" s="487" t="str">
        <f aca="false">IF($AC$112&gt;5,R74,Z74)</f>
        <v/>
      </c>
      <c r="S108" s="487" t="str">
        <f aca="false">IF($AC$112&gt;5,S74,AA74)</f>
        <v/>
      </c>
      <c r="T108" s="487" t="str">
        <f aca="false">IF($AC$112&gt;5,T74,AB74)</f>
        <v/>
      </c>
      <c r="V108" s="487" t="e">
        <f aca="false">$K$71</f>
        <v>#DIV/0!</v>
      </c>
      <c r="W108" s="487" t="e">
        <f aca="false">$L$71</f>
        <v>#DIV/0!</v>
      </c>
      <c r="X108" s="524" t="b">
        <f aca="false">IF('AIAG GR&amp;R'!$F$7=3,Calculations!V108+(Calculations!$AC$110*Calculations!W108),IF('AIAG GR&amp;R'!$F$7=2,Calculations!V108+(Calculations!$AC$109*Calculations!W108)))</f>
        <v>0</v>
      </c>
      <c r="Y108" s="524" t="b">
        <f aca="false">IF('AIAG GR&amp;R'!$F$7=3,Calculations!V108-(Calculations!$AC$110*Calculations!W108),IF('AIAG GR&amp;R'!$F$7=2,Calculations!V108-(Calculations!$AC$109*Calculations!W108)))</f>
        <v>0</v>
      </c>
      <c r="Z108" s="524" t="b">
        <f aca="false">IF('AIAG GR&amp;R'!$F$7=3,(Calculations!$AD$110*Calculations!W108),IF('AIAG GR&amp;R'!$F$7=2,(Calculations!$AD$109*Calculations!W108)))</f>
        <v>0</v>
      </c>
      <c r="AB108" s="523" t="s">
        <v>377</v>
      </c>
      <c r="AC108" s="523" t="s">
        <v>464</v>
      </c>
      <c r="AD108" s="523" t="s">
        <v>465</v>
      </c>
      <c r="AQ108" s="509" t="e">
        <f aca="false">IF(G44="",NA(),1)</f>
        <v>#N/A</v>
      </c>
      <c r="AR108" s="509" t="e">
        <f aca="false">IF(G44="",NA(),F44)</f>
        <v>#N/A</v>
      </c>
      <c r="AS108" s="455" t="e">
        <f aca="false">IF(G44="",NA(),G44)</f>
        <v>#N/A</v>
      </c>
      <c r="AT108" s="455" t="e">
        <f aca="false">IF(H44="",NA(),H44)</f>
        <v>#N/A</v>
      </c>
      <c r="AU108" s="455" t="e">
        <f aca="false">IF(I44="",NA(),I44)</f>
        <v>#N/A</v>
      </c>
    </row>
    <row r="109" customFormat="false" ht="12.75" hidden="false" customHeight="false" outlineLevel="0" collapsed="false">
      <c r="J109" s="513" t="e">
        <f aca="false">IF(G45="",NA(),1)</f>
        <v>#N/A</v>
      </c>
      <c r="K109" s="522" t="e">
        <f aca="false">IF(G45="",NA(),F45)</f>
        <v>#N/A</v>
      </c>
      <c r="L109" s="514" t="e">
        <f aca="false">IF(H45="",NA(),H45)</f>
        <v>#N/A</v>
      </c>
      <c r="N109" s="506" t="str">
        <f aca="false">IF($AC$111&gt;17,N75,V75)</f>
        <v/>
      </c>
      <c r="O109" s="487" t="str">
        <f aca="false">IF($AC$112&gt;5,O75,W75)</f>
        <v/>
      </c>
      <c r="P109" s="487" t="str">
        <f aca="false">IF($AC$112&gt;5,P75,X75)</f>
        <v/>
      </c>
      <c r="Q109" s="487" t="str">
        <f aca="false">IF($AC$112&gt;5,Q75,Y75)</f>
        <v/>
      </c>
      <c r="R109" s="487" t="str">
        <f aca="false">IF($AC$112&gt;5,R75,Z75)</f>
        <v/>
      </c>
      <c r="S109" s="487" t="str">
        <f aca="false">IF($AC$112&gt;5,S75,AA75)</f>
        <v/>
      </c>
      <c r="T109" s="487" t="str">
        <f aca="false">IF($AC$112&gt;5,T75,AB75)</f>
        <v/>
      </c>
      <c r="V109" s="487" t="e">
        <f aca="false">$K$71</f>
        <v>#DIV/0!</v>
      </c>
      <c r="W109" s="487" t="e">
        <f aca="false">$L$71</f>
        <v>#DIV/0!</v>
      </c>
      <c r="X109" s="524" t="b">
        <f aca="false">IF('AIAG GR&amp;R'!$F$7=3,Calculations!V109+(Calculations!$AC$110*Calculations!W109),IF('AIAG GR&amp;R'!$F$7=2,Calculations!V109+(Calculations!$AC$109*Calculations!W109)))</f>
        <v>0</v>
      </c>
      <c r="Y109" s="524" t="b">
        <f aca="false">IF('AIAG GR&amp;R'!$F$7=3,Calculations!V109-(Calculations!$AC$110*Calculations!W109),IF('AIAG GR&amp;R'!$F$7=2,Calculations!V109-(Calculations!$AC$109*Calculations!W109)))</f>
        <v>0</v>
      </c>
      <c r="Z109" s="524" t="b">
        <f aca="false">IF('AIAG GR&amp;R'!$F$7=3,(Calculations!$AD$110*Calculations!W109),IF('AIAG GR&amp;R'!$F$7=2,(Calculations!$AD$109*Calculations!W109)))</f>
        <v>0</v>
      </c>
      <c r="AB109" s="523" t="n">
        <v>2</v>
      </c>
      <c r="AC109" s="523" t="n">
        <v>1.88</v>
      </c>
      <c r="AD109" s="523" t="n">
        <v>3.27</v>
      </c>
      <c r="AQ109" s="509" t="e">
        <f aca="false">IF(G45="",NA(),1)</f>
        <v>#N/A</v>
      </c>
      <c r="AR109" s="509" t="e">
        <f aca="false">IF(G45="",NA(),F45)</f>
        <v>#N/A</v>
      </c>
      <c r="AS109" s="455" t="e">
        <f aca="false">IF(G45="",NA(),G45)</f>
        <v>#N/A</v>
      </c>
      <c r="AT109" s="455" t="e">
        <f aca="false">IF(H45="",NA(),H45)</f>
        <v>#N/A</v>
      </c>
      <c r="AU109" s="455" t="e">
        <f aca="false">IF(I45="",NA(),I45)</f>
        <v>#N/A</v>
      </c>
    </row>
    <row r="110" customFormat="false" ht="12.75" hidden="false" customHeight="false" outlineLevel="0" collapsed="false">
      <c r="J110" s="513" t="e">
        <f aca="false">IF(G46="",NA(),1)</f>
        <v>#N/A</v>
      </c>
      <c r="K110" s="522" t="e">
        <f aca="false">IF(G46="",NA(),F46)</f>
        <v>#N/A</v>
      </c>
      <c r="L110" s="514" t="e">
        <f aca="false">IF(H46="",NA(),H46)</f>
        <v>#N/A</v>
      </c>
      <c r="N110" s="506" t="str">
        <f aca="false">IF($AC$111&gt;17,N76,V76)</f>
        <v/>
      </c>
      <c r="O110" s="487" t="str">
        <f aca="false">IF($AC$112&gt;5,O76,W76)</f>
        <v/>
      </c>
      <c r="P110" s="487" t="str">
        <f aca="false">IF($AC$112&gt;5,P76,X76)</f>
        <v/>
      </c>
      <c r="Q110" s="487" t="str">
        <f aca="false">IF($AC$112&gt;5,Q76,Y76)</f>
        <v/>
      </c>
      <c r="R110" s="487" t="str">
        <f aca="false">IF($AC$112&gt;5,R76,Z76)</f>
        <v/>
      </c>
      <c r="S110" s="487" t="str">
        <f aca="false">IF($AC$112&gt;5,S76,AA76)</f>
        <v/>
      </c>
      <c r="T110" s="487" t="str">
        <f aca="false">IF($AC$112&gt;5,T76,AB76)</f>
        <v/>
      </c>
      <c r="V110" s="487" t="e">
        <f aca="false">$K$71</f>
        <v>#DIV/0!</v>
      </c>
      <c r="W110" s="487" t="e">
        <f aca="false">$L$71</f>
        <v>#DIV/0!</v>
      </c>
      <c r="X110" s="524" t="b">
        <f aca="false">IF('AIAG GR&amp;R'!$F$7=3,Calculations!V110+(Calculations!$AC$110*Calculations!W110),IF('AIAG GR&amp;R'!$F$7=2,Calculations!V110+(Calculations!$AC$109*Calculations!W110)))</f>
        <v>0</v>
      </c>
      <c r="Y110" s="524" t="b">
        <f aca="false">IF('AIAG GR&amp;R'!$F$7=3,Calculations!V110-(Calculations!$AC$110*Calculations!W110),IF('AIAG GR&amp;R'!$F$7=2,Calculations!V110-(Calculations!$AC$109*Calculations!W110)))</f>
        <v>0</v>
      </c>
      <c r="Z110" s="524" t="b">
        <f aca="false">IF('AIAG GR&amp;R'!$F$7=3,(Calculations!$AD$110*Calculations!W110),IF('AIAG GR&amp;R'!$F$7=2,(Calculations!$AD$109*Calculations!W110)))</f>
        <v>0</v>
      </c>
      <c r="AB110" s="523" t="n">
        <v>3</v>
      </c>
      <c r="AC110" s="523" t="n">
        <v>1.023</v>
      </c>
      <c r="AD110" s="523" t="n">
        <v>2.575</v>
      </c>
      <c r="AQ110" s="509" t="e">
        <f aca="false">IF(G46="",NA(),1)</f>
        <v>#N/A</v>
      </c>
      <c r="AR110" s="509" t="e">
        <f aca="false">IF(G46="",NA(),F46)</f>
        <v>#N/A</v>
      </c>
      <c r="AS110" s="455" t="e">
        <f aca="false">IF(G46="",NA(),G46)</f>
        <v>#N/A</v>
      </c>
      <c r="AT110" s="455" t="e">
        <f aca="false">IF(H46="",NA(),H46)</f>
        <v>#N/A</v>
      </c>
      <c r="AU110" s="455" t="e">
        <f aca="false">IF(I46="",NA(),I46)</f>
        <v>#N/A</v>
      </c>
    </row>
    <row r="111" customFormat="false" ht="12.75" hidden="false" customHeight="false" outlineLevel="0" collapsed="false">
      <c r="J111" s="513" t="e">
        <f aca="false">IF(G47="",NA(),1)</f>
        <v>#N/A</v>
      </c>
      <c r="K111" s="522" t="e">
        <f aca="false">IF(G47="",NA(),F47)</f>
        <v>#N/A</v>
      </c>
      <c r="L111" s="514" t="e">
        <f aca="false">IF(H47="",NA(),H47)</f>
        <v>#N/A</v>
      </c>
      <c r="N111" s="506" t="str">
        <f aca="false">IF($AC$111&gt;17,N77,V77)</f>
        <v/>
      </c>
      <c r="O111" s="487" t="str">
        <f aca="false">IF($AC$112&gt;5,O77,W77)</f>
        <v/>
      </c>
      <c r="P111" s="487" t="str">
        <f aca="false">IF($AC$112&gt;5,P77,X77)</f>
        <v/>
      </c>
      <c r="Q111" s="487" t="str">
        <f aca="false">IF($AC$112&gt;5,Q77,Y77)</f>
        <v/>
      </c>
      <c r="R111" s="487" t="str">
        <f aca="false">IF($AC$112&gt;5,R77,Z77)</f>
        <v/>
      </c>
      <c r="S111" s="487" t="str">
        <f aca="false">IF($AC$112&gt;5,S77,AA77)</f>
        <v/>
      </c>
      <c r="T111" s="487" t="str">
        <f aca="false">IF($AC$112&gt;5,T77,AB77)</f>
        <v/>
      </c>
      <c r="V111" s="487" t="e">
        <f aca="false">$K$71</f>
        <v>#DIV/0!</v>
      </c>
      <c r="W111" s="487" t="e">
        <f aca="false">$L$71</f>
        <v>#DIV/0!</v>
      </c>
      <c r="X111" s="524" t="b">
        <f aca="false">IF('AIAG GR&amp;R'!$F$7=3,Calculations!V111+(Calculations!$AC$110*Calculations!W111),IF('AIAG GR&amp;R'!$F$7=2,Calculations!V111+(Calculations!$AC$109*Calculations!W111)))</f>
        <v>0</v>
      </c>
      <c r="Y111" s="524" t="b">
        <f aca="false">IF('AIAG GR&amp;R'!$F$7=3,Calculations!V111-(Calculations!$AC$110*Calculations!W111),IF('AIAG GR&amp;R'!$F$7=2,Calculations!V111-(Calculations!$AC$109*Calculations!W111)))</f>
        <v>0</v>
      </c>
      <c r="Z111" s="524" t="b">
        <f aca="false">IF('AIAG GR&amp;R'!$F$7=3,(Calculations!$AD$110*Calculations!W111),IF('AIAG GR&amp;R'!$F$7=2,(Calculations!$AD$109*Calculations!W111)))</f>
        <v>0</v>
      </c>
      <c r="AB111" s="525" t="s">
        <v>466</v>
      </c>
      <c r="AC111" s="487" t="n">
        <f aca="false">'AIAG GR&amp;R'!F7*'AIAG GR&amp;R'!F8</f>
        <v>0</v>
      </c>
      <c r="AQ111" s="509" t="e">
        <f aca="false">IF(G47="",NA(),1)</f>
        <v>#N/A</v>
      </c>
      <c r="AR111" s="509" t="e">
        <f aca="false">IF(G47="",NA(),F47)</f>
        <v>#N/A</v>
      </c>
      <c r="AS111" s="455" t="e">
        <f aca="false">IF(G47="",NA(),G47)</f>
        <v>#N/A</v>
      </c>
      <c r="AT111" s="455" t="e">
        <f aca="false">IF(H47="",NA(),H47)</f>
        <v>#N/A</v>
      </c>
      <c r="AU111" s="455" t="e">
        <f aca="false">IF(I47="",NA(),I47)</f>
        <v>#N/A</v>
      </c>
    </row>
    <row r="112" customFormat="false" ht="12.75" hidden="false" customHeight="false" outlineLevel="0" collapsed="false">
      <c r="J112" s="513" t="e">
        <f aca="false">IF(G48="",NA(),1)</f>
        <v>#N/A</v>
      </c>
      <c r="K112" s="522" t="e">
        <f aca="false">IF(G48="",NA(),F48)</f>
        <v>#N/A</v>
      </c>
      <c r="L112" s="514" t="e">
        <f aca="false">IF(H48="",NA(),H48)</f>
        <v>#N/A</v>
      </c>
      <c r="N112" s="506" t="str">
        <f aca="false">IF($AC$111&gt;17,N78,V78)</f>
        <v/>
      </c>
      <c r="O112" s="487" t="str">
        <f aca="false">IF($AC$112&gt;5,O78,W78)</f>
        <v/>
      </c>
      <c r="P112" s="487" t="str">
        <f aca="false">IF($AC$112&gt;5,P78,X78)</f>
        <v/>
      </c>
      <c r="Q112" s="487" t="str">
        <f aca="false">IF($AC$112&gt;5,Q78,Y78)</f>
        <v/>
      </c>
      <c r="R112" s="487" t="str">
        <f aca="false">IF($AC$112&gt;5,R78,Z78)</f>
        <v/>
      </c>
      <c r="S112" s="487" t="str">
        <f aca="false">IF($AC$112&gt;5,S78,AA78)</f>
        <v/>
      </c>
      <c r="T112" s="487" t="str">
        <f aca="false">IF($AC$112&gt;5,T78,AB78)</f>
        <v/>
      </c>
      <c r="V112" s="487" t="e">
        <f aca="false">$K$71</f>
        <v>#DIV/0!</v>
      </c>
      <c r="W112" s="487" t="e">
        <f aca="false">$L$71</f>
        <v>#DIV/0!</v>
      </c>
      <c r="X112" s="524" t="b">
        <f aca="false">IF('AIAG GR&amp;R'!$F$7=3,Calculations!V112+(Calculations!$AC$110*Calculations!W112),IF('AIAG GR&amp;R'!$F$7=2,Calculations!V112+(Calculations!$AC$109*Calculations!W112)))</f>
        <v>0</v>
      </c>
      <c r="Y112" s="524" t="b">
        <f aca="false">IF('AIAG GR&amp;R'!$F$7=3,Calculations!V112-(Calculations!$AC$110*Calculations!W112),IF('AIAG GR&amp;R'!$F$7=2,Calculations!V112-(Calculations!$AC$109*Calculations!W112)))</f>
        <v>0</v>
      </c>
      <c r="Z112" s="524" t="b">
        <f aca="false">IF('AIAG GR&amp;R'!$F$7=3,(Calculations!$AD$110*Calculations!W112),IF('AIAG GR&amp;R'!$F$7=2,(Calculations!$AD$109*Calculations!W112)))</f>
        <v>0</v>
      </c>
      <c r="AB112" s="525" t="s">
        <v>467</v>
      </c>
      <c r="AC112" s="487" t="n">
        <f aca="false">'AIAG GR&amp;R'!F8</f>
        <v>0</v>
      </c>
      <c r="AQ112" s="509" t="e">
        <f aca="false">IF(G48="",NA(),1)</f>
        <v>#N/A</v>
      </c>
      <c r="AR112" s="509" t="e">
        <f aca="false">IF(G48="",NA(),F48)</f>
        <v>#N/A</v>
      </c>
      <c r="AS112" s="455" t="e">
        <f aca="false">IF(G48="",NA(),G48)</f>
        <v>#N/A</v>
      </c>
      <c r="AT112" s="455" t="e">
        <f aca="false">IF(H48="",NA(),H48)</f>
        <v>#N/A</v>
      </c>
      <c r="AU112" s="455" t="e">
        <f aca="false">IF(I48="",NA(),I48)</f>
        <v>#N/A</v>
      </c>
    </row>
    <row r="113" customFormat="false" ht="12.75" hidden="false" customHeight="false" outlineLevel="0" collapsed="false">
      <c r="J113" s="513" t="e">
        <f aca="false">IF(G49="",NA(),1)</f>
        <v>#N/A</v>
      </c>
      <c r="K113" s="522" t="e">
        <f aca="false">IF(G49="",NA(),F49)</f>
        <v>#N/A</v>
      </c>
      <c r="L113" s="514" t="e">
        <f aca="false">IF(H49="",NA(),H49)</f>
        <v>#N/A</v>
      </c>
      <c r="N113" s="506" t="str">
        <f aca="false">IF($AC$111&gt;17,N79,V79)</f>
        <v/>
      </c>
      <c r="O113" s="487" t="str">
        <f aca="false">IF($AC$112&gt;5,O79,W79)</f>
        <v/>
      </c>
      <c r="P113" s="487" t="str">
        <f aca="false">IF($AC$112&gt;5,P79,X79)</f>
        <v/>
      </c>
      <c r="Q113" s="487" t="str">
        <f aca="false">IF($AC$112&gt;5,Q79,Y79)</f>
        <v/>
      </c>
      <c r="R113" s="487" t="str">
        <f aca="false">IF($AC$112&gt;5,R79,Z79)</f>
        <v/>
      </c>
      <c r="S113" s="487" t="str">
        <f aca="false">IF($AC$112&gt;5,S79,AA79)</f>
        <v/>
      </c>
      <c r="T113" s="487" t="str">
        <f aca="false">IF($AC$112&gt;5,T79,AB79)</f>
        <v/>
      </c>
      <c r="V113" s="487" t="e">
        <f aca="false">$K$71</f>
        <v>#DIV/0!</v>
      </c>
      <c r="W113" s="487" t="e">
        <f aca="false">$L$71</f>
        <v>#DIV/0!</v>
      </c>
      <c r="X113" s="524" t="b">
        <f aca="false">IF('AIAG GR&amp;R'!$F$7=3,Calculations!V113+(Calculations!$AC$110*Calculations!W113),IF('AIAG GR&amp;R'!$F$7=2,Calculations!V113+(Calculations!$AC$109*Calculations!W113)))</f>
        <v>0</v>
      </c>
      <c r="Y113" s="524" t="b">
        <f aca="false">IF('AIAG GR&amp;R'!$F$7=3,Calculations!V113-(Calculations!$AC$110*Calculations!W113),IF('AIAG GR&amp;R'!$F$7=2,Calculations!V113-(Calculations!$AC$109*Calculations!W113)))</f>
        <v>0</v>
      </c>
      <c r="Z113" s="524" t="b">
        <f aca="false">IF('AIAG GR&amp;R'!$F$7=3,(Calculations!$AD$110*Calculations!W113),IF('AIAG GR&amp;R'!$F$7=2,(Calculations!$AD$109*Calculations!W113)))</f>
        <v>0</v>
      </c>
      <c r="AQ113" s="509" t="e">
        <f aca="false">IF(G49="",NA(),1)</f>
        <v>#N/A</v>
      </c>
      <c r="AR113" s="509" t="e">
        <f aca="false">IF(G49="",NA(),F49)</f>
        <v>#N/A</v>
      </c>
      <c r="AS113" s="455" t="e">
        <f aca="false">IF(G49="",NA(),G49)</f>
        <v>#N/A</v>
      </c>
      <c r="AT113" s="455" t="e">
        <f aca="false">IF(H49="",NA(),H49)</f>
        <v>#N/A</v>
      </c>
      <c r="AU113" s="455" t="e">
        <f aca="false">IF(I49="",NA(),I49)</f>
        <v>#N/A</v>
      </c>
    </row>
    <row r="114" customFormat="false" ht="12.75" hidden="false" customHeight="false" outlineLevel="0" collapsed="false">
      <c r="J114" s="513" t="e">
        <f aca="false">IF(G50="",NA(),1)</f>
        <v>#N/A</v>
      </c>
      <c r="K114" s="522" t="e">
        <f aca="false">IF(G50="",NA(),F50)</f>
        <v>#N/A</v>
      </c>
      <c r="L114" s="514" t="e">
        <f aca="false">IF(H50="",NA(),H50)</f>
        <v>#N/A</v>
      </c>
      <c r="N114" s="506" t="str">
        <f aca="false">IF($AC$111&gt;17,N80,V80)</f>
        <v/>
      </c>
      <c r="O114" s="487" t="str">
        <f aca="false">IF($AC$112&gt;5,O80,W80)</f>
        <v/>
      </c>
      <c r="P114" s="487" t="str">
        <f aca="false">IF($AC$112&gt;5,P80,X80)</f>
        <v/>
      </c>
      <c r="Q114" s="487" t="str">
        <f aca="false">IF($AC$112&gt;5,Q80,Y80)</f>
        <v/>
      </c>
      <c r="R114" s="487" t="str">
        <f aca="false">IF($AC$112&gt;5,R80,Z80)</f>
        <v/>
      </c>
      <c r="S114" s="487" t="str">
        <f aca="false">IF($AC$112&gt;5,S80,AA80)</f>
        <v/>
      </c>
      <c r="T114" s="487" t="str">
        <f aca="false">IF($AC$112&gt;5,T80,AB80)</f>
        <v/>
      </c>
      <c r="V114" s="487" t="e">
        <f aca="false">$K$71</f>
        <v>#DIV/0!</v>
      </c>
      <c r="W114" s="487" t="e">
        <f aca="false">$L$71</f>
        <v>#DIV/0!</v>
      </c>
      <c r="X114" s="524" t="b">
        <f aca="false">IF('AIAG GR&amp;R'!$F$7=3,Calculations!V114+(Calculations!$AC$110*Calculations!W114),IF('AIAG GR&amp;R'!$F$7=2,Calculations!V114+(Calculations!$AC$109*Calculations!W114)))</f>
        <v>0</v>
      </c>
      <c r="Y114" s="524" t="b">
        <f aca="false">IF('AIAG GR&amp;R'!$F$7=3,Calculations!V114-(Calculations!$AC$110*Calculations!W114),IF('AIAG GR&amp;R'!$F$7=2,Calculations!V114-(Calculations!$AC$109*Calculations!W114)))</f>
        <v>0</v>
      </c>
      <c r="Z114" s="524" t="b">
        <f aca="false">IF('AIAG GR&amp;R'!$F$7=3,(Calculations!$AD$110*Calculations!W114),IF('AIAG GR&amp;R'!$F$7=2,(Calculations!$AD$109*Calculations!W114)))</f>
        <v>0</v>
      </c>
      <c r="AQ114" s="509" t="e">
        <f aca="false">IF(G50="",NA(),1)</f>
        <v>#N/A</v>
      </c>
      <c r="AR114" s="509" t="e">
        <f aca="false">IF(G50="",NA(),F50)</f>
        <v>#N/A</v>
      </c>
      <c r="AS114" s="455" t="e">
        <f aca="false">IF(G50="",NA(),G50)</f>
        <v>#N/A</v>
      </c>
      <c r="AT114" s="455" t="e">
        <f aca="false">IF(H50="",NA(),H50)</f>
        <v>#N/A</v>
      </c>
      <c r="AU114" s="455" t="e">
        <f aca="false">IF(I50="",NA(),I50)</f>
        <v>#N/A</v>
      </c>
    </row>
    <row r="115" customFormat="false" ht="12.75" hidden="false" customHeight="false" outlineLevel="0" collapsed="false">
      <c r="J115" s="513" t="e">
        <f aca="false">IF(G51="",NA(),2)</f>
        <v>#N/A</v>
      </c>
      <c r="K115" s="522" t="e">
        <f aca="false">IF(G51="",NA(),F51)</f>
        <v>#N/A</v>
      </c>
      <c r="L115" s="514" t="e">
        <f aca="false">IF(H51="",NA(),H51)</f>
        <v>#N/A</v>
      </c>
      <c r="N115" s="506" t="str">
        <f aca="false">IF($AC$111&gt;17,N81,V81)</f>
        <v/>
      </c>
      <c r="O115" s="487" t="str">
        <f aca="false">IF($AC$112&gt;5,O81,W81)</f>
        <v/>
      </c>
      <c r="P115" s="487" t="str">
        <f aca="false">IF($AC$112&gt;5,P81,X81)</f>
        <v/>
      </c>
      <c r="Q115" s="487" t="str">
        <f aca="false">IF($AC$112&gt;5,Q81,Y81)</f>
        <v/>
      </c>
      <c r="R115" s="487" t="str">
        <f aca="false">IF($AC$112&gt;5,R81,Z81)</f>
        <v/>
      </c>
      <c r="S115" s="487" t="str">
        <f aca="false">IF($AC$112&gt;5,S81,AA81)</f>
        <v/>
      </c>
      <c r="T115" s="487" t="str">
        <f aca="false">IF($AC$112&gt;5,T81,AB81)</f>
        <v/>
      </c>
      <c r="V115" s="487" t="e">
        <f aca="false">$K$71</f>
        <v>#DIV/0!</v>
      </c>
      <c r="W115" s="487" t="e">
        <f aca="false">$L$71</f>
        <v>#DIV/0!</v>
      </c>
      <c r="X115" s="524" t="b">
        <f aca="false">IF('AIAG GR&amp;R'!$F$7=3,Calculations!V115+(Calculations!$AC$110*Calculations!W115),IF('AIAG GR&amp;R'!$F$7=2,Calculations!V115+(Calculations!$AC$109*Calculations!W115)))</f>
        <v>0</v>
      </c>
      <c r="Y115" s="524" t="b">
        <f aca="false">IF('AIAG GR&amp;R'!$F$7=3,Calculations!V115-(Calculations!$AC$110*Calculations!W115),IF('AIAG GR&amp;R'!$F$7=2,Calculations!V115-(Calculations!$AC$109*Calculations!W115)))</f>
        <v>0</v>
      </c>
      <c r="Z115" s="524" t="b">
        <f aca="false">IF('AIAG GR&amp;R'!$F$7=3,(Calculations!$AD$110*Calculations!W115),IF('AIAG GR&amp;R'!$F$7=2,(Calculations!$AD$109*Calculations!W115)))</f>
        <v>0</v>
      </c>
      <c r="AQ115" s="509" t="e">
        <f aca="false">IF(G51="",NA(),2)</f>
        <v>#N/A</v>
      </c>
      <c r="AR115" s="509" t="e">
        <f aca="false">IF(G51="",NA(),F51)</f>
        <v>#N/A</v>
      </c>
      <c r="AS115" s="455" t="e">
        <f aca="false">IF(G51="",NA(),G51)</f>
        <v>#N/A</v>
      </c>
      <c r="AT115" s="455" t="e">
        <f aca="false">IF(H51="",NA(),H51)</f>
        <v>#N/A</v>
      </c>
      <c r="AU115" s="455" t="e">
        <f aca="false">IF(I51="",NA(),I51)</f>
        <v>#N/A</v>
      </c>
    </row>
    <row r="116" customFormat="false" ht="12.75" hidden="false" customHeight="false" outlineLevel="0" collapsed="false">
      <c r="J116" s="513" t="e">
        <f aca="false">IF(G52="",NA(),2)</f>
        <v>#N/A</v>
      </c>
      <c r="K116" s="522" t="e">
        <f aca="false">IF(G52="",NA(),F52)</f>
        <v>#N/A</v>
      </c>
      <c r="L116" s="514" t="e">
        <f aca="false">IF(H52="",NA(),H52)</f>
        <v>#N/A</v>
      </c>
      <c r="N116" s="506" t="str">
        <f aca="false">IF($AC$111&gt;17,N82,V82)</f>
        <v/>
      </c>
      <c r="O116" s="487" t="str">
        <f aca="false">IF($AC$112&gt;5,O82,W82)</f>
        <v/>
      </c>
      <c r="P116" s="487" t="str">
        <f aca="false">IF($AC$112&gt;5,P82,X82)</f>
        <v/>
      </c>
      <c r="Q116" s="487" t="str">
        <f aca="false">IF($AC$112&gt;5,Q82,Y82)</f>
        <v/>
      </c>
      <c r="R116" s="487" t="str">
        <f aca="false">IF($AC$112&gt;5,R82,Z82)</f>
        <v/>
      </c>
      <c r="S116" s="487" t="str">
        <f aca="false">IF($AC$112&gt;5,S82,AA82)</f>
        <v/>
      </c>
      <c r="T116" s="487" t="str">
        <f aca="false">IF($AC$112&gt;5,T82,AB82)</f>
        <v/>
      </c>
      <c r="V116" s="487" t="e">
        <f aca="false">$K$71</f>
        <v>#DIV/0!</v>
      </c>
      <c r="W116" s="487" t="e">
        <f aca="false">$L$71</f>
        <v>#DIV/0!</v>
      </c>
      <c r="X116" s="524" t="b">
        <f aca="false">IF('AIAG GR&amp;R'!$F$7=3,Calculations!V116+(Calculations!$AC$110*Calculations!W116),IF('AIAG GR&amp;R'!$F$7=2,Calculations!V116+(Calculations!$AC$109*Calculations!W116)))</f>
        <v>0</v>
      </c>
      <c r="Y116" s="524" t="b">
        <f aca="false">IF('AIAG GR&amp;R'!$F$7=3,Calculations!V116-(Calculations!$AC$110*Calculations!W116),IF('AIAG GR&amp;R'!$F$7=2,Calculations!V116-(Calculations!$AC$109*Calculations!W116)))</f>
        <v>0</v>
      </c>
      <c r="Z116" s="524" t="b">
        <f aca="false">IF('AIAG GR&amp;R'!$F$7=3,(Calculations!$AD$110*Calculations!W116),IF('AIAG GR&amp;R'!$F$7=2,(Calculations!$AD$109*Calculations!W116)))</f>
        <v>0</v>
      </c>
      <c r="AQ116" s="509" t="e">
        <f aca="false">IF(G52="",NA(),2)</f>
        <v>#N/A</v>
      </c>
      <c r="AR116" s="509" t="e">
        <f aca="false">IF(G52="",NA(),F52)</f>
        <v>#N/A</v>
      </c>
      <c r="AS116" s="455" t="e">
        <f aca="false">IF(G52="",NA(),G52)</f>
        <v>#N/A</v>
      </c>
      <c r="AT116" s="455" t="e">
        <f aca="false">IF(H52="",NA(),H52)</f>
        <v>#N/A</v>
      </c>
      <c r="AU116" s="455" t="e">
        <f aca="false">IF(I52="",NA(),I52)</f>
        <v>#N/A</v>
      </c>
    </row>
    <row r="117" customFormat="false" ht="12.75" hidden="false" customHeight="false" outlineLevel="0" collapsed="false">
      <c r="J117" s="513" t="e">
        <f aca="false">IF(G53="",NA(),2)</f>
        <v>#N/A</v>
      </c>
      <c r="K117" s="522" t="e">
        <f aca="false">IF(G53="",NA(),F53)</f>
        <v>#N/A</v>
      </c>
      <c r="L117" s="514" t="e">
        <f aca="false">IF(H53="",NA(),H53)</f>
        <v>#N/A</v>
      </c>
      <c r="N117" s="506" t="str">
        <f aca="false">IF($AC$111&gt;17,N83,V83)</f>
        <v/>
      </c>
      <c r="O117" s="487" t="str">
        <f aca="false">IF($AC$112&gt;5,O83,W83)</f>
        <v/>
      </c>
      <c r="P117" s="487" t="str">
        <f aca="false">IF($AC$112&gt;5,P83,X83)</f>
        <v/>
      </c>
      <c r="Q117" s="487" t="str">
        <f aca="false">IF($AC$112&gt;5,Q83,Y83)</f>
        <v/>
      </c>
      <c r="R117" s="487" t="str">
        <f aca="false">IF($AC$112&gt;5,R83,Z83)</f>
        <v/>
      </c>
      <c r="S117" s="487" t="str">
        <f aca="false">IF($AC$112&gt;5,S83,AA83)</f>
        <v/>
      </c>
      <c r="T117" s="487" t="str">
        <f aca="false">IF($AC$112&gt;5,T83,AB83)</f>
        <v/>
      </c>
      <c r="V117" s="487" t="e">
        <f aca="false">$K$71</f>
        <v>#DIV/0!</v>
      </c>
      <c r="W117" s="487" t="e">
        <f aca="false">$L$71</f>
        <v>#DIV/0!</v>
      </c>
      <c r="X117" s="524" t="b">
        <f aca="false">IF('AIAG GR&amp;R'!$F$7=3,Calculations!V117+(Calculations!$AC$110*Calculations!W117),IF('AIAG GR&amp;R'!$F$7=2,Calculations!V117+(Calculations!$AC$109*Calculations!W117)))</f>
        <v>0</v>
      </c>
      <c r="Y117" s="524" t="b">
        <f aca="false">IF('AIAG GR&amp;R'!$F$7=3,Calculations!V117-(Calculations!$AC$110*Calculations!W117),IF('AIAG GR&amp;R'!$F$7=2,Calculations!V117-(Calculations!$AC$109*Calculations!W117)))</f>
        <v>0</v>
      </c>
      <c r="Z117" s="524" t="b">
        <f aca="false">IF('AIAG GR&amp;R'!$F$7=3,(Calculations!$AD$110*Calculations!W117),IF('AIAG GR&amp;R'!$F$7=2,(Calculations!$AD$109*Calculations!W117)))</f>
        <v>0</v>
      </c>
      <c r="AQ117" s="509" t="e">
        <f aca="false">IF(G53="",NA(),2)</f>
        <v>#N/A</v>
      </c>
      <c r="AR117" s="509" t="e">
        <f aca="false">IF(G53="",NA(),F53)</f>
        <v>#N/A</v>
      </c>
      <c r="AS117" s="455" t="e">
        <f aca="false">IF(G53="",NA(),G53)</f>
        <v>#N/A</v>
      </c>
      <c r="AT117" s="455" t="e">
        <f aca="false">IF(H53="",NA(),H53)</f>
        <v>#N/A</v>
      </c>
      <c r="AU117" s="455" t="e">
        <f aca="false">IF(I53="",NA(),I53)</f>
        <v>#N/A</v>
      </c>
    </row>
    <row r="118" customFormat="false" ht="12.75" hidden="false" customHeight="false" outlineLevel="0" collapsed="false">
      <c r="J118" s="513" t="e">
        <f aca="false">IF(G54="",NA(),2)</f>
        <v>#N/A</v>
      </c>
      <c r="K118" s="522" t="e">
        <f aca="false">IF(G54="",NA(),F54)</f>
        <v>#N/A</v>
      </c>
      <c r="L118" s="514" t="e">
        <f aca="false">IF(H54="",NA(),H54)</f>
        <v>#N/A</v>
      </c>
      <c r="N118" s="506" t="str">
        <f aca="false">IF($AC$111&gt;17,N84,V84)</f>
        <v/>
      </c>
      <c r="O118" s="487" t="str">
        <f aca="false">IF($AC$112&gt;5,O84,W84)</f>
        <v/>
      </c>
      <c r="P118" s="487" t="str">
        <f aca="false">IF($AC$112&gt;5,P84,X84)</f>
        <v/>
      </c>
      <c r="Q118" s="487" t="str">
        <f aca="false">IF($AC$112&gt;5,Q84,Y84)</f>
        <v/>
      </c>
      <c r="R118" s="487" t="str">
        <f aca="false">IF($AC$112&gt;5,R84,Z84)</f>
        <v/>
      </c>
      <c r="S118" s="487" t="str">
        <f aca="false">IF($AC$112&gt;5,S84,AA84)</f>
        <v/>
      </c>
      <c r="T118" s="487" t="str">
        <f aca="false">IF($AC$112&gt;5,T84,AB84)</f>
        <v/>
      </c>
      <c r="V118" s="487" t="e">
        <f aca="false">$K$71</f>
        <v>#DIV/0!</v>
      </c>
      <c r="W118" s="487" t="e">
        <f aca="false">$L$71</f>
        <v>#DIV/0!</v>
      </c>
      <c r="X118" s="524" t="b">
        <f aca="false">IF('AIAG GR&amp;R'!$F$7=3,Calculations!V118+(Calculations!$AC$110*Calculations!W118),IF('AIAG GR&amp;R'!$F$7=2,Calculations!V118+(Calculations!$AC$109*Calculations!W118)))</f>
        <v>0</v>
      </c>
      <c r="Y118" s="524" t="b">
        <f aca="false">IF('AIAG GR&amp;R'!$F$7=3,Calculations!V118-(Calculations!$AC$110*Calculations!W118),IF('AIAG GR&amp;R'!$F$7=2,Calculations!V118-(Calculations!$AC$109*Calculations!W118)))</f>
        <v>0</v>
      </c>
      <c r="Z118" s="524" t="b">
        <f aca="false">IF('AIAG GR&amp;R'!$F$7=3,(Calculations!$AD$110*Calculations!W118),IF('AIAG GR&amp;R'!$F$7=2,(Calculations!$AD$109*Calculations!W118)))</f>
        <v>0</v>
      </c>
      <c r="AQ118" s="509" t="e">
        <f aca="false">IF(G54="",NA(),2)</f>
        <v>#N/A</v>
      </c>
      <c r="AR118" s="509" t="e">
        <f aca="false">IF(G54="",NA(),F54)</f>
        <v>#N/A</v>
      </c>
      <c r="AS118" s="455" t="e">
        <f aca="false">IF(G54="",NA(),G54)</f>
        <v>#N/A</v>
      </c>
      <c r="AT118" s="455" t="e">
        <f aca="false">IF(H54="",NA(),H54)</f>
        <v>#N/A</v>
      </c>
      <c r="AU118" s="455" t="e">
        <f aca="false">IF(I54="",NA(),I54)</f>
        <v>#N/A</v>
      </c>
    </row>
    <row r="119" customFormat="false" ht="12.75" hidden="false" customHeight="false" outlineLevel="0" collapsed="false">
      <c r="J119" s="513" t="e">
        <f aca="false">IF(G55="",NA(),2)</f>
        <v>#N/A</v>
      </c>
      <c r="K119" s="522" t="e">
        <f aca="false">IF(G55="",NA(),F55)</f>
        <v>#N/A</v>
      </c>
      <c r="L119" s="514" t="e">
        <f aca="false">IF(H55="",NA(),H55)</f>
        <v>#N/A</v>
      </c>
      <c r="N119" s="506" t="str">
        <f aca="false">IF($AC$111&gt;17,N85,V85)</f>
        <v/>
      </c>
      <c r="O119" s="487" t="str">
        <f aca="false">IF($AC$112&gt;5,O85,W85)</f>
        <v/>
      </c>
      <c r="P119" s="487" t="str">
        <f aca="false">IF($AC$112&gt;5,P85,X85)</f>
        <v/>
      </c>
      <c r="Q119" s="487" t="str">
        <f aca="false">IF($AC$112&gt;5,Q85,Y85)</f>
        <v/>
      </c>
      <c r="R119" s="487" t="str">
        <f aca="false">IF($AC$112&gt;5,R85,Z85)</f>
        <v/>
      </c>
      <c r="S119" s="487" t="str">
        <f aca="false">IF($AC$112&gt;5,S85,AA85)</f>
        <v/>
      </c>
      <c r="T119" s="487" t="str">
        <f aca="false">IF($AC$112&gt;5,T85,AB85)</f>
        <v/>
      </c>
      <c r="V119" s="487" t="e">
        <f aca="false">$K$71</f>
        <v>#DIV/0!</v>
      </c>
      <c r="W119" s="487" t="e">
        <f aca="false">$L$71</f>
        <v>#DIV/0!</v>
      </c>
      <c r="X119" s="524" t="b">
        <f aca="false">IF('AIAG GR&amp;R'!$F$7=3,Calculations!V119+(Calculations!$AC$110*Calculations!W119),IF('AIAG GR&amp;R'!$F$7=2,Calculations!V119+(Calculations!$AC$109*Calculations!W119)))</f>
        <v>0</v>
      </c>
      <c r="Y119" s="524" t="b">
        <f aca="false">IF('AIAG GR&amp;R'!$F$7=3,Calculations!V119-(Calculations!$AC$110*Calculations!W119),IF('AIAG GR&amp;R'!$F$7=2,Calculations!V119-(Calculations!$AC$109*Calculations!W119)))</f>
        <v>0</v>
      </c>
      <c r="Z119" s="524" t="b">
        <f aca="false">IF('AIAG GR&amp;R'!$F$7=3,(Calculations!$AD$110*Calculations!W119),IF('AIAG GR&amp;R'!$F$7=2,(Calculations!$AD$109*Calculations!W119)))</f>
        <v>0</v>
      </c>
      <c r="AQ119" s="509" t="e">
        <f aca="false">IF(G55="",NA(),2)</f>
        <v>#N/A</v>
      </c>
      <c r="AR119" s="509" t="e">
        <f aca="false">IF(G55="",NA(),F55)</f>
        <v>#N/A</v>
      </c>
      <c r="AS119" s="455" t="e">
        <f aca="false">IF(G55="",NA(),G55)</f>
        <v>#N/A</v>
      </c>
      <c r="AT119" s="455" t="e">
        <f aca="false">IF(H55="",NA(),H55)</f>
        <v>#N/A</v>
      </c>
      <c r="AU119" s="455" t="e">
        <f aca="false">IF(I55="",NA(),I55)</f>
        <v>#N/A</v>
      </c>
    </row>
    <row r="120" customFormat="false" ht="12.75" hidden="false" customHeight="false" outlineLevel="0" collapsed="false">
      <c r="J120" s="513" t="e">
        <f aca="false">IF(G56="",NA(),2)</f>
        <v>#N/A</v>
      </c>
      <c r="K120" s="522" t="e">
        <f aca="false">IF(G56="",NA(),F56)</f>
        <v>#N/A</v>
      </c>
      <c r="L120" s="514" t="e">
        <f aca="false">IF(H56="",NA(),H56)</f>
        <v>#N/A</v>
      </c>
      <c r="N120" s="506" t="str">
        <f aca="false">IF($AC$111&gt;17,N86,V86)</f>
        <v/>
      </c>
      <c r="O120" s="487" t="str">
        <f aca="false">IF($AC$112&gt;5,O86,W86)</f>
        <v/>
      </c>
      <c r="P120" s="487" t="str">
        <f aca="false">IF($AC$112&gt;5,P86,X86)</f>
        <v/>
      </c>
      <c r="Q120" s="487" t="str">
        <f aca="false">IF($AC$112&gt;5,Q86,Y86)</f>
        <v/>
      </c>
      <c r="R120" s="487" t="str">
        <f aca="false">IF($AC$112&gt;5,R86,Z86)</f>
        <v/>
      </c>
      <c r="S120" s="487" t="str">
        <f aca="false">IF($AC$112&gt;5,S86,AA86)</f>
        <v/>
      </c>
      <c r="T120" s="487" t="str">
        <f aca="false">IF($AC$112&gt;5,T86,AB86)</f>
        <v/>
      </c>
      <c r="V120" s="487" t="e">
        <f aca="false">$K$71</f>
        <v>#DIV/0!</v>
      </c>
      <c r="W120" s="487" t="e">
        <f aca="false">$L$71</f>
        <v>#DIV/0!</v>
      </c>
      <c r="X120" s="524" t="b">
        <f aca="false">IF('AIAG GR&amp;R'!$F$7=3,Calculations!V120+(Calculations!$AC$110*Calculations!W120),IF('AIAG GR&amp;R'!$F$7=2,Calculations!V120+(Calculations!$AC$109*Calculations!W120)))</f>
        <v>0</v>
      </c>
      <c r="Y120" s="524" t="b">
        <f aca="false">IF('AIAG GR&amp;R'!$F$7=3,Calculations!V120-(Calculations!$AC$110*Calculations!W120),IF('AIAG GR&amp;R'!$F$7=2,Calculations!V120-(Calculations!$AC$109*Calculations!W120)))</f>
        <v>0</v>
      </c>
      <c r="Z120" s="524" t="b">
        <f aca="false">IF('AIAG GR&amp;R'!$F$7=3,(Calculations!$AD$110*Calculations!W120),IF('AIAG GR&amp;R'!$F$7=2,(Calculations!$AD$109*Calculations!W120)))</f>
        <v>0</v>
      </c>
      <c r="AQ120" s="509" t="e">
        <f aca="false">IF(G56="",NA(),2)</f>
        <v>#N/A</v>
      </c>
      <c r="AR120" s="509" t="e">
        <f aca="false">IF(G56="",NA(),F56)</f>
        <v>#N/A</v>
      </c>
      <c r="AS120" s="455" t="e">
        <f aca="false">IF(G56="",NA(),G56)</f>
        <v>#N/A</v>
      </c>
      <c r="AT120" s="455" t="e">
        <f aca="false">IF(H56="",NA(),H56)</f>
        <v>#N/A</v>
      </c>
      <c r="AU120" s="455" t="e">
        <f aca="false">IF(I56="",NA(),I56)</f>
        <v>#N/A</v>
      </c>
    </row>
    <row r="121" customFormat="false" ht="12.75" hidden="false" customHeight="false" outlineLevel="0" collapsed="false">
      <c r="J121" s="513" t="e">
        <f aca="false">IF(G57="",NA(),2)</f>
        <v>#N/A</v>
      </c>
      <c r="K121" s="522" t="e">
        <f aca="false">IF(G57="",NA(),F57)</f>
        <v>#N/A</v>
      </c>
      <c r="L121" s="514" t="e">
        <f aca="false">IF(H57="",NA(),H57)</f>
        <v>#N/A</v>
      </c>
      <c r="N121" s="506" t="str">
        <f aca="false">IF($AC$111&gt;17,N87,V87)</f>
        <v/>
      </c>
      <c r="O121" s="487" t="str">
        <f aca="false">IF($AC$112&gt;5,O87,W87)</f>
        <v/>
      </c>
      <c r="P121" s="487" t="str">
        <f aca="false">IF($AC$112&gt;5,P87,X87)</f>
        <v/>
      </c>
      <c r="Q121" s="487" t="str">
        <f aca="false">IF($AC$112&gt;5,Q87,Y87)</f>
        <v/>
      </c>
      <c r="R121" s="487" t="str">
        <f aca="false">IF($AC$112&gt;5,R87,Z87)</f>
        <v/>
      </c>
      <c r="S121" s="487" t="str">
        <f aca="false">IF($AC$112&gt;5,S87,AA87)</f>
        <v/>
      </c>
      <c r="T121" s="487" t="str">
        <f aca="false">IF($AC$112&gt;5,T87,AB87)</f>
        <v/>
      </c>
      <c r="V121" s="487" t="e">
        <f aca="false">$K$71</f>
        <v>#DIV/0!</v>
      </c>
      <c r="W121" s="487" t="e">
        <f aca="false">$L$71</f>
        <v>#DIV/0!</v>
      </c>
      <c r="X121" s="524" t="b">
        <f aca="false">IF('AIAG GR&amp;R'!$F$7=3,Calculations!V121+(Calculations!$AC$110*Calculations!W121),IF('AIAG GR&amp;R'!$F$7=2,Calculations!V121+(Calculations!$AC$109*Calculations!W121)))</f>
        <v>0</v>
      </c>
      <c r="Y121" s="524" t="b">
        <f aca="false">IF('AIAG GR&amp;R'!$F$7=3,Calculations!V121-(Calculations!$AC$110*Calculations!W121),IF('AIAG GR&amp;R'!$F$7=2,Calculations!V121-(Calculations!$AC$109*Calculations!W121)))</f>
        <v>0</v>
      </c>
      <c r="Z121" s="524" t="b">
        <f aca="false">IF('AIAG GR&amp;R'!$F$7=3,(Calculations!$AD$110*Calculations!W121),IF('AIAG GR&amp;R'!$F$7=2,(Calculations!$AD$109*Calculations!W121)))</f>
        <v>0</v>
      </c>
      <c r="AQ121" s="509" t="e">
        <f aca="false">IF(G57="",NA(),2)</f>
        <v>#N/A</v>
      </c>
      <c r="AR121" s="509" t="e">
        <f aca="false">IF(G57="",NA(),F57)</f>
        <v>#N/A</v>
      </c>
      <c r="AS121" s="455" t="e">
        <f aca="false">IF(G57="",NA(),G57)</f>
        <v>#N/A</v>
      </c>
      <c r="AT121" s="455" t="e">
        <f aca="false">IF(H57="",NA(),H57)</f>
        <v>#N/A</v>
      </c>
      <c r="AU121" s="455" t="e">
        <f aca="false">IF(I57="",NA(),I57)</f>
        <v>#N/A</v>
      </c>
    </row>
    <row r="122" customFormat="false" ht="12.75" hidden="false" customHeight="false" outlineLevel="0" collapsed="false">
      <c r="J122" s="513" t="e">
        <f aca="false">IF(G58="",NA(),2)</f>
        <v>#N/A</v>
      </c>
      <c r="K122" s="522" t="e">
        <f aca="false">IF(G58="",NA(),F58)</f>
        <v>#N/A</v>
      </c>
      <c r="L122" s="514" t="e">
        <f aca="false">IF(H58="",NA(),H58)</f>
        <v>#N/A</v>
      </c>
      <c r="N122" s="506" t="str">
        <f aca="false">IF($AC$111&gt;17,N88,V88)</f>
        <v/>
      </c>
      <c r="O122" s="487" t="str">
        <f aca="false">IF($AC$112&gt;5,O88,W88)</f>
        <v/>
      </c>
      <c r="P122" s="487" t="str">
        <f aca="false">IF($AC$112&gt;5,P88,X88)</f>
        <v/>
      </c>
      <c r="Q122" s="487" t="str">
        <f aca="false">IF($AC$112&gt;5,Q88,Y88)</f>
        <v/>
      </c>
      <c r="R122" s="487" t="str">
        <f aca="false">IF($AC$112&gt;5,R88,Z88)</f>
        <v/>
      </c>
      <c r="S122" s="487" t="str">
        <f aca="false">IF($AC$112&gt;5,S88,AA88)</f>
        <v/>
      </c>
      <c r="T122" s="487" t="str">
        <f aca="false">IF($AC$112&gt;5,T88,AB88)</f>
        <v/>
      </c>
      <c r="V122" s="487" t="e">
        <f aca="false">$K$71</f>
        <v>#DIV/0!</v>
      </c>
      <c r="W122" s="487" t="e">
        <f aca="false">$L$71</f>
        <v>#DIV/0!</v>
      </c>
      <c r="X122" s="524" t="b">
        <f aca="false">IF('AIAG GR&amp;R'!$F$7=3,Calculations!V122+(Calculations!$AC$110*Calculations!W122),IF('AIAG GR&amp;R'!$F$7=2,Calculations!V122+(Calculations!$AC$109*Calculations!W122)))</f>
        <v>0</v>
      </c>
      <c r="Y122" s="524" t="b">
        <f aca="false">IF('AIAG GR&amp;R'!$F$7=3,Calculations!V122-(Calculations!$AC$110*Calculations!W122),IF('AIAG GR&amp;R'!$F$7=2,Calculations!V122-(Calculations!$AC$109*Calculations!W122)))</f>
        <v>0</v>
      </c>
      <c r="Z122" s="524" t="b">
        <f aca="false">IF('AIAG GR&amp;R'!$F$7=3,(Calculations!$AD$110*Calculations!W122),IF('AIAG GR&amp;R'!$F$7=2,(Calculations!$AD$109*Calculations!W122)))</f>
        <v>0</v>
      </c>
      <c r="AQ122" s="509" t="e">
        <f aca="false">IF(G58="",NA(),2)</f>
        <v>#N/A</v>
      </c>
      <c r="AR122" s="509" t="e">
        <f aca="false">IF(G58="",NA(),F58)</f>
        <v>#N/A</v>
      </c>
      <c r="AS122" s="455" t="e">
        <f aca="false">IF(G58="",NA(),G58)</f>
        <v>#N/A</v>
      </c>
      <c r="AT122" s="455" t="e">
        <f aca="false">IF(H58="",NA(),H58)</f>
        <v>#N/A</v>
      </c>
      <c r="AU122" s="455" t="e">
        <f aca="false">IF(I58="",NA(),I58)</f>
        <v>#N/A</v>
      </c>
    </row>
    <row r="123" customFormat="false" ht="12.75" hidden="false" customHeight="false" outlineLevel="0" collapsed="false">
      <c r="J123" s="513" t="e">
        <f aca="false">IF(G59="",NA(),2)</f>
        <v>#N/A</v>
      </c>
      <c r="K123" s="522" t="e">
        <f aca="false">IF(G59="",NA(),F59)</f>
        <v>#N/A</v>
      </c>
      <c r="L123" s="514" t="e">
        <f aca="false">IF(H59="",NA(),H59)</f>
        <v>#N/A</v>
      </c>
      <c r="N123" s="506" t="str">
        <f aca="false">IF($AC$111&gt;17,N89,V89)</f>
        <v/>
      </c>
      <c r="O123" s="487" t="str">
        <f aca="false">IF($AC$112&gt;5,O89,W89)</f>
        <v/>
      </c>
      <c r="P123" s="487" t="str">
        <f aca="false">IF($AC$112&gt;5,P89,X89)</f>
        <v/>
      </c>
      <c r="Q123" s="487" t="str">
        <f aca="false">IF($AC$112&gt;5,Q89,Y89)</f>
        <v/>
      </c>
      <c r="R123" s="487" t="str">
        <f aca="false">IF($AC$112&gt;5,R89,Z89)</f>
        <v/>
      </c>
      <c r="S123" s="487" t="str">
        <f aca="false">IF($AC$112&gt;5,S89,AA89)</f>
        <v/>
      </c>
      <c r="T123" s="487" t="str">
        <f aca="false">IF($AC$112&gt;5,T89,AB89)</f>
        <v/>
      </c>
      <c r="V123" s="487" t="e">
        <f aca="false">$K$71</f>
        <v>#DIV/0!</v>
      </c>
      <c r="W123" s="487" t="e">
        <f aca="false">$L$71</f>
        <v>#DIV/0!</v>
      </c>
      <c r="X123" s="524" t="b">
        <f aca="false">IF('AIAG GR&amp;R'!$F$7=3,Calculations!V123+(Calculations!$AC$110*Calculations!W123),IF('AIAG GR&amp;R'!$F$7=2,Calculations!V123+(Calculations!$AC$109*Calculations!W123)))</f>
        <v>0</v>
      </c>
      <c r="Y123" s="524" t="b">
        <f aca="false">IF('AIAG GR&amp;R'!$F$7=3,Calculations!V123-(Calculations!$AC$110*Calculations!W123),IF('AIAG GR&amp;R'!$F$7=2,Calculations!V123-(Calculations!$AC$109*Calculations!W123)))</f>
        <v>0</v>
      </c>
      <c r="Z123" s="524" t="b">
        <f aca="false">IF('AIAG GR&amp;R'!$F$7=3,(Calculations!$AD$110*Calculations!W123),IF('AIAG GR&amp;R'!$F$7=2,(Calculations!$AD$109*Calculations!W123)))</f>
        <v>0</v>
      </c>
      <c r="AQ123" s="509" t="e">
        <f aca="false">IF(G59="",NA(),2)</f>
        <v>#N/A</v>
      </c>
      <c r="AR123" s="509" t="e">
        <f aca="false">IF(G59="",NA(),F59)</f>
        <v>#N/A</v>
      </c>
      <c r="AS123" s="455" t="e">
        <f aca="false">IF(G59="",NA(),G59)</f>
        <v>#N/A</v>
      </c>
      <c r="AT123" s="455" t="e">
        <f aca="false">IF(H59="",NA(),H59)</f>
        <v>#N/A</v>
      </c>
      <c r="AU123" s="455" t="e">
        <f aca="false">IF(I59="",NA(),I59)</f>
        <v>#N/A</v>
      </c>
    </row>
    <row r="124" customFormat="false" ht="12.75" hidden="false" customHeight="false" outlineLevel="0" collapsed="false">
      <c r="J124" s="513" t="e">
        <f aca="false">IF(G60="",NA(),2)</f>
        <v>#N/A</v>
      </c>
      <c r="K124" s="522" t="e">
        <f aca="false">IF(G60="",NA(),F60)</f>
        <v>#N/A</v>
      </c>
      <c r="L124" s="514" t="e">
        <f aca="false">IF(H60="",NA(),H60)</f>
        <v>#N/A</v>
      </c>
      <c r="N124" s="506" t="str">
        <f aca="false">IF($AC$111&gt;17,N90,V90)</f>
        <v/>
      </c>
      <c r="O124" s="487" t="str">
        <f aca="false">IF($AC$112&gt;5,O90,W90)</f>
        <v/>
      </c>
      <c r="P124" s="487" t="str">
        <f aca="false">IF($AC$112&gt;5,P90,X90)</f>
        <v/>
      </c>
      <c r="Q124" s="487" t="str">
        <f aca="false">IF($AC$112&gt;5,Q90,Y90)</f>
        <v/>
      </c>
      <c r="R124" s="487" t="str">
        <f aca="false">IF($AC$112&gt;5,R90,Z90)</f>
        <v/>
      </c>
      <c r="S124" s="487" t="str">
        <f aca="false">IF($AC$112&gt;5,S90,AA90)</f>
        <v/>
      </c>
      <c r="T124" s="487" t="str">
        <f aca="false">IF($AC$112&gt;5,T90,AB90)</f>
        <v/>
      </c>
      <c r="V124" s="487" t="e">
        <f aca="false">$K$71</f>
        <v>#DIV/0!</v>
      </c>
      <c r="W124" s="487" t="e">
        <f aca="false">$L$71</f>
        <v>#DIV/0!</v>
      </c>
      <c r="X124" s="524" t="b">
        <f aca="false">IF('AIAG GR&amp;R'!$F$7=3,Calculations!V124+(Calculations!$AC$110*Calculations!W124),IF('AIAG GR&amp;R'!$F$7=2,Calculations!V124+(Calculations!$AC$109*Calculations!W124)))</f>
        <v>0</v>
      </c>
      <c r="Y124" s="524" t="b">
        <f aca="false">IF('AIAG GR&amp;R'!$F$7=3,Calculations!V124-(Calculations!$AC$110*Calculations!W124),IF('AIAG GR&amp;R'!$F$7=2,Calculations!V124-(Calculations!$AC$109*Calculations!W124)))</f>
        <v>0</v>
      </c>
      <c r="Z124" s="524" t="b">
        <f aca="false">IF('AIAG GR&amp;R'!$F$7=3,(Calculations!$AD$110*Calculations!W124),IF('AIAG GR&amp;R'!$F$7=2,(Calculations!$AD$109*Calculations!W124)))</f>
        <v>0</v>
      </c>
      <c r="AQ124" s="509" t="e">
        <f aca="false">IF(G60="",NA(),2)</f>
        <v>#N/A</v>
      </c>
      <c r="AR124" s="509" t="e">
        <f aca="false">IF(G60="",NA(),F60)</f>
        <v>#N/A</v>
      </c>
      <c r="AS124" s="455" t="e">
        <f aca="false">IF(G60="",NA(),G60)</f>
        <v>#N/A</v>
      </c>
      <c r="AT124" s="455" t="e">
        <f aca="false">IF(H60="",NA(),H60)</f>
        <v>#N/A</v>
      </c>
      <c r="AU124" s="455" t="e">
        <f aca="false">IF(I60="",NA(),I60)</f>
        <v>#N/A</v>
      </c>
    </row>
    <row r="125" customFormat="false" ht="12.75" hidden="false" customHeight="false" outlineLevel="0" collapsed="false">
      <c r="J125" s="513" t="e">
        <f aca="false">IF(G61="",NA(),3)</f>
        <v>#N/A</v>
      </c>
      <c r="K125" s="522" t="e">
        <f aca="false">IF(G61="",NA(),F61)</f>
        <v>#N/A</v>
      </c>
      <c r="L125" s="514" t="e">
        <f aca="false">IF(H61="",NA(),H61)</f>
        <v>#N/A</v>
      </c>
      <c r="N125" s="506" t="str">
        <f aca="false">IF($AC$111&gt;17,N91,V91)</f>
        <v/>
      </c>
      <c r="O125" s="487" t="str">
        <f aca="false">IF($AC$112&gt;5,O91,W91)</f>
        <v/>
      </c>
      <c r="P125" s="487" t="str">
        <f aca="false">IF($AC$112&gt;5,P91,X91)</f>
        <v/>
      </c>
      <c r="Q125" s="487" t="str">
        <f aca="false">IF($AC$112&gt;5,Q91,Y91)</f>
        <v/>
      </c>
      <c r="R125" s="487" t="str">
        <f aca="false">IF($AC$112&gt;5,R91,Z91)</f>
        <v/>
      </c>
      <c r="S125" s="487" t="str">
        <f aca="false">IF($AC$112&gt;5,S91,AA91)</f>
        <v/>
      </c>
      <c r="T125" s="487" t="str">
        <f aca="false">IF($AC$112&gt;5,T91,AB91)</f>
        <v/>
      </c>
      <c r="V125" s="487" t="e">
        <f aca="false">$K$71</f>
        <v>#DIV/0!</v>
      </c>
      <c r="W125" s="487" t="e">
        <f aca="false">$L$71</f>
        <v>#DIV/0!</v>
      </c>
      <c r="X125" s="524" t="b">
        <f aca="false">IF('AIAG GR&amp;R'!$F$7=3,Calculations!V125+(Calculations!$AC$110*Calculations!W125),IF('AIAG GR&amp;R'!$F$7=2,Calculations!V125+(Calculations!$AC$109*Calculations!W125)))</f>
        <v>0</v>
      </c>
      <c r="Y125" s="524" t="b">
        <f aca="false">IF('AIAG GR&amp;R'!$F$7=3,Calculations!V125-(Calculations!$AC$110*Calculations!W125),IF('AIAG GR&amp;R'!$F$7=2,Calculations!V125-(Calculations!$AC$109*Calculations!W125)))</f>
        <v>0</v>
      </c>
      <c r="Z125" s="524" t="b">
        <f aca="false">IF('AIAG GR&amp;R'!$F$7=3,(Calculations!$AD$110*Calculations!W125),IF('AIAG GR&amp;R'!$F$7=2,(Calculations!$AD$109*Calculations!W125)))</f>
        <v>0</v>
      </c>
      <c r="AQ125" s="509" t="e">
        <f aca="false">IF(G61="",NA(),3)</f>
        <v>#N/A</v>
      </c>
      <c r="AR125" s="509" t="e">
        <f aca="false">IF(G61="",NA(),F61)</f>
        <v>#N/A</v>
      </c>
      <c r="AS125" s="455" t="e">
        <f aca="false">IF(G61="",NA(),G61)</f>
        <v>#N/A</v>
      </c>
      <c r="AT125" s="455" t="e">
        <f aca="false">IF(H61="",NA(),H61)</f>
        <v>#N/A</v>
      </c>
      <c r="AU125" s="455" t="e">
        <f aca="false">IF(I61="",NA(),I61)</f>
        <v>#N/A</v>
      </c>
    </row>
    <row r="126" customFormat="false" ht="12.75" hidden="false" customHeight="false" outlineLevel="0" collapsed="false">
      <c r="J126" s="513" t="e">
        <f aca="false">IF(G62="",NA(),3)</f>
        <v>#N/A</v>
      </c>
      <c r="K126" s="522" t="e">
        <f aca="false">IF(G62="",NA(),F62)</f>
        <v>#N/A</v>
      </c>
      <c r="L126" s="514" t="e">
        <f aca="false">IF(H62="",NA(),H62)</f>
        <v>#N/A</v>
      </c>
      <c r="N126" s="506" t="str">
        <f aca="false">IF($AC$111&gt;17,N92,V92)</f>
        <v/>
      </c>
      <c r="O126" s="487" t="str">
        <f aca="false">IF($AC$112&gt;5,O92,W92)</f>
        <v/>
      </c>
      <c r="P126" s="487" t="str">
        <f aca="false">IF($AC$112&gt;5,P92,X92)</f>
        <v/>
      </c>
      <c r="Q126" s="487" t="str">
        <f aca="false">IF($AC$112&gt;5,Q92,Y92)</f>
        <v/>
      </c>
      <c r="R126" s="487" t="str">
        <f aca="false">IF($AC$112&gt;5,R92,Z92)</f>
        <v/>
      </c>
      <c r="S126" s="487" t="str">
        <f aca="false">IF($AC$112&gt;5,S92,AA92)</f>
        <v/>
      </c>
      <c r="T126" s="487" t="str">
        <f aca="false">IF($AC$112&gt;5,T92,AB92)</f>
        <v/>
      </c>
      <c r="V126" s="487" t="e">
        <f aca="false">$K$71</f>
        <v>#DIV/0!</v>
      </c>
      <c r="W126" s="487" t="e">
        <f aca="false">$L$71</f>
        <v>#DIV/0!</v>
      </c>
      <c r="X126" s="524" t="b">
        <f aca="false">IF('AIAG GR&amp;R'!$F$7=3,Calculations!V126+(Calculations!$AC$110*Calculations!W126),IF('AIAG GR&amp;R'!$F$7=2,Calculations!V126+(Calculations!$AC$109*Calculations!W126)))</f>
        <v>0</v>
      </c>
      <c r="Y126" s="524" t="b">
        <f aca="false">IF('AIAG GR&amp;R'!$F$7=3,Calculations!V126-(Calculations!$AC$110*Calculations!W126),IF('AIAG GR&amp;R'!$F$7=2,Calculations!V126-(Calculations!$AC$109*Calculations!W126)))</f>
        <v>0</v>
      </c>
      <c r="Z126" s="524" t="b">
        <f aca="false">IF('AIAG GR&amp;R'!$F$7=3,(Calculations!$AD$110*Calculations!W126),IF('AIAG GR&amp;R'!$F$7=2,(Calculations!$AD$109*Calculations!W126)))</f>
        <v>0</v>
      </c>
      <c r="AQ126" s="509" t="e">
        <f aca="false">IF(G62="",NA(),3)</f>
        <v>#N/A</v>
      </c>
      <c r="AR126" s="509" t="e">
        <f aca="false">IF(G62="",NA(),F62)</f>
        <v>#N/A</v>
      </c>
      <c r="AS126" s="455" t="e">
        <f aca="false">IF(G62="",NA(),G62)</f>
        <v>#N/A</v>
      </c>
      <c r="AT126" s="455" t="e">
        <f aca="false">IF(H62="",NA(),H62)</f>
        <v>#N/A</v>
      </c>
      <c r="AU126" s="455" t="e">
        <f aca="false">IF(I62="",NA(),I62)</f>
        <v>#N/A</v>
      </c>
    </row>
    <row r="127" customFormat="false" ht="12.75" hidden="false" customHeight="false" outlineLevel="0" collapsed="false">
      <c r="J127" s="513" t="e">
        <f aca="false">IF(G63="",NA(),3)</f>
        <v>#N/A</v>
      </c>
      <c r="K127" s="522" t="e">
        <f aca="false">IF(G63="",NA(),F63)</f>
        <v>#N/A</v>
      </c>
      <c r="L127" s="514" t="e">
        <f aca="false">IF(H63="",NA(),H63)</f>
        <v>#N/A</v>
      </c>
      <c r="N127" s="506" t="str">
        <f aca="false">IF($AC$111&gt;17,N93,V93)</f>
        <v/>
      </c>
      <c r="O127" s="487" t="str">
        <f aca="false">IF($AC$112&gt;5,O93,W93)</f>
        <v/>
      </c>
      <c r="P127" s="487" t="str">
        <f aca="false">IF($AC$112&gt;5,P93,X93)</f>
        <v/>
      </c>
      <c r="Q127" s="487" t="str">
        <f aca="false">IF($AC$112&gt;5,Q93,Y93)</f>
        <v/>
      </c>
      <c r="R127" s="487" t="str">
        <f aca="false">IF($AC$112&gt;5,R93,Z93)</f>
        <v/>
      </c>
      <c r="S127" s="487" t="str">
        <f aca="false">IF($AC$112&gt;5,S93,AA93)</f>
        <v/>
      </c>
      <c r="T127" s="487" t="str">
        <f aca="false">IF($AC$112&gt;5,T93,AB93)</f>
        <v/>
      </c>
      <c r="V127" s="487" t="e">
        <f aca="false">$K$71</f>
        <v>#DIV/0!</v>
      </c>
      <c r="W127" s="487" t="e">
        <f aca="false">$L$71</f>
        <v>#DIV/0!</v>
      </c>
      <c r="X127" s="524" t="b">
        <f aca="false">IF('AIAG GR&amp;R'!$F$7=3,Calculations!V127+(Calculations!$AC$110*Calculations!W127),IF('AIAG GR&amp;R'!$F$7=2,Calculations!V127+(Calculations!$AC$109*Calculations!W127)))</f>
        <v>0</v>
      </c>
      <c r="Y127" s="524" t="b">
        <f aca="false">IF('AIAG GR&amp;R'!$F$7=3,Calculations!V127-(Calculations!$AC$110*Calculations!W127),IF('AIAG GR&amp;R'!$F$7=2,Calculations!V127-(Calculations!$AC$109*Calculations!W127)))</f>
        <v>0</v>
      </c>
      <c r="Z127" s="524" t="b">
        <f aca="false">IF('AIAG GR&amp;R'!$F$7=3,(Calculations!$AD$110*Calculations!W127),IF('AIAG GR&amp;R'!$F$7=2,(Calculations!$AD$109*Calculations!W127)))</f>
        <v>0</v>
      </c>
      <c r="AQ127" s="509" t="e">
        <f aca="false">IF(G63="",NA(),3)</f>
        <v>#N/A</v>
      </c>
      <c r="AR127" s="509" t="e">
        <f aca="false">IF(G63="",NA(),F63)</f>
        <v>#N/A</v>
      </c>
      <c r="AS127" s="455" t="e">
        <f aca="false">IF(G63="",NA(),G63)</f>
        <v>#N/A</v>
      </c>
      <c r="AT127" s="455" t="e">
        <f aca="false">IF(H63="",NA(),H63)</f>
        <v>#N/A</v>
      </c>
      <c r="AU127" s="455" t="e">
        <f aca="false">IF(I63="",NA(),I63)</f>
        <v>#N/A</v>
      </c>
    </row>
    <row r="128" customFormat="false" ht="12.75" hidden="false" customHeight="false" outlineLevel="0" collapsed="false">
      <c r="J128" s="513" t="e">
        <f aca="false">IF(G64="",NA(),3)</f>
        <v>#N/A</v>
      </c>
      <c r="K128" s="522" t="e">
        <f aca="false">IF(G64="",NA(),F64)</f>
        <v>#N/A</v>
      </c>
      <c r="L128" s="514" t="e">
        <f aca="false">IF(H64="",NA(),H64)</f>
        <v>#N/A</v>
      </c>
      <c r="N128" s="506" t="str">
        <f aca="false">IF($AC$111&gt;17,N94,V94)</f>
        <v/>
      </c>
      <c r="O128" s="487" t="str">
        <f aca="false">IF($AC$112&gt;5,O94,W94)</f>
        <v/>
      </c>
      <c r="P128" s="487" t="str">
        <f aca="false">IF($AC$112&gt;5,P94,X94)</f>
        <v/>
      </c>
      <c r="Q128" s="487" t="str">
        <f aca="false">IF($AC$112&gt;5,Q94,Y94)</f>
        <v/>
      </c>
      <c r="R128" s="487" t="str">
        <f aca="false">IF($AC$112&gt;5,R94,Z94)</f>
        <v/>
      </c>
      <c r="S128" s="487" t="str">
        <f aca="false">IF($AC$112&gt;5,S94,AA94)</f>
        <v/>
      </c>
      <c r="T128" s="487" t="str">
        <f aca="false">IF($AC$112&gt;5,T94,AB94)</f>
        <v/>
      </c>
      <c r="V128" s="487" t="e">
        <f aca="false">$K$71</f>
        <v>#DIV/0!</v>
      </c>
      <c r="W128" s="487" t="e">
        <f aca="false">$L$71</f>
        <v>#DIV/0!</v>
      </c>
      <c r="X128" s="524" t="b">
        <f aca="false">IF('AIAG GR&amp;R'!$F$7=3,Calculations!V128+(Calculations!$AC$110*Calculations!W128),IF('AIAG GR&amp;R'!$F$7=2,Calculations!V128+(Calculations!$AC$109*Calculations!W128)))</f>
        <v>0</v>
      </c>
      <c r="Y128" s="524" t="b">
        <f aca="false">IF('AIAG GR&amp;R'!$F$7=3,Calculations!V128-(Calculations!$AC$110*Calculations!W128),IF('AIAG GR&amp;R'!$F$7=2,Calculations!V128-(Calculations!$AC$109*Calculations!W128)))</f>
        <v>0</v>
      </c>
      <c r="Z128" s="524" t="b">
        <f aca="false">IF('AIAG GR&amp;R'!$F$7=3,(Calculations!$AD$110*Calculations!W128),IF('AIAG GR&amp;R'!$F$7=2,(Calculations!$AD$109*Calculations!W128)))</f>
        <v>0</v>
      </c>
      <c r="AQ128" s="509" t="e">
        <f aca="false">IF(G64="",NA(),3)</f>
        <v>#N/A</v>
      </c>
      <c r="AR128" s="509" t="e">
        <f aca="false">IF(G64="",NA(),F64)</f>
        <v>#N/A</v>
      </c>
      <c r="AS128" s="455" t="e">
        <f aca="false">IF(G64="",NA(),G64)</f>
        <v>#N/A</v>
      </c>
      <c r="AT128" s="455" t="e">
        <f aca="false">IF(H64="",NA(),H64)</f>
        <v>#N/A</v>
      </c>
      <c r="AU128" s="455" t="e">
        <f aca="false">IF(I64="",NA(),I64)</f>
        <v>#N/A</v>
      </c>
    </row>
    <row r="129" customFormat="false" ht="12.75" hidden="false" customHeight="false" outlineLevel="0" collapsed="false">
      <c r="J129" s="513" t="e">
        <f aca="false">IF(G65="",NA(),3)</f>
        <v>#N/A</v>
      </c>
      <c r="K129" s="522" t="e">
        <f aca="false">IF(G65="",NA(),F65)</f>
        <v>#N/A</v>
      </c>
      <c r="L129" s="514" t="e">
        <f aca="false">IF(H65="",NA(),H65)</f>
        <v>#N/A</v>
      </c>
      <c r="N129" s="506" t="str">
        <f aca="false">IF($AC$111&gt;17,N95,V95)</f>
        <v/>
      </c>
      <c r="O129" s="487" t="str">
        <f aca="false">IF($AC$112&gt;5,O95,W95)</f>
        <v/>
      </c>
      <c r="P129" s="487" t="str">
        <f aca="false">IF($AC$112&gt;5,P95,X95)</f>
        <v/>
      </c>
      <c r="Q129" s="487" t="str">
        <f aca="false">IF($AC$112&gt;5,Q95,Y95)</f>
        <v/>
      </c>
      <c r="R129" s="487" t="str">
        <f aca="false">IF($AC$112&gt;5,R95,Z95)</f>
        <v/>
      </c>
      <c r="S129" s="487" t="str">
        <f aca="false">IF($AC$112&gt;5,S95,AA95)</f>
        <v/>
      </c>
      <c r="T129" s="487" t="str">
        <f aca="false">IF($AC$112&gt;5,T95,AB95)</f>
        <v/>
      </c>
      <c r="V129" s="487" t="e">
        <f aca="false">$K$71</f>
        <v>#DIV/0!</v>
      </c>
      <c r="W129" s="487" t="e">
        <f aca="false">$L$71</f>
        <v>#DIV/0!</v>
      </c>
      <c r="X129" s="524" t="b">
        <f aca="false">IF('AIAG GR&amp;R'!$F$7=3,Calculations!V129+(Calculations!$AC$110*Calculations!W129),IF('AIAG GR&amp;R'!$F$7=2,Calculations!V129+(Calculations!$AC$109*Calculations!W129)))</f>
        <v>0</v>
      </c>
      <c r="Y129" s="524" t="b">
        <f aca="false">IF('AIAG GR&amp;R'!$F$7=3,Calculations!V129-(Calculations!$AC$110*Calculations!W129),IF('AIAG GR&amp;R'!$F$7=2,Calculations!V129-(Calculations!$AC$109*Calculations!W129)))</f>
        <v>0</v>
      </c>
      <c r="Z129" s="524" t="b">
        <f aca="false">IF('AIAG GR&amp;R'!$F$7=3,(Calculations!$AD$110*Calculations!W129),IF('AIAG GR&amp;R'!$F$7=2,(Calculations!$AD$109*Calculations!W129)))</f>
        <v>0</v>
      </c>
      <c r="AQ129" s="509" t="e">
        <f aca="false">IF(G65="",NA(),3)</f>
        <v>#N/A</v>
      </c>
      <c r="AR129" s="509" t="e">
        <f aca="false">IF(G65="",NA(),F65)</f>
        <v>#N/A</v>
      </c>
      <c r="AS129" s="455" t="e">
        <f aca="false">IF(G65="",NA(),G65)</f>
        <v>#N/A</v>
      </c>
      <c r="AT129" s="455" t="e">
        <f aca="false">IF(H65="",NA(),H65)</f>
        <v>#N/A</v>
      </c>
      <c r="AU129" s="455" t="e">
        <f aca="false">IF(I65="",NA(),I65)</f>
        <v>#N/A</v>
      </c>
    </row>
    <row r="130" customFormat="false" ht="12.75" hidden="false" customHeight="false" outlineLevel="0" collapsed="false">
      <c r="J130" s="513" t="e">
        <f aca="false">IF(G66="",NA(),3)</f>
        <v>#N/A</v>
      </c>
      <c r="K130" s="522" t="e">
        <f aca="false">IF(G66="",NA(),F66)</f>
        <v>#N/A</v>
      </c>
      <c r="L130" s="514" t="e">
        <f aca="false">IF(H66="",NA(),H66)</f>
        <v>#N/A</v>
      </c>
      <c r="N130" s="506" t="str">
        <f aca="false">IF($AC$111&gt;17,N96,V96)</f>
        <v/>
      </c>
      <c r="O130" s="487" t="str">
        <f aca="false">IF($AC$112&gt;5,O96,W96)</f>
        <v/>
      </c>
      <c r="P130" s="487" t="str">
        <f aca="false">IF($AC$112&gt;5,P96,X96)</f>
        <v/>
      </c>
      <c r="Q130" s="487" t="str">
        <f aca="false">IF($AC$112&gt;5,Q96,Y96)</f>
        <v/>
      </c>
      <c r="R130" s="487" t="str">
        <f aca="false">IF($AC$112&gt;5,R96,Z96)</f>
        <v/>
      </c>
      <c r="S130" s="487" t="str">
        <f aca="false">IF($AC$112&gt;5,S96,AA96)</f>
        <v/>
      </c>
      <c r="T130" s="487" t="str">
        <f aca="false">IF($AC$112&gt;5,T96,AB96)</f>
        <v/>
      </c>
      <c r="V130" s="487" t="e">
        <f aca="false">$K$71</f>
        <v>#DIV/0!</v>
      </c>
      <c r="W130" s="487" t="e">
        <f aca="false">$L$71</f>
        <v>#DIV/0!</v>
      </c>
      <c r="X130" s="524" t="b">
        <f aca="false">IF('AIAG GR&amp;R'!$F$7=3,Calculations!V130+(Calculations!$AC$110*Calculations!W130),IF('AIAG GR&amp;R'!$F$7=2,Calculations!V130+(Calculations!$AC$109*Calculations!W130)))</f>
        <v>0</v>
      </c>
      <c r="Y130" s="524" t="b">
        <f aca="false">IF('AIAG GR&amp;R'!$F$7=3,Calculations!V130-(Calculations!$AC$110*Calculations!W130),IF('AIAG GR&amp;R'!$F$7=2,Calculations!V130-(Calculations!$AC$109*Calculations!W130)))</f>
        <v>0</v>
      </c>
      <c r="Z130" s="524" t="b">
        <f aca="false">IF('AIAG GR&amp;R'!$F$7=3,(Calculations!$AD$110*Calculations!W130),IF('AIAG GR&amp;R'!$F$7=2,(Calculations!$AD$109*Calculations!W130)))</f>
        <v>0</v>
      </c>
      <c r="AQ130" s="509" t="e">
        <f aca="false">IF(G66="",NA(),3)</f>
        <v>#N/A</v>
      </c>
      <c r="AR130" s="509" t="e">
        <f aca="false">IF(G66="",NA(),F66)</f>
        <v>#N/A</v>
      </c>
      <c r="AS130" s="455" t="e">
        <f aca="false">IF(G66="",NA(),G66)</f>
        <v>#N/A</v>
      </c>
      <c r="AT130" s="455" t="e">
        <f aca="false">IF(H66="",NA(),H66)</f>
        <v>#N/A</v>
      </c>
      <c r="AU130" s="455" t="e">
        <f aca="false">IF(I66="",NA(),I66)</f>
        <v>#N/A</v>
      </c>
    </row>
    <row r="131" customFormat="false" ht="12.75" hidden="false" customHeight="false" outlineLevel="0" collapsed="false">
      <c r="J131" s="513" t="e">
        <f aca="false">IF(G67="",NA(),3)</f>
        <v>#N/A</v>
      </c>
      <c r="K131" s="522" t="e">
        <f aca="false">IF(G67="",NA(),F67)</f>
        <v>#N/A</v>
      </c>
      <c r="L131" s="514" t="e">
        <f aca="false">IF(H67="",NA(),H67)</f>
        <v>#N/A</v>
      </c>
      <c r="N131" s="506" t="str">
        <f aca="false">IF($AC$111&gt;17,N97,V97)</f>
        <v/>
      </c>
      <c r="O131" s="487" t="str">
        <f aca="false">IF($AC$112&gt;5,O97,W97)</f>
        <v/>
      </c>
      <c r="P131" s="487" t="str">
        <f aca="false">IF($AC$112&gt;5,P97,X97)</f>
        <v/>
      </c>
      <c r="Q131" s="487" t="str">
        <f aca="false">IF($AC$112&gt;5,Q97,Y97)</f>
        <v/>
      </c>
      <c r="R131" s="487" t="str">
        <f aca="false">IF($AC$112&gt;5,R97,Z97)</f>
        <v/>
      </c>
      <c r="S131" s="487" t="str">
        <f aca="false">IF($AC$112&gt;5,S97,AA97)</f>
        <v/>
      </c>
      <c r="T131" s="487" t="str">
        <f aca="false">IF($AC$112&gt;5,T97,AB97)</f>
        <v/>
      </c>
      <c r="V131" s="487" t="e">
        <f aca="false">$K$71</f>
        <v>#DIV/0!</v>
      </c>
      <c r="W131" s="487" t="e">
        <f aca="false">$L$71</f>
        <v>#DIV/0!</v>
      </c>
      <c r="X131" s="524" t="b">
        <f aca="false">IF('AIAG GR&amp;R'!$F$7=3,Calculations!V131+(Calculations!$AC$110*Calculations!W131),IF('AIAG GR&amp;R'!$F$7=2,Calculations!V131+(Calculations!$AC$109*Calculations!W131)))</f>
        <v>0</v>
      </c>
      <c r="Y131" s="524" t="b">
        <f aca="false">IF('AIAG GR&amp;R'!$F$7=3,Calculations!V131-(Calculations!$AC$110*Calculations!W131),IF('AIAG GR&amp;R'!$F$7=2,Calculations!V131-(Calculations!$AC$109*Calculations!W131)))</f>
        <v>0</v>
      </c>
      <c r="Z131" s="524" t="b">
        <f aca="false">IF('AIAG GR&amp;R'!$F$7=3,(Calculations!$AD$110*Calculations!W131),IF('AIAG GR&amp;R'!$F$7=2,(Calculations!$AD$109*Calculations!W131)))</f>
        <v>0</v>
      </c>
      <c r="AQ131" s="509" t="e">
        <f aca="false">IF(G67="",NA(),3)</f>
        <v>#N/A</v>
      </c>
      <c r="AR131" s="509" t="e">
        <f aca="false">IF(G67="",NA(),F67)</f>
        <v>#N/A</v>
      </c>
      <c r="AS131" s="455" t="e">
        <f aca="false">IF(G67="",NA(),G67)</f>
        <v>#N/A</v>
      </c>
      <c r="AT131" s="455" t="e">
        <f aca="false">IF(H67="",NA(),H67)</f>
        <v>#N/A</v>
      </c>
      <c r="AU131" s="455" t="e">
        <f aca="false">IF(I67="",NA(),I67)</f>
        <v>#N/A</v>
      </c>
    </row>
    <row r="132" customFormat="false" ht="12.75" hidden="false" customHeight="false" outlineLevel="0" collapsed="false">
      <c r="J132" s="513" t="e">
        <f aca="false">IF(G68="",NA(),3)</f>
        <v>#N/A</v>
      </c>
      <c r="K132" s="522" t="e">
        <f aca="false">IF(G68="",NA(),F68)</f>
        <v>#N/A</v>
      </c>
      <c r="L132" s="514" t="e">
        <f aca="false">IF(H68="",NA(),H68)</f>
        <v>#N/A</v>
      </c>
      <c r="N132" s="506" t="str">
        <f aca="false">IF($AC$111&gt;17,N98,V98)</f>
        <v/>
      </c>
      <c r="O132" s="487" t="str">
        <f aca="false">IF($AC$112&gt;5,O98,W98)</f>
        <v/>
      </c>
      <c r="P132" s="487" t="str">
        <f aca="false">IF($AC$112&gt;5,P98,X98)</f>
        <v/>
      </c>
      <c r="Q132" s="487" t="str">
        <f aca="false">IF($AC$112&gt;5,Q98,Y98)</f>
        <v/>
      </c>
      <c r="R132" s="487" t="str">
        <f aca="false">IF($AC$112&gt;5,R98,Z98)</f>
        <v/>
      </c>
      <c r="S132" s="487" t="str">
        <f aca="false">IF($AC$112&gt;5,S98,AA98)</f>
        <v/>
      </c>
      <c r="T132" s="487" t="str">
        <f aca="false">IF($AC$112&gt;5,T98,AB98)</f>
        <v/>
      </c>
      <c r="V132" s="487" t="e">
        <f aca="false">$K$71</f>
        <v>#DIV/0!</v>
      </c>
      <c r="W132" s="487" t="e">
        <f aca="false">$L$71</f>
        <v>#DIV/0!</v>
      </c>
      <c r="X132" s="524" t="b">
        <f aca="false">IF('AIAG GR&amp;R'!$F$7=3,Calculations!V132+(Calculations!$AC$110*Calculations!W132),IF('AIAG GR&amp;R'!$F$7=2,Calculations!V132+(Calculations!$AC$109*Calculations!W132)))</f>
        <v>0</v>
      </c>
      <c r="Y132" s="524" t="b">
        <f aca="false">IF('AIAG GR&amp;R'!$F$7=3,Calculations!V132-(Calculations!$AC$110*Calculations!W132),IF('AIAG GR&amp;R'!$F$7=2,Calculations!V132-(Calculations!$AC$109*Calculations!W132)))</f>
        <v>0</v>
      </c>
      <c r="Z132" s="524" t="b">
        <f aca="false">IF('AIAG GR&amp;R'!$F$7=3,(Calculations!$AD$110*Calculations!W132),IF('AIAG GR&amp;R'!$F$7=2,(Calculations!$AD$109*Calculations!W132)))</f>
        <v>0</v>
      </c>
      <c r="AQ132" s="509" t="e">
        <f aca="false">IF(G68="",NA(),3)</f>
        <v>#N/A</v>
      </c>
      <c r="AR132" s="509" t="e">
        <f aca="false">IF(G68="",NA(),F68)</f>
        <v>#N/A</v>
      </c>
      <c r="AS132" s="455" t="e">
        <f aca="false">IF(G68="",NA(),G68)</f>
        <v>#N/A</v>
      </c>
      <c r="AT132" s="455" t="e">
        <f aca="false">IF(H68="",NA(),H68)</f>
        <v>#N/A</v>
      </c>
      <c r="AU132" s="455" t="e">
        <f aca="false">IF(I68="",NA(),I68)</f>
        <v>#N/A</v>
      </c>
    </row>
    <row r="133" customFormat="false" ht="12.75" hidden="false" customHeight="false" outlineLevel="0" collapsed="false">
      <c r="J133" s="513" t="e">
        <f aca="false">IF(G69="",NA(),3)</f>
        <v>#N/A</v>
      </c>
      <c r="K133" s="522" t="e">
        <f aca="false">IF(G69="",NA(),F69)</f>
        <v>#N/A</v>
      </c>
      <c r="L133" s="514" t="e">
        <f aca="false">IF(H69="",NA(),H69)</f>
        <v>#N/A</v>
      </c>
      <c r="N133" s="506" t="str">
        <f aca="false">IF($AC$111&gt;17,N99,V99)</f>
        <v/>
      </c>
      <c r="O133" s="487" t="str">
        <f aca="false">IF($AC$112&gt;5,O99,W99)</f>
        <v/>
      </c>
      <c r="P133" s="487" t="str">
        <f aca="false">IF($AC$112&gt;5,P99,X99)</f>
        <v/>
      </c>
      <c r="Q133" s="487" t="str">
        <f aca="false">IF($AC$112&gt;5,Q99,Y99)</f>
        <v/>
      </c>
      <c r="R133" s="487" t="str">
        <f aca="false">IF($AC$112&gt;5,R99,Z99)</f>
        <v/>
      </c>
      <c r="S133" s="487" t="str">
        <f aca="false">IF($AC$112&gt;5,S99,AA99)</f>
        <v/>
      </c>
      <c r="T133" s="487" t="str">
        <f aca="false">IF($AC$112&gt;5,T99,AB99)</f>
        <v/>
      </c>
      <c r="V133" s="487" t="e">
        <f aca="false">$K$71</f>
        <v>#DIV/0!</v>
      </c>
      <c r="W133" s="487" t="e">
        <f aca="false">$L$71</f>
        <v>#DIV/0!</v>
      </c>
      <c r="X133" s="524" t="b">
        <f aca="false">IF('AIAG GR&amp;R'!$F$7=3,Calculations!V133+(Calculations!$AC$110*Calculations!W133),IF('AIAG GR&amp;R'!$F$7=2,Calculations!V133+(Calculations!$AC$109*Calculations!W133)))</f>
        <v>0</v>
      </c>
      <c r="Y133" s="524" t="b">
        <f aca="false">IF('AIAG GR&amp;R'!$F$7=3,Calculations!V133-(Calculations!$AC$110*Calculations!W133),IF('AIAG GR&amp;R'!$F$7=2,Calculations!V133-(Calculations!$AC$109*Calculations!W133)))</f>
        <v>0</v>
      </c>
      <c r="Z133" s="524" t="b">
        <f aca="false">IF('AIAG GR&amp;R'!$F$7=3,(Calculations!$AD$110*Calculations!W133),IF('AIAG GR&amp;R'!$F$7=2,(Calculations!$AD$109*Calculations!W133)))</f>
        <v>0</v>
      </c>
      <c r="AQ133" s="509" t="e">
        <f aca="false">IF(G69="",NA(),3)</f>
        <v>#N/A</v>
      </c>
      <c r="AR133" s="509" t="e">
        <f aca="false">IF(G69="",NA(),F69)</f>
        <v>#N/A</v>
      </c>
      <c r="AS133" s="455" t="e">
        <f aca="false">IF(G69="",NA(),G69)</f>
        <v>#N/A</v>
      </c>
      <c r="AT133" s="455" t="e">
        <f aca="false">IF(H69="",NA(),H69)</f>
        <v>#N/A</v>
      </c>
      <c r="AU133" s="455" t="e">
        <f aca="false">IF(I69="",NA(),I69)</f>
        <v>#N/A</v>
      </c>
    </row>
    <row r="134" customFormat="false" ht="12.75" hidden="false" customHeight="false" outlineLevel="0" collapsed="false">
      <c r="J134" s="513" t="e">
        <f aca="false">IF(G70="",NA(),3)</f>
        <v>#N/A</v>
      </c>
      <c r="K134" s="522" t="e">
        <f aca="false">IF(G70="",NA(),F70)</f>
        <v>#N/A</v>
      </c>
      <c r="L134" s="514" t="e">
        <f aca="false">IF(H70="",NA(),H70)</f>
        <v>#N/A</v>
      </c>
      <c r="N134" s="506" t="str">
        <f aca="false">IF($AC$111&gt;17,N100,V100)</f>
        <v/>
      </c>
      <c r="O134" s="487" t="str">
        <f aca="false">IF($AC$112&gt;5,O100,W100)</f>
        <v/>
      </c>
      <c r="P134" s="487" t="str">
        <f aca="false">IF($AC$112&gt;5,P100,X100)</f>
        <v/>
      </c>
      <c r="Q134" s="487" t="str">
        <f aca="false">IF($AC$112&gt;5,Q100,Y100)</f>
        <v/>
      </c>
      <c r="R134" s="487" t="str">
        <f aca="false">IF($AC$112&gt;5,R100,Z100)</f>
        <v/>
      </c>
      <c r="S134" s="487" t="str">
        <f aca="false">IF($AC$112&gt;5,S100,AA100)</f>
        <v/>
      </c>
      <c r="T134" s="487" t="str">
        <f aca="false">IF($AC$112&gt;5,T100,AB100)</f>
        <v/>
      </c>
      <c r="V134" s="487" t="e">
        <f aca="false">$K$71</f>
        <v>#DIV/0!</v>
      </c>
      <c r="W134" s="487" t="e">
        <f aca="false">$L$71</f>
        <v>#DIV/0!</v>
      </c>
      <c r="X134" s="524" t="b">
        <f aca="false">IF('AIAG GR&amp;R'!$F$7=3,Calculations!V134+(Calculations!$AC$110*Calculations!W134),IF('AIAG GR&amp;R'!$F$7=2,Calculations!V134+(Calculations!$AC$109*Calculations!W134)))</f>
        <v>0</v>
      </c>
      <c r="Y134" s="524" t="b">
        <f aca="false">IF('AIAG GR&amp;R'!$F$7=3,Calculations!V134-(Calculations!$AC$110*Calculations!W134),IF('AIAG GR&amp;R'!$F$7=2,Calculations!V134-(Calculations!$AC$109*Calculations!W134)))</f>
        <v>0</v>
      </c>
      <c r="Z134" s="524" t="b">
        <f aca="false">IF('AIAG GR&amp;R'!$F$7=3,(Calculations!$AD$110*Calculations!W134),IF('AIAG GR&amp;R'!$F$7=2,(Calculations!$AD$109*Calculations!W134)))</f>
        <v>0</v>
      </c>
      <c r="AQ134" s="509" t="e">
        <f aca="false">IF(G70="",NA(),3)</f>
        <v>#N/A</v>
      </c>
      <c r="AR134" s="509" t="e">
        <f aca="false">IF(G70="",NA(),F70)</f>
        <v>#N/A</v>
      </c>
      <c r="AS134" s="455" t="e">
        <f aca="false">IF(G70="",NA(),G70)</f>
        <v>#N/A</v>
      </c>
      <c r="AT134" s="455" t="e">
        <f aca="false">IF(H70="",NA(),H70)</f>
        <v>#N/A</v>
      </c>
      <c r="AU134" s="455" t="e">
        <f aca="false">IF(I70="",NA(),I70)</f>
        <v>#N/A</v>
      </c>
    </row>
    <row r="135" customFormat="false" ht="12.75" hidden="false" customHeight="false" outlineLevel="0" collapsed="false">
      <c r="J135" s="513" t="e">
        <f aca="false">IF(G41="",NA(),1)</f>
        <v>#N/A</v>
      </c>
      <c r="K135" s="526" t="e">
        <f aca="false">IF(G41="",NA(),F41)</f>
        <v>#N/A</v>
      </c>
      <c r="L135" s="514" t="e">
        <f aca="false">IF(I41="",NA(),I41)</f>
        <v>#N/A</v>
      </c>
      <c r="N135" s="506" t="str">
        <f aca="false">IF($AC$111&gt;17,N101,V101)</f>
        <v/>
      </c>
      <c r="O135" s="487" t="str">
        <f aca="false">IF($AC$112&gt;5,O101,W101)</f>
        <v/>
      </c>
      <c r="P135" s="487" t="str">
        <f aca="false">IF($AC$112&gt;5,P101,X101)</f>
        <v/>
      </c>
      <c r="Q135" s="487" t="str">
        <f aca="false">IF($AC$112&gt;5,Q101,Y101)</f>
        <v/>
      </c>
      <c r="R135" s="487" t="str">
        <f aca="false">IF($AC$112&gt;5,R101,Z101)</f>
        <v/>
      </c>
      <c r="S135" s="487" t="str">
        <f aca="false">IF($AC$112&gt;5,S101,AA101)</f>
        <v/>
      </c>
      <c r="T135" s="487" t="str">
        <f aca="false">IF($AC$112&gt;5,T101,AB101)</f>
        <v/>
      </c>
      <c r="V135" s="487" t="e">
        <f aca="false">$K$71</f>
        <v>#DIV/0!</v>
      </c>
      <c r="W135" s="487" t="e">
        <f aca="false">$L$71</f>
        <v>#DIV/0!</v>
      </c>
      <c r="X135" s="524" t="b">
        <f aca="false">IF('AIAG GR&amp;R'!$F$7=3,Calculations!V135+(Calculations!$AC$110*Calculations!W135),IF('AIAG GR&amp;R'!$F$7=2,Calculations!V135+(Calculations!$AC$109*Calculations!W135)))</f>
        <v>0</v>
      </c>
      <c r="Y135" s="524" t="b">
        <f aca="false">IF('AIAG GR&amp;R'!$F$7=3,Calculations!V135-(Calculations!$AC$110*Calculations!W135),IF('AIAG GR&amp;R'!$F$7=2,Calculations!V135-(Calculations!$AC$109*Calculations!W135)))</f>
        <v>0</v>
      </c>
      <c r="Z135" s="524" t="b">
        <f aca="false">IF('AIAG GR&amp;R'!$F$7=3,(Calculations!$AD$110*Calculations!W135),IF('AIAG GR&amp;R'!$F$7=2,(Calculations!$AD$109*Calculations!W135)))</f>
        <v>0</v>
      </c>
    </row>
    <row r="136" customFormat="false" ht="12.75" hidden="false" customHeight="false" outlineLevel="0" collapsed="false">
      <c r="J136" s="513" t="e">
        <f aca="false">IF(G42="",NA(),1)</f>
        <v>#N/A</v>
      </c>
      <c r="K136" s="526" t="e">
        <f aca="false">IF(G42="",NA(),F42)</f>
        <v>#N/A</v>
      </c>
      <c r="L136" s="514" t="e">
        <f aca="false">IF(I42="",NA(),I42)</f>
        <v>#N/A</v>
      </c>
      <c r="N136" s="506" t="str">
        <f aca="false">IF($AC$111&gt;17,N102,V102)</f>
        <v/>
      </c>
      <c r="O136" s="487" t="str">
        <f aca="false">IF($AC$112&gt;5,O102,W102)</f>
        <v/>
      </c>
      <c r="P136" s="487" t="str">
        <f aca="false">IF($AC$112&gt;5,P102,X102)</f>
        <v/>
      </c>
      <c r="Q136" s="487" t="str">
        <f aca="false">IF($AC$112&gt;5,Q102,Y102)</f>
        <v/>
      </c>
      <c r="R136" s="487" t="str">
        <f aca="false">IF($AC$112&gt;5,R102,Z102)</f>
        <v/>
      </c>
      <c r="S136" s="487" t="str">
        <f aca="false">IF($AC$112&gt;5,S102,AA102)</f>
        <v/>
      </c>
      <c r="T136" s="487" t="str">
        <f aca="false">IF($AC$112&gt;5,T102,AB102)</f>
        <v/>
      </c>
      <c r="V136" s="487" t="e">
        <f aca="false">$K$71</f>
        <v>#DIV/0!</v>
      </c>
      <c r="W136" s="487" t="e">
        <f aca="false">$L$71</f>
        <v>#DIV/0!</v>
      </c>
      <c r="X136" s="524" t="b">
        <f aca="false">IF('AIAG GR&amp;R'!$F$7=3,Calculations!V136+(Calculations!$AC$110*Calculations!W136),IF('AIAG GR&amp;R'!$F$7=2,Calculations!V136+(Calculations!$AC$109*Calculations!W136)))</f>
        <v>0</v>
      </c>
      <c r="Y136" s="524" t="b">
        <f aca="false">IF('AIAG GR&amp;R'!$F$7=3,Calculations!V136-(Calculations!$AC$110*Calculations!W136),IF('AIAG GR&amp;R'!$F$7=2,Calculations!V136-(Calculations!$AC$109*Calculations!W136)))</f>
        <v>0</v>
      </c>
      <c r="Z136" s="524" t="b">
        <f aca="false">IF('AIAG GR&amp;R'!$F$7=3,(Calculations!$AD$110*Calculations!W136),IF('AIAG GR&amp;R'!$F$7=2,(Calculations!$AD$109*Calculations!W136)))</f>
        <v>0</v>
      </c>
    </row>
    <row r="137" customFormat="false" ht="12.75" hidden="false" customHeight="false" outlineLevel="0" collapsed="false">
      <c r="J137" s="513" t="e">
        <f aca="false">IF(G43="",NA(),1)</f>
        <v>#N/A</v>
      </c>
      <c r="K137" s="526" t="e">
        <f aca="false">IF(G43="",NA(),F43)</f>
        <v>#N/A</v>
      </c>
      <c r="L137" s="514" t="e">
        <f aca="false">IF(I43="",NA(),I43)</f>
        <v>#N/A</v>
      </c>
      <c r="N137" s="506" t="str">
        <f aca="false">IF($AC$111&gt;17,N103,V103)</f>
        <v/>
      </c>
      <c r="O137" s="487" t="str">
        <f aca="false">IF($AC$112&gt;5,O103,W103)</f>
        <v/>
      </c>
      <c r="P137" s="487" t="str">
        <f aca="false">IF($AC$112&gt;5,P103,X103)</f>
        <v/>
      </c>
      <c r="Q137" s="487" t="str">
        <f aca="false">IF($AC$112&gt;5,Q103,Y103)</f>
        <v/>
      </c>
      <c r="R137" s="487" t="str">
        <f aca="false">IF($AC$112&gt;5,R103,Z103)</f>
        <v/>
      </c>
      <c r="S137" s="487" t="str">
        <f aca="false">IF($AC$112&gt;5,S103,AA103)</f>
        <v/>
      </c>
      <c r="T137" s="487" t="str">
        <f aca="false">IF($AC$112&gt;5,T103,AB103)</f>
        <v/>
      </c>
      <c r="V137" s="487" t="e">
        <f aca="false">$K$71</f>
        <v>#DIV/0!</v>
      </c>
      <c r="W137" s="487" t="e">
        <f aca="false">$L$71</f>
        <v>#DIV/0!</v>
      </c>
      <c r="X137" s="524" t="b">
        <f aca="false">IF('AIAG GR&amp;R'!$F$7=3,Calculations!V137+(Calculations!$AC$110*Calculations!W137),IF('AIAG GR&amp;R'!$F$7=2,Calculations!V137+(Calculations!$AC$109*Calculations!W137)))</f>
        <v>0</v>
      </c>
      <c r="Y137" s="524" t="b">
        <f aca="false">IF('AIAG GR&amp;R'!$F$7=3,Calculations!V137-(Calculations!$AC$110*Calculations!W137),IF('AIAG GR&amp;R'!$F$7=2,Calculations!V137-(Calculations!$AC$109*Calculations!W137)))</f>
        <v>0</v>
      </c>
      <c r="Z137" s="524" t="b">
        <f aca="false">IF('AIAG GR&amp;R'!$F$7=3,(Calculations!$AD$110*Calculations!W137),IF('AIAG GR&amp;R'!$F$7=2,(Calculations!$AD$109*Calculations!W137)))</f>
        <v>0</v>
      </c>
    </row>
    <row r="138" customFormat="false" ht="12.75" hidden="false" customHeight="false" outlineLevel="0" collapsed="false">
      <c r="J138" s="513" t="e">
        <f aca="false">IF(G44="",NA(),1)</f>
        <v>#N/A</v>
      </c>
      <c r="K138" s="526" t="e">
        <f aca="false">IF(G44="",NA(),F44)</f>
        <v>#N/A</v>
      </c>
      <c r="L138" s="514" t="e">
        <f aca="false">IF(I44="",NA(),I44)</f>
        <v>#N/A</v>
      </c>
    </row>
    <row r="139" customFormat="false" ht="12.75" hidden="false" customHeight="false" outlineLevel="0" collapsed="false">
      <c r="J139" s="513" t="e">
        <f aca="false">IF(G45="",NA(),1)</f>
        <v>#N/A</v>
      </c>
      <c r="K139" s="526" t="e">
        <f aca="false">IF(G45="",NA(),F45)</f>
        <v>#N/A</v>
      </c>
      <c r="L139" s="514" t="e">
        <f aca="false">IF(I45="",NA(),I45)</f>
        <v>#N/A</v>
      </c>
    </row>
    <row r="140" customFormat="false" ht="12.75" hidden="false" customHeight="false" outlineLevel="0" collapsed="false">
      <c r="J140" s="513" t="e">
        <f aca="false">IF(G46="",NA(),1)</f>
        <v>#N/A</v>
      </c>
      <c r="K140" s="526" t="e">
        <f aca="false">IF(G46="",NA(),F46)</f>
        <v>#N/A</v>
      </c>
      <c r="L140" s="514" t="e">
        <f aca="false">IF(I46="",NA(),I46)</f>
        <v>#N/A</v>
      </c>
    </row>
    <row r="141" customFormat="false" ht="12.75" hidden="false" customHeight="false" outlineLevel="0" collapsed="false">
      <c r="J141" s="513" t="e">
        <f aca="false">IF(G47="",NA(),1)</f>
        <v>#N/A</v>
      </c>
      <c r="K141" s="526" t="e">
        <f aca="false">IF(G47="",NA(),F47)</f>
        <v>#N/A</v>
      </c>
      <c r="L141" s="514" t="e">
        <f aca="false">IF(I47="",NA(),I47)</f>
        <v>#N/A</v>
      </c>
    </row>
    <row r="142" customFormat="false" ht="12.75" hidden="false" customHeight="false" outlineLevel="0" collapsed="false">
      <c r="J142" s="513" t="e">
        <f aca="false">IF(G48="",NA(),1)</f>
        <v>#N/A</v>
      </c>
      <c r="K142" s="526" t="e">
        <f aca="false">IF(G48="",NA(),F48)</f>
        <v>#N/A</v>
      </c>
      <c r="L142" s="514" t="e">
        <f aca="false">IF(I48="",NA(),I48)</f>
        <v>#N/A</v>
      </c>
    </row>
    <row r="143" customFormat="false" ht="12.75" hidden="false" customHeight="false" outlineLevel="0" collapsed="false">
      <c r="J143" s="513" t="e">
        <f aca="false">IF(G49="",NA(),1)</f>
        <v>#N/A</v>
      </c>
      <c r="K143" s="526" t="e">
        <f aca="false">IF(G49="",NA(),F49)</f>
        <v>#N/A</v>
      </c>
      <c r="L143" s="514" t="e">
        <f aca="false">IF(I49="",NA(),I49)</f>
        <v>#N/A</v>
      </c>
    </row>
    <row r="144" customFormat="false" ht="12.75" hidden="false" customHeight="false" outlineLevel="0" collapsed="false">
      <c r="J144" s="513" t="e">
        <f aca="false">IF(G50="",NA(),1)</f>
        <v>#N/A</v>
      </c>
      <c r="K144" s="526" t="e">
        <f aca="false">IF(G50="",NA(),F50)</f>
        <v>#N/A</v>
      </c>
      <c r="L144" s="514" t="e">
        <f aca="false">IF(I50="",NA(),I50)</f>
        <v>#N/A</v>
      </c>
    </row>
    <row r="145" customFormat="false" ht="12.75" hidden="false" customHeight="false" outlineLevel="0" collapsed="false">
      <c r="J145" s="513" t="e">
        <f aca="false">IF(G51="",NA(),2)</f>
        <v>#N/A</v>
      </c>
      <c r="K145" s="526" t="e">
        <f aca="false">IF(G51="",NA(),F51)</f>
        <v>#N/A</v>
      </c>
      <c r="L145" s="514" t="e">
        <f aca="false">IF(I51="",NA(),I51)</f>
        <v>#N/A</v>
      </c>
    </row>
    <row r="146" customFormat="false" ht="12.75" hidden="false" customHeight="false" outlineLevel="0" collapsed="false">
      <c r="J146" s="513" t="e">
        <f aca="false">IF(G52="",NA(),2)</f>
        <v>#N/A</v>
      </c>
      <c r="K146" s="526" t="e">
        <f aca="false">IF(G52="",NA(),F52)</f>
        <v>#N/A</v>
      </c>
      <c r="L146" s="514" t="e">
        <f aca="false">IF(I52="",NA(),I52)</f>
        <v>#N/A</v>
      </c>
    </row>
    <row r="147" customFormat="false" ht="12.75" hidden="false" customHeight="false" outlineLevel="0" collapsed="false">
      <c r="J147" s="513" t="e">
        <f aca="false">IF(G53="",NA(),2)</f>
        <v>#N/A</v>
      </c>
      <c r="K147" s="526" t="e">
        <f aca="false">IF(G53="",NA(),F53)</f>
        <v>#N/A</v>
      </c>
      <c r="L147" s="514" t="e">
        <f aca="false">IF(I53="",NA(),I53)</f>
        <v>#N/A</v>
      </c>
    </row>
    <row r="148" customFormat="false" ht="12.75" hidden="false" customHeight="false" outlineLevel="0" collapsed="false">
      <c r="J148" s="513" t="e">
        <f aca="false">IF(G54="",NA(),2)</f>
        <v>#N/A</v>
      </c>
      <c r="K148" s="526" t="e">
        <f aca="false">IF(G54="",NA(),F54)</f>
        <v>#N/A</v>
      </c>
      <c r="L148" s="514" t="e">
        <f aca="false">IF(I54="",NA(),I54)</f>
        <v>#N/A</v>
      </c>
    </row>
    <row r="149" customFormat="false" ht="12.75" hidden="false" customHeight="false" outlineLevel="0" collapsed="false">
      <c r="J149" s="513" t="e">
        <f aca="false">IF(G55="",NA(),2)</f>
        <v>#N/A</v>
      </c>
      <c r="K149" s="526" t="e">
        <f aca="false">IF(G55="",NA(),F55)</f>
        <v>#N/A</v>
      </c>
      <c r="L149" s="514" t="e">
        <f aca="false">IF(I55="",NA(),I55)</f>
        <v>#N/A</v>
      </c>
    </row>
    <row r="150" customFormat="false" ht="12.75" hidden="false" customHeight="false" outlineLevel="0" collapsed="false">
      <c r="J150" s="513" t="e">
        <f aca="false">IF(G56="",NA(),2)</f>
        <v>#N/A</v>
      </c>
      <c r="K150" s="526" t="e">
        <f aca="false">IF(G56="",NA(),F56)</f>
        <v>#N/A</v>
      </c>
      <c r="L150" s="514" t="e">
        <f aca="false">IF(I56="",NA(),I56)</f>
        <v>#N/A</v>
      </c>
    </row>
    <row r="151" customFormat="false" ht="12.75" hidden="false" customHeight="false" outlineLevel="0" collapsed="false">
      <c r="J151" s="513" t="e">
        <f aca="false">IF(G57="",NA(),2)</f>
        <v>#N/A</v>
      </c>
      <c r="K151" s="526" t="e">
        <f aca="false">IF(G57="",NA(),F57)</f>
        <v>#N/A</v>
      </c>
      <c r="L151" s="514" t="e">
        <f aca="false">IF(I57="",NA(),I57)</f>
        <v>#N/A</v>
      </c>
    </row>
    <row r="152" customFormat="false" ht="12.75" hidden="false" customHeight="false" outlineLevel="0" collapsed="false">
      <c r="J152" s="513" t="e">
        <f aca="false">IF(G58="",NA(),2)</f>
        <v>#N/A</v>
      </c>
      <c r="K152" s="526" t="e">
        <f aca="false">IF(G58="",NA(),F58)</f>
        <v>#N/A</v>
      </c>
      <c r="L152" s="514" t="e">
        <f aca="false">IF(I58="",NA(),I58)</f>
        <v>#N/A</v>
      </c>
    </row>
    <row r="153" customFormat="false" ht="12.75" hidden="false" customHeight="false" outlineLevel="0" collapsed="false">
      <c r="J153" s="513" t="e">
        <f aca="false">IF(G59="",NA(),2)</f>
        <v>#N/A</v>
      </c>
      <c r="K153" s="526" t="e">
        <f aca="false">IF(G59="",NA(),F59)</f>
        <v>#N/A</v>
      </c>
      <c r="L153" s="514" t="e">
        <f aca="false">IF(I59="",NA(),I59)</f>
        <v>#N/A</v>
      </c>
    </row>
    <row r="154" customFormat="false" ht="12.75" hidden="false" customHeight="false" outlineLevel="0" collapsed="false">
      <c r="J154" s="513" t="e">
        <f aca="false">IF(G60="",NA(),2)</f>
        <v>#N/A</v>
      </c>
      <c r="K154" s="526" t="e">
        <f aca="false">IF(G60="",NA(),F60)</f>
        <v>#N/A</v>
      </c>
      <c r="L154" s="514" t="e">
        <f aca="false">IF(I60="",NA(),I60)</f>
        <v>#N/A</v>
      </c>
    </row>
    <row r="155" customFormat="false" ht="12.75" hidden="false" customHeight="false" outlineLevel="0" collapsed="false">
      <c r="J155" s="513" t="e">
        <f aca="false">IF(G61="",NA(),3)</f>
        <v>#N/A</v>
      </c>
      <c r="K155" s="526" t="e">
        <f aca="false">IF(G61="",NA(),F61)</f>
        <v>#N/A</v>
      </c>
      <c r="L155" s="514" t="e">
        <f aca="false">IF(I61="",NA(),I61)</f>
        <v>#N/A</v>
      </c>
    </row>
    <row r="156" customFormat="false" ht="12.75" hidden="false" customHeight="false" outlineLevel="0" collapsed="false">
      <c r="J156" s="513" t="e">
        <f aca="false">IF(G62="",NA(),3)</f>
        <v>#N/A</v>
      </c>
      <c r="K156" s="526" t="e">
        <f aca="false">IF(G62="",NA(),F62)</f>
        <v>#N/A</v>
      </c>
      <c r="L156" s="514" t="e">
        <f aca="false">IF(I62="",NA(),I62)</f>
        <v>#N/A</v>
      </c>
    </row>
    <row r="157" customFormat="false" ht="12.75" hidden="false" customHeight="false" outlineLevel="0" collapsed="false">
      <c r="J157" s="513" t="e">
        <f aca="false">IF(G63="",NA(),3)</f>
        <v>#N/A</v>
      </c>
      <c r="K157" s="526" t="e">
        <f aca="false">IF(G63="",NA(),F63)</f>
        <v>#N/A</v>
      </c>
      <c r="L157" s="514" t="e">
        <f aca="false">IF(I63="",NA(),I63)</f>
        <v>#N/A</v>
      </c>
    </row>
    <row r="158" customFormat="false" ht="12.75" hidden="false" customHeight="false" outlineLevel="0" collapsed="false">
      <c r="J158" s="513" t="e">
        <f aca="false">IF(G64="",NA(),3)</f>
        <v>#N/A</v>
      </c>
      <c r="K158" s="526" t="e">
        <f aca="false">IF(G64="",NA(),F64)</f>
        <v>#N/A</v>
      </c>
      <c r="L158" s="514" t="e">
        <f aca="false">IF(I64="",NA(),I64)</f>
        <v>#N/A</v>
      </c>
    </row>
    <row r="159" customFormat="false" ht="12.75" hidden="false" customHeight="false" outlineLevel="0" collapsed="false">
      <c r="J159" s="513" t="e">
        <f aca="false">IF(G65="",NA(),3)</f>
        <v>#N/A</v>
      </c>
      <c r="K159" s="526" t="e">
        <f aca="false">IF(G65="",NA(),F65)</f>
        <v>#N/A</v>
      </c>
      <c r="L159" s="514" t="e">
        <f aca="false">IF(I65="",NA(),I65)</f>
        <v>#N/A</v>
      </c>
    </row>
    <row r="160" customFormat="false" ht="12.75" hidden="false" customHeight="false" outlineLevel="0" collapsed="false">
      <c r="J160" s="513" t="e">
        <f aca="false">IF(G66="",NA(),3)</f>
        <v>#N/A</v>
      </c>
      <c r="K160" s="526" t="e">
        <f aca="false">IF(G66="",NA(),F66)</f>
        <v>#N/A</v>
      </c>
      <c r="L160" s="514" t="e">
        <f aca="false">IF(I66="",NA(),I66)</f>
        <v>#N/A</v>
      </c>
    </row>
    <row r="161" customFormat="false" ht="12.75" hidden="false" customHeight="false" outlineLevel="0" collapsed="false">
      <c r="J161" s="513" t="e">
        <f aca="false">IF(G67="",NA(),3)</f>
        <v>#N/A</v>
      </c>
      <c r="K161" s="526" t="e">
        <f aca="false">IF(G67="",NA(),F67)</f>
        <v>#N/A</v>
      </c>
      <c r="L161" s="514" t="e">
        <f aca="false">IF(I67="",NA(),I67)</f>
        <v>#N/A</v>
      </c>
    </row>
    <row r="162" customFormat="false" ht="12.75" hidden="false" customHeight="false" outlineLevel="0" collapsed="false">
      <c r="J162" s="513" t="e">
        <f aca="false">IF(G68="",NA(),3)</f>
        <v>#N/A</v>
      </c>
      <c r="K162" s="526" t="e">
        <f aca="false">IF(G68="",NA(),F68)</f>
        <v>#N/A</v>
      </c>
      <c r="L162" s="514" t="e">
        <f aca="false">IF(I68="",NA(),I68)</f>
        <v>#N/A</v>
      </c>
    </row>
    <row r="163" customFormat="false" ht="12.75" hidden="false" customHeight="false" outlineLevel="0" collapsed="false">
      <c r="J163" s="513" t="e">
        <f aca="false">IF(G69="",NA(),3)</f>
        <v>#N/A</v>
      </c>
      <c r="K163" s="526" t="e">
        <f aca="false">IF(G69="",NA(),F69)</f>
        <v>#N/A</v>
      </c>
      <c r="L163" s="514" t="e">
        <f aca="false">IF(I69="",NA(),I69)</f>
        <v>#N/A</v>
      </c>
    </row>
    <row r="164" customFormat="false" ht="12.75" hidden="false" customHeight="false" outlineLevel="0" collapsed="false">
      <c r="J164" s="513" t="e">
        <f aca="false">IF(G70="",NA(),3)</f>
        <v>#N/A</v>
      </c>
      <c r="K164" s="526" t="e">
        <f aca="false">IF(G70="",NA(),F70)</f>
        <v>#N/A</v>
      </c>
      <c r="L164" s="514" t="e">
        <f aca="false">IF(I70="",NA(),I70)</f>
        <v>#N/A</v>
      </c>
    </row>
  </sheetData>
  <sheetProtection sheet="true" password="cf58" objects="true" scenarios="true"/>
  <mergeCells count="37">
    <mergeCell ref="O39:T39"/>
    <mergeCell ref="W39:AB39"/>
    <mergeCell ref="AE39:AJ39"/>
    <mergeCell ref="AM39:AR39"/>
    <mergeCell ref="AU39:AZ39"/>
    <mergeCell ref="BC39:BH39"/>
    <mergeCell ref="BK39:BP39"/>
    <mergeCell ref="BS39:BX39"/>
    <mergeCell ref="CA39:CF39"/>
    <mergeCell ref="O40:Q40"/>
    <mergeCell ref="R40:T40"/>
    <mergeCell ref="W40:Y40"/>
    <mergeCell ref="Z40:AB40"/>
    <mergeCell ref="AE40:AG40"/>
    <mergeCell ref="AH40:AJ40"/>
    <mergeCell ref="AM40:AO40"/>
    <mergeCell ref="AP40:AR40"/>
    <mergeCell ref="AU40:AW40"/>
    <mergeCell ref="AX40:AZ40"/>
    <mergeCell ref="BC40:BE40"/>
    <mergeCell ref="BF40:BH40"/>
    <mergeCell ref="BK40:BM40"/>
    <mergeCell ref="BN40:BP40"/>
    <mergeCell ref="BS40:BU40"/>
    <mergeCell ref="BV40:BX40"/>
    <mergeCell ref="CA40:CC40"/>
    <mergeCell ref="CD40:CF40"/>
    <mergeCell ref="O72:T72"/>
    <mergeCell ref="W72:AB72"/>
    <mergeCell ref="O73:Q73"/>
    <mergeCell ref="R73:T73"/>
    <mergeCell ref="W73:Y73"/>
    <mergeCell ref="Z73:AB73"/>
    <mergeCell ref="O105:T105"/>
    <mergeCell ref="O107:Q107"/>
    <mergeCell ref="R107:T107"/>
    <mergeCell ref="AB107:AD107"/>
  </mergeCells>
  <printOptions headings="false" gridLines="false" gridLinesSet="true" horizontalCentered="true" verticalCentered="true"/>
  <pageMargins left="0" right="0" top="0" bottom="0"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CF164"/>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C2" activeCellId="0" sqref="C2"/>
    </sheetView>
  </sheetViews>
  <sheetFormatPr defaultColWidth="8.6875" defaultRowHeight="12.75" zeroHeight="false" outlineLevelRow="0" outlineLevelCol="0"/>
  <cols>
    <col collapsed="false" customWidth="true" hidden="false" outlineLevel="0" max="2" min="2" style="449" width="9.14"/>
    <col collapsed="false" customWidth="true" hidden="false" outlineLevel="0" max="10" min="10" style="0" width="13.29"/>
    <col collapsed="false" customWidth="true" hidden="false" outlineLevel="0" max="16" min="15" style="0" width="9.29"/>
    <col collapsed="false" customWidth="true" hidden="false" outlineLevel="0" max="18" min="18" style="0" width="18.42"/>
    <col collapsed="false" customWidth="true" hidden="false" outlineLevel="0" max="23" min="23" style="0" width="10.42"/>
    <col collapsed="false" customWidth="true" hidden="false" outlineLevel="0" max="24" min="24" style="0" width="14.01"/>
    <col collapsed="false" customWidth="true" hidden="false" outlineLevel="0" max="25" min="25" style="0" width="16.57"/>
    <col collapsed="false" customWidth="true" hidden="false" outlineLevel="0" max="26" min="26" style="0" width="12.29"/>
    <col collapsed="false" customWidth="true" hidden="false" outlineLevel="0" max="27" min="27" style="0" width="11.99"/>
  </cols>
  <sheetData>
    <row r="1" customFormat="false" ht="15.75" hidden="false" customHeight="false" outlineLevel="0" collapsed="false">
      <c r="A1" s="450" t="s">
        <v>372</v>
      </c>
      <c r="B1" s="451"/>
      <c r="C1" s="452"/>
      <c r="D1" s="453" t="s">
        <v>373</v>
      </c>
      <c r="E1" s="454"/>
      <c r="F1" s="455"/>
      <c r="G1" s="455"/>
      <c r="H1" s="455"/>
      <c r="I1" s="455"/>
      <c r="J1" s="456"/>
      <c r="K1" s="457" t="s">
        <v>374</v>
      </c>
      <c r="L1" s="458"/>
      <c r="M1" s="84"/>
      <c r="Q1" s="84"/>
      <c r="R1" s="459" t="s">
        <v>375</v>
      </c>
      <c r="S1" s="84"/>
      <c r="T1" s="84"/>
      <c r="U1" s="84"/>
      <c r="V1" s="84"/>
      <c r="W1" s="84"/>
      <c r="X1" s="460"/>
      <c r="Y1" s="460"/>
      <c r="Z1" s="460"/>
      <c r="AA1" s="84"/>
    </row>
    <row r="2" customFormat="false" ht="14.25" hidden="false" customHeight="false" outlineLevel="0" collapsed="false">
      <c r="A2" s="461" t="s">
        <v>127</v>
      </c>
      <c r="B2" s="462"/>
      <c r="C2" s="463" t="s">
        <v>255</v>
      </c>
      <c r="D2" s="463" t="s">
        <v>259</v>
      </c>
      <c r="E2" s="463" t="s">
        <v>262</v>
      </c>
      <c r="F2" s="464" t="s">
        <v>376</v>
      </c>
      <c r="G2" s="464" t="s">
        <v>377</v>
      </c>
      <c r="H2" s="464" t="s">
        <v>378</v>
      </c>
      <c r="I2" s="464" t="s">
        <v>379</v>
      </c>
      <c r="J2" s="464" t="s">
        <v>255</v>
      </c>
      <c r="K2" s="464" t="s">
        <v>259</v>
      </c>
      <c r="L2" s="464" t="s">
        <v>262</v>
      </c>
      <c r="M2" s="465"/>
      <c r="N2" s="456"/>
      <c r="O2" s="457" t="s">
        <v>380</v>
      </c>
      <c r="P2" s="458"/>
      <c r="Q2" s="84"/>
      <c r="R2" s="463" t="s">
        <v>344</v>
      </c>
      <c r="S2" s="463" t="s">
        <v>362</v>
      </c>
      <c r="T2" s="463" t="s">
        <v>363</v>
      </c>
      <c r="U2" s="463" t="s">
        <v>364</v>
      </c>
      <c r="V2" s="463" t="s">
        <v>365</v>
      </c>
      <c r="W2" s="463" t="s">
        <v>381</v>
      </c>
      <c r="Y2" s="466" t="s">
        <v>344</v>
      </c>
      <c r="Z2" s="465" t="s">
        <v>346</v>
      </c>
      <c r="AA2" s="467"/>
    </row>
    <row r="3" customFormat="false" ht="12.75" hidden="false" customHeight="false" outlineLevel="0" collapsed="false">
      <c r="A3" s="450"/>
      <c r="B3" s="451" t="n">
        <v>1</v>
      </c>
      <c r="C3" s="468" t="e">
        <f aca="false">'Calculations (2)'!G41</f>
        <v>#REF!</v>
      </c>
      <c r="D3" s="468" t="e">
        <f aca="false">'Calculations (2)'!G51</f>
        <v>#REF!</v>
      </c>
      <c r="E3" s="456" t="e">
        <f aca="false">'Calculations (2)'!G61</f>
        <v>#REF!</v>
      </c>
      <c r="F3" s="464"/>
      <c r="G3" s="464"/>
      <c r="H3" s="464"/>
      <c r="I3" s="464"/>
      <c r="J3" s="464"/>
      <c r="K3" s="464"/>
      <c r="L3" s="464"/>
      <c r="M3" s="460"/>
      <c r="N3" s="468" t="e">
        <f aca="false">IF(C3="","",C3^2)</f>
        <v>#REF!</v>
      </c>
      <c r="O3" s="468" t="e">
        <f aca="false">IF(D3="","",D3^2)</f>
        <v>#REF!</v>
      </c>
      <c r="P3" s="468" t="e">
        <f aca="false">IF(E3="","",E3^2)</f>
        <v>#REF!</v>
      </c>
      <c r="Q3" s="84"/>
      <c r="R3" s="469" t="s">
        <v>367</v>
      </c>
      <c r="S3" s="468" t="e">
        <f aca="false">'Calculations (2)'!X13-1</f>
        <v>#REF!</v>
      </c>
      <c r="T3" s="468" t="e">
        <f aca="false">C43</f>
        <v>#REF!</v>
      </c>
      <c r="U3" s="468" t="e">
        <f aca="false">T3/S3</f>
        <v>#REF!</v>
      </c>
      <c r="V3" s="468" t="e">
        <f aca="false">IF(W5&lt;0.25,U3/U5,U3/U6)</f>
        <v>#REF!</v>
      </c>
      <c r="W3" s="470" t="e">
        <f aca="false">IF(W5&lt;0.25,FDIST(V3,S3,$S$5),FDIST(V3,S3,$S$6))</f>
        <v>#REF!</v>
      </c>
      <c r="Y3" s="0" t="s">
        <v>382</v>
      </c>
      <c r="Z3" s="471" t="e">
        <f aca="false">Z4+Z5</f>
        <v>#REF!</v>
      </c>
      <c r="AA3" s="467"/>
    </row>
    <row r="4" customFormat="false" ht="12.75" hidden="false" customHeight="false" outlineLevel="0" collapsed="false">
      <c r="A4" s="472" t="n">
        <v>1</v>
      </c>
      <c r="B4" s="473" t="n">
        <v>2</v>
      </c>
      <c r="C4" s="468" t="e">
        <f aca="false">'Calculations (2)'!H41</f>
        <v>#REF!</v>
      </c>
      <c r="D4" s="468" t="e">
        <f aca="false">'Calculations (2)'!H51</f>
        <v>#REF!</v>
      </c>
      <c r="E4" s="456" t="e">
        <f aca="false">'Calculations (2)'!H61</f>
        <v>#REF!</v>
      </c>
      <c r="F4" s="474" t="e">
        <f aca="false">SUM(C3:E5)</f>
        <v>#REF!</v>
      </c>
      <c r="G4" s="474" t="n">
        <f aca="false">COUNT('Calculations (2)'!G41:I41,'Calculations (2)'!G51:I51,'Calculations (2)'!G61:I61)</f>
        <v>0</v>
      </c>
      <c r="H4" s="474" t="e">
        <f aca="false">IF('Calculations (2)'!G41="",0,AVERAGE('Calculations (2)'!G41:I41,'Calculations (2)'!G51:I51,'Calculations (2)'!G61:I61))</f>
        <v>#REF!</v>
      </c>
      <c r="I4" s="474" t="e">
        <f aca="false">IF(F4=0,0,F4^2/G4)</f>
        <v>#REF!</v>
      </c>
      <c r="J4" s="474" t="n">
        <f aca="false">IF(COUNT('Calculations (2)'!G41:I41)=0,0,(SUM('Calculations (2)'!G41:I41)^2/COUNT('Calculations (2)'!G41:I41)))</f>
        <v>0</v>
      </c>
      <c r="K4" s="474" t="n">
        <f aca="false">IF(COUNT('Calculations (2)'!G51:I51)=0,0,(SUM('Calculations (2)'!G51:I51)^2)/COUNT('Calculations (2)'!G51:I51))</f>
        <v>0</v>
      </c>
      <c r="L4" s="474" t="n">
        <f aca="false">IF(COUNT('Calculations (2)'!G61:I61)=0,0,(SUM('Calculations (2)'!G61:I61)^2)/COUNT('Calculations (2)'!G61:I61))</f>
        <v>0</v>
      </c>
      <c r="M4" s="460"/>
      <c r="N4" s="468" t="e">
        <f aca="false">IF(C4="","",C4^2)</f>
        <v>#REF!</v>
      </c>
      <c r="O4" s="468" t="e">
        <f aca="false">IF(D4="","",D4^2)</f>
        <v>#REF!</v>
      </c>
      <c r="P4" s="468" t="e">
        <f aca="false">IF(E4="","",E4^2)</f>
        <v>#REF!</v>
      </c>
      <c r="Q4" s="84"/>
      <c r="R4" s="469" t="s">
        <v>350</v>
      </c>
      <c r="S4" s="468" t="e">
        <f aca="false">'Calculations (2)'!X12-1</f>
        <v>#REF!</v>
      </c>
      <c r="T4" s="468" t="e">
        <f aca="false">C42</f>
        <v>#REF!</v>
      </c>
      <c r="U4" s="468" t="e">
        <f aca="false">T4/S4</f>
        <v>#REF!</v>
      </c>
      <c r="V4" s="468" t="e">
        <f aca="false">IF(W5&lt;0.25,U4/U5,U4/U6)</f>
        <v>#REF!</v>
      </c>
      <c r="W4" s="470" t="e">
        <f aca="false">IF(W5&lt;0.25,FDIST(V4,S4,$S$5),FDIST(V4,S4,$S$6))</f>
        <v>#REF!</v>
      </c>
      <c r="Y4" s="0" t="s">
        <v>383</v>
      </c>
      <c r="Z4" s="471" t="e">
        <f aca="false">U6</f>
        <v>#REF!</v>
      </c>
    </row>
    <row r="5" customFormat="false" ht="12.75" hidden="false" customHeight="false" outlineLevel="0" collapsed="false">
      <c r="A5" s="461"/>
      <c r="B5" s="462" t="n">
        <v>3</v>
      </c>
      <c r="C5" s="468" t="e">
        <f aca="false">'Calculations (2)'!I41</f>
        <v>#REF!</v>
      </c>
      <c r="D5" s="468" t="e">
        <f aca="false">'Calculations (2)'!I51</f>
        <v>#REF!</v>
      </c>
      <c r="E5" s="456" t="e">
        <f aca="false">'Calculations (2)'!I61</f>
        <v>#REF!</v>
      </c>
      <c r="F5" s="475"/>
      <c r="G5" s="475"/>
      <c r="H5" s="475"/>
      <c r="I5" s="475"/>
      <c r="J5" s="475"/>
      <c r="K5" s="475"/>
      <c r="L5" s="475"/>
      <c r="M5" s="460"/>
      <c r="N5" s="468" t="e">
        <f aca="false">IF(C5="","",C5^2)</f>
        <v>#REF!</v>
      </c>
      <c r="O5" s="468" t="e">
        <f aca="false">IF(D5="","",D5^2)</f>
        <v>#REF!</v>
      </c>
      <c r="P5" s="468" t="e">
        <f aca="false">IF(E5="","",E5^2)</f>
        <v>#REF!</v>
      </c>
      <c r="Q5" s="84"/>
      <c r="R5" s="469" t="s">
        <v>368</v>
      </c>
      <c r="S5" s="468" t="e">
        <f aca="false">S4*S3</f>
        <v>#REF!</v>
      </c>
      <c r="T5" s="468" t="e">
        <f aca="false">C44</f>
        <v>#REF!</v>
      </c>
      <c r="U5" s="468" t="e">
        <f aca="false">T5/S5</f>
        <v>#REF!</v>
      </c>
      <c r="V5" s="468" t="e">
        <f aca="false">U5/$U$6</f>
        <v>#REF!</v>
      </c>
      <c r="W5" s="470" t="e">
        <f aca="false">FDIST(V5,S5,$S$6)</f>
        <v>#REF!</v>
      </c>
      <c r="Y5" s="0" t="s">
        <v>384</v>
      </c>
      <c r="Z5" s="476" t="e">
        <f aca="false">Z6+Z7</f>
        <v>#REF!</v>
      </c>
    </row>
    <row r="6" customFormat="false" ht="12.75" hidden="false" customHeight="false" outlineLevel="0" collapsed="false">
      <c r="A6" s="450"/>
      <c r="B6" s="451" t="n">
        <v>1</v>
      </c>
      <c r="C6" s="468" t="e">
        <f aca="false">'Calculations (2)'!G42</f>
        <v>#REF!</v>
      </c>
      <c r="D6" s="468" t="e">
        <f aca="false">'Calculations (2)'!G52</f>
        <v>#REF!</v>
      </c>
      <c r="E6" s="468" t="e">
        <f aca="false">'Calculations (2)'!G62</f>
        <v>#REF!</v>
      </c>
      <c r="F6" s="464"/>
      <c r="G6" s="464"/>
      <c r="H6" s="464"/>
      <c r="I6" s="464"/>
      <c r="J6" s="464"/>
      <c r="K6" s="464"/>
      <c r="L6" s="464"/>
      <c r="M6" s="460"/>
      <c r="N6" s="468" t="e">
        <f aca="false">IF(C6="","",C6^2)</f>
        <v>#REF!</v>
      </c>
      <c r="O6" s="468" t="e">
        <f aca="false">IF(D6="","",D6^2)</f>
        <v>#REF!</v>
      </c>
      <c r="P6" s="468" t="e">
        <f aca="false">IF(E6="","",E6^2)</f>
        <v>#REF!</v>
      </c>
      <c r="Q6" s="84"/>
      <c r="R6" s="468" t="s">
        <v>369</v>
      </c>
      <c r="S6" s="468" t="e">
        <f aca="false">(C39-1)-S4-S3-S5</f>
        <v>#REF!</v>
      </c>
      <c r="T6" s="468" t="e">
        <f aca="false">C45</f>
        <v>#REF!</v>
      </c>
      <c r="U6" s="468" t="e">
        <f aca="false">T6/S6</f>
        <v>#REF!</v>
      </c>
      <c r="V6" s="84"/>
      <c r="W6" s="84"/>
      <c r="Y6" s="477" t="s">
        <v>350</v>
      </c>
      <c r="Z6" s="476" t="e">
        <f aca="false">(U4-U5)/(X11*X13)</f>
        <v>#REF!</v>
      </c>
    </row>
    <row r="7" customFormat="false" ht="12.75" hidden="false" customHeight="false" outlineLevel="0" collapsed="false">
      <c r="A7" s="472" t="n">
        <v>2</v>
      </c>
      <c r="B7" s="473" t="n">
        <v>2</v>
      </c>
      <c r="C7" s="468" t="e">
        <f aca="false">'Calculations (2)'!H42</f>
        <v>#REF!</v>
      </c>
      <c r="D7" s="468" t="e">
        <f aca="false">'Calculations (2)'!H52</f>
        <v>#REF!</v>
      </c>
      <c r="E7" s="468" t="e">
        <f aca="false">'Calculations (2)'!H62</f>
        <v>#REF!</v>
      </c>
      <c r="F7" s="474" t="e">
        <f aca="false">SUM(C6:E8)</f>
        <v>#REF!</v>
      </c>
      <c r="G7" s="474" t="n">
        <f aca="false">COUNT('Calculations (2)'!G42:I42,'Calculations (2)'!G52:I52,'Calculations (2)'!G62:I62)</f>
        <v>0</v>
      </c>
      <c r="H7" s="474" t="e">
        <f aca="false">IF('Calculations (2)'!G42="",0,AVERAGE('Calculations (2)'!G42:I42,'Calculations (2)'!G52:I52,'Calculations (2)'!G62:I62))</f>
        <v>#REF!</v>
      </c>
      <c r="I7" s="474" t="e">
        <f aca="false">IF(F7=0,0,F7^2/G7)</f>
        <v>#REF!</v>
      </c>
      <c r="J7" s="474" t="n">
        <f aca="false">IF(COUNT('Calculations (2)'!G42:I42)=0,0,(SUM('Calculations (2)'!G42:I42)^2/COUNT('Calculations (2)'!G42:I42)))</f>
        <v>0</v>
      </c>
      <c r="K7" s="474" t="n">
        <f aca="false">IF(COUNT('Calculations (2)'!G52:I52)=0,0,(SUM('Calculations (2)'!G52:I52)^2)/COUNT('Calculations (2)'!G52:I52))</f>
        <v>0</v>
      </c>
      <c r="L7" s="474" t="n">
        <f aca="false">IF(COUNT('Calculations (2)'!G62:I62)=0,0,(SUM('Calculations (2)'!G62:I62)^2)/COUNT('Calculations (2)'!G62:I62))</f>
        <v>0</v>
      </c>
      <c r="M7" s="460"/>
      <c r="N7" s="468" t="e">
        <f aca="false">IF(C7="","",C7^2)</f>
        <v>#REF!</v>
      </c>
      <c r="O7" s="468" t="e">
        <f aca="false">IF(D7="","",D7^2)</f>
        <v>#REF!</v>
      </c>
      <c r="P7" s="468" t="e">
        <f aca="false">IF(E7="","",E7^2)</f>
        <v>#REF!</v>
      </c>
      <c r="Q7" s="84"/>
      <c r="R7" s="468" t="s">
        <v>370</v>
      </c>
      <c r="S7" s="468" t="e">
        <f aca="false">SUM(S3:S6)</f>
        <v>#REF!</v>
      </c>
      <c r="T7" s="468" t="e">
        <f aca="false">SUM(T3:T6)</f>
        <v>#REF!</v>
      </c>
      <c r="U7" s="478"/>
      <c r="V7" s="84"/>
      <c r="W7" s="84"/>
      <c r="Y7" s="477" t="s">
        <v>352</v>
      </c>
      <c r="Z7" s="476" t="e">
        <f aca="false">(U5-U6)/X11</f>
        <v>#REF!</v>
      </c>
    </row>
    <row r="8" customFormat="false" ht="12.75" hidden="false" customHeight="false" outlineLevel="0" collapsed="false">
      <c r="A8" s="461"/>
      <c r="B8" s="462" t="n">
        <v>3</v>
      </c>
      <c r="C8" s="468" t="e">
        <f aca="false">'Calculations (2)'!I42</f>
        <v>#REF!</v>
      </c>
      <c r="D8" s="468" t="e">
        <f aca="false">'Calculations (2)'!I52</f>
        <v>#REF!</v>
      </c>
      <c r="E8" s="468" t="e">
        <f aca="false">'Calculations (2)'!I62</f>
        <v>#REF!</v>
      </c>
      <c r="F8" s="475"/>
      <c r="G8" s="475"/>
      <c r="H8" s="475"/>
      <c r="I8" s="475"/>
      <c r="J8" s="475"/>
      <c r="K8" s="475"/>
      <c r="L8" s="475"/>
      <c r="M8" s="460"/>
      <c r="N8" s="468" t="e">
        <f aca="false">IF(C8="","",C8^2)</f>
        <v>#REF!</v>
      </c>
      <c r="O8" s="468" t="e">
        <f aca="false">IF(D8="","",D8^2)</f>
        <v>#REF!</v>
      </c>
      <c r="P8" s="468" t="e">
        <f aca="false">IF(E8="","",E8^2)</f>
        <v>#REF!</v>
      </c>
      <c r="Y8" s="84" t="s">
        <v>385</v>
      </c>
      <c r="Z8" s="476" t="e">
        <f aca="false">(U3-U5)/(X11*X12)</f>
        <v>#REF!</v>
      </c>
    </row>
    <row r="9" customFormat="false" ht="12.75" hidden="false" customHeight="false" outlineLevel="0" collapsed="false">
      <c r="A9" s="450"/>
      <c r="B9" s="451" t="n">
        <v>1</v>
      </c>
      <c r="C9" s="468" t="e">
        <f aca="false">'Calculations (2)'!G43</f>
        <v>#REF!</v>
      </c>
      <c r="D9" s="468" t="e">
        <f aca="false">'Calculations (2)'!G53</f>
        <v>#REF!</v>
      </c>
      <c r="E9" s="468" t="e">
        <f aca="false">'Calculations (2)'!G63</f>
        <v>#REF!</v>
      </c>
      <c r="F9" s="464"/>
      <c r="G9" s="464"/>
      <c r="H9" s="464"/>
      <c r="I9" s="464"/>
      <c r="J9" s="464"/>
      <c r="K9" s="464"/>
      <c r="L9" s="464"/>
      <c r="M9" s="460"/>
      <c r="N9" s="468" t="e">
        <f aca="false">IF(C9="","",C9^2)</f>
        <v>#REF!</v>
      </c>
      <c r="O9" s="468" t="e">
        <f aca="false">IF(D9="","",D9^2)</f>
        <v>#REF!</v>
      </c>
      <c r="P9" s="468" t="e">
        <f aca="false">IF(E9="","",E9^2)</f>
        <v>#REF!</v>
      </c>
      <c r="Y9" s="0" t="s">
        <v>353</v>
      </c>
      <c r="Z9" s="471" t="e">
        <f aca="false">Z4+Z5+Z8</f>
        <v>#REF!</v>
      </c>
    </row>
    <row r="10" customFormat="false" ht="12.75" hidden="false" customHeight="false" outlineLevel="0" collapsed="false">
      <c r="A10" s="472" t="n">
        <v>3</v>
      </c>
      <c r="B10" s="473" t="n">
        <v>2</v>
      </c>
      <c r="C10" s="468" t="e">
        <f aca="false">'Calculations (2)'!H43</f>
        <v>#REF!</v>
      </c>
      <c r="D10" s="468" t="e">
        <f aca="false">'Calculations (2)'!H53</f>
        <v>#REF!</v>
      </c>
      <c r="E10" s="468" t="e">
        <f aca="false">'Calculations (2)'!H63</f>
        <v>#REF!</v>
      </c>
      <c r="F10" s="474" t="e">
        <f aca="false">SUM(C9:E11)</f>
        <v>#REF!</v>
      </c>
      <c r="G10" s="474" t="n">
        <f aca="false">COUNT('Calculations (2)'!G43:I43,'Calculations (2)'!G53:I53,'Calculations (2)'!G63:I63)</f>
        <v>0</v>
      </c>
      <c r="H10" s="474" t="e">
        <f aca="false">IF('Calculations (2)'!G43="",0,AVERAGE('Calculations (2)'!G43:I43,'Calculations (2)'!G53:I53,'Calculations (2)'!G63:I63))</f>
        <v>#REF!</v>
      </c>
      <c r="I10" s="474" t="e">
        <f aca="false">IF(F10=0,0,F10^2/G10)</f>
        <v>#REF!</v>
      </c>
      <c r="J10" s="474" t="n">
        <f aca="false">IF(COUNT('Calculations (2)'!G43:I43)=0,0,(SUM('Calculations (2)'!G43:I43)^2/COUNT('Calculations (2)'!G43:I43)))</f>
        <v>0</v>
      </c>
      <c r="K10" s="474" t="n">
        <f aca="false">IF(COUNT('Calculations (2)'!G53:I53)=0,0,(SUM('Calculations (2)'!G53:I53)^2)/COUNT('Calculations (2)'!G53:I53))</f>
        <v>0</v>
      </c>
      <c r="L10" s="474" t="n">
        <f aca="false">IF(COUNT('Calculations (2)'!G63:I63)=0,0,(SUM('Calculations (2)'!G63:I63)^2)/COUNT('Calculations (2)'!G63:I63))</f>
        <v>0</v>
      </c>
      <c r="M10" s="460"/>
      <c r="N10" s="468" t="e">
        <f aca="false">IF(C10="","",C10^2)</f>
        <v>#REF!</v>
      </c>
      <c r="O10" s="468" t="e">
        <f aca="false">IF(D10="","",D10^2)</f>
        <v>#REF!</v>
      </c>
      <c r="P10" s="468" t="e">
        <f aca="false">IF(E10="","",E10^2)</f>
        <v>#REF!</v>
      </c>
    </row>
    <row r="11" customFormat="false" ht="12.75" hidden="false" customHeight="false" outlineLevel="0" collapsed="false">
      <c r="A11" s="461"/>
      <c r="B11" s="462" t="n">
        <v>3</v>
      </c>
      <c r="C11" s="468" t="e">
        <f aca="false">'Calculations (2)'!I43</f>
        <v>#REF!</v>
      </c>
      <c r="D11" s="468" t="e">
        <f aca="false">'Calculations (2)'!I53</f>
        <v>#REF!</v>
      </c>
      <c r="E11" s="468" t="e">
        <f aca="false">'Calculations (2)'!I63</f>
        <v>#REF!</v>
      </c>
      <c r="F11" s="475"/>
      <c r="G11" s="475"/>
      <c r="H11" s="475"/>
      <c r="I11" s="475"/>
      <c r="J11" s="474"/>
      <c r="K11" s="474"/>
      <c r="L11" s="474"/>
      <c r="M11" s="460"/>
      <c r="N11" s="468" t="e">
        <f aca="false">IF(C11="","",C11^2)</f>
        <v>#REF!</v>
      </c>
      <c r="O11" s="468" t="e">
        <f aca="false">IF(D11="","",D11^2)</f>
        <v>#REF!</v>
      </c>
      <c r="P11" s="468" t="e">
        <f aca="false">IF(E11="","",E11^2)</f>
        <v>#REF!</v>
      </c>
      <c r="S11" s="0" t="s">
        <v>386</v>
      </c>
      <c r="T11" s="0" t="s">
        <v>387</v>
      </c>
      <c r="U11" s="0" t="s">
        <v>388</v>
      </c>
      <c r="V11" s="0" t="s">
        <v>385</v>
      </c>
      <c r="X11" s="479" t="e">
        <f aca="false">#REF!</f>
        <v>#REF!</v>
      </c>
      <c r="Y11" s="480" t="s">
        <v>288</v>
      </c>
    </row>
    <row r="12" customFormat="false" ht="12.75" hidden="false" customHeight="false" outlineLevel="0" collapsed="false">
      <c r="A12" s="450"/>
      <c r="B12" s="451" t="n">
        <v>1</v>
      </c>
      <c r="C12" s="468" t="e">
        <f aca="false">'Calculations (2)'!G44</f>
        <v>#REF!</v>
      </c>
      <c r="D12" s="468" t="e">
        <f aca="false">'Calculations (2)'!G54</f>
        <v>#REF!</v>
      </c>
      <c r="E12" s="468" t="e">
        <f aca="false">'Calculations (2)'!G64</f>
        <v>#REF!</v>
      </c>
      <c r="F12" s="464"/>
      <c r="G12" s="464"/>
      <c r="H12" s="464"/>
      <c r="I12" s="450"/>
      <c r="J12" s="481"/>
      <c r="K12" s="481"/>
      <c r="L12" s="481"/>
      <c r="M12" s="460"/>
      <c r="N12" s="468" t="e">
        <f aca="false">IF(C12="","",C12^2)</f>
        <v>#REF!</v>
      </c>
      <c r="O12" s="468" t="e">
        <f aca="false">IF(D12="","",D12^2)</f>
        <v>#REF!</v>
      </c>
      <c r="P12" s="468" t="e">
        <f aca="false">IF(E12="","",E12^2)</f>
        <v>#REF!</v>
      </c>
      <c r="R12" s="0" t="s">
        <v>389</v>
      </c>
      <c r="S12" s="482" t="e">
        <f aca="false">#REF!</f>
        <v>#REF!</v>
      </c>
      <c r="T12" s="482" t="e">
        <f aca="false">#REF!</f>
        <v>#REF!</v>
      </c>
      <c r="U12" s="482" t="e">
        <f aca="false">#REF!</f>
        <v>#REF!</v>
      </c>
      <c r="V12" s="482" t="e">
        <f aca="false">#REF!</f>
        <v>#REF!</v>
      </c>
      <c r="X12" s="483" t="e">
        <f aca="false">#REF!</f>
        <v>#REF!</v>
      </c>
      <c r="Y12" s="480" t="s">
        <v>390</v>
      </c>
    </row>
    <row r="13" customFormat="false" ht="12.75" hidden="false" customHeight="false" outlineLevel="0" collapsed="false">
      <c r="A13" s="472" t="n">
        <v>4</v>
      </c>
      <c r="B13" s="473" t="n">
        <v>2</v>
      </c>
      <c r="C13" s="468" t="e">
        <f aca="false">'Calculations (2)'!H44</f>
        <v>#REF!</v>
      </c>
      <c r="D13" s="468" t="e">
        <f aca="false">'Calculations (2)'!H54</f>
        <v>#REF!</v>
      </c>
      <c r="E13" s="468" t="e">
        <f aca="false">'Calculations (2)'!H64</f>
        <v>#REF!</v>
      </c>
      <c r="F13" s="474" t="e">
        <f aca="false">SUM(C12:E14)</f>
        <v>#REF!</v>
      </c>
      <c r="G13" s="474" t="n">
        <f aca="false">COUNT('Calculations (2)'!G44:I44,'Calculations (2)'!G54:I54,'Calculations (2)'!G64:I64)</f>
        <v>0</v>
      </c>
      <c r="H13" s="474" t="e">
        <f aca="false">IF('Calculations (2)'!G44="",0,AVERAGE('Calculations (2)'!G44:I44,'Calculations (2)'!G54:I54,'Calculations (2)'!G64:I64))</f>
        <v>#REF!</v>
      </c>
      <c r="I13" s="472" t="e">
        <f aca="false">IF(F13=0,0,F13^2/G13)</f>
        <v>#REF!</v>
      </c>
      <c r="J13" s="474" t="n">
        <f aca="false">IF(COUNT('Calculations (2)'!G44:I44)=0,0,(SUM('Calculations (2)'!G44:I44)^2/COUNT('Calculations (2)'!G44:I44)))</f>
        <v>0</v>
      </c>
      <c r="K13" s="474" t="n">
        <f aca="false">IF(COUNT('Calculations (2)'!G54:I54)=0,0,(SUM('Calculations (2)'!G54:I54)^2)/COUNT('Calculations (2)'!G54:I54))</f>
        <v>0</v>
      </c>
      <c r="L13" s="474" t="n">
        <f aca="false">IF(COUNT('Calculations (2)'!G64:I64)=0,0,(SUM('Calculations (2)'!G64:I64)^2)/COUNT('Calculations (2)'!G64:I64))</f>
        <v>0</v>
      </c>
      <c r="M13" s="460"/>
      <c r="N13" s="468" t="e">
        <f aca="false">IF(C13="","",C13^2)</f>
        <v>#REF!</v>
      </c>
      <c r="O13" s="468" t="e">
        <f aca="false">IF(D13="","",D13^2)</f>
        <v>#REF!</v>
      </c>
      <c r="P13" s="468" t="e">
        <f aca="false">IF(E13="","",E13^2)</f>
        <v>#REF!</v>
      </c>
      <c r="R13" s="0" t="s">
        <v>357</v>
      </c>
      <c r="S13" s="482" t="e">
        <f aca="false">#REF!</f>
        <v>#REF!</v>
      </c>
      <c r="T13" s="482" t="e">
        <f aca="false">#REF!</f>
        <v>#REF!</v>
      </c>
      <c r="U13" s="482" t="e">
        <f aca="false">#REF!</f>
        <v>#REF!</v>
      </c>
      <c r="V13" s="482" t="e">
        <f aca="false">#REF!</f>
        <v>#REF!</v>
      </c>
      <c r="X13" s="483" t="e">
        <f aca="false">#REF!</f>
        <v>#REF!</v>
      </c>
      <c r="Y13" s="480" t="s">
        <v>307</v>
      </c>
    </row>
    <row r="14" customFormat="false" ht="12.75" hidden="false" customHeight="false" outlineLevel="0" collapsed="false">
      <c r="A14" s="461"/>
      <c r="B14" s="462" t="n">
        <v>3</v>
      </c>
      <c r="C14" s="468" t="e">
        <f aca="false">'Calculations (2)'!I44</f>
        <v>#REF!</v>
      </c>
      <c r="D14" s="468" t="e">
        <f aca="false">'Calculations (2)'!I54</f>
        <v>#REF!</v>
      </c>
      <c r="E14" s="468" t="e">
        <f aca="false">'Calculations (2)'!I64</f>
        <v>#REF!</v>
      </c>
      <c r="F14" s="475"/>
      <c r="G14" s="475"/>
      <c r="H14" s="475"/>
      <c r="I14" s="461"/>
      <c r="J14" s="475"/>
      <c r="K14" s="475"/>
      <c r="L14" s="475"/>
      <c r="M14" s="460"/>
      <c r="N14" s="468" t="e">
        <f aca="false">IF(C14="","",C14^2)</f>
        <v>#REF!</v>
      </c>
      <c r="O14" s="468" t="e">
        <f aca="false">IF(D14="","",D14^2)</f>
        <v>#REF!</v>
      </c>
      <c r="P14" s="468" t="e">
        <f aca="false">IF(E14="","",E14^2)</f>
        <v>#REF!</v>
      </c>
      <c r="R14" s="0" t="s">
        <v>391</v>
      </c>
      <c r="S14" s="482" t="e">
        <f aca="false">#REF!</f>
        <v>#REF!</v>
      </c>
      <c r="T14" s="482" t="e">
        <f aca="false">#REF!</f>
        <v>#REF!</v>
      </c>
      <c r="U14" s="482" t="e">
        <f aca="false">#REF!</f>
        <v>#REF!</v>
      </c>
      <c r="V14" s="482" t="e">
        <f aca="false">#REF!</f>
        <v>#REF!</v>
      </c>
    </row>
    <row r="15" customFormat="false" ht="12.75" hidden="false" customHeight="false" outlineLevel="0" collapsed="false">
      <c r="A15" s="450"/>
      <c r="B15" s="451" t="n">
        <v>1</v>
      </c>
      <c r="C15" s="468" t="e">
        <f aca="false">'Calculations (2)'!G45</f>
        <v>#REF!</v>
      </c>
      <c r="D15" s="468" t="e">
        <f aca="false">'Calculations (2)'!G55</f>
        <v>#REF!</v>
      </c>
      <c r="E15" s="468" t="e">
        <f aca="false">'Calculations (2)'!G65</f>
        <v>#REF!</v>
      </c>
      <c r="F15" s="464"/>
      <c r="G15" s="464"/>
      <c r="H15" s="464"/>
      <c r="I15" s="464"/>
      <c r="J15" s="474"/>
      <c r="K15" s="474"/>
      <c r="L15" s="474"/>
      <c r="M15" s="460"/>
      <c r="N15" s="468" t="e">
        <f aca="false">IF(C15="","",C15^2)</f>
        <v>#REF!</v>
      </c>
      <c r="O15" s="468" t="e">
        <f aca="false">IF(D15="","",D15^2)</f>
        <v>#REF!</v>
      </c>
      <c r="P15" s="468" t="e">
        <f aca="false">IF(E15="","",E15^2)</f>
        <v>#REF!</v>
      </c>
      <c r="R15" s="0" t="s">
        <v>392</v>
      </c>
      <c r="S15" s="482" t="e">
        <f aca="false">#REF!</f>
        <v>#REF!</v>
      </c>
      <c r="T15" s="482" t="e">
        <f aca="false">#REF!</f>
        <v>#REF!</v>
      </c>
      <c r="U15" s="482" t="e">
        <f aca="false">#REF!</f>
        <v>#REF!</v>
      </c>
      <c r="V15" s="482" t="e">
        <f aca="false">#REF!</f>
        <v>#REF!</v>
      </c>
    </row>
    <row r="16" customFormat="false" ht="12.75" hidden="false" customHeight="false" outlineLevel="0" collapsed="false">
      <c r="A16" s="472" t="n">
        <v>5</v>
      </c>
      <c r="B16" s="473" t="n">
        <v>2</v>
      </c>
      <c r="C16" s="468" t="e">
        <f aca="false">'Calculations (2)'!H45</f>
        <v>#REF!</v>
      </c>
      <c r="D16" s="468" t="e">
        <f aca="false">'Calculations (2)'!H55</f>
        <v>#REF!</v>
      </c>
      <c r="E16" s="468" t="e">
        <f aca="false">'Calculations (2)'!H65</f>
        <v>#REF!</v>
      </c>
      <c r="F16" s="474" t="e">
        <f aca="false">SUM(C15:E17)</f>
        <v>#REF!</v>
      </c>
      <c r="G16" s="474" t="n">
        <f aca="false">COUNT('Calculations (2)'!G45:I45,'Calculations (2)'!G55:I55,'Calculations (2)'!G65:I65)</f>
        <v>0</v>
      </c>
      <c r="H16" s="474" t="e">
        <f aca="false">IF('Calculations (2)'!G45="",0,AVERAGE('Calculations (2)'!G45:I45,'Calculations (2)'!G55:I55,'Calculations (2)'!G65:I65))</f>
        <v>#REF!</v>
      </c>
      <c r="I16" s="474" t="e">
        <f aca="false">IF(F16=0,0,F16^2/G16)</f>
        <v>#REF!</v>
      </c>
      <c r="J16" s="474" t="n">
        <f aca="false">IF(COUNT('Calculations (2)'!G45:I45)=0,0,(SUM('Calculations (2)'!G45:I45)^2/COUNT('Calculations (2)'!G45:I45)))</f>
        <v>0</v>
      </c>
      <c r="K16" s="474" t="n">
        <f aca="false">IF(COUNT('Calculations (2)'!G55:I55)=0,0,(SUM('Calculations (2)'!G55:I55)^2)/COUNT('Calculations (2)'!G55:I55))</f>
        <v>0</v>
      </c>
      <c r="L16" s="474" t="n">
        <f aca="false">IF(COUNT('Calculations (2)'!G65:I65)=0,0,(SUM('Calculations (2)'!G65:I65)^2)/COUNT('Calculations (2)'!G65:I65))</f>
        <v>0</v>
      </c>
      <c r="M16" s="460"/>
      <c r="N16" s="468" t="e">
        <f aca="false">IF(C16="","",C16^2)</f>
        <v>#REF!</v>
      </c>
      <c r="O16" s="468" t="e">
        <f aca="false">IF(D16="","",D16^2)</f>
        <v>#REF!</v>
      </c>
      <c r="P16" s="468" t="e">
        <f aca="false">IF(E16="","",E16^2)</f>
        <v>#REF!</v>
      </c>
    </row>
    <row r="17" customFormat="false" ht="12.75" hidden="false" customHeight="false" outlineLevel="0" collapsed="false">
      <c r="A17" s="461"/>
      <c r="B17" s="462" t="n">
        <v>3</v>
      </c>
      <c r="C17" s="468" t="e">
        <f aca="false">'Calculations (2)'!I45</f>
        <v>#REF!</v>
      </c>
      <c r="D17" s="468" t="e">
        <f aca="false">'Calculations (2)'!I55</f>
        <v>#REF!</v>
      </c>
      <c r="E17" s="468" t="e">
        <f aca="false">'Calculations (2)'!I65</f>
        <v>#REF!</v>
      </c>
      <c r="F17" s="475"/>
      <c r="G17" s="475"/>
      <c r="H17" s="475"/>
      <c r="I17" s="475"/>
      <c r="J17" s="475"/>
      <c r="K17" s="475"/>
      <c r="L17" s="475"/>
      <c r="M17" s="460"/>
      <c r="N17" s="468" t="e">
        <f aca="false">IF(C17="","",C17^2)</f>
        <v>#REF!</v>
      </c>
      <c r="O17" s="468" t="e">
        <f aca="false">IF(D17="","",D17^2)</f>
        <v>#REF!</v>
      </c>
      <c r="P17" s="468" t="e">
        <f aca="false">IF(E17="","",E17^2)</f>
        <v>#REF!</v>
      </c>
    </row>
    <row r="18" customFormat="false" ht="12.75" hidden="false" customHeight="false" outlineLevel="0" collapsed="false">
      <c r="A18" s="450"/>
      <c r="B18" s="451" t="n">
        <v>1</v>
      </c>
      <c r="C18" s="468" t="e">
        <f aca="false">'Calculations (2)'!G46</f>
        <v>#REF!</v>
      </c>
      <c r="D18" s="468" t="e">
        <f aca="false">'Calculations (2)'!G56</f>
        <v>#REF!</v>
      </c>
      <c r="E18" s="468" t="e">
        <f aca="false">'Calculations (2)'!G66</f>
        <v>#REF!</v>
      </c>
      <c r="F18" s="464"/>
      <c r="G18" s="464"/>
      <c r="H18" s="464"/>
      <c r="I18" s="464"/>
      <c r="J18" s="464"/>
      <c r="K18" s="464"/>
      <c r="L18" s="464"/>
      <c r="M18" s="460"/>
      <c r="N18" s="468" t="e">
        <f aca="false">IF(C18="","",C18^2)</f>
        <v>#REF!</v>
      </c>
      <c r="O18" s="468" t="e">
        <f aca="false">IF(D18="","",D18^2)</f>
        <v>#REF!</v>
      </c>
      <c r="P18" s="468" t="e">
        <f aca="false">IF(E18="","",E18^2)</f>
        <v>#REF!</v>
      </c>
      <c r="R18" s="0" t="s">
        <v>389</v>
      </c>
      <c r="S18" s="482" t="e">
        <f aca="false">#REF!</f>
        <v>#REF!</v>
      </c>
      <c r="T18" s="482" t="e">
        <f aca="false">#REF!</f>
        <v>#REF!</v>
      </c>
      <c r="U18" s="482" t="e">
        <f aca="false">#REF!</f>
        <v>#REF!</v>
      </c>
      <c r="V18" s="482" t="e">
        <f aca="false">#REF!</f>
        <v>#REF!</v>
      </c>
    </row>
    <row r="19" customFormat="false" ht="12.75" hidden="false" customHeight="false" outlineLevel="0" collapsed="false">
      <c r="A19" s="472" t="n">
        <v>6</v>
      </c>
      <c r="B19" s="473" t="n">
        <v>2</v>
      </c>
      <c r="C19" s="468" t="e">
        <f aca="false">'Calculations (2)'!H46</f>
        <v>#REF!</v>
      </c>
      <c r="D19" s="468" t="e">
        <f aca="false">'Calculations (2)'!H56</f>
        <v>#REF!</v>
      </c>
      <c r="E19" s="468" t="e">
        <f aca="false">'Calculations (2)'!H66</f>
        <v>#REF!</v>
      </c>
      <c r="F19" s="474" t="e">
        <f aca="false">SUM(C18:E20)</f>
        <v>#REF!</v>
      </c>
      <c r="G19" s="474" t="n">
        <f aca="false">COUNT('Calculations (2)'!G46:I46,'Calculations (2)'!G56:I56,'Calculations (2)'!G66:I66)</f>
        <v>0</v>
      </c>
      <c r="H19" s="474" t="e">
        <f aca="false">IF('Calculations (2)'!G46="",0,AVERAGE('Calculations (2)'!G46:I46,'Calculations (2)'!G56:I56,'Calculations (2)'!G66:I66))</f>
        <v>#REF!</v>
      </c>
      <c r="I19" s="474" t="e">
        <f aca="false">IF(F19=0,0,F19^2/G19)</f>
        <v>#REF!</v>
      </c>
      <c r="J19" s="474" t="n">
        <f aca="false">IF(COUNT('Calculations (2)'!G46:I46)=0,0,(SUM('Calculations (2)'!G46:I46)^2/COUNT('Calculations (2)'!G46:I46)))</f>
        <v>0</v>
      </c>
      <c r="K19" s="474" t="n">
        <f aca="false">IF(COUNT('Calculations (2)'!G56:I56)=0,0,(SUM('Calculations (2)'!G56:I56)^2)/COUNT('Calculations (2)'!G56:I56))</f>
        <v>0</v>
      </c>
      <c r="L19" s="474" t="n">
        <f aca="false">IF(COUNT('Calculations (2)'!G66:I66)=0,0,(SUM('Calculations (2)'!G66:I66)^2)/COUNT('Calculations (2)'!G66:I66))</f>
        <v>0</v>
      </c>
      <c r="M19" s="460"/>
      <c r="N19" s="468" t="e">
        <f aca="false">IF(C19="","",C19^2)</f>
        <v>#REF!</v>
      </c>
      <c r="O19" s="468" t="e">
        <f aca="false">IF(D19="","",D19^2)</f>
        <v>#REF!</v>
      </c>
      <c r="P19" s="468" t="e">
        <f aca="false">IF(E19="","",E19^2)</f>
        <v>#REF!</v>
      </c>
      <c r="R19" s="0" t="s">
        <v>357</v>
      </c>
      <c r="S19" s="482" t="e">
        <f aca="false">#REF!</f>
        <v>#REF!</v>
      </c>
      <c r="T19" s="482" t="e">
        <f aca="false">#REF!</f>
        <v>#REF!</v>
      </c>
      <c r="U19" s="482" t="e">
        <f aca="false">#REF!</f>
        <v>#REF!</v>
      </c>
      <c r="V19" s="482" t="e">
        <f aca="false">#REF!</f>
        <v>#REF!</v>
      </c>
    </row>
    <row r="20" customFormat="false" ht="12.75" hidden="false" customHeight="false" outlineLevel="0" collapsed="false">
      <c r="A20" s="461"/>
      <c r="B20" s="462" t="n">
        <v>3</v>
      </c>
      <c r="C20" s="468" t="e">
        <f aca="false">'Calculations (2)'!I46</f>
        <v>#REF!</v>
      </c>
      <c r="D20" s="468" t="e">
        <f aca="false">'Calculations (2)'!I56</f>
        <v>#REF!</v>
      </c>
      <c r="E20" s="468" t="e">
        <f aca="false">'Calculations (2)'!I66</f>
        <v>#REF!</v>
      </c>
      <c r="F20" s="475"/>
      <c r="G20" s="475"/>
      <c r="H20" s="475"/>
      <c r="I20" s="475"/>
      <c r="J20" s="475"/>
      <c r="K20" s="475"/>
      <c r="L20" s="475"/>
      <c r="M20" s="460"/>
      <c r="N20" s="468" t="e">
        <f aca="false">IF(C20="","",C20^2)</f>
        <v>#REF!</v>
      </c>
      <c r="O20" s="468" t="e">
        <f aca="false">IF(D20="","",D20^2)</f>
        <v>#REF!</v>
      </c>
      <c r="P20" s="468" t="e">
        <f aca="false">IF(E20="","",E20^2)</f>
        <v>#REF!</v>
      </c>
      <c r="R20" s="0" t="s">
        <v>391</v>
      </c>
      <c r="S20" s="482" t="e">
        <f aca="false">#REF!</f>
        <v>#REF!</v>
      </c>
      <c r="T20" s="482" t="e">
        <f aca="false">#REF!</f>
        <v>#REF!</v>
      </c>
      <c r="U20" s="482" t="e">
        <f aca="false">#REF!</f>
        <v>#REF!</v>
      </c>
      <c r="V20" s="482" t="e">
        <f aca="false">#REF!</f>
        <v>#REF!</v>
      </c>
    </row>
    <row r="21" customFormat="false" ht="12.75" hidden="false" customHeight="false" outlineLevel="0" collapsed="false">
      <c r="A21" s="450"/>
      <c r="B21" s="451" t="n">
        <v>1</v>
      </c>
      <c r="C21" s="468" t="e">
        <f aca="false">'Calculations (2)'!G47</f>
        <v>#REF!</v>
      </c>
      <c r="D21" s="468" t="e">
        <f aca="false">'Calculations (2)'!G57</f>
        <v>#REF!</v>
      </c>
      <c r="E21" s="468" t="e">
        <f aca="false">'Calculations (2)'!G67</f>
        <v>#REF!</v>
      </c>
      <c r="F21" s="464"/>
      <c r="G21" s="464"/>
      <c r="H21" s="464"/>
      <c r="I21" s="464"/>
      <c r="J21" s="464"/>
      <c r="K21" s="464"/>
      <c r="L21" s="464"/>
      <c r="M21" s="460"/>
      <c r="N21" s="468" t="e">
        <f aca="false">IF(C21="","",C21^2)</f>
        <v>#REF!</v>
      </c>
      <c r="O21" s="468" t="e">
        <f aca="false">IF(D21="","",D21^2)</f>
        <v>#REF!</v>
      </c>
      <c r="P21" s="468" t="e">
        <f aca="false">IF(E21="","",E21^2)</f>
        <v>#REF!</v>
      </c>
      <c r="R21" s="0" t="s">
        <v>392</v>
      </c>
      <c r="S21" s="482" t="e">
        <f aca="false">#REF!</f>
        <v>#REF!</v>
      </c>
      <c r="T21" s="482" t="e">
        <f aca="false">#REF!</f>
        <v>#REF!</v>
      </c>
      <c r="U21" s="482" t="e">
        <f aca="false">#REF!</f>
        <v>#REF!</v>
      </c>
      <c r="V21" s="482" t="e">
        <f aca="false">#REF!</f>
        <v>#REF!</v>
      </c>
    </row>
    <row r="22" customFormat="false" ht="12.75" hidden="false" customHeight="false" outlineLevel="0" collapsed="false">
      <c r="A22" s="472" t="n">
        <v>7</v>
      </c>
      <c r="B22" s="473" t="n">
        <v>2</v>
      </c>
      <c r="C22" s="468" t="e">
        <f aca="false">'Calculations (2)'!H47</f>
        <v>#REF!</v>
      </c>
      <c r="D22" s="468" t="e">
        <f aca="false">'Calculations (2)'!H57</f>
        <v>#REF!</v>
      </c>
      <c r="E22" s="468" t="e">
        <f aca="false">'Calculations (2)'!H67</f>
        <v>#REF!</v>
      </c>
      <c r="F22" s="474" t="e">
        <f aca="false">SUM(C21:E23)</f>
        <v>#REF!</v>
      </c>
      <c r="G22" s="474" t="n">
        <f aca="false">COUNT('Calculations (2)'!G47:I47,'Calculations (2)'!G57:I57,'Calculations (2)'!G67:I67)</f>
        <v>0</v>
      </c>
      <c r="H22" s="474" t="e">
        <f aca="false">IF('Calculations (2)'!G47="",0,AVERAGE('Calculations (2)'!G47:I47,'Calculations (2)'!G57:I57,'Calculations (2)'!G67:I67))</f>
        <v>#REF!</v>
      </c>
      <c r="I22" s="474" t="e">
        <f aca="false">IF(F22=0,0,F22^2/G22)</f>
        <v>#REF!</v>
      </c>
      <c r="J22" s="474" t="n">
        <f aca="false">IF(COUNT('Calculations (2)'!G47:I47)=0,0,(SUM('Calculations (2)'!G47:I47)^2/COUNT('Calculations (2)'!G47:I47)))</f>
        <v>0</v>
      </c>
      <c r="K22" s="474" t="n">
        <f aca="false">IF(COUNT('Calculations (2)'!G57:I57)=0,0,(SUM('Calculations (2)'!G57:I57)^2)/COUNT('Calculations (2)'!G57:I57))</f>
        <v>0</v>
      </c>
      <c r="L22" s="474" t="n">
        <f aca="false">IF(COUNT('Calculations (2)'!G67:I67)=0,0,(SUM('Calculations (2)'!G67:I67)^2)/COUNT('Calculations (2)'!G67:I67))</f>
        <v>0</v>
      </c>
      <c r="M22" s="460"/>
      <c r="N22" s="468" t="e">
        <f aca="false">IF(C22="","",C22^2)</f>
        <v>#REF!</v>
      </c>
      <c r="O22" s="468" t="e">
        <f aca="false">IF(D22="","",D22^2)</f>
        <v>#REF!</v>
      </c>
      <c r="P22" s="468" t="e">
        <f aca="false">IF(E22="","",E22^2)</f>
        <v>#REF!</v>
      </c>
    </row>
    <row r="23" customFormat="false" ht="12.75" hidden="false" customHeight="false" outlineLevel="0" collapsed="false">
      <c r="A23" s="461"/>
      <c r="B23" s="462" t="n">
        <v>3</v>
      </c>
      <c r="C23" s="468" t="e">
        <f aca="false">'Calculations (2)'!I47</f>
        <v>#REF!</v>
      </c>
      <c r="D23" s="468" t="e">
        <f aca="false">'Calculations (2)'!I57</f>
        <v>#REF!</v>
      </c>
      <c r="E23" s="468" t="e">
        <f aca="false">'Calculations (2)'!I67</f>
        <v>#REF!</v>
      </c>
      <c r="F23" s="475"/>
      <c r="G23" s="475"/>
      <c r="H23" s="475"/>
      <c r="I23" s="475"/>
      <c r="J23" s="475"/>
      <c r="K23" s="475"/>
      <c r="L23" s="475"/>
      <c r="M23" s="460"/>
      <c r="N23" s="468" t="e">
        <f aca="false">IF(C23="","",C23^2)</f>
        <v>#REF!</v>
      </c>
      <c r="O23" s="468" t="e">
        <f aca="false">IF(D23="","",D23^2)</f>
        <v>#REF!</v>
      </c>
      <c r="P23" s="468" t="e">
        <f aca="false">IF(E23="","",E23^2)</f>
        <v>#REF!</v>
      </c>
    </row>
    <row r="24" customFormat="false" ht="12.75" hidden="false" customHeight="false" outlineLevel="0" collapsed="false">
      <c r="A24" s="450"/>
      <c r="B24" s="451" t="n">
        <v>1</v>
      </c>
      <c r="C24" s="468" t="e">
        <f aca="false">'Calculations (2)'!G48</f>
        <v>#REF!</v>
      </c>
      <c r="D24" s="468" t="e">
        <f aca="false">'Calculations (2)'!G58</f>
        <v>#REF!</v>
      </c>
      <c r="E24" s="468" t="e">
        <f aca="false">'Calculations (2)'!G68</f>
        <v>#REF!</v>
      </c>
      <c r="F24" s="464"/>
      <c r="G24" s="464"/>
      <c r="H24" s="464"/>
      <c r="I24" s="464"/>
      <c r="J24" s="464"/>
      <c r="K24" s="464"/>
      <c r="L24" s="464"/>
      <c r="M24" s="460"/>
      <c r="N24" s="468" t="e">
        <f aca="false">IF(C24="","",C24^2)</f>
        <v>#REF!</v>
      </c>
      <c r="O24" s="468" t="e">
        <f aca="false">IF(D24="","",D24^2)</f>
        <v>#REF!</v>
      </c>
      <c r="P24" s="468" t="e">
        <f aca="false">IF(E24="","",E24^2)</f>
        <v>#REF!</v>
      </c>
    </row>
    <row r="25" customFormat="false" ht="12.75" hidden="false" customHeight="false" outlineLevel="0" collapsed="false">
      <c r="A25" s="472" t="n">
        <v>8</v>
      </c>
      <c r="B25" s="473" t="n">
        <v>2</v>
      </c>
      <c r="C25" s="468" t="e">
        <f aca="false">'Calculations (2)'!H48</f>
        <v>#REF!</v>
      </c>
      <c r="D25" s="468" t="e">
        <f aca="false">'Calculations (2)'!H58</f>
        <v>#REF!</v>
      </c>
      <c r="E25" s="468" t="e">
        <f aca="false">'Calculations (2)'!H68</f>
        <v>#REF!</v>
      </c>
      <c r="F25" s="474" t="e">
        <f aca="false">SUM(C24:E26)</f>
        <v>#REF!</v>
      </c>
      <c r="G25" s="474" t="n">
        <f aca="false">COUNT('Calculations (2)'!G48:I48,'Calculations (2)'!G58:I58,'Calculations (2)'!G68:I68)</f>
        <v>0</v>
      </c>
      <c r="H25" s="474" t="e">
        <f aca="false">IF('Calculations (2)'!G48="",0,AVERAGE('Calculations (2)'!G48:I48,'Calculations (2)'!G58:I58,'Calculations (2)'!G68:I68))</f>
        <v>#REF!</v>
      </c>
      <c r="I25" s="474" t="e">
        <f aca="false">IF(F25=0,0,F25^2/G25)</f>
        <v>#REF!</v>
      </c>
      <c r="J25" s="474" t="n">
        <f aca="false">IF(COUNT('Calculations (2)'!G48:I48)=0,0,(SUM('Calculations (2)'!G48:I48)^2/COUNT('Calculations (2)'!G48:I48)))</f>
        <v>0</v>
      </c>
      <c r="K25" s="474" t="n">
        <f aca="false">IF(COUNT('Calculations (2)'!G58:I58)=0,0,(SUM('Calculations (2)'!G58:I58)^2)/COUNT('Calculations (2)'!G58:I58))</f>
        <v>0</v>
      </c>
      <c r="L25" s="474" t="n">
        <f aca="false">IF(COUNT('Calculations (2)'!G68:I68)=0,0,(SUM('Calculations (2)'!G68:I68)^2)/COUNT('Calculations (2)'!G68:I68))</f>
        <v>0</v>
      </c>
      <c r="M25" s="460"/>
      <c r="N25" s="468" t="e">
        <f aca="false">IF(C25="","",C25^2)</f>
        <v>#REF!</v>
      </c>
      <c r="O25" s="468" t="e">
        <f aca="false">IF(D25="","",D25^2)</f>
        <v>#REF!</v>
      </c>
      <c r="P25" s="468" t="e">
        <f aca="false">IF(E25="","",E25^2)</f>
        <v>#REF!</v>
      </c>
    </row>
    <row r="26" customFormat="false" ht="12.75" hidden="false" customHeight="false" outlineLevel="0" collapsed="false">
      <c r="A26" s="461"/>
      <c r="B26" s="462" t="n">
        <v>3</v>
      </c>
      <c r="C26" s="468" t="e">
        <f aca="false">'Calculations (2)'!I48</f>
        <v>#REF!</v>
      </c>
      <c r="D26" s="468" t="e">
        <f aca="false">'Calculations (2)'!I58</f>
        <v>#REF!</v>
      </c>
      <c r="E26" s="468" t="e">
        <f aca="false">'Calculations (2)'!I68</f>
        <v>#REF!</v>
      </c>
      <c r="F26" s="475"/>
      <c r="G26" s="475"/>
      <c r="H26" s="475"/>
      <c r="I26" s="475"/>
      <c r="J26" s="475"/>
      <c r="K26" s="475"/>
      <c r="L26" s="475"/>
      <c r="M26" s="460"/>
      <c r="N26" s="468" t="e">
        <f aca="false">IF(C26="","",C26^2)</f>
        <v>#REF!</v>
      </c>
      <c r="O26" s="468" t="e">
        <f aca="false">IF(D26="","",D26^2)</f>
        <v>#REF!</v>
      </c>
      <c r="P26" s="468" t="e">
        <f aca="false">IF(E26="","",E26^2)</f>
        <v>#REF!</v>
      </c>
    </row>
    <row r="27" customFormat="false" ht="12.75" hidden="false" customHeight="false" outlineLevel="0" collapsed="false">
      <c r="A27" s="450"/>
      <c r="B27" s="451" t="n">
        <v>1</v>
      </c>
      <c r="C27" s="468" t="e">
        <f aca="false">'Calculations (2)'!G49</f>
        <v>#REF!</v>
      </c>
      <c r="D27" s="468" t="e">
        <f aca="false">'Calculations (2)'!G59</f>
        <v>#REF!</v>
      </c>
      <c r="E27" s="468" t="e">
        <f aca="false">'Calculations (2)'!G69</f>
        <v>#REF!</v>
      </c>
      <c r="F27" s="464"/>
      <c r="G27" s="464"/>
      <c r="H27" s="464"/>
      <c r="I27" s="464"/>
      <c r="J27" s="464"/>
      <c r="K27" s="464"/>
      <c r="L27" s="464"/>
      <c r="M27" s="460"/>
      <c r="N27" s="468" t="e">
        <f aca="false">IF(C27="","",C27^2)</f>
        <v>#REF!</v>
      </c>
      <c r="O27" s="468" t="e">
        <f aca="false">IF(D27="","",D27^2)</f>
        <v>#REF!</v>
      </c>
      <c r="P27" s="468" t="e">
        <f aca="false">IF(E27="","",E27^2)</f>
        <v>#REF!</v>
      </c>
    </row>
    <row r="28" customFormat="false" ht="12.75" hidden="false" customHeight="false" outlineLevel="0" collapsed="false">
      <c r="A28" s="472" t="n">
        <v>9</v>
      </c>
      <c r="B28" s="473" t="n">
        <v>2</v>
      </c>
      <c r="C28" s="468" t="e">
        <f aca="false">'Calculations (2)'!H49</f>
        <v>#REF!</v>
      </c>
      <c r="D28" s="468" t="e">
        <f aca="false">'Calculations (2)'!H59</f>
        <v>#REF!</v>
      </c>
      <c r="E28" s="468" t="e">
        <f aca="false">'Calculations (2)'!H69</f>
        <v>#REF!</v>
      </c>
      <c r="F28" s="474" t="e">
        <f aca="false">SUM(C27:E29)</f>
        <v>#REF!</v>
      </c>
      <c r="G28" s="474" t="n">
        <f aca="false">COUNT('Calculations (2)'!G49:I49,'Calculations (2)'!G59:I59,'Calculations (2)'!G69:I69)</f>
        <v>0</v>
      </c>
      <c r="H28" s="474" t="e">
        <f aca="false">IF('Calculations (2)'!G49="",0,AVERAGE('Calculations (2)'!G49:I49,'Calculations (2)'!G59:I59,'Calculations (2)'!G69:I69))</f>
        <v>#REF!</v>
      </c>
      <c r="I28" s="474" t="e">
        <f aca="false">IF(F28=0,0,F28^2/G28)</f>
        <v>#REF!</v>
      </c>
      <c r="J28" s="474" t="n">
        <f aca="false">IF(COUNT('Calculations (2)'!G49:I49)=0,0,(SUM('Calculations (2)'!G49:I49)^2/COUNT('Calculations (2)'!G49:I49)))</f>
        <v>0</v>
      </c>
      <c r="K28" s="474" t="n">
        <f aca="false">IF(COUNT('Calculations (2)'!G59:I59)=0,0,(SUM('Calculations (2)'!G59:I59)^2)/COUNT('Calculations (2)'!G59:I59))</f>
        <v>0</v>
      </c>
      <c r="L28" s="474" t="n">
        <f aca="false">IF(COUNT('Calculations (2)'!G69:I69)=0,0,(SUM('Calculations (2)'!G69:I69)^2)/COUNT('Calculations (2)'!G69:I69))</f>
        <v>0</v>
      </c>
      <c r="M28" s="460"/>
      <c r="N28" s="468" t="e">
        <f aca="false">IF(C28="","",C28^2)</f>
        <v>#REF!</v>
      </c>
      <c r="O28" s="468" t="e">
        <f aca="false">IF(D28="","",D28^2)</f>
        <v>#REF!</v>
      </c>
      <c r="P28" s="468" t="e">
        <f aca="false">IF(E28="","",E28^2)</f>
        <v>#REF!</v>
      </c>
    </row>
    <row r="29" customFormat="false" ht="12.75" hidden="false" customHeight="false" outlineLevel="0" collapsed="false">
      <c r="A29" s="461"/>
      <c r="B29" s="462" t="n">
        <v>3</v>
      </c>
      <c r="C29" s="468" t="e">
        <f aca="false">'Calculations (2)'!I49</f>
        <v>#REF!</v>
      </c>
      <c r="D29" s="468" t="e">
        <f aca="false">'Calculations (2)'!I59</f>
        <v>#REF!</v>
      </c>
      <c r="E29" s="468" t="e">
        <f aca="false">'Calculations (2)'!I69</f>
        <v>#REF!</v>
      </c>
      <c r="F29" s="475"/>
      <c r="G29" s="475"/>
      <c r="H29" s="475"/>
      <c r="I29" s="475"/>
      <c r="J29" s="475"/>
      <c r="K29" s="475"/>
      <c r="L29" s="475"/>
      <c r="M29" s="460"/>
      <c r="N29" s="468" t="e">
        <f aca="false">IF(C29="","",C29^2)</f>
        <v>#REF!</v>
      </c>
      <c r="O29" s="468" t="e">
        <f aca="false">IF(D29="","",D29^2)</f>
        <v>#REF!</v>
      </c>
      <c r="P29" s="468" t="e">
        <f aca="false">IF(E29="","",E29^2)</f>
        <v>#REF!</v>
      </c>
    </row>
    <row r="30" customFormat="false" ht="12.75" hidden="false" customHeight="false" outlineLevel="0" collapsed="false">
      <c r="A30" s="450"/>
      <c r="B30" s="451" t="n">
        <v>1</v>
      </c>
      <c r="C30" s="468" t="e">
        <f aca="false">'Calculations (2)'!G50</f>
        <v>#REF!</v>
      </c>
      <c r="D30" s="468" t="e">
        <f aca="false">'Calculations (2)'!G60</f>
        <v>#REF!</v>
      </c>
      <c r="E30" s="468" t="e">
        <f aca="false">'Calculations (2)'!G70</f>
        <v>#REF!</v>
      </c>
      <c r="F30" s="464"/>
      <c r="G30" s="464"/>
      <c r="H30" s="464"/>
      <c r="I30" s="464"/>
      <c r="J30" s="464"/>
      <c r="K30" s="464"/>
      <c r="L30" s="464"/>
      <c r="M30" s="460"/>
      <c r="N30" s="468" t="e">
        <f aca="false">IF(C30="","",C30^2)</f>
        <v>#REF!</v>
      </c>
      <c r="O30" s="468" t="e">
        <f aca="false">IF(D30="","",D30^2)</f>
        <v>#REF!</v>
      </c>
      <c r="P30" s="468" t="e">
        <f aca="false">IF(E30="","",E30^2)</f>
        <v>#REF!</v>
      </c>
    </row>
    <row r="31" customFormat="false" ht="12.75" hidden="false" customHeight="false" outlineLevel="0" collapsed="false">
      <c r="A31" s="472" t="n">
        <v>10</v>
      </c>
      <c r="B31" s="473" t="n">
        <v>2</v>
      </c>
      <c r="C31" s="468" t="e">
        <f aca="false">'Calculations (2)'!H50</f>
        <v>#REF!</v>
      </c>
      <c r="D31" s="468" t="e">
        <f aca="false">'Calculations (2)'!H60</f>
        <v>#REF!</v>
      </c>
      <c r="E31" s="468" t="e">
        <f aca="false">'Calculations (2)'!H70</f>
        <v>#REF!</v>
      </c>
      <c r="F31" s="474" t="e">
        <f aca="false">SUM(C30:E32)</f>
        <v>#REF!</v>
      </c>
      <c r="G31" s="474" t="n">
        <f aca="false">COUNT('Calculations (2)'!G50:I50,'Calculations (2)'!G60:I60,'Calculations (2)'!G70:I70)</f>
        <v>0</v>
      </c>
      <c r="H31" s="474" t="e">
        <f aca="false">IF('Calculations (2)'!G50="",0,AVERAGE('Calculations (2)'!G50:I50,'Calculations (2)'!G60:I60,'Calculations (2)'!G70:I70))</f>
        <v>#REF!</v>
      </c>
      <c r="I31" s="474" t="e">
        <f aca="false">IF(F31=0,0,F31^2/G31)</f>
        <v>#REF!</v>
      </c>
      <c r="J31" s="474" t="n">
        <f aca="false">IF(COUNT('Calculations (2)'!G50:I50)=0,0,(SUM('Calculations (2)'!G50:I50)^2/COUNT('Calculations (2)'!G50:I50)))</f>
        <v>0</v>
      </c>
      <c r="K31" s="474" t="n">
        <f aca="false">IF(COUNT('Calculations (2)'!G60:I60)=0,0,(SUM('Calculations (2)'!G60:I60)^2)/COUNT('Calculations (2)'!G60:I60))</f>
        <v>0</v>
      </c>
      <c r="L31" s="474" t="n">
        <f aca="false">IF(COUNT('Calculations (2)'!G70:I70)=0,0,(SUM('Calculations (2)'!G70:I70)^2)/COUNT('Calculations (2)'!G70:I70))</f>
        <v>0</v>
      </c>
      <c r="M31" s="460"/>
      <c r="N31" s="468" t="e">
        <f aca="false">IF(C31="","",C31^2)</f>
        <v>#REF!</v>
      </c>
      <c r="O31" s="468" t="e">
        <f aca="false">IF(D31="","",D31^2)</f>
        <v>#REF!</v>
      </c>
      <c r="P31" s="468" t="e">
        <f aca="false">IF(E31="","",E31^2)</f>
        <v>#REF!</v>
      </c>
    </row>
    <row r="32" customFormat="false" ht="12.75" hidden="false" customHeight="false" outlineLevel="0" collapsed="false">
      <c r="A32" s="472"/>
      <c r="B32" s="473" t="n">
        <v>3</v>
      </c>
      <c r="C32" s="468" t="e">
        <f aca="false">'Calculations (2)'!I50</f>
        <v>#REF!</v>
      </c>
      <c r="D32" s="468" t="e">
        <f aca="false">'Calculations (2)'!I60</f>
        <v>#REF!</v>
      </c>
      <c r="E32" s="468" t="e">
        <f aca="false">'Calculations (2)'!I70</f>
        <v>#REF!</v>
      </c>
      <c r="F32" s="475"/>
      <c r="G32" s="475"/>
      <c r="H32" s="475"/>
      <c r="I32" s="475"/>
      <c r="J32" s="475"/>
      <c r="K32" s="475"/>
      <c r="L32" s="475"/>
      <c r="M32" s="460"/>
      <c r="N32" s="468" t="e">
        <f aca="false">IF(C32="","",C32^2)</f>
        <v>#REF!</v>
      </c>
      <c r="O32" s="468" t="e">
        <f aca="false">IF(D32="","",D32^2)</f>
        <v>#REF!</v>
      </c>
      <c r="P32" s="468" t="e">
        <f aca="false">IF(E32="","",E32^2)</f>
        <v>#REF!</v>
      </c>
    </row>
    <row r="33" customFormat="false" ht="12.75" hidden="false" customHeight="false" outlineLevel="0" collapsed="false">
      <c r="A33" s="484" t="s">
        <v>376</v>
      </c>
      <c r="B33" s="485"/>
      <c r="C33" s="468" t="e">
        <f aca="false">SUM(C3:C32)</f>
        <v>#REF!</v>
      </c>
      <c r="D33" s="468" t="e">
        <f aca="false">SUM(D3:D32)</f>
        <v>#REF!</v>
      </c>
      <c r="E33" s="468" t="e">
        <f aca="false">SUM(E3:E32)</f>
        <v>#REF!</v>
      </c>
      <c r="F33" s="468" t="e">
        <f aca="false">SUM(C33:E33)</f>
        <v>#REF!</v>
      </c>
      <c r="G33" s="84"/>
      <c r="H33" s="84"/>
      <c r="J33" s="84"/>
      <c r="K33" s="84"/>
      <c r="O33" s="84"/>
    </row>
    <row r="34" customFormat="false" ht="12.75" hidden="false" customHeight="false" outlineLevel="0" collapsed="false">
      <c r="A34" s="484" t="s">
        <v>377</v>
      </c>
      <c r="B34" s="485"/>
      <c r="C34" s="468" t="n">
        <f aca="false">COUNT('Calculations (2)'!G41:I50)</f>
        <v>0</v>
      </c>
      <c r="D34" s="468" t="n">
        <f aca="false">COUNT('Calculations (2)'!G51:I60)</f>
        <v>0</v>
      </c>
      <c r="E34" s="468" t="n">
        <f aca="false">COUNT('Calculations (2)'!G61:I70)</f>
        <v>0</v>
      </c>
      <c r="G34" s="468" t="n">
        <f aca="false">SUM(G3:G32)</f>
        <v>0</v>
      </c>
      <c r="H34" s="84"/>
      <c r="I34" s="84"/>
      <c r="J34" s="84"/>
      <c r="K34" s="84"/>
      <c r="L34" s="84"/>
      <c r="M34" s="84"/>
      <c r="N34" s="84"/>
      <c r="O34" s="84"/>
    </row>
    <row r="35" customFormat="false" ht="12.75" hidden="false" customHeight="false" outlineLevel="0" collapsed="false">
      <c r="A35" s="484" t="s">
        <v>378</v>
      </c>
      <c r="B35" s="485"/>
      <c r="C35" s="468" t="n">
        <f aca="false">IF(COUNT('Calculations (2)'!G41:I50)=0,0,AVERAGE('Calculations (2)'!G41:I50))</f>
        <v>0</v>
      </c>
      <c r="D35" s="468" t="n">
        <f aca="false">IF(COUNT('Calculations (2)'!G51:I60)=0,0,AVERAGE('Calculations (2)'!G51:I60))</f>
        <v>0</v>
      </c>
      <c r="E35" s="468" t="n">
        <f aca="false">IF(COUNT('Calculations (2)'!G61:I70)=0,0,AVERAGE('Calculations (2)'!G61:I70))</f>
        <v>0</v>
      </c>
      <c r="I35" s="468" t="e">
        <f aca="false">SUM(I3:I32)</f>
        <v>#REF!</v>
      </c>
      <c r="J35" s="456"/>
      <c r="K35" s="486" t="n">
        <f aca="false">SUM(J3:L32)</f>
        <v>0</v>
      </c>
      <c r="L35" s="458"/>
      <c r="M35" s="84"/>
      <c r="N35" s="84"/>
    </row>
    <row r="36" customFormat="false" ht="12.75" hidden="false" customHeight="false" outlineLevel="0" collapsed="false">
      <c r="A36" s="484" t="s">
        <v>393</v>
      </c>
      <c r="B36" s="485"/>
      <c r="C36" s="468" t="n">
        <f aca="false">IF(C34=0,0,C33^2/C34)</f>
        <v>0</v>
      </c>
      <c r="D36" s="468" t="n">
        <f aca="false">IF(D34=0,0,D33^2/D34)</f>
        <v>0</v>
      </c>
      <c r="E36" s="468" t="n">
        <f aca="false">IF(E34=0,0,E33^2/E34)</f>
        <v>0</v>
      </c>
      <c r="F36" s="468" t="n">
        <f aca="false">SUM(C36:E36)</f>
        <v>0</v>
      </c>
      <c r="G36" s="468" t="s">
        <v>394</v>
      </c>
      <c r="I36" s="468" t="s">
        <v>395</v>
      </c>
      <c r="J36" s="456"/>
      <c r="K36" s="457" t="s">
        <v>396</v>
      </c>
      <c r="L36" s="458"/>
      <c r="M36" s="84"/>
    </row>
    <row r="37" customFormat="false" ht="12.75" hidden="false" customHeight="false" outlineLevel="0" collapsed="false">
      <c r="A37" s="484" t="s">
        <v>397</v>
      </c>
      <c r="B37" s="485"/>
      <c r="C37" s="458" t="e">
        <f aca="false">SUM('Calculations (2)'!G41:I50,'Calculations (2)'!G51:I60,'Calculations (2)'!G61:I70)</f>
        <v>#REF!</v>
      </c>
    </row>
    <row r="38" customFormat="false" ht="14.25" hidden="false" customHeight="false" outlineLevel="0" collapsed="false">
      <c r="A38" s="484" t="s">
        <v>398</v>
      </c>
      <c r="B38" s="485"/>
      <c r="C38" s="458" t="e">
        <f aca="false">SUM(N3:P32)</f>
        <v>#REF!</v>
      </c>
      <c r="O38" s="487" t="n">
        <v>10</v>
      </c>
      <c r="W38" s="487" t="n">
        <f aca="false">O38-1</f>
        <v>9</v>
      </c>
      <c r="AE38" s="487" t="n">
        <f aca="false">W38-1</f>
        <v>8</v>
      </c>
      <c r="AM38" s="487" t="n">
        <f aca="false">AE38-1</f>
        <v>7</v>
      </c>
      <c r="AU38" s="487" t="n">
        <f aca="false">AM38-1</f>
        <v>6</v>
      </c>
      <c r="BC38" s="487" t="n">
        <f aca="false">AU38-1</f>
        <v>5</v>
      </c>
      <c r="BK38" s="487" t="n">
        <f aca="false">BC38-1</f>
        <v>4</v>
      </c>
      <c r="BS38" s="487" t="n">
        <f aca="false">BK38-1</f>
        <v>3</v>
      </c>
      <c r="CA38" s="487" t="n">
        <f aca="false">BS38-1</f>
        <v>2</v>
      </c>
    </row>
    <row r="39" customFormat="false" ht="12.75" hidden="false" customHeight="false" outlineLevel="0" collapsed="false">
      <c r="A39" s="484" t="s">
        <v>377</v>
      </c>
      <c r="B39" s="485"/>
      <c r="C39" s="458" t="n">
        <f aca="false">COUNT('Calculations (2)'!G41:I50,'Calculations (2)'!G51:I60,'Calculations (2)'!G61:I70)</f>
        <v>0</v>
      </c>
      <c r="E39" s="488"/>
      <c r="G39" s="489"/>
      <c r="H39" s="489"/>
      <c r="J39" s="490"/>
      <c r="K39" s="488"/>
      <c r="M39" s="491"/>
      <c r="N39" s="491"/>
      <c r="O39" s="492" t="s">
        <v>399</v>
      </c>
      <c r="P39" s="492"/>
      <c r="Q39" s="492"/>
      <c r="R39" s="492"/>
      <c r="S39" s="492"/>
      <c r="T39" s="492"/>
      <c r="U39" s="493"/>
      <c r="V39" s="493"/>
      <c r="W39" s="494" t="s">
        <v>400</v>
      </c>
      <c r="X39" s="494"/>
      <c r="Y39" s="494"/>
      <c r="Z39" s="494"/>
      <c r="AA39" s="494"/>
      <c r="AB39" s="494"/>
      <c r="AC39" s="493"/>
      <c r="AD39" s="493"/>
      <c r="AE39" s="494" t="s">
        <v>401</v>
      </c>
      <c r="AF39" s="494"/>
      <c r="AG39" s="494"/>
      <c r="AH39" s="494"/>
      <c r="AI39" s="494"/>
      <c r="AJ39" s="494"/>
      <c r="AK39" s="493"/>
      <c r="AL39" s="493"/>
      <c r="AM39" s="494" t="s">
        <v>402</v>
      </c>
      <c r="AN39" s="494"/>
      <c r="AO39" s="494"/>
      <c r="AP39" s="494"/>
      <c r="AQ39" s="494"/>
      <c r="AR39" s="494"/>
      <c r="AS39" s="493"/>
      <c r="AT39" s="493"/>
      <c r="AU39" s="494" t="s">
        <v>403</v>
      </c>
      <c r="AV39" s="494"/>
      <c r="AW39" s="494"/>
      <c r="AX39" s="494"/>
      <c r="AY39" s="494"/>
      <c r="AZ39" s="494"/>
      <c r="BA39" s="493"/>
      <c r="BB39" s="493"/>
      <c r="BC39" s="494" t="s">
        <v>404</v>
      </c>
      <c r="BD39" s="494"/>
      <c r="BE39" s="494"/>
      <c r="BF39" s="494"/>
      <c r="BG39" s="494"/>
      <c r="BH39" s="494"/>
      <c r="BI39" s="493"/>
      <c r="BJ39" s="493"/>
      <c r="BK39" s="494" t="s">
        <v>405</v>
      </c>
      <c r="BL39" s="494"/>
      <c r="BM39" s="494"/>
      <c r="BN39" s="494"/>
      <c r="BO39" s="494"/>
      <c r="BP39" s="494"/>
      <c r="BQ39" s="493"/>
      <c r="BR39" s="493"/>
      <c r="BS39" s="494" t="s">
        <v>406</v>
      </c>
      <c r="BT39" s="494"/>
      <c r="BU39" s="494"/>
      <c r="BV39" s="494"/>
      <c r="BW39" s="494"/>
      <c r="BX39" s="494"/>
      <c r="BY39" s="493"/>
      <c r="BZ39" s="493"/>
      <c r="CA39" s="494" t="s">
        <v>407</v>
      </c>
      <c r="CB39" s="494"/>
      <c r="CC39" s="494"/>
      <c r="CD39" s="494"/>
      <c r="CE39" s="494"/>
      <c r="CF39" s="494"/>
    </row>
    <row r="40" customFormat="false" ht="12.75" hidden="false" customHeight="false" outlineLevel="0" collapsed="false">
      <c r="A40" s="484" t="s">
        <v>408</v>
      </c>
      <c r="B40" s="485"/>
      <c r="C40" s="458" t="e">
        <f aca="false">C37^2/C39</f>
        <v>#REF!</v>
      </c>
      <c r="E40" s="495"/>
      <c r="F40" s="496" t="s">
        <v>253</v>
      </c>
      <c r="G40" s="497" t="n">
        <v>1</v>
      </c>
      <c r="H40" s="497" t="n">
        <v>2</v>
      </c>
      <c r="I40" s="497" t="n">
        <v>3</v>
      </c>
      <c r="J40" s="498"/>
      <c r="K40" s="496" t="s">
        <v>409</v>
      </c>
      <c r="L40" s="496" t="s">
        <v>410</v>
      </c>
      <c r="M40" s="499"/>
      <c r="N40" s="493"/>
      <c r="O40" s="494" t="s">
        <v>254</v>
      </c>
      <c r="P40" s="494"/>
      <c r="Q40" s="494"/>
      <c r="R40" s="494" t="s">
        <v>257</v>
      </c>
      <c r="S40" s="494"/>
      <c r="T40" s="494"/>
      <c r="U40" s="493"/>
      <c r="V40" s="493"/>
      <c r="W40" s="494" t="s">
        <v>254</v>
      </c>
      <c r="X40" s="494"/>
      <c r="Y40" s="494"/>
      <c r="Z40" s="494" t="s">
        <v>257</v>
      </c>
      <c r="AA40" s="494"/>
      <c r="AB40" s="494"/>
      <c r="AC40" s="493"/>
      <c r="AD40" s="493"/>
      <c r="AE40" s="494" t="s">
        <v>254</v>
      </c>
      <c r="AF40" s="494"/>
      <c r="AG40" s="494"/>
      <c r="AH40" s="494" t="s">
        <v>257</v>
      </c>
      <c r="AI40" s="494"/>
      <c r="AJ40" s="494"/>
      <c r="AK40" s="493"/>
      <c r="AL40" s="493"/>
      <c r="AM40" s="494" t="s">
        <v>254</v>
      </c>
      <c r="AN40" s="494"/>
      <c r="AO40" s="494"/>
      <c r="AP40" s="494" t="s">
        <v>257</v>
      </c>
      <c r="AQ40" s="494"/>
      <c r="AR40" s="494"/>
      <c r="AS40" s="493"/>
      <c r="AT40" s="493"/>
      <c r="AU40" s="494" t="s">
        <v>254</v>
      </c>
      <c r="AV40" s="494"/>
      <c r="AW40" s="494"/>
      <c r="AX40" s="494" t="s">
        <v>257</v>
      </c>
      <c r="AY40" s="494"/>
      <c r="AZ40" s="494"/>
      <c r="BA40" s="493"/>
      <c r="BB40" s="493"/>
      <c r="BC40" s="494" t="s">
        <v>254</v>
      </c>
      <c r="BD40" s="494"/>
      <c r="BE40" s="494"/>
      <c r="BF40" s="494" t="s">
        <v>257</v>
      </c>
      <c r="BG40" s="494"/>
      <c r="BH40" s="494"/>
      <c r="BI40" s="493"/>
      <c r="BJ40" s="493"/>
      <c r="BK40" s="494" t="s">
        <v>254</v>
      </c>
      <c r="BL40" s="494"/>
      <c r="BM40" s="494"/>
      <c r="BN40" s="494" t="s">
        <v>257</v>
      </c>
      <c r="BO40" s="494"/>
      <c r="BP40" s="494"/>
      <c r="BQ40" s="493"/>
      <c r="BR40" s="493"/>
      <c r="BS40" s="494" t="s">
        <v>254</v>
      </c>
      <c r="BT40" s="494"/>
      <c r="BU40" s="494"/>
      <c r="BV40" s="494" t="s">
        <v>257</v>
      </c>
      <c r="BW40" s="494"/>
      <c r="BX40" s="494"/>
      <c r="BY40" s="493"/>
      <c r="BZ40" s="493"/>
      <c r="CA40" s="494" t="s">
        <v>254</v>
      </c>
      <c r="CB40" s="494"/>
      <c r="CC40" s="494"/>
      <c r="CD40" s="494" t="s">
        <v>257</v>
      </c>
      <c r="CE40" s="494"/>
      <c r="CF40" s="494"/>
    </row>
    <row r="41" customFormat="false" ht="12.75" hidden="false" customHeight="false" outlineLevel="0" collapsed="false">
      <c r="A41" s="484" t="s">
        <v>411</v>
      </c>
      <c r="B41" s="485"/>
      <c r="C41" s="458" t="e">
        <f aca="false">C38-C40</f>
        <v>#REF!</v>
      </c>
      <c r="E41" s="500" t="s">
        <v>412</v>
      </c>
      <c r="F41" s="497" t="n">
        <v>1</v>
      </c>
      <c r="G41" s="501" t="e">
        <f aca="false">IF(#REF!="","",#REF!)</f>
        <v>#REF!</v>
      </c>
      <c r="H41" s="501" t="e">
        <f aca="false">IF(#REF!="","",#REF!)</f>
        <v>#REF!</v>
      </c>
      <c r="I41" s="501" t="e">
        <f aca="false">IF(#REF!="","",#REF!)</f>
        <v>#REF!</v>
      </c>
      <c r="J41" s="0" t="s">
        <v>413</v>
      </c>
      <c r="K41" s="502" t="e">
        <f aca="false">IF(G41="","",AVERAGE(G41:I41))</f>
        <v>#REF!</v>
      </c>
      <c r="L41" s="502" t="e">
        <f aca="false">IF(G41="","",MAX(G41:I41)-MIN(G41:I41))</f>
        <v>#REF!</v>
      </c>
      <c r="M41" s="503" t="s">
        <v>412</v>
      </c>
      <c r="N41" s="497" t="n">
        <v>1</v>
      </c>
      <c r="O41" s="487" t="e">
        <f aca="false">IF(G41="",NA(),K41)</f>
        <v>#REF!</v>
      </c>
      <c r="P41" s="487" t="e">
        <f aca="false">NA()</f>
        <v>#N/A</v>
      </c>
      <c r="Q41" s="487" t="e">
        <f aca="false">NA()</f>
        <v>#N/A</v>
      </c>
      <c r="R41" s="487" t="e">
        <f aca="false">IF(G41="",NA(),L41)</f>
        <v>#REF!</v>
      </c>
      <c r="S41" s="487" t="e">
        <f aca="false">NA()</f>
        <v>#N/A</v>
      </c>
      <c r="T41" s="487" t="e">
        <f aca="false">NA()</f>
        <v>#N/A</v>
      </c>
      <c r="U41" s="503" t="s">
        <v>412</v>
      </c>
      <c r="V41" s="497" t="n">
        <v>1</v>
      </c>
      <c r="W41" s="487" t="e">
        <f aca="false">O41</f>
        <v>#REF!</v>
      </c>
      <c r="X41" s="487" t="e">
        <f aca="false">P41</f>
        <v>#N/A</v>
      </c>
      <c r="Y41" s="487" t="e">
        <f aca="false">Q41</f>
        <v>#N/A</v>
      </c>
      <c r="Z41" s="487" t="e">
        <f aca="false">R41</f>
        <v>#REF!</v>
      </c>
      <c r="AA41" s="487" t="e">
        <f aca="false">S41</f>
        <v>#N/A</v>
      </c>
      <c r="AB41" s="487" t="e">
        <f aca="false">T41</f>
        <v>#N/A</v>
      </c>
      <c r="AC41" s="503" t="s">
        <v>412</v>
      </c>
      <c r="AD41" s="497" t="n">
        <v>1</v>
      </c>
      <c r="AE41" s="487" t="e">
        <f aca="false">O41</f>
        <v>#REF!</v>
      </c>
      <c r="AF41" s="487" t="e">
        <f aca="false">P41</f>
        <v>#N/A</v>
      </c>
      <c r="AG41" s="487" t="e">
        <f aca="false">Q41</f>
        <v>#N/A</v>
      </c>
      <c r="AH41" s="487" t="e">
        <f aca="false">R41</f>
        <v>#REF!</v>
      </c>
      <c r="AI41" s="487" t="e">
        <f aca="false">S41</f>
        <v>#N/A</v>
      </c>
      <c r="AJ41" s="487" t="e">
        <f aca="false">T41</f>
        <v>#N/A</v>
      </c>
      <c r="AK41" s="503" t="s">
        <v>412</v>
      </c>
      <c r="AL41" s="495" t="n">
        <v>1</v>
      </c>
      <c r="AM41" s="487" t="e">
        <f aca="false">O41</f>
        <v>#REF!</v>
      </c>
      <c r="AN41" s="487" t="e">
        <f aca="false">P41</f>
        <v>#N/A</v>
      </c>
      <c r="AO41" s="487" t="e">
        <f aca="false">Q41</f>
        <v>#N/A</v>
      </c>
      <c r="AP41" s="487" t="e">
        <f aca="false">R41</f>
        <v>#REF!</v>
      </c>
      <c r="AQ41" s="487" t="e">
        <f aca="false">S41</f>
        <v>#N/A</v>
      </c>
      <c r="AR41" s="487" t="e">
        <f aca="false">T41</f>
        <v>#N/A</v>
      </c>
      <c r="AS41" s="503" t="s">
        <v>412</v>
      </c>
      <c r="AT41" s="495" t="n">
        <v>1</v>
      </c>
      <c r="AU41" s="487" t="e">
        <f aca="false">O41</f>
        <v>#REF!</v>
      </c>
      <c r="AV41" s="487" t="e">
        <f aca="false">P41</f>
        <v>#N/A</v>
      </c>
      <c r="AW41" s="487" t="e">
        <f aca="false">Q41</f>
        <v>#N/A</v>
      </c>
      <c r="AX41" s="487" t="e">
        <f aca="false">R41</f>
        <v>#REF!</v>
      </c>
      <c r="AY41" s="487" t="e">
        <f aca="false">S41</f>
        <v>#N/A</v>
      </c>
      <c r="AZ41" s="487" t="e">
        <f aca="false">T41</f>
        <v>#N/A</v>
      </c>
      <c r="BA41" s="503" t="s">
        <v>412</v>
      </c>
      <c r="BB41" s="495" t="n">
        <v>1</v>
      </c>
      <c r="BC41" s="487" t="e">
        <f aca="false">O41</f>
        <v>#REF!</v>
      </c>
      <c r="BD41" s="487" t="e">
        <f aca="false">P41</f>
        <v>#N/A</v>
      </c>
      <c r="BE41" s="487" t="e">
        <f aca="false">Q41</f>
        <v>#N/A</v>
      </c>
      <c r="BF41" s="487" t="e">
        <f aca="false">R41</f>
        <v>#REF!</v>
      </c>
      <c r="BG41" s="487" t="e">
        <f aca="false">S41</f>
        <v>#N/A</v>
      </c>
      <c r="BH41" s="487" t="e">
        <f aca="false">T41</f>
        <v>#N/A</v>
      </c>
      <c r="BI41" s="503" t="s">
        <v>412</v>
      </c>
      <c r="BJ41" s="495" t="n">
        <v>1</v>
      </c>
      <c r="BK41" s="487" t="e">
        <f aca="false">O41</f>
        <v>#REF!</v>
      </c>
      <c r="BL41" s="487" t="e">
        <f aca="false">P41</f>
        <v>#N/A</v>
      </c>
      <c r="BM41" s="487" t="e">
        <f aca="false">Q41</f>
        <v>#N/A</v>
      </c>
      <c r="BN41" s="487" t="e">
        <f aca="false">R41</f>
        <v>#REF!</v>
      </c>
      <c r="BO41" s="487" t="e">
        <f aca="false">S41</f>
        <v>#N/A</v>
      </c>
      <c r="BP41" s="487" t="e">
        <f aca="false">T41</f>
        <v>#N/A</v>
      </c>
      <c r="BQ41" s="503" t="s">
        <v>412</v>
      </c>
      <c r="BR41" s="495" t="n">
        <v>1</v>
      </c>
      <c r="BS41" s="487" t="e">
        <f aca="false">O41</f>
        <v>#REF!</v>
      </c>
      <c r="BT41" s="487" t="e">
        <f aca="false">P41</f>
        <v>#N/A</v>
      </c>
      <c r="BU41" s="487" t="e">
        <f aca="false">Q41</f>
        <v>#N/A</v>
      </c>
      <c r="BV41" s="487" t="e">
        <f aca="false">R41</f>
        <v>#REF!</v>
      </c>
      <c r="BW41" s="487" t="e">
        <f aca="false">S41</f>
        <v>#N/A</v>
      </c>
      <c r="BX41" s="487" t="e">
        <f aca="false">T41</f>
        <v>#N/A</v>
      </c>
      <c r="BY41" s="503" t="s">
        <v>412</v>
      </c>
      <c r="BZ41" s="495" t="n">
        <v>1</v>
      </c>
      <c r="CA41" s="487" t="e">
        <f aca="false">O41</f>
        <v>#REF!</v>
      </c>
      <c r="CB41" s="487" t="e">
        <f aca="false">P41</f>
        <v>#N/A</v>
      </c>
      <c r="CC41" s="487" t="e">
        <f aca="false">Q41</f>
        <v>#N/A</v>
      </c>
      <c r="CD41" s="487" t="e">
        <f aca="false">R41</f>
        <v>#REF!</v>
      </c>
      <c r="CE41" s="487" t="e">
        <f aca="false">S41</f>
        <v>#N/A</v>
      </c>
      <c r="CF41" s="487" t="e">
        <f aca="false">T41</f>
        <v>#N/A</v>
      </c>
    </row>
    <row r="42" customFormat="false" ht="12.75" hidden="false" customHeight="false" outlineLevel="0" collapsed="false">
      <c r="A42" s="484" t="s">
        <v>414</v>
      </c>
      <c r="B42" s="485"/>
      <c r="C42" s="458" t="e">
        <f aca="false">F36-C40</f>
        <v>#REF!</v>
      </c>
      <c r="E42" s="495"/>
      <c r="F42" s="497" t="n">
        <v>2</v>
      </c>
      <c r="G42" s="501" t="e">
        <f aca="false">IF(#REF!="","",#REF!)</f>
        <v>#REF!</v>
      </c>
      <c r="H42" s="501" t="e">
        <f aca="false">IF(#REF!="","",#REF!)</f>
        <v>#REF!</v>
      </c>
      <c r="I42" s="501" t="e">
        <f aca="false">IF(#REF!="","",#REF!)</f>
        <v>#REF!</v>
      </c>
      <c r="J42" s="0" t="s">
        <v>415</v>
      </c>
      <c r="K42" s="504" t="e">
        <f aca="false">IF(G42="","",AVERAGE(G42:I42))</f>
        <v>#REF!</v>
      </c>
      <c r="L42" s="504" t="e">
        <f aca="false">IF(G42="","",MAX(G42:I42)-MIN(G42:I42))</f>
        <v>#REF!</v>
      </c>
      <c r="M42" s="505"/>
      <c r="N42" s="497" t="n">
        <v>2</v>
      </c>
      <c r="O42" s="487" t="e">
        <f aca="false">IF(G42="",NA(),K42)</f>
        <v>#REF!</v>
      </c>
      <c r="P42" s="487" t="e">
        <f aca="false">NA()</f>
        <v>#N/A</v>
      </c>
      <c r="Q42" s="487" t="e">
        <f aca="false">NA()</f>
        <v>#N/A</v>
      </c>
      <c r="R42" s="487" t="e">
        <f aca="false">IF(G42="",NA(),L42)</f>
        <v>#REF!</v>
      </c>
      <c r="S42" s="487" t="e">
        <f aca="false">NA()</f>
        <v>#N/A</v>
      </c>
      <c r="T42" s="487" t="e">
        <f aca="false">NA()</f>
        <v>#N/A</v>
      </c>
      <c r="U42" s="505"/>
      <c r="V42" s="497" t="n">
        <v>2</v>
      </c>
      <c r="W42" s="487" t="e">
        <f aca="false">O42</f>
        <v>#REF!</v>
      </c>
      <c r="X42" s="487" t="e">
        <f aca="false">P42</f>
        <v>#N/A</v>
      </c>
      <c r="Y42" s="487" t="e">
        <f aca="false">Q42</f>
        <v>#N/A</v>
      </c>
      <c r="Z42" s="487" t="e">
        <f aca="false">R42</f>
        <v>#REF!</v>
      </c>
      <c r="AA42" s="487" t="e">
        <f aca="false">S42</f>
        <v>#N/A</v>
      </c>
      <c r="AB42" s="487" t="e">
        <f aca="false">T42</f>
        <v>#N/A</v>
      </c>
      <c r="AC42" s="505"/>
      <c r="AD42" s="497" t="n">
        <v>2</v>
      </c>
      <c r="AE42" s="487" t="e">
        <f aca="false">O42</f>
        <v>#REF!</v>
      </c>
      <c r="AF42" s="487" t="e">
        <f aca="false">P42</f>
        <v>#N/A</v>
      </c>
      <c r="AG42" s="487" t="e">
        <f aca="false">Q42</f>
        <v>#N/A</v>
      </c>
      <c r="AH42" s="487" t="e">
        <f aca="false">R42</f>
        <v>#REF!</v>
      </c>
      <c r="AI42" s="487" t="e">
        <f aca="false">S42</f>
        <v>#N/A</v>
      </c>
      <c r="AJ42" s="487" t="e">
        <f aca="false">T42</f>
        <v>#N/A</v>
      </c>
      <c r="AK42" s="505"/>
      <c r="AL42" s="495" t="n">
        <v>2</v>
      </c>
      <c r="AM42" s="487" t="e">
        <f aca="false">O42</f>
        <v>#REF!</v>
      </c>
      <c r="AN42" s="487" t="e">
        <f aca="false">P42</f>
        <v>#N/A</v>
      </c>
      <c r="AO42" s="487" t="e">
        <f aca="false">Q42</f>
        <v>#N/A</v>
      </c>
      <c r="AP42" s="487" t="e">
        <f aca="false">R42</f>
        <v>#REF!</v>
      </c>
      <c r="AQ42" s="487" t="e">
        <f aca="false">S42</f>
        <v>#N/A</v>
      </c>
      <c r="AR42" s="487" t="e">
        <f aca="false">T42</f>
        <v>#N/A</v>
      </c>
      <c r="AS42" s="505"/>
      <c r="AT42" s="495" t="n">
        <v>2</v>
      </c>
      <c r="AU42" s="487" t="e">
        <f aca="false">O42</f>
        <v>#REF!</v>
      </c>
      <c r="AV42" s="487" t="e">
        <f aca="false">P42</f>
        <v>#N/A</v>
      </c>
      <c r="AW42" s="487" t="e">
        <f aca="false">Q42</f>
        <v>#N/A</v>
      </c>
      <c r="AX42" s="487" t="e">
        <f aca="false">R42</f>
        <v>#REF!</v>
      </c>
      <c r="AY42" s="487" t="e">
        <f aca="false">S42</f>
        <v>#N/A</v>
      </c>
      <c r="AZ42" s="487" t="e">
        <f aca="false">T42</f>
        <v>#N/A</v>
      </c>
      <c r="BA42" s="505"/>
      <c r="BB42" s="495" t="n">
        <v>2</v>
      </c>
      <c r="BC42" s="487" t="e">
        <f aca="false">O42</f>
        <v>#REF!</v>
      </c>
      <c r="BD42" s="487" t="e">
        <f aca="false">P42</f>
        <v>#N/A</v>
      </c>
      <c r="BE42" s="487" t="e">
        <f aca="false">Q42</f>
        <v>#N/A</v>
      </c>
      <c r="BF42" s="487" t="e">
        <f aca="false">R42</f>
        <v>#REF!</v>
      </c>
      <c r="BG42" s="487" t="e">
        <f aca="false">S42</f>
        <v>#N/A</v>
      </c>
      <c r="BH42" s="487" t="e">
        <f aca="false">T42</f>
        <v>#N/A</v>
      </c>
      <c r="BI42" s="505"/>
      <c r="BJ42" s="495" t="n">
        <v>2</v>
      </c>
      <c r="BK42" s="487" t="e">
        <f aca="false">O42</f>
        <v>#REF!</v>
      </c>
      <c r="BL42" s="487" t="e">
        <f aca="false">P42</f>
        <v>#N/A</v>
      </c>
      <c r="BM42" s="487" t="e">
        <f aca="false">Q42</f>
        <v>#N/A</v>
      </c>
      <c r="BN42" s="487" t="e">
        <f aca="false">R42</f>
        <v>#REF!</v>
      </c>
      <c r="BO42" s="487" t="e">
        <f aca="false">S42</f>
        <v>#N/A</v>
      </c>
      <c r="BP42" s="487" t="e">
        <f aca="false">T42</f>
        <v>#N/A</v>
      </c>
      <c r="BQ42" s="505"/>
      <c r="BR42" s="495" t="n">
        <v>2</v>
      </c>
      <c r="BS42" s="487" t="e">
        <f aca="false">O42</f>
        <v>#REF!</v>
      </c>
      <c r="BT42" s="487" t="e">
        <f aca="false">P42</f>
        <v>#N/A</v>
      </c>
      <c r="BU42" s="487" t="e">
        <f aca="false">Q42</f>
        <v>#N/A</v>
      </c>
      <c r="BV42" s="487" t="e">
        <f aca="false">R42</f>
        <v>#REF!</v>
      </c>
      <c r="BW42" s="487" t="e">
        <f aca="false">S42</f>
        <v>#N/A</v>
      </c>
      <c r="BX42" s="487" t="e">
        <f aca="false">T42</f>
        <v>#N/A</v>
      </c>
      <c r="BY42" s="505"/>
      <c r="BZ42" s="495" t="n">
        <v>2</v>
      </c>
      <c r="CA42" s="487" t="e">
        <f aca="false">O42</f>
        <v>#REF!</v>
      </c>
      <c r="CB42" s="487" t="e">
        <f aca="false">P42</f>
        <v>#N/A</v>
      </c>
      <c r="CC42" s="487" t="e">
        <f aca="false">Q42</f>
        <v>#N/A</v>
      </c>
      <c r="CD42" s="487" t="e">
        <f aca="false">R42</f>
        <v>#REF!</v>
      </c>
      <c r="CE42" s="487" t="e">
        <f aca="false">S42</f>
        <v>#N/A</v>
      </c>
      <c r="CF42" s="487" t="e">
        <f aca="false">T42</f>
        <v>#N/A</v>
      </c>
    </row>
    <row r="43" customFormat="false" ht="12.75" hidden="false" customHeight="false" outlineLevel="0" collapsed="false">
      <c r="A43" s="484" t="s">
        <v>416</v>
      </c>
      <c r="B43" s="485"/>
      <c r="C43" s="458" t="e">
        <f aca="false">I35-C40</f>
        <v>#REF!</v>
      </c>
      <c r="E43" s="495"/>
      <c r="F43" s="497" t="n">
        <v>3</v>
      </c>
      <c r="G43" s="501" t="e">
        <f aca="false">IF(#REF!="","",#REF!)</f>
        <v>#REF!</v>
      </c>
      <c r="H43" s="501" t="e">
        <f aca="false">IF(#REF!="","",#REF!)</f>
        <v>#REF!</v>
      </c>
      <c r="I43" s="501" t="e">
        <f aca="false">IF(#REF!="","",#REF!)</f>
        <v>#REF!</v>
      </c>
      <c r="J43" s="0" t="s">
        <v>417</v>
      </c>
      <c r="K43" s="504" t="e">
        <f aca="false">IF(G43="","",AVERAGE(G43:I43))</f>
        <v>#REF!</v>
      </c>
      <c r="L43" s="504" t="e">
        <f aca="false">IF(G43="","",MAX(G43:I43)-MIN(G43:I43))</f>
        <v>#REF!</v>
      </c>
      <c r="M43" s="505"/>
      <c r="N43" s="497" t="n">
        <v>3</v>
      </c>
      <c r="O43" s="487" t="e">
        <f aca="false">IF(G43="",NA(),K43)</f>
        <v>#REF!</v>
      </c>
      <c r="P43" s="487" t="e">
        <f aca="false">NA()</f>
        <v>#N/A</v>
      </c>
      <c r="Q43" s="487" t="e">
        <f aca="false">NA()</f>
        <v>#N/A</v>
      </c>
      <c r="R43" s="487" t="e">
        <f aca="false">IF(G43="",NA(),L43)</f>
        <v>#REF!</v>
      </c>
      <c r="S43" s="487" t="e">
        <f aca="false">NA()</f>
        <v>#N/A</v>
      </c>
      <c r="T43" s="487" t="e">
        <f aca="false">NA()</f>
        <v>#N/A</v>
      </c>
      <c r="U43" s="505"/>
      <c r="V43" s="497" t="n">
        <v>3</v>
      </c>
      <c r="W43" s="487" t="e">
        <f aca="false">O43</f>
        <v>#REF!</v>
      </c>
      <c r="X43" s="487" t="e">
        <f aca="false">P43</f>
        <v>#N/A</v>
      </c>
      <c r="Y43" s="487" t="e">
        <f aca="false">Q43</f>
        <v>#N/A</v>
      </c>
      <c r="Z43" s="487" t="e">
        <f aca="false">R43</f>
        <v>#REF!</v>
      </c>
      <c r="AA43" s="487" t="e">
        <f aca="false">S43</f>
        <v>#N/A</v>
      </c>
      <c r="AB43" s="487" t="e">
        <f aca="false">T43</f>
        <v>#N/A</v>
      </c>
      <c r="AC43" s="505"/>
      <c r="AD43" s="497" t="n">
        <v>3</v>
      </c>
      <c r="AE43" s="487" t="e">
        <f aca="false">O43</f>
        <v>#REF!</v>
      </c>
      <c r="AF43" s="487" t="e">
        <f aca="false">P43</f>
        <v>#N/A</v>
      </c>
      <c r="AG43" s="487" t="e">
        <f aca="false">Q43</f>
        <v>#N/A</v>
      </c>
      <c r="AH43" s="487" t="e">
        <f aca="false">R43</f>
        <v>#REF!</v>
      </c>
      <c r="AI43" s="487" t="e">
        <f aca="false">S43</f>
        <v>#N/A</v>
      </c>
      <c r="AJ43" s="487" t="e">
        <f aca="false">T43</f>
        <v>#N/A</v>
      </c>
      <c r="AK43" s="505"/>
      <c r="AL43" s="495" t="n">
        <v>3</v>
      </c>
      <c r="AM43" s="487" t="e">
        <f aca="false">O43</f>
        <v>#REF!</v>
      </c>
      <c r="AN43" s="487" t="e">
        <f aca="false">P43</f>
        <v>#N/A</v>
      </c>
      <c r="AO43" s="487" t="e">
        <f aca="false">Q43</f>
        <v>#N/A</v>
      </c>
      <c r="AP43" s="487" t="e">
        <f aca="false">R43</f>
        <v>#REF!</v>
      </c>
      <c r="AQ43" s="487" t="e">
        <f aca="false">S43</f>
        <v>#N/A</v>
      </c>
      <c r="AR43" s="487" t="e">
        <f aca="false">T43</f>
        <v>#N/A</v>
      </c>
      <c r="AS43" s="505"/>
      <c r="AT43" s="495" t="n">
        <v>3</v>
      </c>
      <c r="AU43" s="487" t="e">
        <f aca="false">O43</f>
        <v>#REF!</v>
      </c>
      <c r="AV43" s="487" t="e">
        <f aca="false">P43</f>
        <v>#N/A</v>
      </c>
      <c r="AW43" s="487" t="e">
        <f aca="false">Q43</f>
        <v>#N/A</v>
      </c>
      <c r="AX43" s="487" t="e">
        <f aca="false">R43</f>
        <v>#REF!</v>
      </c>
      <c r="AY43" s="487" t="e">
        <f aca="false">S43</f>
        <v>#N/A</v>
      </c>
      <c r="AZ43" s="487" t="e">
        <f aca="false">T43</f>
        <v>#N/A</v>
      </c>
      <c r="BA43" s="505"/>
      <c r="BB43" s="495" t="n">
        <v>3</v>
      </c>
      <c r="BC43" s="487" t="e">
        <f aca="false">O43</f>
        <v>#REF!</v>
      </c>
      <c r="BD43" s="487" t="e">
        <f aca="false">P43</f>
        <v>#N/A</v>
      </c>
      <c r="BE43" s="487" t="e">
        <f aca="false">Q43</f>
        <v>#N/A</v>
      </c>
      <c r="BF43" s="487" t="e">
        <f aca="false">R43</f>
        <v>#REF!</v>
      </c>
      <c r="BG43" s="487" t="e">
        <f aca="false">S43</f>
        <v>#N/A</v>
      </c>
      <c r="BH43" s="487" t="e">
        <f aca="false">T43</f>
        <v>#N/A</v>
      </c>
      <c r="BI43" s="505"/>
      <c r="BJ43" s="495" t="n">
        <v>3</v>
      </c>
      <c r="BK43" s="487" t="e">
        <f aca="false">O43</f>
        <v>#REF!</v>
      </c>
      <c r="BL43" s="487" t="e">
        <f aca="false">P43</f>
        <v>#N/A</v>
      </c>
      <c r="BM43" s="487" t="e">
        <f aca="false">Q43</f>
        <v>#N/A</v>
      </c>
      <c r="BN43" s="487" t="e">
        <f aca="false">R43</f>
        <v>#REF!</v>
      </c>
      <c r="BO43" s="487" t="e">
        <f aca="false">S43</f>
        <v>#N/A</v>
      </c>
      <c r="BP43" s="487" t="e">
        <f aca="false">T43</f>
        <v>#N/A</v>
      </c>
      <c r="BQ43" s="505"/>
      <c r="BR43" s="495" t="n">
        <v>3</v>
      </c>
      <c r="BS43" s="487" t="e">
        <f aca="false">O43</f>
        <v>#REF!</v>
      </c>
      <c r="BT43" s="487" t="e">
        <f aca="false">P43</f>
        <v>#N/A</v>
      </c>
      <c r="BU43" s="487" t="e">
        <f aca="false">Q43</f>
        <v>#N/A</v>
      </c>
      <c r="BV43" s="487" t="e">
        <f aca="false">R43</f>
        <v>#REF!</v>
      </c>
      <c r="BW43" s="487" t="e">
        <f aca="false">S43</f>
        <v>#N/A</v>
      </c>
      <c r="BX43" s="487" t="e">
        <f aca="false">T43</f>
        <v>#N/A</v>
      </c>
      <c r="BY43" s="503" t="s">
        <v>418</v>
      </c>
      <c r="BZ43" s="495" t="n">
        <v>1</v>
      </c>
      <c r="CA43" s="487" t="e">
        <f aca="false">O51</f>
        <v>#N/A</v>
      </c>
      <c r="CB43" s="487" t="e">
        <f aca="false">P51</f>
        <v>#REF!</v>
      </c>
      <c r="CC43" s="487" t="e">
        <f aca="false">Q51</f>
        <v>#N/A</v>
      </c>
      <c r="CD43" s="487" t="e">
        <f aca="false">R51</f>
        <v>#N/A</v>
      </c>
      <c r="CE43" s="487" t="e">
        <f aca="false">S51</f>
        <v>#REF!</v>
      </c>
      <c r="CF43" s="487" t="e">
        <f aca="false">T51</f>
        <v>#N/A</v>
      </c>
    </row>
    <row r="44" customFormat="false" ht="12.75" hidden="false" customHeight="false" outlineLevel="0" collapsed="false">
      <c r="A44" s="484" t="s">
        <v>419</v>
      </c>
      <c r="B44" s="485"/>
      <c r="C44" s="458" t="e">
        <f aca="false">K35-C40-C42-C43</f>
        <v>#REF!</v>
      </c>
      <c r="E44" s="495"/>
      <c r="F44" s="497" t="n">
        <v>4</v>
      </c>
      <c r="G44" s="501" t="e">
        <f aca="false">IF(#REF!="","",#REF!)</f>
        <v>#REF!</v>
      </c>
      <c r="H44" s="501" t="e">
        <f aca="false">IF(#REF!="","",#REF!)</f>
        <v>#REF!</v>
      </c>
      <c r="I44" s="501" t="e">
        <f aca="false">IF(#REF!="","",#REF!)</f>
        <v>#REF!</v>
      </c>
      <c r="K44" s="504" t="e">
        <f aca="false">IF(G44="","",AVERAGE(G44:I44))</f>
        <v>#REF!</v>
      </c>
      <c r="L44" s="504" t="e">
        <f aca="false">IF(G44="","",MAX(G44:I44)-MIN(G44:I44))</f>
        <v>#REF!</v>
      </c>
      <c r="M44" s="505"/>
      <c r="N44" s="497" t="n">
        <v>4</v>
      </c>
      <c r="O44" s="487" t="e">
        <f aca="false">IF(G44="",NA(),K44)</f>
        <v>#REF!</v>
      </c>
      <c r="P44" s="487" t="e">
        <f aca="false">NA()</f>
        <v>#N/A</v>
      </c>
      <c r="Q44" s="487" t="e">
        <f aca="false">NA()</f>
        <v>#N/A</v>
      </c>
      <c r="R44" s="487" t="e">
        <f aca="false">IF(G44="",NA(),L44)</f>
        <v>#REF!</v>
      </c>
      <c r="S44" s="487" t="e">
        <f aca="false">NA()</f>
        <v>#N/A</v>
      </c>
      <c r="T44" s="487" t="e">
        <f aca="false">NA()</f>
        <v>#N/A</v>
      </c>
      <c r="U44" s="505"/>
      <c r="V44" s="497" t="n">
        <v>4</v>
      </c>
      <c r="W44" s="487" t="e">
        <f aca="false">O44</f>
        <v>#REF!</v>
      </c>
      <c r="X44" s="487" t="e">
        <f aca="false">P44</f>
        <v>#N/A</v>
      </c>
      <c r="Y44" s="487" t="e">
        <f aca="false">Q44</f>
        <v>#N/A</v>
      </c>
      <c r="Z44" s="487" t="e">
        <f aca="false">R44</f>
        <v>#REF!</v>
      </c>
      <c r="AA44" s="487" t="e">
        <f aca="false">S44</f>
        <v>#N/A</v>
      </c>
      <c r="AB44" s="487" t="e">
        <f aca="false">T44</f>
        <v>#N/A</v>
      </c>
      <c r="AC44" s="505"/>
      <c r="AD44" s="497" t="n">
        <v>4</v>
      </c>
      <c r="AE44" s="487" t="e">
        <f aca="false">O44</f>
        <v>#REF!</v>
      </c>
      <c r="AF44" s="487" t="e">
        <f aca="false">P44</f>
        <v>#N/A</v>
      </c>
      <c r="AG44" s="487" t="e">
        <f aca="false">Q44</f>
        <v>#N/A</v>
      </c>
      <c r="AH44" s="487" t="e">
        <f aca="false">R44</f>
        <v>#REF!</v>
      </c>
      <c r="AI44" s="487" t="e">
        <f aca="false">S44</f>
        <v>#N/A</v>
      </c>
      <c r="AJ44" s="487" t="e">
        <f aca="false">T44</f>
        <v>#N/A</v>
      </c>
      <c r="AK44" s="505"/>
      <c r="AL44" s="495" t="n">
        <v>4</v>
      </c>
      <c r="AM44" s="487" t="e">
        <f aca="false">O44</f>
        <v>#REF!</v>
      </c>
      <c r="AN44" s="487" t="e">
        <f aca="false">P44</f>
        <v>#N/A</v>
      </c>
      <c r="AO44" s="487" t="e">
        <f aca="false">Q44</f>
        <v>#N/A</v>
      </c>
      <c r="AP44" s="487" t="e">
        <f aca="false">R44</f>
        <v>#REF!</v>
      </c>
      <c r="AQ44" s="487" t="e">
        <f aca="false">S44</f>
        <v>#N/A</v>
      </c>
      <c r="AR44" s="487" t="e">
        <f aca="false">T44</f>
        <v>#N/A</v>
      </c>
      <c r="AS44" s="505"/>
      <c r="AT44" s="495" t="n">
        <v>4</v>
      </c>
      <c r="AU44" s="487" t="e">
        <f aca="false">O44</f>
        <v>#REF!</v>
      </c>
      <c r="AV44" s="487" t="e">
        <f aca="false">P44</f>
        <v>#N/A</v>
      </c>
      <c r="AW44" s="487" t="e">
        <f aca="false">Q44</f>
        <v>#N/A</v>
      </c>
      <c r="AX44" s="487" t="e">
        <f aca="false">R44</f>
        <v>#REF!</v>
      </c>
      <c r="AY44" s="487" t="e">
        <f aca="false">S44</f>
        <v>#N/A</v>
      </c>
      <c r="AZ44" s="487" t="e">
        <f aca="false">T44</f>
        <v>#N/A</v>
      </c>
      <c r="BA44" s="505"/>
      <c r="BB44" s="495" t="n">
        <v>4</v>
      </c>
      <c r="BC44" s="487" t="e">
        <f aca="false">O44</f>
        <v>#REF!</v>
      </c>
      <c r="BD44" s="487" t="e">
        <f aca="false">P44</f>
        <v>#N/A</v>
      </c>
      <c r="BE44" s="487" t="e">
        <f aca="false">Q44</f>
        <v>#N/A</v>
      </c>
      <c r="BF44" s="487" t="e">
        <f aca="false">R44</f>
        <v>#REF!</v>
      </c>
      <c r="BG44" s="487" t="e">
        <f aca="false">S44</f>
        <v>#N/A</v>
      </c>
      <c r="BH44" s="487" t="e">
        <f aca="false">T44</f>
        <v>#N/A</v>
      </c>
      <c r="BI44" s="505"/>
      <c r="BJ44" s="495" t="n">
        <v>4</v>
      </c>
      <c r="BK44" s="487" t="e">
        <f aca="false">O44</f>
        <v>#REF!</v>
      </c>
      <c r="BL44" s="487" t="e">
        <f aca="false">P44</f>
        <v>#N/A</v>
      </c>
      <c r="BM44" s="487" t="e">
        <f aca="false">Q44</f>
        <v>#N/A</v>
      </c>
      <c r="BN44" s="487" t="e">
        <f aca="false">R44</f>
        <v>#REF!</v>
      </c>
      <c r="BO44" s="487" t="e">
        <f aca="false">S44</f>
        <v>#N/A</v>
      </c>
      <c r="BP44" s="487" t="e">
        <f aca="false">T44</f>
        <v>#N/A</v>
      </c>
      <c r="BQ44" s="503" t="s">
        <v>418</v>
      </c>
      <c r="BR44" s="495" t="n">
        <v>1</v>
      </c>
      <c r="BS44" s="487" t="e">
        <f aca="false">O51</f>
        <v>#N/A</v>
      </c>
      <c r="BT44" s="487" t="e">
        <f aca="false">P51</f>
        <v>#REF!</v>
      </c>
      <c r="BU44" s="487" t="e">
        <f aca="false">Q51</f>
        <v>#N/A</v>
      </c>
      <c r="BV44" s="487" t="e">
        <f aca="false">R51</f>
        <v>#N/A</v>
      </c>
      <c r="BW44" s="487" t="e">
        <f aca="false">S51</f>
        <v>#REF!</v>
      </c>
      <c r="BX44" s="487" t="e">
        <f aca="false">T51</f>
        <v>#N/A</v>
      </c>
      <c r="BY44" s="495"/>
      <c r="BZ44" s="495" t="n">
        <v>2</v>
      </c>
      <c r="CA44" s="487" t="e">
        <f aca="false">O52</f>
        <v>#N/A</v>
      </c>
      <c r="CB44" s="487" t="e">
        <f aca="false">P52</f>
        <v>#REF!</v>
      </c>
      <c r="CC44" s="487" t="e">
        <f aca="false">Q52</f>
        <v>#N/A</v>
      </c>
      <c r="CD44" s="487" t="e">
        <f aca="false">R52</f>
        <v>#N/A</v>
      </c>
      <c r="CE44" s="487" t="e">
        <f aca="false">S52</f>
        <v>#REF!</v>
      </c>
      <c r="CF44" s="487" t="e">
        <f aca="false">T52</f>
        <v>#N/A</v>
      </c>
    </row>
    <row r="45" customFormat="false" ht="12.75" hidden="false" customHeight="false" outlineLevel="0" collapsed="false">
      <c r="A45" s="484" t="s">
        <v>420</v>
      </c>
      <c r="B45" s="485"/>
      <c r="C45" s="458" t="e">
        <f aca="false">C41-C42-C43-C44</f>
        <v>#REF!</v>
      </c>
      <c r="E45" s="495"/>
      <c r="F45" s="497" t="n">
        <v>5</v>
      </c>
      <c r="G45" s="501" t="e">
        <f aca="false">IF(#REF!="","",#REF!)</f>
        <v>#REF!</v>
      </c>
      <c r="H45" s="501" t="e">
        <f aca="false">IF(#REF!="","",#REF!)</f>
        <v>#REF!</v>
      </c>
      <c r="I45" s="501" t="e">
        <f aca="false">IF(#REF!="","",#REF!)</f>
        <v>#REF!</v>
      </c>
      <c r="K45" s="504" t="e">
        <f aca="false">IF(G45="","",AVERAGE(G45:I45))</f>
        <v>#REF!</v>
      </c>
      <c r="L45" s="504" t="e">
        <f aca="false">IF(G45="","",MAX(G45:I45)-MIN(G45:I45))</f>
        <v>#REF!</v>
      </c>
      <c r="M45" s="505"/>
      <c r="N45" s="497" t="n">
        <v>5</v>
      </c>
      <c r="O45" s="487" t="e">
        <f aca="false">IF(G45="",NA(),K45)</f>
        <v>#REF!</v>
      </c>
      <c r="P45" s="487" t="e">
        <f aca="false">NA()</f>
        <v>#N/A</v>
      </c>
      <c r="Q45" s="487" t="e">
        <f aca="false">NA()</f>
        <v>#N/A</v>
      </c>
      <c r="R45" s="487" t="e">
        <f aca="false">IF(G45="",NA(),L45)</f>
        <v>#REF!</v>
      </c>
      <c r="S45" s="487" t="e">
        <f aca="false">NA()</f>
        <v>#N/A</v>
      </c>
      <c r="T45" s="487" t="e">
        <f aca="false">NA()</f>
        <v>#N/A</v>
      </c>
      <c r="U45" s="505"/>
      <c r="V45" s="497" t="n">
        <v>5</v>
      </c>
      <c r="W45" s="487" t="e">
        <f aca="false">O45</f>
        <v>#REF!</v>
      </c>
      <c r="X45" s="487" t="e">
        <f aca="false">P45</f>
        <v>#N/A</v>
      </c>
      <c r="Y45" s="487" t="e">
        <f aca="false">Q45</f>
        <v>#N/A</v>
      </c>
      <c r="Z45" s="487" t="e">
        <f aca="false">R45</f>
        <v>#REF!</v>
      </c>
      <c r="AA45" s="487" t="e">
        <f aca="false">S45</f>
        <v>#N/A</v>
      </c>
      <c r="AB45" s="487" t="e">
        <f aca="false">T45</f>
        <v>#N/A</v>
      </c>
      <c r="AC45" s="505"/>
      <c r="AD45" s="497" t="n">
        <v>5</v>
      </c>
      <c r="AE45" s="487" t="e">
        <f aca="false">O45</f>
        <v>#REF!</v>
      </c>
      <c r="AF45" s="487" t="e">
        <f aca="false">P45</f>
        <v>#N/A</v>
      </c>
      <c r="AG45" s="487" t="e">
        <f aca="false">Q45</f>
        <v>#N/A</v>
      </c>
      <c r="AH45" s="487" t="e">
        <f aca="false">R45</f>
        <v>#REF!</v>
      </c>
      <c r="AI45" s="487" t="e">
        <f aca="false">S45</f>
        <v>#N/A</v>
      </c>
      <c r="AJ45" s="487" t="e">
        <f aca="false">T45</f>
        <v>#N/A</v>
      </c>
      <c r="AK45" s="505"/>
      <c r="AL45" s="495" t="n">
        <v>5</v>
      </c>
      <c r="AM45" s="487" t="e">
        <f aca="false">O45</f>
        <v>#REF!</v>
      </c>
      <c r="AN45" s="487" t="e">
        <f aca="false">P45</f>
        <v>#N/A</v>
      </c>
      <c r="AO45" s="487" t="e">
        <f aca="false">Q45</f>
        <v>#N/A</v>
      </c>
      <c r="AP45" s="487" t="e">
        <f aca="false">R45</f>
        <v>#REF!</v>
      </c>
      <c r="AQ45" s="487" t="e">
        <f aca="false">S45</f>
        <v>#N/A</v>
      </c>
      <c r="AR45" s="487" t="e">
        <f aca="false">T45</f>
        <v>#N/A</v>
      </c>
      <c r="AS45" s="505"/>
      <c r="AT45" s="495" t="n">
        <v>5</v>
      </c>
      <c r="AU45" s="487" t="e">
        <f aca="false">O45</f>
        <v>#REF!</v>
      </c>
      <c r="AV45" s="487" t="e">
        <f aca="false">P45</f>
        <v>#N/A</v>
      </c>
      <c r="AW45" s="487" t="e">
        <f aca="false">Q45</f>
        <v>#N/A</v>
      </c>
      <c r="AX45" s="487" t="e">
        <f aca="false">R45</f>
        <v>#REF!</v>
      </c>
      <c r="AY45" s="487" t="e">
        <f aca="false">S45</f>
        <v>#N/A</v>
      </c>
      <c r="AZ45" s="487" t="e">
        <f aca="false">T45</f>
        <v>#N/A</v>
      </c>
      <c r="BA45" s="505"/>
      <c r="BB45" s="495" t="n">
        <v>5</v>
      </c>
      <c r="BC45" s="487" t="e">
        <f aca="false">O45</f>
        <v>#REF!</v>
      </c>
      <c r="BD45" s="487" t="e">
        <f aca="false">P45</f>
        <v>#N/A</v>
      </c>
      <c r="BE45" s="487" t="e">
        <f aca="false">Q45</f>
        <v>#N/A</v>
      </c>
      <c r="BF45" s="487" t="e">
        <f aca="false">R45</f>
        <v>#REF!</v>
      </c>
      <c r="BG45" s="487" t="e">
        <f aca="false">S45</f>
        <v>#N/A</v>
      </c>
      <c r="BH45" s="487" t="e">
        <f aca="false">T45</f>
        <v>#N/A</v>
      </c>
      <c r="BI45" s="503" t="s">
        <v>418</v>
      </c>
      <c r="BJ45" s="495" t="n">
        <v>1</v>
      </c>
      <c r="BK45" s="487" t="e">
        <f aca="false">O51</f>
        <v>#N/A</v>
      </c>
      <c r="BL45" s="487" t="e">
        <f aca="false">P51</f>
        <v>#REF!</v>
      </c>
      <c r="BM45" s="487" t="e">
        <f aca="false">Q51</f>
        <v>#N/A</v>
      </c>
      <c r="BN45" s="487" t="e">
        <f aca="false">R51</f>
        <v>#N/A</v>
      </c>
      <c r="BO45" s="487" t="e">
        <f aca="false">S51</f>
        <v>#REF!</v>
      </c>
      <c r="BP45" s="487" t="e">
        <f aca="false">T51</f>
        <v>#N/A</v>
      </c>
      <c r="BQ45" s="495"/>
      <c r="BR45" s="495" t="n">
        <v>2</v>
      </c>
      <c r="BS45" s="487" t="e">
        <f aca="false">O52</f>
        <v>#N/A</v>
      </c>
      <c r="BT45" s="487" t="e">
        <f aca="false">P52</f>
        <v>#REF!</v>
      </c>
      <c r="BU45" s="487" t="e">
        <f aca="false">Q52</f>
        <v>#N/A</v>
      </c>
      <c r="BV45" s="487" t="e">
        <f aca="false">R52</f>
        <v>#N/A</v>
      </c>
      <c r="BW45" s="487" t="e">
        <f aca="false">S52</f>
        <v>#REF!</v>
      </c>
      <c r="BX45" s="487" t="e">
        <f aca="false">T52</f>
        <v>#N/A</v>
      </c>
      <c r="BY45" s="503" t="s">
        <v>421</v>
      </c>
      <c r="BZ45" s="495" t="n">
        <v>1</v>
      </c>
      <c r="CA45" s="487" t="e">
        <f aca="false">O61</f>
        <v>#N/A</v>
      </c>
      <c r="CB45" s="487" t="e">
        <f aca="false">P61</f>
        <v>#N/A</v>
      </c>
      <c r="CC45" s="487" t="e">
        <f aca="false">Q61</f>
        <v>#REF!</v>
      </c>
      <c r="CD45" s="487" t="e">
        <f aca="false">R61</f>
        <v>#N/A</v>
      </c>
      <c r="CE45" s="487" t="e">
        <f aca="false">S61</f>
        <v>#N/A</v>
      </c>
      <c r="CF45" s="487" t="e">
        <f aca="false">T61</f>
        <v>#REF!</v>
      </c>
    </row>
    <row r="46" customFormat="false" ht="12.75" hidden="false" customHeight="false" outlineLevel="0" collapsed="false">
      <c r="A46" s="449"/>
      <c r="E46" s="495"/>
      <c r="F46" s="497" t="n">
        <v>6</v>
      </c>
      <c r="G46" s="501" t="e">
        <f aca="false">IF(#REF!="","",#REF!)</f>
        <v>#REF!</v>
      </c>
      <c r="H46" s="501" t="e">
        <f aca="false">IF(#REF!="","",#REF!)</f>
        <v>#REF!</v>
      </c>
      <c r="I46" s="501" t="e">
        <f aca="false">IF(#REF!="","",#REF!)</f>
        <v>#REF!</v>
      </c>
      <c r="K46" s="504" t="e">
        <f aca="false">IF(G46="","",AVERAGE(G46:I46))</f>
        <v>#REF!</v>
      </c>
      <c r="L46" s="504" t="e">
        <f aca="false">IF(G46="","",MAX(G46:I46)-MIN(G46:I46))</f>
        <v>#REF!</v>
      </c>
      <c r="M46" s="505"/>
      <c r="N46" s="497" t="n">
        <v>6</v>
      </c>
      <c r="O46" s="487" t="e">
        <f aca="false">IF(G46="",NA(),K46)</f>
        <v>#REF!</v>
      </c>
      <c r="P46" s="487" t="e">
        <f aca="false">NA()</f>
        <v>#N/A</v>
      </c>
      <c r="Q46" s="487" t="e">
        <f aca="false">NA()</f>
        <v>#N/A</v>
      </c>
      <c r="R46" s="487" t="e">
        <f aca="false">IF(G46="",NA(),L46)</f>
        <v>#REF!</v>
      </c>
      <c r="S46" s="487" t="e">
        <f aca="false">NA()</f>
        <v>#N/A</v>
      </c>
      <c r="T46" s="487" t="e">
        <f aca="false">NA()</f>
        <v>#N/A</v>
      </c>
      <c r="U46" s="505"/>
      <c r="V46" s="497" t="n">
        <v>6</v>
      </c>
      <c r="W46" s="487" t="e">
        <f aca="false">O46</f>
        <v>#REF!</v>
      </c>
      <c r="X46" s="487" t="e">
        <f aca="false">P46</f>
        <v>#N/A</v>
      </c>
      <c r="Y46" s="487" t="e">
        <f aca="false">Q46</f>
        <v>#N/A</v>
      </c>
      <c r="Z46" s="487" t="e">
        <f aca="false">R46</f>
        <v>#REF!</v>
      </c>
      <c r="AA46" s="487" t="e">
        <f aca="false">S46</f>
        <v>#N/A</v>
      </c>
      <c r="AB46" s="487" t="e">
        <f aca="false">T46</f>
        <v>#N/A</v>
      </c>
      <c r="AC46" s="505"/>
      <c r="AD46" s="497" t="n">
        <v>6</v>
      </c>
      <c r="AE46" s="487" t="e">
        <f aca="false">O46</f>
        <v>#REF!</v>
      </c>
      <c r="AF46" s="487" t="e">
        <f aca="false">P46</f>
        <v>#N/A</v>
      </c>
      <c r="AG46" s="487" t="e">
        <f aca="false">Q46</f>
        <v>#N/A</v>
      </c>
      <c r="AH46" s="487" t="e">
        <f aca="false">R46</f>
        <v>#REF!</v>
      </c>
      <c r="AI46" s="487" t="e">
        <f aca="false">S46</f>
        <v>#N/A</v>
      </c>
      <c r="AJ46" s="487" t="e">
        <f aca="false">T46</f>
        <v>#N/A</v>
      </c>
      <c r="AK46" s="505"/>
      <c r="AL46" s="495" t="n">
        <v>6</v>
      </c>
      <c r="AM46" s="487" t="e">
        <f aca="false">O46</f>
        <v>#REF!</v>
      </c>
      <c r="AN46" s="487" t="e">
        <f aca="false">P46</f>
        <v>#N/A</v>
      </c>
      <c r="AO46" s="487" t="e">
        <f aca="false">Q46</f>
        <v>#N/A</v>
      </c>
      <c r="AP46" s="487" t="e">
        <f aca="false">R46</f>
        <v>#REF!</v>
      </c>
      <c r="AQ46" s="487" t="e">
        <f aca="false">S46</f>
        <v>#N/A</v>
      </c>
      <c r="AR46" s="487" t="e">
        <f aca="false">T46</f>
        <v>#N/A</v>
      </c>
      <c r="AS46" s="505"/>
      <c r="AT46" s="495" t="n">
        <v>6</v>
      </c>
      <c r="AU46" s="487" t="e">
        <f aca="false">O46</f>
        <v>#REF!</v>
      </c>
      <c r="AV46" s="487" t="e">
        <f aca="false">P46</f>
        <v>#N/A</v>
      </c>
      <c r="AW46" s="487" t="e">
        <f aca="false">Q46</f>
        <v>#N/A</v>
      </c>
      <c r="AX46" s="487" t="e">
        <f aca="false">R46</f>
        <v>#REF!</v>
      </c>
      <c r="AY46" s="487" t="e">
        <f aca="false">S46</f>
        <v>#N/A</v>
      </c>
      <c r="AZ46" s="487" t="e">
        <f aca="false">T46</f>
        <v>#N/A</v>
      </c>
      <c r="BA46" s="503" t="s">
        <v>418</v>
      </c>
      <c r="BB46" s="495" t="n">
        <v>1</v>
      </c>
      <c r="BC46" s="487" t="e">
        <f aca="false">O51</f>
        <v>#N/A</v>
      </c>
      <c r="BD46" s="487" t="e">
        <f aca="false">P51</f>
        <v>#REF!</v>
      </c>
      <c r="BE46" s="487" t="e">
        <f aca="false">Q51</f>
        <v>#N/A</v>
      </c>
      <c r="BF46" s="487" t="e">
        <f aca="false">R51</f>
        <v>#N/A</v>
      </c>
      <c r="BG46" s="487" t="e">
        <f aca="false">S51</f>
        <v>#REF!</v>
      </c>
      <c r="BH46" s="487" t="e">
        <f aca="false">T51</f>
        <v>#N/A</v>
      </c>
      <c r="BI46" s="495"/>
      <c r="BJ46" s="495" t="n">
        <v>2</v>
      </c>
      <c r="BK46" s="487" t="e">
        <f aca="false">O52</f>
        <v>#N/A</v>
      </c>
      <c r="BL46" s="487" t="e">
        <f aca="false">P52</f>
        <v>#REF!</v>
      </c>
      <c r="BM46" s="487" t="e">
        <f aca="false">Q52</f>
        <v>#N/A</v>
      </c>
      <c r="BN46" s="487" t="e">
        <f aca="false">R52</f>
        <v>#N/A</v>
      </c>
      <c r="BO46" s="487" t="e">
        <f aca="false">S52</f>
        <v>#REF!</v>
      </c>
      <c r="BP46" s="487" t="e">
        <f aca="false">T52</f>
        <v>#N/A</v>
      </c>
      <c r="BQ46" s="495"/>
      <c r="BR46" s="495" t="n">
        <v>3</v>
      </c>
      <c r="BS46" s="487" t="e">
        <f aca="false">O53</f>
        <v>#N/A</v>
      </c>
      <c r="BT46" s="487" t="e">
        <f aca="false">P53</f>
        <v>#REF!</v>
      </c>
      <c r="BU46" s="487" t="e">
        <f aca="false">Q53</f>
        <v>#N/A</v>
      </c>
      <c r="BV46" s="487" t="e">
        <f aca="false">R53</f>
        <v>#N/A</v>
      </c>
      <c r="BW46" s="487" t="e">
        <f aca="false">S53</f>
        <v>#REF!</v>
      </c>
      <c r="BX46" s="487" t="e">
        <f aca="false">T53</f>
        <v>#N/A</v>
      </c>
      <c r="BY46" s="495"/>
      <c r="BZ46" s="495" t="n">
        <v>2</v>
      </c>
      <c r="CA46" s="487" t="e">
        <f aca="false">O62</f>
        <v>#N/A</v>
      </c>
      <c r="CB46" s="487" t="e">
        <f aca="false">P62</f>
        <v>#N/A</v>
      </c>
      <c r="CC46" s="487" t="e">
        <f aca="false">Q62</f>
        <v>#REF!</v>
      </c>
      <c r="CD46" s="487" t="e">
        <f aca="false">R62</f>
        <v>#N/A</v>
      </c>
      <c r="CE46" s="487" t="e">
        <f aca="false">S62</f>
        <v>#N/A</v>
      </c>
      <c r="CF46" s="487" t="e">
        <f aca="false">T62</f>
        <v>#REF!</v>
      </c>
    </row>
    <row r="47" customFormat="false" ht="12.75" hidden="false" customHeight="false" outlineLevel="0" collapsed="false">
      <c r="A47" s="449"/>
      <c r="E47" s="495"/>
      <c r="F47" s="497" t="n">
        <v>7</v>
      </c>
      <c r="G47" s="501" t="e">
        <f aca="false">IF(#REF!="","",#REF!)</f>
        <v>#REF!</v>
      </c>
      <c r="H47" s="501" t="e">
        <f aca="false">IF(#REF!="","",#REF!)</f>
        <v>#REF!</v>
      </c>
      <c r="I47" s="501" t="e">
        <f aca="false">IF(#REF!="","",#REF!)</f>
        <v>#REF!</v>
      </c>
      <c r="K47" s="504" t="e">
        <f aca="false">IF(G47="","",AVERAGE(G47:I47))</f>
        <v>#REF!</v>
      </c>
      <c r="L47" s="504" t="e">
        <f aca="false">IF(G47="","",MAX(G47:I47)-MIN(G47:I47))</f>
        <v>#REF!</v>
      </c>
      <c r="M47" s="505"/>
      <c r="N47" s="497" t="n">
        <v>7</v>
      </c>
      <c r="O47" s="487" t="e">
        <f aca="false">IF(G47="",NA(),K47)</f>
        <v>#REF!</v>
      </c>
      <c r="P47" s="487" t="e">
        <f aca="false">NA()</f>
        <v>#N/A</v>
      </c>
      <c r="Q47" s="487" t="e">
        <f aca="false">NA()</f>
        <v>#N/A</v>
      </c>
      <c r="R47" s="487" t="e">
        <f aca="false">IF(G47="",NA(),L47)</f>
        <v>#REF!</v>
      </c>
      <c r="S47" s="487" t="e">
        <f aca="false">NA()</f>
        <v>#N/A</v>
      </c>
      <c r="T47" s="487" t="e">
        <f aca="false">NA()</f>
        <v>#N/A</v>
      </c>
      <c r="U47" s="505"/>
      <c r="V47" s="497" t="n">
        <v>7</v>
      </c>
      <c r="W47" s="487" t="e">
        <f aca="false">O47</f>
        <v>#REF!</v>
      </c>
      <c r="X47" s="487" t="e">
        <f aca="false">P47</f>
        <v>#N/A</v>
      </c>
      <c r="Y47" s="487" t="e">
        <f aca="false">Q47</f>
        <v>#N/A</v>
      </c>
      <c r="Z47" s="487" t="e">
        <f aca="false">R47</f>
        <v>#REF!</v>
      </c>
      <c r="AA47" s="487" t="e">
        <f aca="false">S47</f>
        <v>#N/A</v>
      </c>
      <c r="AB47" s="487" t="e">
        <f aca="false">T47</f>
        <v>#N/A</v>
      </c>
      <c r="AC47" s="505"/>
      <c r="AD47" s="497" t="n">
        <v>7</v>
      </c>
      <c r="AE47" s="487" t="e">
        <f aca="false">O47</f>
        <v>#REF!</v>
      </c>
      <c r="AF47" s="487" t="e">
        <f aca="false">P47</f>
        <v>#N/A</v>
      </c>
      <c r="AG47" s="487" t="e">
        <f aca="false">Q47</f>
        <v>#N/A</v>
      </c>
      <c r="AH47" s="487" t="e">
        <f aca="false">R47</f>
        <v>#REF!</v>
      </c>
      <c r="AI47" s="487" t="e">
        <f aca="false">S47</f>
        <v>#N/A</v>
      </c>
      <c r="AJ47" s="487" t="e">
        <f aca="false">T47</f>
        <v>#N/A</v>
      </c>
      <c r="AK47" s="505"/>
      <c r="AL47" s="495" t="n">
        <v>7</v>
      </c>
      <c r="AM47" s="487" t="e">
        <f aca="false">O47</f>
        <v>#REF!</v>
      </c>
      <c r="AN47" s="487" t="e">
        <f aca="false">P47</f>
        <v>#N/A</v>
      </c>
      <c r="AO47" s="487" t="e">
        <f aca="false">Q47</f>
        <v>#N/A</v>
      </c>
      <c r="AP47" s="487" t="e">
        <f aca="false">R47</f>
        <v>#REF!</v>
      </c>
      <c r="AQ47" s="487" t="e">
        <f aca="false">S47</f>
        <v>#N/A</v>
      </c>
      <c r="AR47" s="487" t="e">
        <f aca="false">T47</f>
        <v>#N/A</v>
      </c>
      <c r="AS47" s="503" t="s">
        <v>418</v>
      </c>
      <c r="AT47" s="495" t="n">
        <v>1</v>
      </c>
      <c r="AU47" s="487" t="e">
        <f aca="false">O51</f>
        <v>#N/A</v>
      </c>
      <c r="AV47" s="487" t="e">
        <f aca="false">P51</f>
        <v>#REF!</v>
      </c>
      <c r="AW47" s="487" t="e">
        <f aca="false">Q51</f>
        <v>#N/A</v>
      </c>
      <c r="AX47" s="487" t="e">
        <f aca="false">R51</f>
        <v>#N/A</v>
      </c>
      <c r="AY47" s="487" t="e">
        <f aca="false">S51</f>
        <v>#REF!</v>
      </c>
      <c r="AZ47" s="487" t="e">
        <f aca="false">T51</f>
        <v>#N/A</v>
      </c>
      <c r="BA47" s="495"/>
      <c r="BB47" s="495" t="n">
        <v>2</v>
      </c>
      <c r="BC47" s="487" t="e">
        <f aca="false">O52</f>
        <v>#N/A</v>
      </c>
      <c r="BD47" s="487" t="e">
        <f aca="false">P52</f>
        <v>#REF!</v>
      </c>
      <c r="BE47" s="487" t="e">
        <f aca="false">Q52</f>
        <v>#N/A</v>
      </c>
      <c r="BF47" s="487" t="e">
        <f aca="false">R52</f>
        <v>#N/A</v>
      </c>
      <c r="BG47" s="487" t="e">
        <f aca="false">S52</f>
        <v>#REF!</v>
      </c>
      <c r="BH47" s="487" t="e">
        <f aca="false">T52</f>
        <v>#N/A</v>
      </c>
      <c r="BI47" s="495"/>
      <c r="BJ47" s="495" t="n">
        <v>3</v>
      </c>
      <c r="BK47" s="487" t="e">
        <f aca="false">O53</f>
        <v>#N/A</v>
      </c>
      <c r="BL47" s="487" t="e">
        <f aca="false">P53</f>
        <v>#REF!</v>
      </c>
      <c r="BM47" s="487" t="e">
        <f aca="false">Q53</f>
        <v>#N/A</v>
      </c>
      <c r="BN47" s="487" t="e">
        <f aca="false">R53</f>
        <v>#N/A</v>
      </c>
      <c r="BO47" s="487" t="e">
        <f aca="false">S53</f>
        <v>#REF!</v>
      </c>
      <c r="BP47" s="487" t="e">
        <f aca="false">T53</f>
        <v>#N/A</v>
      </c>
      <c r="BQ47" s="503" t="s">
        <v>421</v>
      </c>
      <c r="BR47" s="495" t="n">
        <v>1</v>
      </c>
      <c r="BS47" s="487" t="e">
        <f aca="false">O61</f>
        <v>#N/A</v>
      </c>
      <c r="BT47" s="487" t="e">
        <f aca="false">P61</f>
        <v>#N/A</v>
      </c>
      <c r="BU47" s="487" t="e">
        <f aca="false">Q61</f>
        <v>#REF!</v>
      </c>
      <c r="BV47" s="487" t="e">
        <f aca="false">R61</f>
        <v>#N/A</v>
      </c>
      <c r="BW47" s="487" t="e">
        <f aca="false">S61</f>
        <v>#N/A</v>
      </c>
      <c r="BX47" s="487" t="e">
        <f aca="false">T61</f>
        <v>#REF!</v>
      </c>
      <c r="BY47" s="495"/>
      <c r="BZ47" s="495"/>
      <c r="CA47" s="506" t="e">
        <f aca="false">NA()</f>
        <v>#N/A</v>
      </c>
      <c r="CB47" s="506" t="e">
        <f aca="false">NA()</f>
        <v>#N/A</v>
      </c>
      <c r="CC47" s="506" t="e">
        <f aca="false">NA()</f>
        <v>#N/A</v>
      </c>
      <c r="CD47" s="506" t="e">
        <f aca="false">NA()</f>
        <v>#N/A</v>
      </c>
      <c r="CE47" s="506" t="e">
        <f aca="false">NA()</f>
        <v>#N/A</v>
      </c>
      <c r="CF47" s="506" t="e">
        <f aca="false">NA()</f>
        <v>#N/A</v>
      </c>
    </row>
    <row r="48" customFormat="false" ht="12.75" hidden="false" customHeight="false" outlineLevel="0" collapsed="false">
      <c r="A48" s="449"/>
      <c r="E48" s="495"/>
      <c r="F48" s="497" t="n">
        <v>8</v>
      </c>
      <c r="G48" s="501" t="e">
        <f aca="false">IF(#REF!="","",#REF!)</f>
        <v>#REF!</v>
      </c>
      <c r="H48" s="501" t="e">
        <f aca="false">IF(#REF!="","",#REF!)</f>
        <v>#REF!</v>
      </c>
      <c r="I48" s="501" t="e">
        <f aca="false">IF(#REF!="","",#REF!)</f>
        <v>#REF!</v>
      </c>
      <c r="K48" s="504" t="e">
        <f aca="false">IF(G48="","",AVERAGE(G48:I48))</f>
        <v>#REF!</v>
      </c>
      <c r="L48" s="504" t="e">
        <f aca="false">IF(G48="","",MAX(G48:I48)-MIN(G48:I48))</f>
        <v>#REF!</v>
      </c>
      <c r="M48" s="505"/>
      <c r="N48" s="497" t="n">
        <v>8</v>
      </c>
      <c r="O48" s="487" t="e">
        <f aca="false">IF(G48="",NA(),K48)</f>
        <v>#REF!</v>
      </c>
      <c r="P48" s="487" t="e">
        <f aca="false">NA()</f>
        <v>#N/A</v>
      </c>
      <c r="Q48" s="487" t="e">
        <f aca="false">NA()</f>
        <v>#N/A</v>
      </c>
      <c r="R48" s="487" t="e">
        <f aca="false">IF(G48="",NA(),L48)</f>
        <v>#REF!</v>
      </c>
      <c r="S48" s="487" t="e">
        <f aca="false">NA()</f>
        <v>#N/A</v>
      </c>
      <c r="T48" s="487" t="e">
        <f aca="false">NA()</f>
        <v>#N/A</v>
      </c>
      <c r="U48" s="505"/>
      <c r="V48" s="497" t="n">
        <v>8</v>
      </c>
      <c r="W48" s="487" t="e">
        <f aca="false">O48</f>
        <v>#REF!</v>
      </c>
      <c r="X48" s="487" t="e">
        <f aca="false">P48</f>
        <v>#N/A</v>
      </c>
      <c r="Y48" s="487" t="e">
        <f aca="false">Q48</f>
        <v>#N/A</v>
      </c>
      <c r="Z48" s="487" t="e">
        <f aca="false">R48</f>
        <v>#REF!</v>
      </c>
      <c r="AA48" s="487" t="e">
        <f aca="false">S48</f>
        <v>#N/A</v>
      </c>
      <c r="AB48" s="487" t="e">
        <f aca="false">T48</f>
        <v>#N/A</v>
      </c>
      <c r="AC48" s="505"/>
      <c r="AD48" s="497" t="n">
        <v>8</v>
      </c>
      <c r="AE48" s="487" t="e">
        <f aca="false">O48</f>
        <v>#REF!</v>
      </c>
      <c r="AF48" s="487" t="e">
        <f aca="false">P48</f>
        <v>#N/A</v>
      </c>
      <c r="AG48" s="487" t="e">
        <f aca="false">Q48</f>
        <v>#N/A</v>
      </c>
      <c r="AH48" s="487" t="e">
        <f aca="false">R48</f>
        <v>#REF!</v>
      </c>
      <c r="AI48" s="487" t="e">
        <f aca="false">S48</f>
        <v>#N/A</v>
      </c>
      <c r="AJ48" s="487" t="e">
        <f aca="false">T48</f>
        <v>#N/A</v>
      </c>
      <c r="AK48" s="503" t="s">
        <v>418</v>
      </c>
      <c r="AL48" s="495" t="n">
        <v>1</v>
      </c>
      <c r="AM48" s="487" t="e">
        <f aca="false">O51</f>
        <v>#N/A</v>
      </c>
      <c r="AN48" s="487" t="e">
        <f aca="false">P51</f>
        <v>#REF!</v>
      </c>
      <c r="AO48" s="487" t="e">
        <f aca="false">Q51</f>
        <v>#N/A</v>
      </c>
      <c r="AP48" s="487" t="e">
        <f aca="false">R51</f>
        <v>#N/A</v>
      </c>
      <c r="AQ48" s="487" t="e">
        <f aca="false">S51</f>
        <v>#REF!</v>
      </c>
      <c r="AR48" s="487" t="e">
        <f aca="false">T51</f>
        <v>#N/A</v>
      </c>
      <c r="AS48" s="495"/>
      <c r="AT48" s="495" t="n">
        <v>2</v>
      </c>
      <c r="AU48" s="487" t="e">
        <f aca="false">O52</f>
        <v>#N/A</v>
      </c>
      <c r="AV48" s="487" t="e">
        <f aca="false">P52</f>
        <v>#REF!</v>
      </c>
      <c r="AW48" s="487" t="e">
        <f aca="false">Q52</f>
        <v>#N/A</v>
      </c>
      <c r="AX48" s="487" t="e">
        <f aca="false">R52</f>
        <v>#N/A</v>
      </c>
      <c r="AY48" s="487" t="e">
        <f aca="false">S52</f>
        <v>#REF!</v>
      </c>
      <c r="AZ48" s="487" t="e">
        <f aca="false">T52</f>
        <v>#N/A</v>
      </c>
      <c r="BA48" s="495"/>
      <c r="BB48" s="495" t="n">
        <v>3</v>
      </c>
      <c r="BC48" s="487" t="e">
        <f aca="false">O53</f>
        <v>#N/A</v>
      </c>
      <c r="BD48" s="487" t="e">
        <f aca="false">P53</f>
        <v>#REF!</v>
      </c>
      <c r="BE48" s="487" t="e">
        <f aca="false">Q53</f>
        <v>#N/A</v>
      </c>
      <c r="BF48" s="487" t="e">
        <f aca="false">R53</f>
        <v>#N/A</v>
      </c>
      <c r="BG48" s="487" t="e">
        <f aca="false">S53</f>
        <v>#REF!</v>
      </c>
      <c r="BH48" s="487" t="e">
        <f aca="false">T53</f>
        <v>#N/A</v>
      </c>
      <c r="BI48" s="495"/>
      <c r="BJ48" s="495" t="n">
        <v>4</v>
      </c>
      <c r="BK48" s="487" t="e">
        <f aca="false">O54</f>
        <v>#N/A</v>
      </c>
      <c r="BL48" s="487" t="e">
        <f aca="false">P54</f>
        <v>#REF!</v>
      </c>
      <c r="BM48" s="487" t="e">
        <f aca="false">Q54</f>
        <v>#N/A</v>
      </c>
      <c r="BN48" s="487" t="e">
        <f aca="false">R54</f>
        <v>#N/A</v>
      </c>
      <c r="BO48" s="487" t="e">
        <f aca="false">S54</f>
        <v>#REF!</v>
      </c>
      <c r="BP48" s="487" t="e">
        <f aca="false">T54</f>
        <v>#N/A</v>
      </c>
      <c r="BQ48" s="495"/>
      <c r="BR48" s="495" t="n">
        <v>2</v>
      </c>
      <c r="BS48" s="502" t="e">
        <f aca="false">O62</f>
        <v>#N/A</v>
      </c>
      <c r="BT48" s="502" t="e">
        <f aca="false">P62</f>
        <v>#N/A</v>
      </c>
      <c r="BU48" s="502" t="e">
        <f aca="false">Q62</f>
        <v>#REF!</v>
      </c>
      <c r="BV48" s="502" t="e">
        <f aca="false">R62</f>
        <v>#N/A</v>
      </c>
      <c r="BW48" s="502" t="e">
        <f aca="false">S62</f>
        <v>#N/A</v>
      </c>
      <c r="BX48" s="502" t="e">
        <f aca="false">T62</f>
        <v>#REF!</v>
      </c>
      <c r="BY48" s="495"/>
      <c r="BZ48" s="495"/>
      <c r="CA48" s="506" t="e">
        <f aca="false">NA()</f>
        <v>#N/A</v>
      </c>
      <c r="CB48" s="506" t="e">
        <f aca="false">NA()</f>
        <v>#N/A</v>
      </c>
      <c r="CC48" s="506" t="e">
        <f aca="false">NA()</f>
        <v>#N/A</v>
      </c>
      <c r="CD48" s="506" t="e">
        <f aca="false">NA()</f>
        <v>#N/A</v>
      </c>
      <c r="CE48" s="506" t="e">
        <f aca="false">NA()</f>
        <v>#N/A</v>
      </c>
      <c r="CF48" s="506" t="e">
        <f aca="false">NA()</f>
        <v>#N/A</v>
      </c>
    </row>
    <row r="49" customFormat="false" ht="12.75" hidden="false" customHeight="false" outlineLevel="0" collapsed="false">
      <c r="A49" s="449"/>
      <c r="E49" s="495"/>
      <c r="F49" s="497" t="n">
        <v>9</v>
      </c>
      <c r="G49" s="501" t="e">
        <f aca="false">IF(#REF!="","",#REF!)</f>
        <v>#REF!</v>
      </c>
      <c r="H49" s="501" t="e">
        <f aca="false">IF(#REF!="","",#REF!)</f>
        <v>#REF!</v>
      </c>
      <c r="I49" s="501" t="e">
        <f aca="false">IF(#REF!="","",#REF!)</f>
        <v>#REF!</v>
      </c>
      <c r="K49" s="504" t="e">
        <f aca="false">IF(G49="","",AVERAGE(G49:I49))</f>
        <v>#REF!</v>
      </c>
      <c r="L49" s="504" t="e">
        <f aca="false">IF(G49="","",MAX(G49:I49)-MIN(G49:I49))</f>
        <v>#REF!</v>
      </c>
      <c r="M49" s="505"/>
      <c r="N49" s="497" t="n">
        <v>9</v>
      </c>
      <c r="O49" s="487" t="e">
        <f aca="false">IF(G49="",NA(),K49)</f>
        <v>#REF!</v>
      </c>
      <c r="P49" s="487" t="e">
        <f aca="false">NA()</f>
        <v>#N/A</v>
      </c>
      <c r="Q49" s="487" t="e">
        <f aca="false">NA()</f>
        <v>#N/A</v>
      </c>
      <c r="R49" s="487" t="e">
        <f aca="false">IF(G49="",NA(),L49)</f>
        <v>#REF!</v>
      </c>
      <c r="S49" s="487" t="e">
        <f aca="false">NA()</f>
        <v>#N/A</v>
      </c>
      <c r="T49" s="487" t="e">
        <f aca="false">NA()</f>
        <v>#N/A</v>
      </c>
      <c r="U49" s="505"/>
      <c r="V49" s="497" t="n">
        <v>9</v>
      </c>
      <c r="W49" s="487" t="e">
        <f aca="false">O49</f>
        <v>#REF!</v>
      </c>
      <c r="X49" s="487" t="e">
        <f aca="false">P49</f>
        <v>#N/A</v>
      </c>
      <c r="Y49" s="487" t="e">
        <f aca="false">Q49</f>
        <v>#N/A</v>
      </c>
      <c r="Z49" s="487" t="e">
        <f aca="false">R49</f>
        <v>#REF!</v>
      </c>
      <c r="AA49" s="487" t="e">
        <f aca="false">S49</f>
        <v>#N/A</v>
      </c>
      <c r="AB49" s="487" t="e">
        <f aca="false">T49</f>
        <v>#N/A</v>
      </c>
      <c r="AC49" s="503" t="s">
        <v>418</v>
      </c>
      <c r="AD49" s="497" t="n">
        <v>1</v>
      </c>
      <c r="AE49" s="487" t="e">
        <f aca="false">O51</f>
        <v>#N/A</v>
      </c>
      <c r="AF49" s="487" t="e">
        <f aca="false">P51</f>
        <v>#REF!</v>
      </c>
      <c r="AG49" s="487" t="e">
        <f aca="false">Q51</f>
        <v>#N/A</v>
      </c>
      <c r="AH49" s="487" t="e">
        <f aca="false">R51</f>
        <v>#N/A</v>
      </c>
      <c r="AI49" s="487" t="e">
        <f aca="false">S51</f>
        <v>#REF!</v>
      </c>
      <c r="AJ49" s="487" t="e">
        <f aca="false">T51</f>
        <v>#N/A</v>
      </c>
      <c r="AK49" s="495"/>
      <c r="AL49" s="495" t="n">
        <v>2</v>
      </c>
      <c r="AM49" s="487" t="e">
        <f aca="false">O52</f>
        <v>#N/A</v>
      </c>
      <c r="AN49" s="487" t="e">
        <f aca="false">P52</f>
        <v>#REF!</v>
      </c>
      <c r="AO49" s="487" t="e">
        <f aca="false">Q52</f>
        <v>#N/A</v>
      </c>
      <c r="AP49" s="487" t="e">
        <f aca="false">R52</f>
        <v>#N/A</v>
      </c>
      <c r="AQ49" s="487" t="e">
        <f aca="false">S52</f>
        <v>#REF!</v>
      </c>
      <c r="AR49" s="487" t="e">
        <f aca="false">T52</f>
        <v>#N/A</v>
      </c>
      <c r="AS49" s="495"/>
      <c r="AT49" s="495" t="n">
        <v>3</v>
      </c>
      <c r="AU49" s="487" t="e">
        <f aca="false">O53</f>
        <v>#N/A</v>
      </c>
      <c r="AV49" s="487" t="e">
        <f aca="false">P53</f>
        <v>#REF!</v>
      </c>
      <c r="AW49" s="487" t="e">
        <f aca="false">Q53</f>
        <v>#N/A</v>
      </c>
      <c r="AX49" s="487" t="e">
        <f aca="false">R53</f>
        <v>#N/A</v>
      </c>
      <c r="AY49" s="487" t="e">
        <f aca="false">S53</f>
        <v>#REF!</v>
      </c>
      <c r="AZ49" s="487" t="e">
        <f aca="false">T53</f>
        <v>#N/A</v>
      </c>
      <c r="BA49" s="495"/>
      <c r="BB49" s="495" t="n">
        <v>4</v>
      </c>
      <c r="BC49" s="487" t="e">
        <f aca="false">O54</f>
        <v>#N/A</v>
      </c>
      <c r="BD49" s="487" t="e">
        <f aca="false">P54</f>
        <v>#REF!</v>
      </c>
      <c r="BE49" s="487" t="e">
        <f aca="false">Q54</f>
        <v>#N/A</v>
      </c>
      <c r="BF49" s="487" t="e">
        <f aca="false">R54</f>
        <v>#N/A</v>
      </c>
      <c r="BG49" s="487" t="e">
        <f aca="false">S54</f>
        <v>#REF!</v>
      </c>
      <c r="BH49" s="487" t="e">
        <f aca="false">T54</f>
        <v>#N/A</v>
      </c>
      <c r="BI49" s="503" t="s">
        <v>421</v>
      </c>
      <c r="BJ49" s="495" t="n">
        <v>1</v>
      </c>
      <c r="BK49" s="487" t="e">
        <f aca="false">O61</f>
        <v>#N/A</v>
      </c>
      <c r="BL49" s="487" t="e">
        <f aca="false">P61</f>
        <v>#N/A</v>
      </c>
      <c r="BM49" s="487" t="e">
        <f aca="false">Q61</f>
        <v>#REF!</v>
      </c>
      <c r="BN49" s="487" t="e">
        <f aca="false">R61</f>
        <v>#N/A</v>
      </c>
      <c r="BO49" s="487" t="e">
        <f aca="false">S61</f>
        <v>#N/A</v>
      </c>
      <c r="BP49" s="487" t="e">
        <f aca="false">T61</f>
        <v>#REF!</v>
      </c>
      <c r="BQ49" s="495"/>
      <c r="BR49" s="495" t="n">
        <v>3</v>
      </c>
      <c r="BS49" s="487" t="e">
        <f aca="false">O63</f>
        <v>#N/A</v>
      </c>
      <c r="BT49" s="487" t="e">
        <f aca="false">P63</f>
        <v>#N/A</v>
      </c>
      <c r="BU49" s="487" t="e">
        <f aca="false">Q63</f>
        <v>#REF!</v>
      </c>
      <c r="BV49" s="487" t="e">
        <f aca="false">R63</f>
        <v>#N/A</v>
      </c>
      <c r="BW49" s="487" t="e">
        <f aca="false">S63</f>
        <v>#N/A</v>
      </c>
      <c r="BX49" s="487" t="e">
        <f aca="false">T63</f>
        <v>#REF!</v>
      </c>
      <c r="BY49" s="495"/>
      <c r="BZ49" s="495"/>
      <c r="CA49" s="506" t="e">
        <f aca="false">NA()</f>
        <v>#N/A</v>
      </c>
      <c r="CB49" s="506" t="e">
        <f aca="false">NA()</f>
        <v>#N/A</v>
      </c>
      <c r="CC49" s="506" t="e">
        <f aca="false">NA()</f>
        <v>#N/A</v>
      </c>
      <c r="CD49" s="506" t="e">
        <f aca="false">NA()</f>
        <v>#N/A</v>
      </c>
      <c r="CE49" s="506" t="e">
        <f aca="false">NA()</f>
        <v>#N/A</v>
      </c>
      <c r="CF49" s="506" t="e">
        <f aca="false">NA()</f>
        <v>#N/A</v>
      </c>
    </row>
    <row r="50" customFormat="false" ht="12.75" hidden="false" customHeight="false" outlineLevel="0" collapsed="false">
      <c r="A50" s="449"/>
      <c r="E50" s="495"/>
      <c r="F50" s="497" t="n">
        <v>10</v>
      </c>
      <c r="G50" s="501" t="e">
        <f aca="false">IF(#REF!="","",#REF!)</f>
        <v>#REF!</v>
      </c>
      <c r="H50" s="501" t="e">
        <f aca="false">IF(#REF!="","",#REF!)</f>
        <v>#REF!</v>
      </c>
      <c r="I50" s="501" t="e">
        <f aca="false">IF(#REF!="","",#REF!)</f>
        <v>#REF!</v>
      </c>
      <c r="K50" s="507" t="e">
        <f aca="false">IF(G50="","",AVERAGE(G50:I50))</f>
        <v>#REF!</v>
      </c>
      <c r="L50" s="507" t="e">
        <f aca="false">IF(G50="","",MAX(G50:I50)-MIN(G50:I50))</f>
        <v>#REF!</v>
      </c>
      <c r="M50" s="505"/>
      <c r="N50" s="497" t="n">
        <v>10</v>
      </c>
      <c r="O50" s="487" t="e">
        <f aca="false">IF(G50="",NA(),K50)</f>
        <v>#REF!</v>
      </c>
      <c r="P50" s="487" t="e">
        <f aca="false">NA()</f>
        <v>#N/A</v>
      </c>
      <c r="Q50" s="487" t="e">
        <f aca="false">NA()</f>
        <v>#N/A</v>
      </c>
      <c r="R50" s="487" t="e">
        <f aca="false">IF(G50="",NA(),L50)</f>
        <v>#REF!</v>
      </c>
      <c r="S50" s="487" t="e">
        <f aca="false">NA()</f>
        <v>#N/A</v>
      </c>
      <c r="T50" s="487" t="e">
        <f aca="false">NA()</f>
        <v>#N/A</v>
      </c>
      <c r="U50" s="503" t="s">
        <v>418</v>
      </c>
      <c r="V50" s="497" t="n">
        <v>1</v>
      </c>
      <c r="W50" s="487" t="e">
        <f aca="false">O51</f>
        <v>#N/A</v>
      </c>
      <c r="X50" s="487" t="e">
        <f aca="false">P51</f>
        <v>#REF!</v>
      </c>
      <c r="Y50" s="487" t="e">
        <f aca="false">Q51</f>
        <v>#N/A</v>
      </c>
      <c r="Z50" s="487" t="e">
        <f aca="false">R51</f>
        <v>#N/A</v>
      </c>
      <c r="AA50" s="487" t="e">
        <f aca="false">S51</f>
        <v>#REF!</v>
      </c>
      <c r="AB50" s="487" t="e">
        <f aca="false">T51</f>
        <v>#N/A</v>
      </c>
      <c r="AC50" s="495"/>
      <c r="AD50" s="497" t="n">
        <v>2</v>
      </c>
      <c r="AE50" s="487" t="e">
        <f aca="false">O52</f>
        <v>#N/A</v>
      </c>
      <c r="AF50" s="487" t="e">
        <f aca="false">P52</f>
        <v>#REF!</v>
      </c>
      <c r="AG50" s="487" t="e">
        <f aca="false">Q52</f>
        <v>#N/A</v>
      </c>
      <c r="AH50" s="487" t="e">
        <f aca="false">R52</f>
        <v>#N/A</v>
      </c>
      <c r="AI50" s="487" t="e">
        <f aca="false">S52</f>
        <v>#REF!</v>
      </c>
      <c r="AJ50" s="487" t="e">
        <f aca="false">T52</f>
        <v>#N/A</v>
      </c>
      <c r="AK50" s="495"/>
      <c r="AL50" s="495" t="n">
        <v>3</v>
      </c>
      <c r="AM50" s="487" t="e">
        <f aca="false">O53</f>
        <v>#N/A</v>
      </c>
      <c r="AN50" s="487" t="e">
        <f aca="false">P53</f>
        <v>#REF!</v>
      </c>
      <c r="AO50" s="487" t="e">
        <f aca="false">Q53</f>
        <v>#N/A</v>
      </c>
      <c r="AP50" s="487" t="e">
        <f aca="false">R53</f>
        <v>#N/A</v>
      </c>
      <c r="AQ50" s="487" t="e">
        <f aca="false">S53</f>
        <v>#REF!</v>
      </c>
      <c r="AR50" s="487" t="e">
        <f aca="false">T53</f>
        <v>#N/A</v>
      </c>
      <c r="AS50" s="495"/>
      <c r="AT50" s="495" t="n">
        <v>4</v>
      </c>
      <c r="AU50" s="487" t="e">
        <f aca="false">O54</f>
        <v>#N/A</v>
      </c>
      <c r="AV50" s="487" t="e">
        <f aca="false">P54</f>
        <v>#REF!</v>
      </c>
      <c r="AW50" s="487" t="e">
        <f aca="false">Q54</f>
        <v>#N/A</v>
      </c>
      <c r="AX50" s="487" t="e">
        <f aca="false">R54</f>
        <v>#N/A</v>
      </c>
      <c r="AY50" s="487" t="e">
        <f aca="false">S54</f>
        <v>#REF!</v>
      </c>
      <c r="AZ50" s="487" t="e">
        <f aca="false">T54</f>
        <v>#N/A</v>
      </c>
      <c r="BA50" s="495"/>
      <c r="BB50" s="495" t="n">
        <v>5</v>
      </c>
      <c r="BC50" s="487" t="e">
        <f aca="false">O55</f>
        <v>#N/A</v>
      </c>
      <c r="BD50" s="487" t="e">
        <f aca="false">P55</f>
        <v>#REF!</v>
      </c>
      <c r="BE50" s="487" t="e">
        <f aca="false">Q55</f>
        <v>#N/A</v>
      </c>
      <c r="BF50" s="487" t="e">
        <f aca="false">R55</f>
        <v>#N/A</v>
      </c>
      <c r="BG50" s="487" t="e">
        <f aca="false">S55</f>
        <v>#REF!</v>
      </c>
      <c r="BH50" s="487" t="e">
        <f aca="false">T55</f>
        <v>#N/A</v>
      </c>
      <c r="BI50" s="495"/>
      <c r="BJ50" s="495" t="n">
        <v>2</v>
      </c>
      <c r="BK50" s="487" t="e">
        <f aca="false">O62</f>
        <v>#N/A</v>
      </c>
      <c r="BL50" s="487" t="e">
        <f aca="false">P62</f>
        <v>#N/A</v>
      </c>
      <c r="BM50" s="487" t="e">
        <f aca="false">Q62</f>
        <v>#REF!</v>
      </c>
      <c r="BN50" s="487" t="e">
        <f aca="false">R62</f>
        <v>#N/A</v>
      </c>
      <c r="BO50" s="487" t="e">
        <f aca="false">S62</f>
        <v>#N/A</v>
      </c>
      <c r="BP50" s="487" t="e">
        <f aca="false">T62</f>
        <v>#REF!</v>
      </c>
      <c r="BQ50" s="495"/>
      <c r="BR50" s="495"/>
      <c r="BS50" s="506" t="e">
        <f aca="false">NA()</f>
        <v>#N/A</v>
      </c>
      <c r="BT50" s="506" t="e">
        <f aca="false">NA()</f>
        <v>#N/A</v>
      </c>
      <c r="BU50" s="506" t="e">
        <f aca="false">NA()</f>
        <v>#N/A</v>
      </c>
      <c r="BV50" s="506" t="e">
        <f aca="false">NA()</f>
        <v>#N/A</v>
      </c>
      <c r="BW50" s="506" t="e">
        <f aca="false">NA()</f>
        <v>#N/A</v>
      </c>
      <c r="BX50" s="506" t="e">
        <f aca="false">NA()</f>
        <v>#N/A</v>
      </c>
      <c r="BY50" s="495"/>
      <c r="BZ50" s="495"/>
      <c r="CA50" s="506" t="e">
        <f aca="false">NA()</f>
        <v>#N/A</v>
      </c>
      <c r="CB50" s="506" t="e">
        <f aca="false">NA()</f>
        <v>#N/A</v>
      </c>
      <c r="CC50" s="506" t="e">
        <f aca="false">NA()</f>
        <v>#N/A</v>
      </c>
      <c r="CD50" s="506" t="e">
        <f aca="false">NA()</f>
        <v>#N/A</v>
      </c>
      <c r="CE50" s="506" t="e">
        <f aca="false">NA()</f>
        <v>#N/A</v>
      </c>
      <c r="CF50" s="506" t="e">
        <f aca="false">NA()</f>
        <v>#N/A</v>
      </c>
    </row>
    <row r="51" customFormat="false" ht="12.75" hidden="false" customHeight="false" outlineLevel="0" collapsed="false">
      <c r="A51" s="449"/>
      <c r="E51" s="500" t="s">
        <v>418</v>
      </c>
      <c r="F51" s="497" t="n">
        <v>1</v>
      </c>
      <c r="G51" s="501" t="e">
        <f aca="false">IF(#REF!="","",#REF!)</f>
        <v>#REF!</v>
      </c>
      <c r="H51" s="501" t="e">
        <f aca="false">IF(#REF!="","",#REF!)</f>
        <v>#REF!</v>
      </c>
      <c r="I51" s="501" t="e">
        <f aca="false">IF(#REF!="","",#REF!)</f>
        <v>#REF!</v>
      </c>
      <c r="K51" s="502" t="e">
        <f aca="false">IF(G51="","",AVERAGE(G51:I51))</f>
        <v>#REF!</v>
      </c>
      <c r="L51" s="502" t="e">
        <f aca="false">IF(G51="","",MAX(G51:I51)-MIN(G51:I51))</f>
        <v>#REF!</v>
      </c>
      <c r="M51" s="503" t="s">
        <v>418</v>
      </c>
      <c r="N51" s="497" t="n">
        <v>1</v>
      </c>
      <c r="O51" s="487" t="e">
        <f aca="false">NA()</f>
        <v>#N/A</v>
      </c>
      <c r="P51" s="487" t="e">
        <f aca="false">IF(G51="",NA(),K51)</f>
        <v>#REF!</v>
      </c>
      <c r="Q51" s="487" t="e">
        <f aca="false">NA()</f>
        <v>#N/A</v>
      </c>
      <c r="R51" s="487" t="e">
        <f aca="false">NA()</f>
        <v>#N/A</v>
      </c>
      <c r="S51" s="487" t="e">
        <f aca="false">IF(G51="",NA(),L51)</f>
        <v>#REF!</v>
      </c>
      <c r="T51" s="487" t="e">
        <f aca="false">NA()</f>
        <v>#N/A</v>
      </c>
      <c r="U51" s="495"/>
      <c r="V51" s="497" t="n">
        <v>2</v>
      </c>
      <c r="W51" s="487" t="e">
        <f aca="false">O52</f>
        <v>#N/A</v>
      </c>
      <c r="X51" s="487" t="e">
        <f aca="false">P52</f>
        <v>#REF!</v>
      </c>
      <c r="Y51" s="487" t="e">
        <f aca="false">Q52</f>
        <v>#N/A</v>
      </c>
      <c r="Z51" s="487" t="e">
        <f aca="false">R52</f>
        <v>#N/A</v>
      </c>
      <c r="AA51" s="487" t="e">
        <f aca="false">S52</f>
        <v>#REF!</v>
      </c>
      <c r="AB51" s="487" t="e">
        <f aca="false">T52</f>
        <v>#N/A</v>
      </c>
      <c r="AC51" s="495"/>
      <c r="AD51" s="497" t="n">
        <v>3</v>
      </c>
      <c r="AE51" s="487" t="e">
        <f aca="false">O53</f>
        <v>#N/A</v>
      </c>
      <c r="AF51" s="487" t="e">
        <f aca="false">P53</f>
        <v>#REF!</v>
      </c>
      <c r="AG51" s="487" t="e">
        <f aca="false">Q53</f>
        <v>#N/A</v>
      </c>
      <c r="AH51" s="487" t="e">
        <f aca="false">R53</f>
        <v>#N/A</v>
      </c>
      <c r="AI51" s="487" t="e">
        <f aca="false">S53</f>
        <v>#REF!</v>
      </c>
      <c r="AJ51" s="487" t="e">
        <f aca="false">T53</f>
        <v>#N/A</v>
      </c>
      <c r="AK51" s="495"/>
      <c r="AL51" s="495" t="n">
        <v>4</v>
      </c>
      <c r="AM51" s="487" t="e">
        <f aca="false">O54</f>
        <v>#N/A</v>
      </c>
      <c r="AN51" s="487" t="e">
        <f aca="false">P54</f>
        <v>#REF!</v>
      </c>
      <c r="AO51" s="487" t="e">
        <f aca="false">Q54</f>
        <v>#N/A</v>
      </c>
      <c r="AP51" s="487" t="e">
        <f aca="false">R54</f>
        <v>#N/A</v>
      </c>
      <c r="AQ51" s="487" t="e">
        <f aca="false">S54</f>
        <v>#REF!</v>
      </c>
      <c r="AR51" s="487" t="e">
        <f aca="false">T54</f>
        <v>#N/A</v>
      </c>
      <c r="AS51" s="495"/>
      <c r="AT51" s="495" t="n">
        <v>5</v>
      </c>
      <c r="AU51" s="487" t="e">
        <f aca="false">O55</f>
        <v>#N/A</v>
      </c>
      <c r="AV51" s="487" t="e">
        <f aca="false">P55</f>
        <v>#REF!</v>
      </c>
      <c r="AW51" s="487" t="e">
        <f aca="false">Q55</f>
        <v>#N/A</v>
      </c>
      <c r="AX51" s="487" t="e">
        <f aca="false">R55</f>
        <v>#N/A</v>
      </c>
      <c r="AY51" s="487" t="e">
        <f aca="false">S55</f>
        <v>#REF!</v>
      </c>
      <c r="AZ51" s="487" t="e">
        <f aca="false">T55</f>
        <v>#N/A</v>
      </c>
      <c r="BA51" s="503" t="s">
        <v>421</v>
      </c>
      <c r="BB51" s="495" t="n">
        <v>1</v>
      </c>
      <c r="BC51" s="487" t="e">
        <f aca="false">O61</f>
        <v>#N/A</v>
      </c>
      <c r="BD51" s="487" t="e">
        <f aca="false">P61</f>
        <v>#N/A</v>
      </c>
      <c r="BE51" s="487" t="e">
        <f aca="false">Q61</f>
        <v>#REF!</v>
      </c>
      <c r="BF51" s="487" t="e">
        <f aca="false">R61</f>
        <v>#N/A</v>
      </c>
      <c r="BG51" s="487" t="e">
        <f aca="false">S61</f>
        <v>#N/A</v>
      </c>
      <c r="BH51" s="487" t="e">
        <f aca="false">T61</f>
        <v>#REF!</v>
      </c>
      <c r="BI51" s="495"/>
      <c r="BJ51" s="495" t="n">
        <v>3</v>
      </c>
      <c r="BK51" s="487" t="e">
        <f aca="false">O63</f>
        <v>#N/A</v>
      </c>
      <c r="BL51" s="487" t="e">
        <f aca="false">P63</f>
        <v>#N/A</v>
      </c>
      <c r="BM51" s="487" t="e">
        <f aca="false">Q63</f>
        <v>#REF!</v>
      </c>
      <c r="BN51" s="487" t="e">
        <f aca="false">R63</f>
        <v>#N/A</v>
      </c>
      <c r="BO51" s="487" t="e">
        <f aca="false">S63</f>
        <v>#N/A</v>
      </c>
      <c r="BP51" s="487" t="e">
        <f aca="false">T63</f>
        <v>#REF!</v>
      </c>
      <c r="BQ51" s="495"/>
      <c r="BR51" s="495"/>
      <c r="BS51" s="506" t="e">
        <f aca="false">NA()</f>
        <v>#N/A</v>
      </c>
      <c r="BT51" s="506" t="e">
        <f aca="false">NA()</f>
        <v>#N/A</v>
      </c>
      <c r="BU51" s="506" t="e">
        <f aca="false">NA()</f>
        <v>#N/A</v>
      </c>
      <c r="BV51" s="506" t="e">
        <f aca="false">NA()</f>
        <v>#N/A</v>
      </c>
      <c r="BW51" s="506" t="e">
        <f aca="false">NA()</f>
        <v>#N/A</v>
      </c>
      <c r="BX51" s="506" t="e">
        <f aca="false">NA()</f>
        <v>#N/A</v>
      </c>
      <c r="BY51" s="495"/>
      <c r="BZ51" s="495"/>
      <c r="CA51" s="506" t="e">
        <f aca="false">NA()</f>
        <v>#N/A</v>
      </c>
      <c r="CB51" s="506" t="e">
        <f aca="false">NA()</f>
        <v>#N/A</v>
      </c>
      <c r="CC51" s="506" t="e">
        <f aca="false">NA()</f>
        <v>#N/A</v>
      </c>
      <c r="CD51" s="506" t="e">
        <f aca="false">NA()</f>
        <v>#N/A</v>
      </c>
      <c r="CE51" s="506" t="e">
        <f aca="false">NA()</f>
        <v>#N/A</v>
      </c>
      <c r="CF51" s="506" t="e">
        <f aca="false">NA()</f>
        <v>#N/A</v>
      </c>
    </row>
    <row r="52" customFormat="false" ht="12.75" hidden="false" customHeight="false" outlineLevel="0" collapsed="false">
      <c r="A52" s="449"/>
      <c r="E52" s="495"/>
      <c r="F52" s="497" t="n">
        <v>2</v>
      </c>
      <c r="G52" s="501" t="e">
        <f aca="false">IF(#REF!="","",#REF!)</f>
        <v>#REF!</v>
      </c>
      <c r="H52" s="501" t="e">
        <f aca="false">IF(#REF!="","",#REF!)</f>
        <v>#REF!</v>
      </c>
      <c r="I52" s="501" t="e">
        <f aca="false">IF(#REF!="","",#REF!)</f>
        <v>#REF!</v>
      </c>
      <c r="K52" s="504" t="e">
        <f aca="false">IF(G52="","",AVERAGE(G52:I52))</f>
        <v>#REF!</v>
      </c>
      <c r="L52" s="504" t="e">
        <f aca="false">IF(G52="","",MAX(G52:I52)-MIN(G52:I52))</f>
        <v>#REF!</v>
      </c>
      <c r="M52" s="505"/>
      <c r="N52" s="497" t="n">
        <v>2</v>
      </c>
      <c r="O52" s="487" t="e">
        <f aca="false">NA()</f>
        <v>#N/A</v>
      </c>
      <c r="P52" s="487" t="e">
        <f aca="false">IF(G52="",NA(),K52)</f>
        <v>#REF!</v>
      </c>
      <c r="Q52" s="487" t="e">
        <f aca="false">NA()</f>
        <v>#N/A</v>
      </c>
      <c r="R52" s="487" t="e">
        <f aca="false">NA()</f>
        <v>#N/A</v>
      </c>
      <c r="S52" s="487" t="e">
        <f aca="false">IF(G52="",NA(),L52)</f>
        <v>#REF!</v>
      </c>
      <c r="T52" s="487" t="e">
        <f aca="false">NA()</f>
        <v>#N/A</v>
      </c>
      <c r="U52" s="505"/>
      <c r="V52" s="497" t="n">
        <v>3</v>
      </c>
      <c r="W52" s="487" t="e">
        <f aca="false">O53</f>
        <v>#N/A</v>
      </c>
      <c r="X52" s="487" t="e">
        <f aca="false">P53</f>
        <v>#REF!</v>
      </c>
      <c r="Y52" s="487" t="e">
        <f aca="false">Q53</f>
        <v>#N/A</v>
      </c>
      <c r="Z52" s="487" t="e">
        <f aca="false">R53</f>
        <v>#N/A</v>
      </c>
      <c r="AA52" s="487" t="e">
        <f aca="false">S53</f>
        <v>#REF!</v>
      </c>
      <c r="AB52" s="487" t="e">
        <f aca="false">T53</f>
        <v>#N/A</v>
      </c>
      <c r="AC52" s="505"/>
      <c r="AD52" s="497" t="n">
        <v>4</v>
      </c>
      <c r="AE52" s="487" t="e">
        <f aca="false">O54</f>
        <v>#N/A</v>
      </c>
      <c r="AF52" s="487" t="e">
        <f aca="false">P54</f>
        <v>#REF!</v>
      </c>
      <c r="AG52" s="487" t="e">
        <f aca="false">Q54</f>
        <v>#N/A</v>
      </c>
      <c r="AH52" s="487" t="e">
        <f aca="false">R54</f>
        <v>#N/A</v>
      </c>
      <c r="AI52" s="487" t="e">
        <f aca="false">S54</f>
        <v>#REF!</v>
      </c>
      <c r="AJ52" s="487" t="e">
        <f aca="false">T54</f>
        <v>#N/A</v>
      </c>
      <c r="AK52" s="505"/>
      <c r="AL52" s="495" t="n">
        <v>5</v>
      </c>
      <c r="AM52" s="487" t="e">
        <f aca="false">O55</f>
        <v>#N/A</v>
      </c>
      <c r="AN52" s="487" t="e">
        <f aca="false">P55</f>
        <v>#REF!</v>
      </c>
      <c r="AO52" s="487" t="e">
        <f aca="false">Q55</f>
        <v>#N/A</v>
      </c>
      <c r="AP52" s="487" t="e">
        <f aca="false">R55</f>
        <v>#N/A</v>
      </c>
      <c r="AQ52" s="487" t="e">
        <f aca="false">S55</f>
        <v>#REF!</v>
      </c>
      <c r="AR52" s="487" t="e">
        <f aca="false">T55</f>
        <v>#N/A</v>
      </c>
      <c r="AS52" s="505"/>
      <c r="AT52" s="495" t="n">
        <v>6</v>
      </c>
      <c r="AU52" s="487" t="e">
        <f aca="false">O56</f>
        <v>#N/A</v>
      </c>
      <c r="AV52" s="487" t="e">
        <f aca="false">P56</f>
        <v>#REF!</v>
      </c>
      <c r="AW52" s="487" t="e">
        <f aca="false">Q56</f>
        <v>#N/A</v>
      </c>
      <c r="AX52" s="487" t="e">
        <f aca="false">R56</f>
        <v>#N/A</v>
      </c>
      <c r="AY52" s="487" t="e">
        <f aca="false">S56</f>
        <v>#REF!</v>
      </c>
      <c r="AZ52" s="487" t="e">
        <f aca="false">T56</f>
        <v>#N/A</v>
      </c>
      <c r="BA52" s="505"/>
      <c r="BB52" s="495" t="n">
        <v>2</v>
      </c>
      <c r="BC52" s="487" t="e">
        <f aca="false">O62</f>
        <v>#N/A</v>
      </c>
      <c r="BD52" s="487" t="e">
        <f aca="false">P62</f>
        <v>#N/A</v>
      </c>
      <c r="BE52" s="487" t="e">
        <f aca="false">Q62</f>
        <v>#REF!</v>
      </c>
      <c r="BF52" s="487" t="e">
        <f aca="false">R62</f>
        <v>#N/A</v>
      </c>
      <c r="BG52" s="487" t="e">
        <f aca="false">S62</f>
        <v>#N/A</v>
      </c>
      <c r="BH52" s="487" t="e">
        <f aca="false">T62</f>
        <v>#REF!</v>
      </c>
      <c r="BI52" s="495"/>
      <c r="BJ52" s="495" t="n">
        <v>4</v>
      </c>
      <c r="BK52" s="487" t="e">
        <f aca="false">O64</f>
        <v>#N/A</v>
      </c>
      <c r="BL52" s="487" t="e">
        <f aca="false">P64</f>
        <v>#N/A</v>
      </c>
      <c r="BM52" s="487" t="e">
        <f aca="false">Q64</f>
        <v>#REF!</v>
      </c>
      <c r="BN52" s="487" t="e">
        <f aca="false">R64</f>
        <v>#N/A</v>
      </c>
      <c r="BO52" s="487" t="e">
        <f aca="false">S64</f>
        <v>#N/A</v>
      </c>
      <c r="BP52" s="487" t="e">
        <f aca="false">T64</f>
        <v>#REF!</v>
      </c>
      <c r="BQ52" s="495"/>
      <c r="BR52" s="495"/>
      <c r="BS52" s="506" t="e">
        <f aca="false">NA()</f>
        <v>#N/A</v>
      </c>
      <c r="BT52" s="506" t="e">
        <f aca="false">NA()</f>
        <v>#N/A</v>
      </c>
      <c r="BU52" s="506" t="e">
        <f aca="false">NA()</f>
        <v>#N/A</v>
      </c>
      <c r="BV52" s="506" t="e">
        <f aca="false">NA()</f>
        <v>#N/A</v>
      </c>
      <c r="BW52" s="506" t="e">
        <f aca="false">NA()</f>
        <v>#N/A</v>
      </c>
      <c r="BX52" s="506" t="e">
        <f aca="false">NA()</f>
        <v>#N/A</v>
      </c>
      <c r="BY52" s="495"/>
      <c r="BZ52" s="495"/>
      <c r="CA52" s="506" t="e">
        <f aca="false">NA()</f>
        <v>#N/A</v>
      </c>
      <c r="CB52" s="506" t="e">
        <f aca="false">NA()</f>
        <v>#N/A</v>
      </c>
      <c r="CC52" s="506" t="e">
        <f aca="false">NA()</f>
        <v>#N/A</v>
      </c>
      <c r="CD52" s="506" t="e">
        <f aca="false">NA()</f>
        <v>#N/A</v>
      </c>
      <c r="CE52" s="506" t="e">
        <f aca="false">NA()</f>
        <v>#N/A</v>
      </c>
      <c r="CF52" s="506" t="e">
        <f aca="false">NA()</f>
        <v>#N/A</v>
      </c>
    </row>
    <row r="53" customFormat="false" ht="12.75" hidden="false" customHeight="false" outlineLevel="0" collapsed="false">
      <c r="A53" s="449"/>
      <c r="E53" s="495"/>
      <c r="F53" s="497" t="n">
        <v>3</v>
      </c>
      <c r="G53" s="501" t="e">
        <f aca="false">IF(#REF!="","",#REF!)</f>
        <v>#REF!</v>
      </c>
      <c r="H53" s="501" t="e">
        <f aca="false">IF(#REF!="","",#REF!)</f>
        <v>#REF!</v>
      </c>
      <c r="I53" s="501" t="e">
        <f aca="false">IF(#REF!="","",#REF!)</f>
        <v>#REF!</v>
      </c>
      <c r="K53" s="504" t="e">
        <f aca="false">IF(G53="","",AVERAGE(G53:I53))</f>
        <v>#REF!</v>
      </c>
      <c r="L53" s="504" t="e">
        <f aca="false">IF(G53="","",MAX(G53:I53)-MIN(G53:I53))</f>
        <v>#REF!</v>
      </c>
      <c r="M53" s="505"/>
      <c r="N53" s="497" t="n">
        <v>3</v>
      </c>
      <c r="O53" s="487" t="e">
        <f aca="false">NA()</f>
        <v>#N/A</v>
      </c>
      <c r="P53" s="487" t="e">
        <f aca="false">IF(G53="",NA(),K53)</f>
        <v>#REF!</v>
      </c>
      <c r="Q53" s="487" t="e">
        <f aca="false">NA()</f>
        <v>#N/A</v>
      </c>
      <c r="R53" s="487" t="e">
        <f aca="false">NA()</f>
        <v>#N/A</v>
      </c>
      <c r="S53" s="487" t="e">
        <f aca="false">IF(G53="",NA(),L53)</f>
        <v>#REF!</v>
      </c>
      <c r="T53" s="487" t="e">
        <f aca="false">NA()</f>
        <v>#N/A</v>
      </c>
      <c r="U53" s="505"/>
      <c r="V53" s="497" t="n">
        <v>4</v>
      </c>
      <c r="W53" s="487" t="e">
        <f aca="false">O54</f>
        <v>#N/A</v>
      </c>
      <c r="X53" s="487" t="e">
        <f aca="false">P54</f>
        <v>#REF!</v>
      </c>
      <c r="Y53" s="487" t="e">
        <f aca="false">Q54</f>
        <v>#N/A</v>
      </c>
      <c r="Z53" s="487" t="e">
        <f aca="false">R54</f>
        <v>#N/A</v>
      </c>
      <c r="AA53" s="487" t="e">
        <f aca="false">S54</f>
        <v>#REF!</v>
      </c>
      <c r="AB53" s="487" t="e">
        <f aca="false">T54</f>
        <v>#N/A</v>
      </c>
      <c r="AC53" s="505"/>
      <c r="AD53" s="497" t="n">
        <v>5</v>
      </c>
      <c r="AE53" s="487" t="e">
        <f aca="false">O55</f>
        <v>#N/A</v>
      </c>
      <c r="AF53" s="487" t="e">
        <f aca="false">P55</f>
        <v>#REF!</v>
      </c>
      <c r="AG53" s="487" t="e">
        <f aca="false">Q55</f>
        <v>#N/A</v>
      </c>
      <c r="AH53" s="487" t="e">
        <f aca="false">R55</f>
        <v>#N/A</v>
      </c>
      <c r="AI53" s="487" t="e">
        <f aca="false">S55</f>
        <v>#REF!</v>
      </c>
      <c r="AJ53" s="487" t="e">
        <f aca="false">T55</f>
        <v>#N/A</v>
      </c>
      <c r="AK53" s="505"/>
      <c r="AL53" s="495" t="n">
        <v>6</v>
      </c>
      <c r="AM53" s="487" t="e">
        <f aca="false">O56</f>
        <v>#N/A</v>
      </c>
      <c r="AN53" s="487" t="e">
        <f aca="false">P56</f>
        <v>#REF!</v>
      </c>
      <c r="AO53" s="487" t="e">
        <f aca="false">Q56</f>
        <v>#N/A</v>
      </c>
      <c r="AP53" s="487" t="e">
        <f aca="false">R56</f>
        <v>#N/A</v>
      </c>
      <c r="AQ53" s="487" t="e">
        <f aca="false">S56</f>
        <v>#REF!</v>
      </c>
      <c r="AR53" s="487" t="e">
        <f aca="false">T56</f>
        <v>#N/A</v>
      </c>
      <c r="AS53" s="503" t="s">
        <v>421</v>
      </c>
      <c r="AT53" s="495" t="n">
        <v>1</v>
      </c>
      <c r="AU53" s="487" t="e">
        <f aca="false">O61</f>
        <v>#N/A</v>
      </c>
      <c r="AV53" s="487" t="e">
        <f aca="false">P61</f>
        <v>#N/A</v>
      </c>
      <c r="AW53" s="487" t="e">
        <f aca="false">Q61</f>
        <v>#REF!</v>
      </c>
      <c r="AX53" s="487" t="e">
        <f aca="false">R61</f>
        <v>#N/A</v>
      </c>
      <c r="AY53" s="487" t="e">
        <f aca="false">S61</f>
        <v>#N/A</v>
      </c>
      <c r="AZ53" s="487" t="e">
        <f aca="false">T61</f>
        <v>#REF!</v>
      </c>
      <c r="BA53" s="495"/>
      <c r="BB53" s="495" t="n">
        <v>3</v>
      </c>
      <c r="BC53" s="487" t="e">
        <f aca="false">O63</f>
        <v>#N/A</v>
      </c>
      <c r="BD53" s="487" t="e">
        <f aca="false">P63</f>
        <v>#N/A</v>
      </c>
      <c r="BE53" s="487" t="e">
        <f aca="false">Q63</f>
        <v>#REF!</v>
      </c>
      <c r="BF53" s="487" t="e">
        <f aca="false">R63</f>
        <v>#N/A</v>
      </c>
      <c r="BG53" s="487" t="e">
        <f aca="false">S63</f>
        <v>#N/A</v>
      </c>
      <c r="BH53" s="487" t="e">
        <f aca="false">T63</f>
        <v>#REF!</v>
      </c>
      <c r="BI53" s="495"/>
      <c r="BJ53" s="495"/>
      <c r="BK53" s="506" t="e">
        <f aca="false">NA()</f>
        <v>#N/A</v>
      </c>
      <c r="BL53" s="506" t="e">
        <f aca="false">NA()</f>
        <v>#N/A</v>
      </c>
      <c r="BM53" s="506" t="e">
        <f aca="false">NA()</f>
        <v>#N/A</v>
      </c>
      <c r="BN53" s="506" t="e">
        <f aca="false">NA()</f>
        <v>#N/A</v>
      </c>
      <c r="BO53" s="506" t="e">
        <f aca="false">NA()</f>
        <v>#N/A</v>
      </c>
      <c r="BP53" s="506" t="e">
        <f aca="false">NA()</f>
        <v>#N/A</v>
      </c>
      <c r="BQ53" s="495"/>
      <c r="BR53" s="495"/>
      <c r="BS53" s="506" t="e">
        <f aca="false">NA()</f>
        <v>#N/A</v>
      </c>
      <c r="BT53" s="506" t="e">
        <f aca="false">NA()</f>
        <v>#N/A</v>
      </c>
      <c r="BU53" s="506" t="e">
        <f aca="false">NA()</f>
        <v>#N/A</v>
      </c>
      <c r="BV53" s="506" t="e">
        <f aca="false">NA()</f>
        <v>#N/A</v>
      </c>
      <c r="BW53" s="506" t="e">
        <f aca="false">NA()</f>
        <v>#N/A</v>
      </c>
      <c r="BX53" s="506" t="e">
        <f aca="false">NA()</f>
        <v>#N/A</v>
      </c>
      <c r="BY53" s="495"/>
      <c r="BZ53" s="495"/>
      <c r="CA53" s="506" t="e">
        <f aca="false">NA()</f>
        <v>#N/A</v>
      </c>
      <c r="CB53" s="506" t="e">
        <f aca="false">NA()</f>
        <v>#N/A</v>
      </c>
      <c r="CC53" s="506" t="e">
        <f aca="false">NA()</f>
        <v>#N/A</v>
      </c>
      <c r="CD53" s="506" t="e">
        <f aca="false">NA()</f>
        <v>#N/A</v>
      </c>
      <c r="CE53" s="506" t="e">
        <f aca="false">NA()</f>
        <v>#N/A</v>
      </c>
      <c r="CF53" s="506" t="e">
        <f aca="false">NA()</f>
        <v>#N/A</v>
      </c>
    </row>
    <row r="54" customFormat="false" ht="12.75" hidden="false" customHeight="false" outlineLevel="0" collapsed="false">
      <c r="A54" s="449"/>
      <c r="E54" s="495"/>
      <c r="F54" s="497" t="n">
        <v>4</v>
      </c>
      <c r="G54" s="501" t="e">
        <f aca="false">IF(#REF!="","",#REF!)</f>
        <v>#REF!</v>
      </c>
      <c r="H54" s="501" t="e">
        <f aca="false">IF(#REF!="","",#REF!)</f>
        <v>#REF!</v>
      </c>
      <c r="I54" s="501" t="e">
        <f aca="false">IF(#REF!="","",#REF!)</f>
        <v>#REF!</v>
      </c>
      <c r="K54" s="504" t="e">
        <f aca="false">IF(G54="","",AVERAGE(G54:I54))</f>
        <v>#REF!</v>
      </c>
      <c r="L54" s="504" t="e">
        <f aca="false">IF(G54="","",MAX(G54:I54)-MIN(G54:I54))</f>
        <v>#REF!</v>
      </c>
      <c r="M54" s="505"/>
      <c r="N54" s="497" t="n">
        <v>4</v>
      </c>
      <c r="O54" s="487" t="e">
        <f aca="false">NA()</f>
        <v>#N/A</v>
      </c>
      <c r="P54" s="487" t="e">
        <f aca="false">IF(G54="",NA(),K54)</f>
        <v>#REF!</v>
      </c>
      <c r="Q54" s="487" t="e">
        <f aca="false">NA()</f>
        <v>#N/A</v>
      </c>
      <c r="R54" s="487" t="e">
        <f aca="false">NA()</f>
        <v>#N/A</v>
      </c>
      <c r="S54" s="487" t="e">
        <f aca="false">IF(G54="",NA(),L54)</f>
        <v>#REF!</v>
      </c>
      <c r="T54" s="487" t="e">
        <f aca="false">NA()</f>
        <v>#N/A</v>
      </c>
      <c r="U54" s="505"/>
      <c r="V54" s="497" t="n">
        <v>5</v>
      </c>
      <c r="W54" s="487" t="e">
        <f aca="false">O55</f>
        <v>#N/A</v>
      </c>
      <c r="X54" s="487" t="e">
        <f aca="false">P55</f>
        <v>#REF!</v>
      </c>
      <c r="Y54" s="487" t="e">
        <f aca="false">Q55</f>
        <v>#N/A</v>
      </c>
      <c r="Z54" s="487" t="e">
        <f aca="false">R55</f>
        <v>#N/A</v>
      </c>
      <c r="AA54" s="487" t="e">
        <f aca="false">S55</f>
        <v>#REF!</v>
      </c>
      <c r="AB54" s="487" t="e">
        <f aca="false">T55</f>
        <v>#N/A</v>
      </c>
      <c r="AC54" s="505"/>
      <c r="AD54" s="497" t="n">
        <v>6</v>
      </c>
      <c r="AE54" s="487" t="e">
        <f aca="false">O56</f>
        <v>#N/A</v>
      </c>
      <c r="AF54" s="487" t="e">
        <f aca="false">P56</f>
        <v>#REF!</v>
      </c>
      <c r="AG54" s="487" t="e">
        <f aca="false">Q56</f>
        <v>#N/A</v>
      </c>
      <c r="AH54" s="487" t="e">
        <f aca="false">R56</f>
        <v>#N/A</v>
      </c>
      <c r="AI54" s="487" t="e">
        <f aca="false">S56</f>
        <v>#REF!</v>
      </c>
      <c r="AJ54" s="487" t="e">
        <f aca="false">T56</f>
        <v>#N/A</v>
      </c>
      <c r="AK54" s="505"/>
      <c r="AL54" s="495" t="n">
        <v>7</v>
      </c>
      <c r="AM54" s="487" t="e">
        <f aca="false">O57</f>
        <v>#N/A</v>
      </c>
      <c r="AN54" s="487" t="e">
        <f aca="false">P57</f>
        <v>#REF!</v>
      </c>
      <c r="AO54" s="487" t="e">
        <f aca="false">Q57</f>
        <v>#N/A</v>
      </c>
      <c r="AP54" s="487" t="e">
        <f aca="false">R57</f>
        <v>#N/A</v>
      </c>
      <c r="AQ54" s="487" t="e">
        <f aca="false">S57</f>
        <v>#REF!</v>
      </c>
      <c r="AR54" s="487" t="e">
        <f aca="false">T57</f>
        <v>#N/A</v>
      </c>
      <c r="AS54" s="505"/>
      <c r="AT54" s="495" t="n">
        <v>2</v>
      </c>
      <c r="AU54" s="487" t="e">
        <f aca="false">O62</f>
        <v>#N/A</v>
      </c>
      <c r="AV54" s="487" t="e">
        <f aca="false">P62</f>
        <v>#N/A</v>
      </c>
      <c r="AW54" s="487" t="e">
        <f aca="false">Q62</f>
        <v>#REF!</v>
      </c>
      <c r="AX54" s="487" t="e">
        <f aca="false">R62</f>
        <v>#N/A</v>
      </c>
      <c r="AY54" s="487" t="e">
        <f aca="false">S62</f>
        <v>#N/A</v>
      </c>
      <c r="AZ54" s="487" t="e">
        <f aca="false">T62</f>
        <v>#REF!</v>
      </c>
      <c r="BA54" s="495"/>
      <c r="BB54" s="495" t="n">
        <v>4</v>
      </c>
      <c r="BC54" s="487" t="e">
        <f aca="false">O64</f>
        <v>#N/A</v>
      </c>
      <c r="BD54" s="487" t="e">
        <f aca="false">P64</f>
        <v>#N/A</v>
      </c>
      <c r="BE54" s="487" t="e">
        <f aca="false">Q64</f>
        <v>#REF!</v>
      </c>
      <c r="BF54" s="487" t="e">
        <f aca="false">R64</f>
        <v>#N/A</v>
      </c>
      <c r="BG54" s="487" t="e">
        <f aca="false">S64</f>
        <v>#N/A</v>
      </c>
      <c r="BH54" s="487" t="e">
        <f aca="false">T64</f>
        <v>#REF!</v>
      </c>
      <c r="BI54" s="495"/>
      <c r="BJ54" s="495"/>
      <c r="BK54" s="506" t="e">
        <f aca="false">NA()</f>
        <v>#N/A</v>
      </c>
      <c r="BL54" s="506" t="e">
        <f aca="false">NA()</f>
        <v>#N/A</v>
      </c>
      <c r="BM54" s="506" t="e">
        <f aca="false">NA()</f>
        <v>#N/A</v>
      </c>
      <c r="BN54" s="506" t="e">
        <f aca="false">NA()</f>
        <v>#N/A</v>
      </c>
      <c r="BO54" s="506" t="e">
        <f aca="false">NA()</f>
        <v>#N/A</v>
      </c>
      <c r="BP54" s="506" t="e">
        <f aca="false">NA()</f>
        <v>#N/A</v>
      </c>
      <c r="BQ54" s="495"/>
      <c r="BR54" s="495"/>
      <c r="BS54" s="506" t="e">
        <f aca="false">NA()</f>
        <v>#N/A</v>
      </c>
      <c r="BT54" s="506" t="e">
        <f aca="false">NA()</f>
        <v>#N/A</v>
      </c>
      <c r="BU54" s="506" t="e">
        <f aca="false">NA()</f>
        <v>#N/A</v>
      </c>
      <c r="BV54" s="506" t="e">
        <f aca="false">NA()</f>
        <v>#N/A</v>
      </c>
      <c r="BW54" s="506" t="e">
        <f aca="false">NA()</f>
        <v>#N/A</v>
      </c>
      <c r="BX54" s="506" t="e">
        <f aca="false">NA()</f>
        <v>#N/A</v>
      </c>
      <c r="BY54" s="495"/>
      <c r="BZ54" s="495"/>
      <c r="CA54" s="506" t="e">
        <f aca="false">NA()</f>
        <v>#N/A</v>
      </c>
      <c r="CB54" s="506" t="e">
        <f aca="false">NA()</f>
        <v>#N/A</v>
      </c>
      <c r="CC54" s="506" t="e">
        <f aca="false">NA()</f>
        <v>#N/A</v>
      </c>
      <c r="CD54" s="506" t="e">
        <f aca="false">NA()</f>
        <v>#N/A</v>
      </c>
      <c r="CE54" s="506" t="e">
        <f aca="false">NA()</f>
        <v>#N/A</v>
      </c>
      <c r="CF54" s="506" t="e">
        <f aca="false">NA()</f>
        <v>#N/A</v>
      </c>
    </row>
    <row r="55" customFormat="false" ht="12.75" hidden="false" customHeight="false" outlineLevel="0" collapsed="false">
      <c r="A55" s="449"/>
      <c r="E55" s="495"/>
      <c r="F55" s="497" t="n">
        <v>5</v>
      </c>
      <c r="G55" s="501" t="e">
        <f aca="false">IF(#REF!="","",#REF!)</f>
        <v>#REF!</v>
      </c>
      <c r="H55" s="501" t="e">
        <f aca="false">IF(#REF!="","",#REF!)</f>
        <v>#REF!</v>
      </c>
      <c r="I55" s="501" t="e">
        <f aca="false">IF(#REF!="","",#REF!)</f>
        <v>#REF!</v>
      </c>
      <c r="K55" s="504" t="e">
        <f aca="false">IF(G55="","",AVERAGE(G55:I55))</f>
        <v>#REF!</v>
      </c>
      <c r="L55" s="504" t="e">
        <f aca="false">IF(G55="","",MAX(G55:I55)-MIN(G55:I55))</f>
        <v>#REF!</v>
      </c>
      <c r="M55" s="505"/>
      <c r="N55" s="497" t="n">
        <v>5</v>
      </c>
      <c r="O55" s="487" t="e">
        <f aca="false">NA()</f>
        <v>#N/A</v>
      </c>
      <c r="P55" s="487" t="e">
        <f aca="false">IF(G55="",NA(),K55)</f>
        <v>#REF!</v>
      </c>
      <c r="Q55" s="487" t="e">
        <f aca="false">NA()</f>
        <v>#N/A</v>
      </c>
      <c r="R55" s="487" t="e">
        <f aca="false">NA()</f>
        <v>#N/A</v>
      </c>
      <c r="S55" s="487" t="e">
        <f aca="false">IF(G55="",NA(),L55)</f>
        <v>#REF!</v>
      </c>
      <c r="T55" s="487" t="e">
        <f aca="false">NA()</f>
        <v>#N/A</v>
      </c>
      <c r="U55" s="505"/>
      <c r="V55" s="497" t="n">
        <v>6</v>
      </c>
      <c r="W55" s="487" t="e">
        <f aca="false">O56</f>
        <v>#N/A</v>
      </c>
      <c r="X55" s="487" t="e">
        <f aca="false">P56</f>
        <v>#REF!</v>
      </c>
      <c r="Y55" s="487" t="e">
        <f aca="false">Q56</f>
        <v>#N/A</v>
      </c>
      <c r="Z55" s="487" t="e">
        <f aca="false">R56</f>
        <v>#N/A</v>
      </c>
      <c r="AA55" s="487" t="e">
        <f aca="false">S56</f>
        <v>#REF!</v>
      </c>
      <c r="AB55" s="487" t="e">
        <f aca="false">T56</f>
        <v>#N/A</v>
      </c>
      <c r="AC55" s="505"/>
      <c r="AD55" s="497" t="n">
        <v>7</v>
      </c>
      <c r="AE55" s="487" t="e">
        <f aca="false">O57</f>
        <v>#N/A</v>
      </c>
      <c r="AF55" s="487" t="e">
        <f aca="false">P57</f>
        <v>#REF!</v>
      </c>
      <c r="AG55" s="487" t="e">
        <f aca="false">Q57</f>
        <v>#N/A</v>
      </c>
      <c r="AH55" s="487" t="e">
        <f aca="false">R57</f>
        <v>#N/A</v>
      </c>
      <c r="AI55" s="487" t="e">
        <f aca="false">S57</f>
        <v>#REF!</v>
      </c>
      <c r="AJ55" s="487" t="e">
        <f aca="false">T57</f>
        <v>#N/A</v>
      </c>
      <c r="AK55" s="503" t="s">
        <v>421</v>
      </c>
      <c r="AL55" s="495" t="n">
        <v>1</v>
      </c>
      <c r="AM55" s="487" t="e">
        <f aca="false">O61</f>
        <v>#N/A</v>
      </c>
      <c r="AN55" s="487" t="e">
        <f aca="false">P61</f>
        <v>#N/A</v>
      </c>
      <c r="AO55" s="487" t="e">
        <f aca="false">Q61</f>
        <v>#REF!</v>
      </c>
      <c r="AP55" s="487" t="e">
        <f aca="false">R61</f>
        <v>#N/A</v>
      </c>
      <c r="AQ55" s="487" t="e">
        <f aca="false">S61</f>
        <v>#N/A</v>
      </c>
      <c r="AR55" s="487" t="e">
        <f aca="false">T61</f>
        <v>#REF!</v>
      </c>
      <c r="AS55" s="495"/>
      <c r="AT55" s="495" t="n">
        <v>3</v>
      </c>
      <c r="AU55" s="487" t="e">
        <f aca="false">O63</f>
        <v>#N/A</v>
      </c>
      <c r="AV55" s="487" t="e">
        <f aca="false">P63</f>
        <v>#N/A</v>
      </c>
      <c r="AW55" s="487" t="e">
        <f aca="false">Q63</f>
        <v>#REF!</v>
      </c>
      <c r="AX55" s="487" t="e">
        <f aca="false">R63</f>
        <v>#N/A</v>
      </c>
      <c r="AY55" s="487" t="e">
        <f aca="false">S63</f>
        <v>#N/A</v>
      </c>
      <c r="AZ55" s="487" t="e">
        <f aca="false">T63</f>
        <v>#REF!</v>
      </c>
      <c r="BA55" s="495"/>
      <c r="BB55" s="495" t="n">
        <v>5</v>
      </c>
      <c r="BC55" s="487" t="e">
        <f aca="false">O65</f>
        <v>#N/A</v>
      </c>
      <c r="BD55" s="487" t="e">
        <f aca="false">P65</f>
        <v>#N/A</v>
      </c>
      <c r="BE55" s="487" t="e">
        <f aca="false">Q65</f>
        <v>#REF!</v>
      </c>
      <c r="BF55" s="487" t="e">
        <f aca="false">R65</f>
        <v>#N/A</v>
      </c>
      <c r="BG55" s="487" t="e">
        <f aca="false">S65</f>
        <v>#N/A</v>
      </c>
      <c r="BH55" s="487" t="e">
        <f aca="false">T65</f>
        <v>#REF!</v>
      </c>
      <c r="BI55" s="495"/>
      <c r="BJ55" s="495"/>
      <c r="BK55" s="506" t="e">
        <f aca="false">NA()</f>
        <v>#N/A</v>
      </c>
      <c r="BL55" s="506" t="e">
        <f aca="false">NA()</f>
        <v>#N/A</v>
      </c>
      <c r="BM55" s="506" t="e">
        <f aca="false">NA()</f>
        <v>#N/A</v>
      </c>
      <c r="BN55" s="506" t="e">
        <f aca="false">NA()</f>
        <v>#N/A</v>
      </c>
      <c r="BO55" s="506" t="e">
        <f aca="false">NA()</f>
        <v>#N/A</v>
      </c>
      <c r="BP55" s="506" t="e">
        <f aca="false">NA()</f>
        <v>#N/A</v>
      </c>
      <c r="BQ55" s="495"/>
      <c r="BR55" s="495"/>
      <c r="BS55" s="506" t="e">
        <f aca="false">NA()</f>
        <v>#N/A</v>
      </c>
      <c r="BT55" s="506" t="e">
        <f aca="false">NA()</f>
        <v>#N/A</v>
      </c>
      <c r="BU55" s="506" t="e">
        <f aca="false">NA()</f>
        <v>#N/A</v>
      </c>
      <c r="BV55" s="506" t="e">
        <f aca="false">NA()</f>
        <v>#N/A</v>
      </c>
      <c r="BW55" s="506" t="e">
        <f aca="false">NA()</f>
        <v>#N/A</v>
      </c>
      <c r="BX55" s="506" t="e">
        <f aca="false">NA()</f>
        <v>#N/A</v>
      </c>
      <c r="BY55" s="495"/>
      <c r="BZ55" s="495"/>
      <c r="CA55" s="506" t="e">
        <f aca="false">NA()</f>
        <v>#N/A</v>
      </c>
      <c r="CB55" s="506" t="e">
        <f aca="false">NA()</f>
        <v>#N/A</v>
      </c>
      <c r="CC55" s="506" t="e">
        <f aca="false">NA()</f>
        <v>#N/A</v>
      </c>
      <c r="CD55" s="506" t="e">
        <f aca="false">NA()</f>
        <v>#N/A</v>
      </c>
      <c r="CE55" s="506" t="e">
        <f aca="false">NA()</f>
        <v>#N/A</v>
      </c>
      <c r="CF55" s="506" t="e">
        <f aca="false">NA()</f>
        <v>#N/A</v>
      </c>
    </row>
    <row r="56" customFormat="false" ht="12.75" hidden="false" customHeight="false" outlineLevel="0" collapsed="false">
      <c r="A56" s="449"/>
      <c r="E56" s="495"/>
      <c r="F56" s="497" t="n">
        <v>6</v>
      </c>
      <c r="G56" s="501" t="e">
        <f aca="false">IF(#REF!="","",#REF!)</f>
        <v>#REF!</v>
      </c>
      <c r="H56" s="501" t="e">
        <f aca="false">IF(#REF!="","",#REF!)</f>
        <v>#REF!</v>
      </c>
      <c r="I56" s="501" t="e">
        <f aca="false">IF(#REF!="","",#REF!)</f>
        <v>#REF!</v>
      </c>
      <c r="K56" s="504" t="e">
        <f aca="false">IF(G56="","",AVERAGE(G56:I56))</f>
        <v>#REF!</v>
      </c>
      <c r="L56" s="504" t="e">
        <f aca="false">IF(G56="","",MAX(G56:I56)-MIN(G56:I56))</f>
        <v>#REF!</v>
      </c>
      <c r="M56" s="505"/>
      <c r="N56" s="497" t="n">
        <v>6</v>
      </c>
      <c r="O56" s="487" t="e">
        <f aca="false">NA()</f>
        <v>#N/A</v>
      </c>
      <c r="P56" s="487" t="e">
        <f aca="false">IF(G56="",NA(),K56)</f>
        <v>#REF!</v>
      </c>
      <c r="Q56" s="487" t="e">
        <f aca="false">NA()</f>
        <v>#N/A</v>
      </c>
      <c r="R56" s="487" t="e">
        <f aca="false">NA()</f>
        <v>#N/A</v>
      </c>
      <c r="S56" s="487" t="e">
        <f aca="false">IF(G56="",NA(),L56)</f>
        <v>#REF!</v>
      </c>
      <c r="T56" s="487" t="e">
        <f aca="false">NA()</f>
        <v>#N/A</v>
      </c>
      <c r="U56" s="505"/>
      <c r="V56" s="497" t="n">
        <v>7</v>
      </c>
      <c r="W56" s="487" t="e">
        <f aca="false">O57</f>
        <v>#N/A</v>
      </c>
      <c r="X56" s="487" t="e">
        <f aca="false">P57</f>
        <v>#REF!</v>
      </c>
      <c r="Y56" s="487" t="e">
        <f aca="false">Q57</f>
        <v>#N/A</v>
      </c>
      <c r="Z56" s="487" t="e">
        <f aca="false">R57</f>
        <v>#N/A</v>
      </c>
      <c r="AA56" s="487" t="e">
        <f aca="false">S57</f>
        <v>#REF!</v>
      </c>
      <c r="AB56" s="487" t="e">
        <f aca="false">T57</f>
        <v>#N/A</v>
      </c>
      <c r="AC56" s="505"/>
      <c r="AD56" s="497" t="n">
        <v>8</v>
      </c>
      <c r="AE56" s="487" t="e">
        <f aca="false">O58</f>
        <v>#N/A</v>
      </c>
      <c r="AF56" s="487" t="e">
        <f aca="false">P58</f>
        <v>#REF!</v>
      </c>
      <c r="AG56" s="487" t="e">
        <f aca="false">Q58</f>
        <v>#N/A</v>
      </c>
      <c r="AH56" s="487" t="e">
        <f aca="false">R58</f>
        <v>#N/A</v>
      </c>
      <c r="AI56" s="487" t="e">
        <f aca="false">S58</f>
        <v>#REF!</v>
      </c>
      <c r="AJ56" s="487" t="e">
        <f aca="false">T58</f>
        <v>#N/A</v>
      </c>
      <c r="AK56" s="505"/>
      <c r="AL56" s="495" t="n">
        <v>2</v>
      </c>
      <c r="AM56" s="487" t="e">
        <f aca="false">O62</f>
        <v>#N/A</v>
      </c>
      <c r="AN56" s="487" t="e">
        <f aca="false">P62</f>
        <v>#N/A</v>
      </c>
      <c r="AO56" s="487" t="e">
        <f aca="false">Q62</f>
        <v>#REF!</v>
      </c>
      <c r="AP56" s="487" t="e">
        <f aca="false">R62</f>
        <v>#N/A</v>
      </c>
      <c r="AQ56" s="487" t="e">
        <f aca="false">S62</f>
        <v>#N/A</v>
      </c>
      <c r="AR56" s="487" t="e">
        <f aca="false">T62</f>
        <v>#REF!</v>
      </c>
      <c r="AS56" s="495"/>
      <c r="AT56" s="495" t="n">
        <v>4</v>
      </c>
      <c r="AU56" s="487" t="e">
        <f aca="false">O64</f>
        <v>#N/A</v>
      </c>
      <c r="AV56" s="487" t="e">
        <f aca="false">P64</f>
        <v>#N/A</v>
      </c>
      <c r="AW56" s="487" t="e">
        <f aca="false">Q64</f>
        <v>#REF!</v>
      </c>
      <c r="AX56" s="487" t="e">
        <f aca="false">R64</f>
        <v>#N/A</v>
      </c>
      <c r="AY56" s="487" t="e">
        <f aca="false">S64</f>
        <v>#N/A</v>
      </c>
      <c r="AZ56" s="487" t="e">
        <f aca="false">T64</f>
        <v>#REF!</v>
      </c>
      <c r="BA56" s="495"/>
      <c r="BB56" s="495"/>
      <c r="BC56" s="506" t="e">
        <f aca="false">NA()</f>
        <v>#N/A</v>
      </c>
      <c r="BD56" s="506" t="e">
        <f aca="false">NA()</f>
        <v>#N/A</v>
      </c>
      <c r="BE56" s="506" t="e">
        <f aca="false">NA()</f>
        <v>#N/A</v>
      </c>
      <c r="BF56" s="506" t="e">
        <f aca="false">NA()</f>
        <v>#N/A</v>
      </c>
      <c r="BG56" s="506" t="e">
        <f aca="false">NA()</f>
        <v>#N/A</v>
      </c>
      <c r="BH56" s="506" t="e">
        <f aca="false">NA()</f>
        <v>#N/A</v>
      </c>
      <c r="BI56" s="495"/>
      <c r="BJ56" s="495"/>
      <c r="BK56" s="506" t="e">
        <f aca="false">NA()</f>
        <v>#N/A</v>
      </c>
      <c r="BL56" s="506" t="e">
        <f aca="false">NA()</f>
        <v>#N/A</v>
      </c>
      <c r="BM56" s="506" t="e">
        <f aca="false">NA()</f>
        <v>#N/A</v>
      </c>
      <c r="BN56" s="506" t="e">
        <f aca="false">NA()</f>
        <v>#N/A</v>
      </c>
      <c r="BO56" s="506" t="e">
        <f aca="false">NA()</f>
        <v>#N/A</v>
      </c>
      <c r="BP56" s="506" t="e">
        <f aca="false">NA()</f>
        <v>#N/A</v>
      </c>
      <c r="BQ56" s="495"/>
      <c r="BR56" s="495"/>
      <c r="BS56" s="506" t="e">
        <f aca="false">NA()</f>
        <v>#N/A</v>
      </c>
      <c r="BT56" s="506" t="e">
        <f aca="false">NA()</f>
        <v>#N/A</v>
      </c>
      <c r="BU56" s="506" t="e">
        <f aca="false">NA()</f>
        <v>#N/A</v>
      </c>
      <c r="BV56" s="506" t="e">
        <f aca="false">NA()</f>
        <v>#N/A</v>
      </c>
      <c r="BW56" s="506" t="e">
        <f aca="false">NA()</f>
        <v>#N/A</v>
      </c>
      <c r="BX56" s="506" t="e">
        <f aca="false">NA()</f>
        <v>#N/A</v>
      </c>
      <c r="BY56" s="495"/>
      <c r="BZ56" s="495"/>
      <c r="CA56" s="506" t="e">
        <f aca="false">NA()</f>
        <v>#N/A</v>
      </c>
      <c r="CB56" s="506" t="e">
        <f aca="false">NA()</f>
        <v>#N/A</v>
      </c>
      <c r="CC56" s="506" t="e">
        <f aca="false">NA()</f>
        <v>#N/A</v>
      </c>
      <c r="CD56" s="506" t="e">
        <f aca="false">NA()</f>
        <v>#N/A</v>
      </c>
      <c r="CE56" s="506" t="e">
        <f aca="false">NA()</f>
        <v>#N/A</v>
      </c>
      <c r="CF56" s="506" t="e">
        <f aca="false">NA()</f>
        <v>#N/A</v>
      </c>
    </row>
    <row r="57" customFormat="false" ht="12.75" hidden="false" customHeight="false" outlineLevel="0" collapsed="false">
      <c r="A57" s="449"/>
      <c r="E57" s="495"/>
      <c r="F57" s="497" t="n">
        <v>7</v>
      </c>
      <c r="G57" s="501" t="e">
        <f aca="false">IF(#REF!="","",#REF!)</f>
        <v>#REF!</v>
      </c>
      <c r="H57" s="501" t="e">
        <f aca="false">IF(#REF!="","",#REF!)</f>
        <v>#REF!</v>
      </c>
      <c r="I57" s="501" t="e">
        <f aca="false">IF(#REF!="","",#REF!)</f>
        <v>#REF!</v>
      </c>
      <c r="K57" s="504" t="e">
        <f aca="false">IF(G57="","",AVERAGE(G57:I57))</f>
        <v>#REF!</v>
      </c>
      <c r="L57" s="504" t="e">
        <f aca="false">IF(G57="","",MAX(G57:I57)-MIN(G57:I57))</f>
        <v>#REF!</v>
      </c>
      <c r="M57" s="505"/>
      <c r="N57" s="497" t="n">
        <v>7</v>
      </c>
      <c r="O57" s="487" t="e">
        <f aca="false">NA()</f>
        <v>#N/A</v>
      </c>
      <c r="P57" s="487" t="e">
        <f aca="false">IF(G57="",NA(),K57)</f>
        <v>#REF!</v>
      </c>
      <c r="Q57" s="487" t="e">
        <f aca="false">NA()</f>
        <v>#N/A</v>
      </c>
      <c r="R57" s="487" t="e">
        <f aca="false">NA()</f>
        <v>#N/A</v>
      </c>
      <c r="S57" s="487" t="e">
        <f aca="false">IF(G57="",NA(),L57)</f>
        <v>#REF!</v>
      </c>
      <c r="T57" s="487" t="e">
        <f aca="false">NA()</f>
        <v>#N/A</v>
      </c>
      <c r="U57" s="505"/>
      <c r="V57" s="497" t="n">
        <v>8</v>
      </c>
      <c r="W57" s="487" t="e">
        <f aca="false">O58</f>
        <v>#N/A</v>
      </c>
      <c r="X57" s="487" t="e">
        <f aca="false">P58</f>
        <v>#REF!</v>
      </c>
      <c r="Y57" s="487" t="e">
        <f aca="false">Q58</f>
        <v>#N/A</v>
      </c>
      <c r="Z57" s="487" t="e">
        <f aca="false">R58</f>
        <v>#N/A</v>
      </c>
      <c r="AA57" s="487" t="e">
        <f aca="false">S58</f>
        <v>#REF!</v>
      </c>
      <c r="AB57" s="487" t="e">
        <f aca="false">T58</f>
        <v>#N/A</v>
      </c>
      <c r="AC57" s="503" t="s">
        <v>421</v>
      </c>
      <c r="AD57" s="497" t="n">
        <v>1</v>
      </c>
      <c r="AE57" s="487" t="e">
        <f aca="false">O61</f>
        <v>#N/A</v>
      </c>
      <c r="AF57" s="487" t="e">
        <f aca="false">P61</f>
        <v>#N/A</v>
      </c>
      <c r="AG57" s="487" t="e">
        <f aca="false">Q61</f>
        <v>#REF!</v>
      </c>
      <c r="AH57" s="487" t="e">
        <f aca="false">R61</f>
        <v>#N/A</v>
      </c>
      <c r="AI57" s="487" t="e">
        <f aca="false">S61</f>
        <v>#N/A</v>
      </c>
      <c r="AJ57" s="487" t="e">
        <f aca="false">T61</f>
        <v>#REF!</v>
      </c>
      <c r="AK57" s="495"/>
      <c r="AL57" s="495" t="n">
        <v>3</v>
      </c>
      <c r="AM57" s="487" t="e">
        <f aca="false">O63</f>
        <v>#N/A</v>
      </c>
      <c r="AN57" s="487" t="e">
        <f aca="false">P63</f>
        <v>#N/A</v>
      </c>
      <c r="AO57" s="487" t="e">
        <f aca="false">Q63</f>
        <v>#REF!</v>
      </c>
      <c r="AP57" s="487" t="e">
        <f aca="false">R63</f>
        <v>#N/A</v>
      </c>
      <c r="AQ57" s="487" t="e">
        <f aca="false">S63</f>
        <v>#N/A</v>
      </c>
      <c r="AR57" s="487" t="e">
        <f aca="false">T63</f>
        <v>#REF!</v>
      </c>
      <c r="AS57" s="495"/>
      <c r="AT57" s="495" t="n">
        <v>5</v>
      </c>
      <c r="AU57" s="487" t="e">
        <f aca="false">O65</f>
        <v>#N/A</v>
      </c>
      <c r="AV57" s="487" t="e">
        <f aca="false">P65</f>
        <v>#N/A</v>
      </c>
      <c r="AW57" s="487" t="e">
        <f aca="false">Q65</f>
        <v>#REF!</v>
      </c>
      <c r="AX57" s="487" t="e">
        <f aca="false">R65</f>
        <v>#N/A</v>
      </c>
      <c r="AY57" s="487" t="e">
        <f aca="false">S65</f>
        <v>#N/A</v>
      </c>
      <c r="AZ57" s="487" t="e">
        <f aca="false">T65</f>
        <v>#REF!</v>
      </c>
      <c r="BA57" s="495"/>
      <c r="BB57" s="495"/>
      <c r="BC57" s="506" t="e">
        <f aca="false">NA()</f>
        <v>#N/A</v>
      </c>
      <c r="BD57" s="506" t="e">
        <f aca="false">NA()</f>
        <v>#N/A</v>
      </c>
      <c r="BE57" s="506" t="e">
        <f aca="false">NA()</f>
        <v>#N/A</v>
      </c>
      <c r="BF57" s="506" t="e">
        <f aca="false">NA()</f>
        <v>#N/A</v>
      </c>
      <c r="BG57" s="506" t="e">
        <f aca="false">NA()</f>
        <v>#N/A</v>
      </c>
      <c r="BH57" s="506" t="e">
        <f aca="false">NA()</f>
        <v>#N/A</v>
      </c>
      <c r="BI57" s="495"/>
      <c r="BJ57" s="495"/>
      <c r="BK57" s="506" t="e">
        <f aca="false">NA()</f>
        <v>#N/A</v>
      </c>
      <c r="BL57" s="506" t="e">
        <f aca="false">NA()</f>
        <v>#N/A</v>
      </c>
      <c r="BM57" s="506" t="e">
        <f aca="false">NA()</f>
        <v>#N/A</v>
      </c>
      <c r="BN57" s="506" t="e">
        <f aca="false">NA()</f>
        <v>#N/A</v>
      </c>
      <c r="BO57" s="506" t="e">
        <f aca="false">NA()</f>
        <v>#N/A</v>
      </c>
      <c r="BP57" s="506" t="e">
        <f aca="false">NA()</f>
        <v>#N/A</v>
      </c>
      <c r="BQ57" s="495"/>
      <c r="BR57" s="495"/>
      <c r="BS57" s="506" t="e">
        <f aca="false">NA()</f>
        <v>#N/A</v>
      </c>
      <c r="BT57" s="506" t="e">
        <f aca="false">NA()</f>
        <v>#N/A</v>
      </c>
      <c r="BU57" s="506" t="e">
        <f aca="false">NA()</f>
        <v>#N/A</v>
      </c>
      <c r="BV57" s="506" t="e">
        <f aca="false">NA()</f>
        <v>#N/A</v>
      </c>
      <c r="BW57" s="506" t="e">
        <f aca="false">NA()</f>
        <v>#N/A</v>
      </c>
      <c r="BX57" s="506" t="e">
        <f aca="false">NA()</f>
        <v>#N/A</v>
      </c>
      <c r="BY57" s="495"/>
      <c r="BZ57" s="495"/>
      <c r="CA57" s="506" t="e">
        <f aca="false">NA()</f>
        <v>#N/A</v>
      </c>
      <c r="CB57" s="506" t="e">
        <f aca="false">NA()</f>
        <v>#N/A</v>
      </c>
      <c r="CC57" s="506" t="e">
        <f aca="false">NA()</f>
        <v>#N/A</v>
      </c>
      <c r="CD57" s="506" t="e">
        <f aca="false">NA()</f>
        <v>#N/A</v>
      </c>
      <c r="CE57" s="506" t="e">
        <f aca="false">NA()</f>
        <v>#N/A</v>
      </c>
      <c r="CF57" s="506" t="e">
        <f aca="false">NA()</f>
        <v>#N/A</v>
      </c>
    </row>
    <row r="58" customFormat="false" ht="12.75" hidden="false" customHeight="false" outlineLevel="0" collapsed="false">
      <c r="A58" s="449"/>
      <c r="E58" s="495"/>
      <c r="F58" s="497" t="n">
        <v>8</v>
      </c>
      <c r="G58" s="501" t="e">
        <f aca="false">IF(#REF!="","",#REF!)</f>
        <v>#REF!</v>
      </c>
      <c r="H58" s="501" t="e">
        <f aca="false">IF(#REF!="","",#REF!)</f>
        <v>#REF!</v>
      </c>
      <c r="I58" s="501" t="e">
        <f aca="false">IF(#REF!="","",#REF!)</f>
        <v>#REF!</v>
      </c>
      <c r="K58" s="504" t="e">
        <f aca="false">IF(G58="","",AVERAGE(G58:I58))</f>
        <v>#REF!</v>
      </c>
      <c r="L58" s="504" t="e">
        <f aca="false">IF(G58="","",MAX(G58:I58)-MIN(G58:I58))</f>
        <v>#REF!</v>
      </c>
      <c r="M58" s="505"/>
      <c r="N58" s="497" t="n">
        <v>8</v>
      </c>
      <c r="O58" s="487" t="e">
        <f aca="false">NA()</f>
        <v>#N/A</v>
      </c>
      <c r="P58" s="487" t="e">
        <f aca="false">IF(G58="",NA(),K58)</f>
        <v>#REF!</v>
      </c>
      <c r="Q58" s="487" t="e">
        <f aca="false">NA()</f>
        <v>#N/A</v>
      </c>
      <c r="R58" s="487" t="e">
        <f aca="false">NA()</f>
        <v>#N/A</v>
      </c>
      <c r="S58" s="487" t="e">
        <f aca="false">IF(G58="",NA(),L58)</f>
        <v>#REF!</v>
      </c>
      <c r="T58" s="487" t="e">
        <f aca="false">NA()</f>
        <v>#N/A</v>
      </c>
      <c r="U58" s="505"/>
      <c r="V58" s="497" t="n">
        <v>9</v>
      </c>
      <c r="W58" s="487" t="e">
        <f aca="false">O59</f>
        <v>#N/A</v>
      </c>
      <c r="X58" s="487" t="e">
        <f aca="false">P59</f>
        <v>#REF!</v>
      </c>
      <c r="Y58" s="487" t="e">
        <f aca="false">Q59</f>
        <v>#N/A</v>
      </c>
      <c r="Z58" s="487" t="e">
        <f aca="false">R59</f>
        <v>#N/A</v>
      </c>
      <c r="AA58" s="487" t="e">
        <f aca="false">S59</f>
        <v>#REF!</v>
      </c>
      <c r="AB58" s="487" t="e">
        <f aca="false">T59</f>
        <v>#N/A</v>
      </c>
      <c r="AC58" s="505"/>
      <c r="AD58" s="497" t="n">
        <v>2</v>
      </c>
      <c r="AE58" s="487" t="e">
        <f aca="false">O62</f>
        <v>#N/A</v>
      </c>
      <c r="AF58" s="487" t="e">
        <f aca="false">P62</f>
        <v>#N/A</v>
      </c>
      <c r="AG58" s="487" t="e">
        <f aca="false">Q62</f>
        <v>#REF!</v>
      </c>
      <c r="AH58" s="487" t="e">
        <f aca="false">R62</f>
        <v>#N/A</v>
      </c>
      <c r="AI58" s="487" t="e">
        <f aca="false">S62</f>
        <v>#N/A</v>
      </c>
      <c r="AJ58" s="487" t="e">
        <f aca="false">T62</f>
        <v>#REF!</v>
      </c>
      <c r="AK58" s="495"/>
      <c r="AL58" s="495" t="n">
        <v>4</v>
      </c>
      <c r="AM58" s="487" t="e">
        <f aca="false">O64</f>
        <v>#N/A</v>
      </c>
      <c r="AN58" s="487" t="e">
        <f aca="false">P64</f>
        <v>#N/A</v>
      </c>
      <c r="AO58" s="487" t="e">
        <f aca="false">Q64</f>
        <v>#REF!</v>
      </c>
      <c r="AP58" s="487" t="e">
        <f aca="false">R64</f>
        <v>#N/A</v>
      </c>
      <c r="AQ58" s="487" t="e">
        <f aca="false">S64</f>
        <v>#N/A</v>
      </c>
      <c r="AR58" s="487" t="e">
        <f aca="false">T64</f>
        <v>#REF!</v>
      </c>
      <c r="AS58" s="495"/>
      <c r="AT58" s="495" t="n">
        <v>6</v>
      </c>
      <c r="AU58" s="487" t="e">
        <f aca="false">O66</f>
        <v>#N/A</v>
      </c>
      <c r="AV58" s="487" t="e">
        <f aca="false">P66</f>
        <v>#N/A</v>
      </c>
      <c r="AW58" s="487" t="e">
        <f aca="false">Q66</f>
        <v>#REF!</v>
      </c>
      <c r="AX58" s="487" t="e">
        <f aca="false">R66</f>
        <v>#N/A</v>
      </c>
      <c r="AY58" s="487" t="e">
        <f aca="false">S66</f>
        <v>#N/A</v>
      </c>
      <c r="AZ58" s="487" t="e">
        <f aca="false">T66</f>
        <v>#REF!</v>
      </c>
      <c r="BA58" s="495"/>
      <c r="BB58" s="495"/>
      <c r="BC58" s="506" t="e">
        <f aca="false">NA()</f>
        <v>#N/A</v>
      </c>
      <c r="BD58" s="506" t="e">
        <f aca="false">NA()</f>
        <v>#N/A</v>
      </c>
      <c r="BE58" s="506" t="e">
        <f aca="false">NA()</f>
        <v>#N/A</v>
      </c>
      <c r="BF58" s="506" t="e">
        <f aca="false">NA()</f>
        <v>#N/A</v>
      </c>
      <c r="BG58" s="506" t="e">
        <f aca="false">NA()</f>
        <v>#N/A</v>
      </c>
      <c r="BH58" s="506" t="e">
        <f aca="false">NA()</f>
        <v>#N/A</v>
      </c>
      <c r="BI58" s="495"/>
      <c r="BJ58" s="495"/>
      <c r="BK58" s="506" t="e">
        <f aca="false">NA()</f>
        <v>#N/A</v>
      </c>
      <c r="BL58" s="506" t="e">
        <f aca="false">NA()</f>
        <v>#N/A</v>
      </c>
      <c r="BM58" s="506" t="e">
        <f aca="false">NA()</f>
        <v>#N/A</v>
      </c>
      <c r="BN58" s="506" t="e">
        <f aca="false">NA()</f>
        <v>#N/A</v>
      </c>
      <c r="BO58" s="506" t="e">
        <f aca="false">NA()</f>
        <v>#N/A</v>
      </c>
      <c r="BP58" s="506" t="e">
        <f aca="false">NA()</f>
        <v>#N/A</v>
      </c>
      <c r="BQ58" s="495"/>
      <c r="BR58" s="495"/>
      <c r="BS58" s="506" t="e">
        <f aca="false">NA()</f>
        <v>#N/A</v>
      </c>
      <c r="BT58" s="506" t="e">
        <f aca="false">NA()</f>
        <v>#N/A</v>
      </c>
      <c r="BU58" s="506" t="e">
        <f aca="false">NA()</f>
        <v>#N/A</v>
      </c>
      <c r="BV58" s="506" t="e">
        <f aca="false">NA()</f>
        <v>#N/A</v>
      </c>
      <c r="BW58" s="506" t="e">
        <f aca="false">NA()</f>
        <v>#N/A</v>
      </c>
      <c r="BX58" s="506" t="e">
        <f aca="false">NA()</f>
        <v>#N/A</v>
      </c>
      <c r="BY58" s="495"/>
      <c r="BZ58" s="495"/>
      <c r="CA58" s="506" t="e">
        <f aca="false">NA()</f>
        <v>#N/A</v>
      </c>
      <c r="CB58" s="506" t="e">
        <f aca="false">NA()</f>
        <v>#N/A</v>
      </c>
      <c r="CC58" s="506" t="e">
        <f aca="false">NA()</f>
        <v>#N/A</v>
      </c>
      <c r="CD58" s="506" t="e">
        <f aca="false">NA()</f>
        <v>#N/A</v>
      </c>
      <c r="CE58" s="506" t="e">
        <f aca="false">NA()</f>
        <v>#N/A</v>
      </c>
      <c r="CF58" s="506" t="e">
        <f aca="false">NA()</f>
        <v>#N/A</v>
      </c>
    </row>
    <row r="59" customFormat="false" ht="12.75" hidden="false" customHeight="false" outlineLevel="0" collapsed="false">
      <c r="A59" s="449"/>
      <c r="E59" s="495"/>
      <c r="F59" s="497" t="n">
        <v>9</v>
      </c>
      <c r="G59" s="501" t="e">
        <f aca="false">IF(#REF!="","",#REF!)</f>
        <v>#REF!</v>
      </c>
      <c r="H59" s="501" t="e">
        <f aca="false">IF(#REF!="","",#REF!)</f>
        <v>#REF!</v>
      </c>
      <c r="I59" s="501" t="e">
        <f aca="false">IF(#REF!="","",#REF!)</f>
        <v>#REF!</v>
      </c>
      <c r="K59" s="504" t="e">
        <f aca="false">IF(G59="","",AVERAGE(G59:I59))</f>
        <v>#REF!</v>
      </c>
      <c r="L59" s="504" t="e">
        <f aca="false">IF(G59="","",MAX(G59:I59)-MIN(G59:I59))</f>
        <v>#REF!</v>
      </c>
      <c r="M59" s="505"/>
      <c r="N59" s="497" t="n">
        <v>9</v>
      </c>
      <c r="O59" s="487" t="e">
        <f aca="false">NA()</f>
        <v>#N/A</v>
      </c>
      <c r="P59" s="487" t="e">
        <f aca="false">IF(G59="",NA(),K59)</f>
        <v>#REF!</v>
      </c>
      <c r="Q59" s="487" t="e">
        <f aca="false">NA()</f>
        <v>#N/A</v>
      </c>
      <c r="R59" s="487" t="e">
        <f aca="false">NA()</f>
        <v>#N/A</v>
      </c>
      <c r="S59" s="487" t="e">
        <f aca="false">IF(G59="",NA(),L59)</f>
        <v>#REF!</v>
      </c>
      <c r="T59" s="487" t="e">
        <f aca="false">NA()</f>
        <v>#N/A</v>
      </c>
      <c r="U59" s="503" t="s">
        <v>421</v>
      </c>
      <c r="V59" s="497" t="n">
        <v>1</v>
      </c>
      <c r="W59" s="487" t="e">
        <f aca="false">O61</f>
        <v>#N/A</v>
      </c>
      <c r="X59" s="487" t="e">
        <f aca="false">P61</f>
        <v>#N/A</v>
      </c>
      <c r="Y59" s="487" t="e">
        <f aca="false">Q61</f>
        <v>#REF!</v>
      </c>
      <c r="Z59" s="487" t="e">
        <f aca="false">R61</f>
        <v>#N/A</v>
      </c>
      <c r="AA59" s="487" t="e">
        <f aca="false">S61</f>
        <v>#N/A</v>
      </c>
      <c r="AB59" s="487" t="e">
        <f aca="false">T61</f>
        <v>#REF!</v>
      </c>
      <c r="AC59" s="495"/>
      <c r="AD59" s="497" t="n">
        <v>3</v>
      </c>
      <c r="AE59" s="487" t="e">
        <f aca="false">O63</f>
        <v>#N/A</v>
      </c>
      <c r="AF59" s="487" t="e">
        <f aca="false">P63</f>
        <v>#N/A</v>
      </c>
      <c r="AG59" s="487" t="e">
        <f aca="false">Q63</f>
        <v>#REF!</v>
      </c>
      <c r="AH59" s="487" t="e">
        <f aca="false">R63</f>
        <v>#N/A</v>
      </c>
      <c r="AI59" s="487" t="e">
        <f aca="false">S63</f>
        <v>#N/A</v>
      </c>
      <c r="AJ59" s="487" t="e">
        <f aca="false">T63</f>
        <v>#REF!</v>
      </c>
      <c r="AK59" s="495"/>
      <c r="AL59" s="495" t="n">
        <v>5</v>
      </c>
      <c r="AM59" s="487" t="e">
        <f aca="false">O65</f>
        <v>#N/A</v>
      </c>
      <c r="AN59" s="487" t="e">
        <f aca="false">P65</f>
        <v>#N/A</v>
      </c>
      <c r="AO59" s="487" t="e">
        <f aca="false">Q65</f>
        <v>#REF!</v>
      </c>
      <c r="AP59" s="487" t="e">
        <f aca="false">R65</f>
        <v>#N/A</v>
      </c>
      <c r="AQ59" s="487" t="e">
        <f aca="false">S65</f>
        <v>#N/A</v>
      </c>
      <c r="AR59" s="487" t="e">
        <f aca="false">T65</f>
        <v>#REF!</v>
      </c>
      <c r="AS59" s="495"/>
      <c r="AT59" s="495"/>
      <c r="AU59" s="506" t="e">
        <f aca="false">NA()</f>
        <v>#N/A</v>
      </c>
      <c r="AV59" s="506" t="e">
        <f aca="false">NA()</f>
        <v>#N/A</v>
      </c>
      <c r="AW59" s="506" t="e">
        <f aca="false">NA()</f>
        <v>#N/A</v>
      </c>
      <c r="AX59" s="506" t="e">
        <f aca="false">NA()</f>
        <v>#N/A</v>
      </c>
      <c r="AY59" s="506" t="e">
        <f aca="false">NA()</f>
        <v>#N/A</v>
      </c>
      <c r="AZ59" s="506" t="e">
        <f aca="false">NA()</f>
        <v>#N/A</v>
      </c>
      <c r="BA59" s="495"/>
      <c r="BB59" s="495"/>
      <c r="BC59" s="506" t="e">
        <f aca="false">NA()</f>
        <v>#N/A</v>
      </c>
      <c r="BD59" s="506" t="e">
        <f aca="false">NA()</f>
        <v>#N/A</v>
      </c>
      <c r="BE59" s="506" t="e">
        <f aca="false">NA()</f>
        <v>#N/A</v>
      </c>
      <c r="BF59" s="506" t="e">
        <f aca="false">NA()</f>
        <v>#N/A</v>
      </c>
      <c r="BG59" s="506" t="e">
        <f aca="false">NA()</f>
        <v>#N/A</v>
      </c>
      <c r="BH59" s="506" t="e">
        <f aca="false">NA()</f>
        <v>#N/A</v>
      </c>
      <c r="BI59" s="495"/>
      <c r="BJ59" s="495"/>
      <c r="BK59" s="506" t="e">
        <f aca="false">NA()</f>
        <v>#N/A</v>
      </c>
      <c r="BL59" s="506" t="e">
        <f aca="false">NA()</f>
        <v>#N/A</v>
      </c>
      <c r="BM59" s="506" t="e">
        <f aca="false">NA()</f>
        <v>#N/A</v>
      </c>
      <c r="BN59" s="506" t="e">
        <f aca="false">NA()</f>
        <v>#N/A</v>
      </c>
      <c r="BO59" s="506" t="e">
        <f aca="false">NA()</f>
        <v>#N/A</v>
      </c>
      <c r="BP59" s="506" t="e">
        <f aca="false">NA()</f>
        <v>#N/A</v>
      </c>
      <c r="BQ59" s="495"/>
      <c r="BR59" s="495"/>
      <c r="BS59" s="506" t="e">
        <f aca="false">NA()</f>
        <v>#N/A</v>
      </c>
      <c r="BT59" s="506" t="e">
        <f aca="false">NA()</f>
        <v>#N/A</v>
      </c>
      <c r="BU59" s="506" t="e">
        <f aca="false">NA()</f>
        <v>#N/A</v>
      </c>
      <c r="BV59" s="506" t="e">
        <f aca="false">NA()</f>
        <v>#N/A</v>
      </c>
      <c r="BW59" s="506" t="e">
        <f aca="false">NA()</f>
        <v>#N/A</v>
      </c>
      <c r="BX59" s="506" t="e">
        <f aca="false">NA()</f>
        <v>#N/A</v>
      </c>
      <c r="BY59" s="495"/>
      <c r="BZ59" s="495"/>
      <c r="CA59" s="506" t="e">
        <f aca="false">NA()</f>
        <v>#N/A</v>
      </c>
      <c r="CB59" s="506" t="e">
        <f aca="false">NA()</f>
        <v>#N/A</v>
      </c>
      <c r="CC59" s="506" t="e">
        <f aca="false">NA()</f>
        <v>#N/A</v>
      </c>
      <c r="CD59" s="506" t="e">
        <f aca="false">NA()</f>
        <v>#N/A</v>
      </c>
      <c r="CE59" s="506" t="e">
        <f aca="false">NA()</f>
        <v>#N/A</v>
      </c>
      <c r="CF59" s="506" t="e">
        <f aca="false">NA()</f>
        <v>#N/A</v>
      </c>
    </row>
    <row r="60" customFormat="false" ht="12.75" hidden="false" customHeight="false" outlineLevel="0" collapsed="false">
      <c r="A60" s="449"/>
      <c r="E60" s="495"/>
      <c r="F60" s="497" t="n">
        <v>10</v>
      </c>
      <c r="G60" s="501" t="e">
        <f aca="false">IF(#REF!="","",#REF!)</f>
        <v>#REF!</v>
      </c>
      <c r="H60" s="501" t="e">
        <f aca="false">IF(#REF!="","",#REF!)</f>
        <v>#REF!</v>
      </c>
      <c r="I60" s="501" t="e">
        <f aca="false">IF(#REF!="","",#REF!)</f>
        <v>#REF!</v>
      </c>
      <c r="K60" s="507" t="e">
        <f aca="false">IF(G60="","",AVERAGE(G60:I60))</f>
        <v>#REF!</v>
      </c>
      <c r="L60" s="507" t="e">
        <f aca="false">IF(G60="","",MAX(G60:I60)-MIN(G60:I60))</f>
        <v>#REF!</v>
      </c>
      <c r="M60" s="505"/>
      <c r="N60" s="497" t="n">
        <v>10</v>
      </c>
      <c r="O60" s="487" t="e">
        <f aca="false">NA()</f>
        <v>#N/A</v>
      </c>
      <c r="P60" s="487" t="e">
        <f aca="false">IF(G60="",NA(),K60)</f>
        <v>#REF!</v>
      </c>
      <c r="Q60" s="487" t="e">
        <f aca="false">NA()</f>
        <v>#N/A</v>
      </c>
      <c r="R60" s="487" t="e">
        <f aca="false">NA()</f>
        <v>#N/A</v>
      </c>
      <c r="S60" s="487" t="e">
        <f aca="false">IF(G60="",NA(),L60)</f>
        <v>#REF!</v>
      </c>
      <c r="T60" s="487" t="e">
        <f aca="false">NA()</f>
        <v>#N/A</v>
      </c>
      <c r="U60" s="505"/>
      <c r="V60" s="497" t="n">
        <v>2</v>
      </c>
      <c r="W60" s="487" t="e">
        <f aca="false">O62</f>
        <v>#N/A</v>
      </c>
      <c r="X60" s="487" t="e">
        <f aca="false">P62</f>
        <v>#N/A</v>
      </c>
      <c r="Y60" s="487" t="e">
        <f aca="false">Q62</f>
        <v>#REF!</v>
      </c>
      <c r="Z60" s="487" t="e">
        <f aca="false">R62</f>
        <v>#N/A</v>
      </c>
      <c r="AA60" s="487" t="e">
        <f aca="false">S62</f>
        <v>#N/A</v>
      </c>
      <c r="AB60" s="487" t="e">
        <f aca="false">T62</f>
        <v>#REF!</v>
      </c>
      <c r="AC60" s="495"/>
      <c r="AD60" s="497" t="n">
        <v>4</v>
      </c>
      <c r="AE60" s="487" t="e">
        <f aca="false">O64</f>
        <v>#N/A</v>
      </c>
      <c r="AF60" s="487" t="e">
        <f aca="false">P64</f>
        <v>#N/A</v>
      </c>
      <c r="AG60" s="487" t="e">
        <f aca="false">Q64</f>
        <v>#REF!</v>
      </c>
      <c r="AH60" s="487" t="e">
        <f aca="false">R64</f>
        <v>#N/A</v>
      </c>
      <c r="AI60" s="487" t="e">
        <f aca="false">S64</f>
        <v>#N/A</v>
      </c>
      <c r="AJ60" s="487" t="e">
        <f aca="false">T64</f>
        <v>#REF!</v>
      </c>
      <c r="AK60" s="495"/>
      <c r="AL60" s="495" t="n">
        <v>6</v>
      </c>
      <c r="AM60" s="487" t="e">
        <f aca="false">O66</f>
        <v>#N/A</v>
      </c>
      <c r="AN60" s="487" t="e">
        <f aca="false">P66</f>
        <v>#N/A</v>
      </c>
      <c r="AO60" s="487" t="e">
        <f aca="false">Q66</f>
        <v>#REF!</v>
      </c>
      <c r="AP60" s="487" t="e">
        <f aca="false">R66</f>
        <v>#N/A</v>
      </c>
      <c r="AQ60" s="487" t="e">
        <f aca="false">S66</f>
        <v>#N/A</v>
      </c>
      <c r="AR60" s="487" t="e">
        <f aca="false">T66</f>
        <v>#REF!</v>
      </c>
      <c r="AS60" s="495"/>
      <c r="AT60" s="495"/>
      <c r="AU60" s="506" t="e">
        <f aca="false">NA()</f>
        <v>#N/A</v>
      </c>
      <c r="AV60" s="506" t="e">
        <f aca="false">NA()</f>
        <v>#N/A</v>
      </c>
      <c r="AW60" s="506" t="e">
        <f aca="false">NA()</f>
        <v>#N/A</v>
      </c>
      <c r="AX60" s="506" t="e">
        <f aca="false">NA()</f>
        <v>#N/A</v>
      </c>
      <c r="AY60" s="506" t="e">
        <f aca="false">NA()</f>
        <v>#N/A</v>
      </c>
      <c r="AZ60" s="506" t="e">
        <f aca="false">NA()</f>
        <v>#N/A</v>
      </c>
      <c r="BA60" s="495"/>
      <c r="BB60" s="495"/>
      <c r="BC60" s="506" t="e">
        <f aca="false">NA()</f>
        <v>#N/A</v>
      </c>
      <c r="BD60" s="506" t="e">
        <f aca="false">NA()</f>
        <v>#N/A</v>
      </c>
      <c r="BE60" s="506" t="e">
        <f aca="false">NA()</f>
        <v>#N/A</v>
      </c>
      <c r="BF60" s="506" t="e">
        <f aca="false">NA()</f>
        <v>#N/A</v>
      </c>
      <c r="BG60" s="506" t="e">
        <f aca="false">NA()</f>
        <v>#N/A</v>
      </c>
      <c r="BH60" s="506" t="e">
        <f aca="false">NA()</f>
        <v>#N/A</v>
      </c>
      <c r="BI60" s="495"/>
      <c r="BJ60" s="495"/>
      <c r="BK60" s="506" t="e">
        <f aca="false">NA()</f>
        <v>#N/A</v>
      </c>
      <c r="BL60" s="506" t="e">
        <f aca="false">NA()</f>
        <v>#N/A</v>
      </c>
      <c r="BM60" s="506" t="e">
        <f aca="false">NA()</f>
        <v>#N/A</v>
      </c>
      <c r="BN60" s="506" t="e">
        <f aca="false">NA()</f>
        <v>#N/A</v>
      </c>
      <c r="BO60" s="506" t="e">
        <f aca="false">NA()</f>
        <v>#N/A</v>
      </c>
      <c r="BP60" s="506" t="e">
        <f aca="false">NA()</f>
        <v>#N/A</v>
      </c>
      <c r="BQ60" s="495"/>
      <c r="BR60" s="495"/>
      <c r="BS60" s="506" t="e">
        <f aca="false">NA()</f>
        <v>#N/A</v>
      </c>
      <c r="BT60" s="506" t="e">
        <f aca="false">NA()</f>
        <v>#N/A</v>
      </c>
      <c r="BU60" s="506" t="e">
        <f aca="false">NA()</f>
        <v>#N/A</v>
      </c>
      <c r="BV60" s="506" t="e">
        <f aca="false">NA()</f>
        <v>#N/A</v>
      </c>
      <c r="BW60" s="506" t="e">
        <f aca="false">NA()</f>
        <v>#N/A</v>
      </c>
      <c r="BX60" s="506" t="e">
        <f aca="false">NA()</f>
        <v>#N/A</v>
      </c>
      <c r="BY60" s="495"/>
      <c r="BZ60" s="495"/>
      <c r="CA60" s="506" t="e">
        <f aca="false">NA()</f>
        <v>#N/A</v>
      </c>
      <c r="CB60" s="506" t="e">
        <f aca="false">NA()</f>
        <v>#N/A</v>
      </c>
      <c r="CC60" s="506" t="e">
        <f aca="false">NA()</f>
        <v>#N/A</v>
      </c>
      <c r="CD60" s="506" t="e">
        <f aca="false">NA()</f>
        <v>#N/A</v>
      </c>
      <c r="CE60" s="506" t="e">
        <f aca="false">NA()</f>
        <v>#N/A</v>
      </c>
      <c r="CF60" s="506" t="e">
        <f aca="false">NA()</f>
        <v>#N/A</v>
      </c>
    </row>
    <row r="61" customFormat="false" ht="12.75" hidden="false" customHeight="false" outlineLevel="0" collapsed="false">
      <c r="A61" s="449"/>
      <c r="E61" s="500" t="s">
        <v>421</v>
      </c>
      <c r="F61" s="497" t="n">
        <v>1</v>
      </c>
      <c r="G61" s="501" t="e">
        <f aca="false">IF(#REF!="","",#REF!)</f>
        <v>#REF!</v>
      </c>
      <c r="H61" s="501" t="e">
        <f aca="false">IF(#REF!="","",#REF!)</f>
        <v>#REF!</v>
      </c>
      <c r="I61" s="501" t="e">
        <f aca="false">IF(#REF!="","",#REF!)</f>
        <v>#REF!</v>
      </c>
      <c r="K61" s="502" t="e">
        <f aca="false">IF(G61="","",AVERAGE(G61:I61))</f>
        <v>#REF!</v>
      </c>
      <c r="L61" s="502" t="e">
        <f aca="false">IF(G61="","",MAX(G61:I61)-MIN(G61:I61))</f>
        <v>#REF!</v>
      </c>
      <c r="M61" s="503" t="s">
        <v>421</v>
      </c>
      <c r="N61" s="497" t="n">
        <v>1</v>
      </c>
      <c r="O61" s="487" t="e">
        <f aca="false">NA()</f>
        <v>#N/A</v>
      </c>
      <c r="P61" s="487" t="e">
        <f aca="false">NA()</f>
        <v>#N/A</v>
      </c>
      <c r="Q61" s="487" t="e">
        <f aca="false">IF(G61="",NA(),K61)</f>
        <v>#REF!</v>
      </c>
      <c r="R61" s="487" t="e">
        <f aca="false">NA()</f>
        <v>#N/A</v>
      </c>
      <c r="S61" s="487" t="e">
        <f aca="false">NA()</f>
        <v>#N/A</v>
      </c>
      <c r="T61" s="487" t="e">
        <f aca="false">IF(G61="",NA(),L61)</f>
        <v>#REF!</v>
      </c>
      <c r="U61" s="495"/>
      <c r="V61" s="497" t="n">
        <v>3</v>
      </c>
      <c r="W61" s="487" t="e">
        <f aca="false">O63</f>
        <v>#N/A</v>
      </c>
      <c r="X61" s="487" t="e">
        <f aca="false">P63</f>
        <v>#N/A</v>
      </c>
      <c r="Y61" s="487" t="e">
        <f aca="false">Q63</f>
        <v>#REF!</v>
      </c>
      <c r="Z61" s="487" t="e">
        <f aca="false">R63</f>
        <v>#N/A</v>
      </c>
      <c r="AA61" s="487" t="e">
        <f aca="false">S63</f>
        <v>#N/A</v>
      </c>
      <c r="AB61" s="487" t="e">
        <f aca="false">T63</f>
        <v>#REF!</v>
      </c>
      <c r="AC61" s="495"/>
      <c r="AD61" s="497" t="n">
        <v>5</v>
      </c>
      <c r="AE61" s="487" t="e">
        <f aca="false">O65</f>
        <v>#N/A</v>
      </c>
      <c r="AF61" s="487" t="e">
        <f aca="false">P65</f>
        <v>#N/A</v>
      </c>
      <c r="AG61" s="487" t="e">
        <f aca="false">Q65</f>
        <v>#REF!</v>
      </c>
      <c r="AH61" s="487" t="e">
        <f aca="false">R65</f>
        <v>#N/A</v>
      </c>
      <c r="AI61" s="487" t="e">
        <f aca="false">S65</f>
        <v>#N/A</v>
      </c>
      <c r="AJ61" s="487" t="e">
        <f aca="false">T65</f>
        <v>#REF!</v>
      </c>
      <c r="AK61" s="495"/>
      <c r="AL61" s="495" t="n">
        <v>7</v>
      </c>
      <c r="AM61" s="487" t="e">
        <f aca="false">O67</f>
        <v>#N/A</v>
      </c>
      <c r="AN61" s="487" t="e">
        <f aca="false">P67</f>
        <v>#N/A</v>
      </c>
      <c r="AO61" s="487" t="e">
        <f aca="false">Q67</f>
        <v>#REF!</v>
      </c>
      <c r="AP61" s="487" t="e">
        <f aca="false">R67</f>
        <v>#N/A</v>
      </c>
      <c r="AQ61" s="487" t="e">
        <f aca="false">S67</f>
        <v>#N/A</v>
      </c>
      <c r="AR61" s="487" t="e">
        <f aca="false">T67</f>
        <v>#REF!</v>
      </c>
      <c r="AS61" s="495"/>
      <c r="AT61" s="495"/>
      <c r="AU61" s="506" t="e">
        <f aca="false">NA()</f>
        <v>#N/A</v>
      </c>
      <c r="AV61" s="506" t="e">
        <f aca="false">NA()</f>
        <v>#N/A</v>
      </c>
      <c r="AW61" s="506" t="e">
        <f aca="false">NA()</f>
        <v>#N/A</v>
      </c>
      <c r="AX61" s="506" t="e">
        <f aca="false">NA()</f>
        <v>#N/A</v>
      </c>
      <c r="AY61" s="506" t="e">
        <f aca="false">NA()</f>
        <v>#N/A</v>
      </c>
      <c r="AZ61" s="506" t="e">
        <f aca="false">NA()</f>
        <v>#N/A</v>
      </c>
      <c r="BA61" s="495"/>
      <c r="BB61" s="495"/>
      <c r="BC61" s="506" t="e">
        <f aca="false">NA()</f>
        <v>#N/A</v>
      </c>
      <c r="BD61" s="506" t="e">
        <f aca="false">NA()</f>
        <v>#N/A</v>
      </c>
      <c r="BE61" s="506" t="e">
        <f aca="false">NA()</f>
        <v>#N/A</v>
      </c>
      <c r="BF61" s="506" t="e">
        <f aca="false">NA()</f>
        <v>#N/A</v>
      </c>
      <c r="BG61" s="506" t="e">
        <f aca="false">NA()</f>
        <v>#N/A</v>
      </c>
      <c r="BH61" s="506" t="e">
        <f aca="false">NA()</f>
        <v>#N/A</v>
      </c>
      <c r="BI61" s="495"/>
      <c r="BJ61" s="495"/>
      <c r="BK61" s="506" t="e">
        <f aca="false">NA()</f>
        <v>#N/A</v>
      </c>
      <c r="BL61" s="506" t="e">
        <f aca="false">NA()</f>
        <v>#N/A</v>
      </c>
      <c r="BM61" s="506" t="e">
        <f aca="false">NA()</f>
        <v>#N/A</v>
      </c>
      <c r="BN61" s="506" t="e">
        <f aca="false">NA()</f>
        <v>#N/A</v>
      </c>
      <c r="BO61" s="506" t="e">
        <f aca="false">NA()</f>
        <v>#N/A</v>
      </c>
      <c r="BP61" s="506" t="e">
        <f aca="false">NA()</f>
        <v>#N/A</v>
      </c>
      <c r="BQ61" s="495"/>
      <c r="BR61" s="495"/>
      <c r="BS61" s="506" t="e">
        <f aca="false">NA()</f>
        <v>#N/A</v>
      </c>
      <c r="BT61" s="506" t="e">
        <f aca="false">NA()</f>
        <v>#N/A</v>
      </c>
      <c r="BU61" s="506" t="e">
        <f aca="false">NA()</f>
        <v>#N/A</v>
      </c>
      <c r="BV61" s="506" t="e">
        <f aca="false">NA()</f>
        <v>#N/A</v>
      </c>
      <c r="BW61" s="506" t="e">
        <f aca="false">NA()</f>
        <v>#N/A</v>
      </c>
      <c r="BX61" s="506" t="e">
        <f aca="false">NA()</f>
        <v>#N/A</v>
      </c>
      <c r="BY61" s="495"/>
      <c r="BZ61" s="495"/>
      <c r="CA61" s="506" t="e">
        <f aca="false">NA()</f>
        <v>#N/A</v>
      </c>
      <c r="CB61" s="506" t="e">
        <f aca="false">NA()</f>
        <v>#N/A</v>
      </c>
      <c r="CC61" s="506" t="e">
        <f aca="false">NA()</f>
        <v>#N/A</v>
      </c>
      <c r="CD61" s="506" t="e">
        <f aca="false">NA()</f>
        <v>#N/A</v>
      </c>
      <c r="CE61" s="506" t="e">
        <f aca="false">NA()</f>
        <v>#N/A</v>
      </c>
      <c r="CF61" s="506" t="e">
        <f aca="false">NA()</f>
        <v>#N/A</v>
      </c>
    </row>
    <row r="62" customFormat="false" ht="12.75" hidden="false" customHeight="false" outlineLevel="0" collapsed="false">
      <c r="A62" s="449"/>
      <c r="E62" s="495"/>
      <c r="F62" s="497" t="n">
        <v>2</v>
      </c>
      <c r="G62" s="501" t="e">
        <f aca="false">IF(#REF!="","",#REF!)</f>
        <v>#REF!</v>
      </c>
      <c r="H62" s="501" t="e">
        <f aca="false">IF(#REF!="","",#REF!)</f>
        <v>#REF!</v>
      </c>
      <c r="I62" s="501" t="e">
        <f aca="false">IF(#REF!="","",#REF!)</f>
        <v>#REF!</v>
      </c>
      <c r="K62" s="504" t="e">
        <f aca="false">IF(G62="","",AVERAGE(G62:I62))</f>
        <v>#REF!</v>
      </c>
      <c r="L62" s="504" t="e">
        <f aca="false">IF(G62="","",MAX(G62:I62)-MIN(G62:I62))</f>
        <v>#REF!</v>
      </c>
      <c r="M62" s="505"/>
      <c r="N62" s="497" t="n">
        <v>2</v>
      </c>
      <c r="O62" s="487" t="e">
        <f aca="false">NA()</f>
        <v>#N/A</v>
      </c>
      <c r="P62" s="487" t="e">
        <f aca="false">NA()</f>
        <v>#N/A</v>
      </c>
      <c r="Q62" s="487" t="e">
        <f aca="false">IF(G62="",NA(),K62)</f>
        <v>#REF!</v>
      </c>
      <c r="R62" s="487" t="e">
        <f aca="false">NA()</f>
        <v>#N/A</v>
      </c>
      <c r="S62" s="487" t="e">
        <f aca="false">NA()</f>
        <v>#N/A</v>
      </c>
      <c r="T62" s="487" t="e">
        <f aca="false">IF(G62="",NA(),L62)</f>
        <v>#REF!</v>
      </c>
      <c r="U62" s="505"/>
      <c r="V62" s="497" t="n">
        <v>4</v>
      </c>
      <c r="W62" s="487" t="e">
        <f aca="false">O64</f>
        <v>#N/A</v>
      </c>
      <c r="X62" s="487" t="e">
        <f aca="false">P64</f>
        <v>#N/A</v>
      </c>
      <c r="Y62" s="487" t="e">
        <f aca="false">Q64</f>
        <v>#REF!</v>
      </c>
      <c r="Z62" s="487" t="e">
        <f aca="false">R64</f>
        <v>#N/A</v>
      </c>
      <c r="AA62" s="487" t="e">
        <f aca="false">S64</f>
        <v>#N/A</v>
      </c>
      <c r="AB62" s="487" t="e">
        <f aca="false">T64</f>
        <v>#REF!</v>
      </c>
      <c r="AC62" s="495"/>
      <c r="AD62" s="497" t="n">
        <v>6</v>
      </c>
      <c r="AE62" s="487" t="e">
        <f aca="false">O66</f>
        <v>#N/A</v>
      </c>
      <c r="AF62" s="487" t="e">
        <f aca="false">P66</f>
        <v>#N/A</v>
      </c>
      <c r="AG62" s="487" t="e">
        <f aca="false">Q66</f>
        <v>#REF!</v>
      </c>
      <c r="AH62" s="487" t="e">
        <f aca="false">R66</f>
        <v>#N/A</v>
      </c>
      <c r="AI62" s="487" t="e">
        <f aca="false">S66</f>
        <v>#N/A</v>
      </c>
      <c r="AJ62" s="487" t="e">
        <f aca="false">T66</f>
        <v>#REF!</v>
      </c>
      <c r="AK62" s="495"/>
      <c r="AL62" s="495"/>
      <c r="AM62" s="506" t="e">
        <f aca="false">NA()</f>
        <v>#N/A</v>
      </c>
      <c r="AN62" s="506" t="e">
        <f aca="false">NA()</f>
        <v>#N/A</v>
      </c>
      <c r="AO62" s="506" t="e">
        <f aca="false">NA()</f>
        <v>#N/A</v>
      </c>
      <c r="AP62" s="506" t="e">
        <f aca="false">NA()</f>
        <v>#N/A</v>
      </c>
      <c r="AQ62" s="506" t="e">
        <f aca="false">NA()</f>
        <v>#N/A</v>
      </c>
      <c r="AR62" s="506" t="e">
        <f aca="false">NA()</f>
        <v>#N/A</v>
      </c>
      <c r="AS62" s="495"/>
      <c r="AT62" s="495"/>
      <c r="AU62" s="506" t="e">
        <f aca="false">NA()</f>
        <v>#N/A</v>
      </c>
      <c r="AV62" s="506" t="e">
        <f aca="false">NA()</f>
        <v>#N/A</v>
      </c>
      <c r="AW62" s="506" t="e">
        <f aca="false">NA()</f>
        <v>#N/A</v>
      </c>
      <c r="AX62" s="506" t="e">
        <f aca="false">NA()</f>
        <v>#N/A</v>
      </c>
      <c r="AY62" s="506" t="e">
        <f aca="false">NA()</f>
        <v>#N/A</v>
      </c>
      <c r="AZ62" s="506" t="e">
        <f aca="false">NA()</f>
        <v>#N/A</v>
      </c>
      <c r="BA62" s="495"/>
      <c r="BB62" s="495"/>
      <c r="BC62" s="506" t="e">
        <f aca="false">NA()</f>
        <v>#N/A</v>
      </c>
      <c r="BD62" s="506" t="e">
        <f aca="false">NA()</f>
        <v>#N/A</v>
      </c>
      <c r="BE62" s="506" t="e">
        <f aca="false">NA()</f>
        <v>#N/A</v>
      </c>
      <c r="BF62" s="506" t="e">
        <f aca="false">NA()</f>
        <v>#N/A</v>
      </c>
      <c r="BG62" s="506" t="e">
        <f aca="false">NA()</f>
        <v>#N/A</v>
      </c>
      <c r="BH62" s="506" t="e">
        <f aca="false">NA()</f>
        <v>#N/A</v>
      </c>
      <c r="BI62" s="495"/>
      <c r="BJ62" s="495"/>
      <c r="BK62" s="506" t="e">
        <f aca="false">NA()</f>
        <v>#N/A</v>
      </c>
      <c r="BL62" s="506" t="e">
        <f aca="false">NA()</f>
        <v>#N/A</v>
      </c>
      <c r="BM62" s="506" t="e">
        <f aca="false">NA()</f>
        <v>#N/A</v>
      </c>
      <c r="BN62" s="506" t="e">
        <f aca="false">NA()</f>
        <v>#N/A</v>
      </c>
      <c r="BO62" s="506" t="e">
        <f aca="false">NA()</f>
        <v>#N/A</v>
      </c>
      <c r="BP62" s="506" t="e">
        <f aca="false">NA()</f>
        <v>#N/A</v>
      </c>
      <c r="BQ62" s="495"/>
      <c r="BR62" s="495"/>
      <c r="BS62" s="506" t="e">
        <f aca="false">NA()</f>
        <v>#N/A</v>
      </c>
      <c r="BT62" s="506" t="e">
        <f aca="false">NA()</f>
        <v>#N/A</v>
      </c>
      <c r="BU62" s="506" t="e">
        <f aca="false">NA()</f>
        <v>#N/A</v>
      </c>
      <c r="BV62" s="506" t="e">
        <f aca="false">NA()</f>
        <v>#N/A</v>
      </c>
      <c r="BW62" s="506" t="e">
        <f aca="false">NA()</f>
        <v>#N/A</v>
      </c>
      <c r="BX62" s="506" t="e">
        <f aca="false">NA()</f>
        <v>#N/A</v>
      </c>
      <c r="BY62" s="495"/>
      <c r="BZ62" s="495"/>
      <c r="CA62" s="506" t="e">
        <f aca="false">NA()</f>
        <v>#N/A</v>
      </c>
      <c r="CB62" s="506" t="e">
        <f aca="false">NA()</f>
        <v>#N/A</v>
      </c>
      <c r="CC62" s="506" t="e">
        <f aca="false">NA()</f>
        <v>#N/A</v>
      </c>
      <c r="CD62" s="506" t="e">
        <f aca="false">NA()</f>
        <v>#N/A</v>
      </c>
      <c r="CE62" s="506" t="e">
        <f aca="false">NA()</f>
        <v>#N/A</v>
      </c>
      <c r="CF62" s="506" t="e">
        <f aca="false">NA()</f>
        <v>#N/A</v>
      </c>
    </row>
    <row r="63" customFormat="false" ht="12.75" hidden="false" customHeight="false" outlineLevel="0" collapsed="false">
      <c r="A63" s="449"/>
      <c r="E63" s="495"/>
      <c r="F63" s="497" t="n">
        <v>3</v>
      </c>
      <c r="G63" s="501" t="e">
        <f aca="false">IF(#REF!="","",#REF!)</f>
        <v>#REF!</v>
      </c>
      <c r="H63" s="501" t="e">
        <f aca="false">IF(#REF!="","",#REF!)</f>
        <v>#REF!</v>
      </c>
      <c r="I63" s="501" t="e">
        <f aca="false">IF(#REF!="","",#REF!)</f>
        <v>#REF!</v>
      </c>
      <c r="K63" s="504" t="e">
        <f aca="false">IF(G63="","",AVERAGE(G63:I63))</f>
        <v>#REF!</v>
      </c>
      <c r="L63" s="504" t="e">
        <f aca="false">IF(G63="","",MAX(G63:I63)-MIN(G63:I63))</f>
        <v>#REF!</v>
      </c>
      <c r="M63" s="505"/>
      <c r="N63" s="497" t="n">
        <v>3</v>
      </c>
      <c r="O63" s="487" t="e">
        <f aca="false">NA()</f>
        <v>#N/A</v>
      </c>
      <c r="P63" s="487" t="e">
        <f aca="false">NA()</f>
        <v>#N/A</v>
      </c>
      <c r="Q63" s="487" t="e">
        <f aca="false">IF(G63="",NA(),K63)</f>
        <v>#REF!</v>
      </c>
      <c r="R63" s="487" t="e">
        <f aca="false">NA()</f>
        <v>#N/A</v>
      </c>
      <c r="S63" s="487" t="e">
        <f aca="false">NA()</f>
        <v>#N/A</v>
      </c>
      <c r="T63" s="487" t="e">
        <f aca="false">IF(G63="",NA(),L63)</f>
        <v>#REF!</v>
      </c>
      <c r="U63" s="505"/>
      <c r="V63" s="497" t="n">
        <v>5</v>
      </c>
      <c r="W63" s="487" t="e">
        <f aca="false">O65</f>
        <v>#N/A</v>
      </c>
      <c r="X63" s="487" t="e">
        <f aca="false">P65</f>
        <v>#N/A</v>
      </c>
      <c r="Y63" s="487" t="e">
        <f aca="false">Q65</f>
        <v>#REF!</v>
      </c>
      <c r="Z63" s="487" t="e">
        <f aca="false">R65</f>
        <v>#N/A</v>
      </c>
      <c r="AA63" s="487" t="e">
        <f aca="false">S65</f>
        <v>#N/A</v>
      </c>
      <c r="AB63" s="487" t="e">
        <f aca="false">T65</f>
        <v>#REF!</v>
      </c>
      <c r="AC63" s="495"/>
      <c r="AD63" s="497" t="n">
        <v>7</v>
      </c>
      <c r="AE63" s="487" t="e">
        <f aca="false">O67</f>
        <v>#N/A</v>
      </c>
      <c r="AF63" s="487" t="e">
        <f aca="false">P67</f>
        <v>#N/A</v>
      </c>
      <c r="AG63" s="487" t="e">
        <f aca="false">Q67</f>
        <v>#REF!</v>
      </c>
      <c r="AH63" s="487" t="e">
        <f aca="false">R67</f>
        <v>#N/A</v>
      </c>
      <c r="AI63" s="487" t="e">
        <f aca="false">S67</f>
        <v>#N/A</v>
      </c>
      <c r="AJ63" s="487" t="e">
        <f aca="false">T67</f>
        <v>#REF!</v>
      </c>
      <c r="AK63" s="495"/>
      <c r="AL63" s="495"/>
      <c r="AM63" s="506" t="e">
        <f aca="false">NA()</f>
        <v>#N/A</v>
      </c>
      <c r="AN63" s="506" t="e">
        <f aca="false">NA()</f>
        <v>#N/A</v>
      </c>
      <c r="AO63" s="506" t="e">
        <f aca="false">NA()</f>
        <v>#N/A</v>
      </c>
      <c r="AP63" s="506" t="e">
        <f aca="false">NA()</f>
        <v>#N/A</v>
      </c>
      <c r="AQ63" s="506" t="e">
        <f aca="false">NA()</f>
        <v>#N/A</v>
      </c>
      <c r="AR63" s="506" t="e">
        <f aca="false">NA()</f>
        <v>#N/A</v>
      </c>
      <c r="AS63" s="495"/>
      <c r="AT63" s="495"/>
      <c r="AU63" s="506" t="e">
        <f aca="false">NA()</f>
        <v>#N/A</v>
      </c>
      <c r="AV63" s="506" t="e">
        <f aca="false">NA()</f>
        <v>#N/A</v>
      </c>
      <c r="AW63" s="506" t="e">
        <f aca="false">NA()</f>
        <v>#N/A</v>
      </c>
      <c r="AX63" s="506" t="e">
        <f aca="false">NA()</f>
        <v>#N/A</v>
      </c>
      <c r="AY63" s="506" t="e">
        <f aca="false">NA()</f>
        <v>#N/A</v>
      </c>
      <c r="AZ63" s="506" t="e">
        <f aca="false">NA()</f>
        <v>#N/A</v>
      </c>
      <c r="BA63" s="495"/>
      <c r="BB63" s="495"/>
      <c r="BC63" s="506" t="e">
        <f aca="false">NA()</f>
        <v>#N/A</v>
      </c>
      <c r="BD63" s="506" t="e">
        <f aca="false">NA()</f>
        <v>#N/A</v>
      </c>
      <c r="BE63" s="506" t="e">
        <f aca="false">NA()</f>
        <v>#N/A</v>
      </c>
      <c r="BF63" s="506" t="e">
        <f aca="false">NA()</f>
        <v>#N/A</v>
      </c>
      <c r="BG63" s="506" t="e">
        <f aca="false">NA()</f>
        <v>#N/A</v>
      </c>
      <c r="BH63" s="506" t="e">
        <f aca="false">NA()</f>
        <v>#N/A</v>
      </c>
      <c r="BI63" s="495"/>
      <c r="BJ63" s="495"/>
      <c r="BK63" s="506" t="e">
        <f aca="false">NA()</f>
        <v>#N/A</v>
      </c>
      <c r="BL63" s="506" t="e">
        <f aca="false">NA()</f>
        <v>#N/A</v>
      </c>
      <c r="BM63" s="506" t="e">
        <f aca="false">NA()</f>
        <v>#N/A</v>
      </c>
      <c r="BN63" s="506" t="e">
        <f aca="false">NA()</f>
        <v>#N/A</v>
      </c>
      <c r="BO63" s="506" t="e">
        <f aca="false">NA()</f>
        <v>#N/A</v>
      </c>
      <c r="BP63" s="506" t="e">
        <f aca="false">NA()</f>
        <v>#N/A</v>
      </c>
      <c r="BQ63" s="495"/>
      <c r="BR63" s="495"/>
      <c r="BS63" s="506" t="e">
        <f aca="false">NA()</f>
        <v>#N/A</v>
      </c>
      <c r="BT63" s="506" t="e">
        <f aca="false">NA()</f>
        <v>#N/A</v>
      </c>
      <c r="BU63" s="506" t="e">
        <f aca="false">NA()</f>
        <v>#N/A</v>
      </c>
      <c r="BV63" s="506" t="e">
        <f aca="false">NA()</f>
        <v>#N/A</v>
      </c>
      <c r="BW63" s="506" t="e">
        <f aca="false">NA()</f>
        <v>#N/A</v>
      </c>
      <c r="BX63" s="506" t="e">
        <f aca="false">NA()</f>
        <v>#N/A</v>
      </c>
      <c r="BY63" s="495"/>
      <c r="BZ63" s="495"/>
      <c r="CA63" s="506" t="e">
        <f aca="false">NA()</f>
        <v>#N/A</v>
      </c>
      <c r="CB63" s="506" t="e">
        <f aca="false">NA()</f>
        <v>#N/A</v>
      </c>
      <c r="CC63" s="506" t="e">
        <f aca="false">NA()</f>
        <v>#N/A</v>
      </c>
      <c r="CD63" s="506" t="e">
        <f aca="false">NA()</f>
        <v>#N/A</v>
      </c>
      <c r="CE63" s="506" t="e">
        <f aca="false">NA()</f>
        <v>#N/A</v>
      </c>
      <c r="CF63" s="506" t="e">
        <f aca="false">NA()</f>
        <v>#N/A</v>
      </c>
    </row>
    <row r="64" customFormat="false" ht="12.75" hidden="false" customHeight="false" outlineLevel="0" collapsed="false">
      <c r="A64" s="449"/>
      <c r="E64" s="495"/>
      <c r="F64" s="497" t="n">
        <v>4</v>
      </c>
      <c r="G64" s="501" t="e">
        <f aca="false">IF(#REF!="","",#REF!)</f>
        <v>#REF!</v>
      </c>
      <c r="H64" s="501" t="e">
        <f aca="false">IF(#REF!="","",#REF!)</f>
        <v>#REF!</v>
      </c>
      <c r="I64" s="501" t="e">
        <f aca="false">IF(#REF!="","",#REF!)</f>
        <v>#REF!</v>
      </c>
      <c r="K64" s="504" t="e">
        <f aca="false">IF(G64="","",AVERAGE(G64:I64))</f>
        <v>#REF!</v>
      </c>
      <c r="L64" s="504" t="e">
        <f aca="false">IF(G64="","",MAX(G64:I64)-MIN(G64:I64))</f>
        <v>#REF!</v>
      </c>
      <c r="M64" s="505"/>
      <c r="N64" s="497" t="n">
        <v>4</v>
      </c>
      <c r="O64" s="487" t="e">
        <f aca="false">NA()</f>
        <v>#N/A</v>
      </c>
      <c r="P64" s="487" t="e">
        <f aca="false">NA()</f>
        <v>#N/A</v>
      </c>
      <c r="Q64" s="487" t="e">
        <f aca="false">IF(G64="",NA(),K64)</f>
        <v>#REF!</v>
      </c>
      <c r="R64" s="487" t="e">
        <f aca="false">NA()</f>
        <v>#N/A</v>
      </c>
      <c r="S64" s="487" t="e">
        <f aca="false">NA()</f>
        <v>#N/A</v>
      </c>
      <c r="T64" s="487" t="e">
        <f aca="false">IF(G64="",NA(),L64)</f>
        <v>#REF!</v>
      </c>
      <c r="U64" s="505"/>
      <c r="V64" s="497" t="n">
        <v>6</v>
      </c>
      <c r="W64" s="487" t="e">
        <f aca="false">O66</f>
        <v>#N/A</v>
      </c>
      <c r="X64" s="487" t="e">
        <f aca="false">P66</f>
        <v>#N/A</v>
      </c>
      <c r="Y64" s="487" t="e">
        <f aca="false">Q66</f>
        <v>#REF!</v>
      </c>
      <c r="Z64" s="487" t="e">
        <f aca="false">R66</f>
        <v>#N/A</v>
      </c>
      <c r="AA64" s="487" t="e">
        <f aca="false">S66</f>
        <v>#N/A</v>
      </c>
      <c r="AB64" s="487" t="e">
        <f aca="false">T66</f>
        <v>#REF!</v>
      </c>
      <c r="AC64" s="495"/>
      <c r="AD64" s="497" t="n">
        <v>8</v>
      </c>
      <c r="AE64" s="487" t="e">
        <f aca="false">O68</f>
        <v>#N/A</v>
      </c>
      <c r="AF64" s="487" t="e">
        <f aca="false">P68</f>
        <v>#N/A</v>
      </c>
      <c r="AG64" s="487" t="e">
        <f aca="false">Q68</f>
        <v>#REF!</v>
      </c>
      <c r="AH64" s="487" t="e">
        <f aca="false">R68</f>
        <v>#N/A</v>
      </c>
      <c r="AI64" s="487" t="e">
        <f aca="false">S68</f>
        <v>#N/A</v>
      </c>
      <c r="AJ64" s="487" t="e">
        <f aca="false">T68</f>
        <v>#REF!</v>
      </c>
      <c r="AK64" s="495"/>
      <c r="AL64" s="495"/>
      <c r="AM64" s="506" t="e">
        <f aca="false">NA()</f>
        <v>#N/A</v>
      </c>
      <c r="AN64" s="506" t="e">
        <f aca="false">NA()</f>
        <v>#N/A</v>
      </c>
      <c r="AO64" s="506" t="e">
        <f aca="false">NA()</f>
        <v>#N/A</v>
      </c>
      <c r="AP64" s="506" t="e">
        <f aca="false">NA()</f>
        <v>#N/A</v>
      </c>
      <c r="AQ64" s="506" t="e">
        <f aca="false">NA()</f>
        <v>#N/A</v>
      </c>
      <c r="AR64" s="506" t="e">
        <f aca="false">NA()</f>
        <v>#N/A</v>
      </c>
      <c r="AS64" s="495"/>
      <c r="AT64" s="495"/>
      <c r="AU64" s="506" t="e">
        <f aca="false">NA()</f>
        <v>#N/A</v>
      </c>
      <c r="AV64" s="506" t="e">
        <f aca="false">NA()</f>
        <v>#N/A</v>
      </c>
      <c r="AW64" s="506" t="e">
        <f aca="false">NA()</f>
        <v>#N/A</v>
      </c>
      <c r="AX64" s="506" t="e">
        <f aca="false">NA()</f>
        <v>#N/A</v>
      </c>
      <c r="AY64" s="506" t="e">
        <f aca="false">NA()</f>
        <v>#N/A</v>
      </c>
      <c r="AZ64" s="506" t="e">
        <f aca="false">NA()</f>
        <v>#N/A</v>
      </c>
      <c r="BA64" s="495"/>
      <c r="BB64" s="495"/>
      <c r="BC64" s="506" t="e">
        <f aca="false">NA()</f>
        <v>#N/A</v>
      </c>
      <c r="BD64" s="506" t="e">
        <f aca="false">NA()</f>
        <v>#N/A</v>
      </c>
      <c r="BE64" s="506" t="e">
        <f aca="false">NA()</f>
        <v>#N/A</v>
      </c>
      <c r="BF64" s="506" t="e">
        <f aca="false">NA()</f>
        <v>#N/A</v>
      </c>
      <c r="BG64" s="506" t="e">
        <f aca="false">NA()</f>
        <v>#N/A</v>
      </c>
      <c r="BH64" s="506" t="e">
        <f aca="false">NA()</f>
        <v>#N/A</v>
      </c>
      <c r="BI64" s="495"/>
      <c r="BJ64" s="495"/>
      <c r="BK64" s="506" t="e">
        <f aca="false">NA()</f>
        <v>#N/A</v>
      </c>
      <c r="BL64" s="506" t="e">
        <f aca="false">NA()</f>
        <v>#N/A</v>
      </c>
      <c r="BM64" s="506" t="e">
        <f aca="false">NA()</f>
        <v>#N/A</v>
      </c>
      <c r="BN64" s="506" t="e">
        <f aca="false">NA()</f>
        <v>#N/A</v>
      </c>
      <c r="BO64" s="506" t="e">
        <f aca="false">NA()</f>
        <v>#N/A</v>
      </c>
      <c r="BP64" s="506" t="e">
        <f aca="false">NA()</f>
        <v>#N/A</v>
      </c>
      <c r="BQ64" s="495"/>
      <c r="BR64" s="495"/>
      <c r="BS64" s="506" t="e">
        <f aca="false">NA()</f>
        <v>#N/A</v>
      </c>
      <c r="BT64" s="506" t="e">
        <f aca="false">NA()</f>
        <v>#N/A</v>
      </c>
      <c r="BU64" s="506" t="e">
        <f aca="false">NA()</f>
        <v>#N/A</v>
      </c>
      <c r="BV64" s="506" t="e">
        <f aca="false">NA()</f>
        <v>#N/A</v>
      </c>
      <c r="BW64" s="506" t="e">
        <f aca="false">NA()</f>
        <v>#N/A</v>
      </c>
      <c r="BX64" s="506" t="e">
        <f aca="false">NA()</f>
        <v>#N/A</v>
      </c>
      <c r="BY64" s="495"/>
      <c r="BZ64" s="495"/>
      <c r="CA64" s="506" t="e">
        <f aca="false">NA()</f>
        <v>#N/A</v>
      </c>
      <c r="CB64" s="506" t="e">
        <f aca="false">NA()</f>
        <v>#N/A</v>
      </c>
      <c r="CC64" s="506" t="e">
        <f aca="false">NA()</f>
        <v>#N/A</v>
      </c>
      <c r="CD64" s="506" t="e">
        <f aca="false">NA()</f>
        <v>#N/A</v>
      </c>
      <c r="CE64" s="506" t="e">
        <f aca="false">NA()</f>
        <v>#N/A</v>
      </c>
      <c r="CF64" s="506" t="e">
        <f aca="false">NA()</f>
        <v>#N/A</v>
      </c>
    </row>
    <row r="65" customFormat="false" ht="12.75" hidden="false" customHeight="false" outlineLevel="0" collapsed="false">
      <c r="A65" s="449"/>
      <c r="E65" s="495"/>
      <c r="F65" s="497" t="n">
        <v>5</v>
      </c>
      <c r="G65" s="501" t="e">
        <f aca="false">IF(#REF!="","",#REF!)</f>
        <v>#REF!</v>
      </c>
      <c r="H65" s="501" t="e">
        <f aca="false">IF(#REF!="","",#REF!)</f>
        <v>#REF!</v>
      </c>
      <c r="I65" s="501" t="e">
        <f aca="false">IF(#REF!="","",#REF!)</f>
        <v>#REF!</v>
      </c>
      <c r="K65" s="504" t="e">
        <f aca="false">IF(G65="","",AVERAGE(G65:I65))</f>
        <v>#REF!</v>
      </c>
      <c r="L65" s="504" t="e">
        <f aca="false">IF(G65="","",MAX(G65:I65)-MIN(G65:I65))</f>
        <v>#REF!</v>
      </c>
      <c r="M65" s="505"/>
      <c r="N65" s="497" t="n">
        <v>5</v>
      </c>
      <c r="O65" s="487" t="e">
        <f aca="false">NA()</f>
        <v>#N/A</v>
      </c>
      <c r="P65" s="487" t="e">
        <f aca="false">NA()</f>
        <v>#N/A</v>
      </c>
      <c r="Q65" s="487" t="e">
        <f aca="false">IF(G65="",NA(),K65)</f>
        <v>#REF!</v>
      </c>
      <c r="R65" s="487" t="e">
        <f aca="false">NA()</f>
        <v>#N/A</v>
      </c>
      <c r="S65" s="487" t="e">
        <f aca="false">NA()</f>
        <v>#N/A</v>
      </c>
      <c r="T65" s="487" t="e">
        <f aca="false">IF(G65="",NA(),L65)</f>
        <v>#REF!</v>
      </c>
      <c r="U65" s="505"/>
      <c r="V65" s="497" t="n">
        <v>7</v>
      </c>
      <c r="W65" s="487" t="e">
        <f aca="false">O67</f>
        <v>#N/A</v>
      </c>
      <c r="X65" s="487" t="e">
        <f aca="false">P67</f>
        <v>#N/A</v>
      </c>
      <c r="Y65" s="487" t="e">
        <f aca="false">Q67</f>
        <v>#REF!</v>
      </c>
      <c r="Z65" s="487" t="e">
        <f aca="false">R67</f>
        <v>#N/A</v>
      </c>
      <c r="AA65" s="487" t="e">
        <f aca="false">S67</f>
        <v>#N/A</v>
      </c>
      <c r="AB65" s="487" t="e">
        <f aca="false">T67</f>
        <v>#REF!</v>
      </c>
      <c r="AC65" s="495"/>
      <c r="AD65" s="495"/>
      <c r="AE65" s="506" t="e">
        <f aca="false">NA()</f>
        <v>#N/A</v>
      </c>
      <c r="AF65" s="506" t="e">
        <f aca="false">NA()</f>
        <v>#N/A</v>
      </c>
      <c r="AG65" s="506" t="e">
        <f aca="false">NA()</f>
        <v>#N/A</v>
      </c>
      <c r="AH65" s="506" t="e">
        <f aca="false">NA()</f>
        <v>#N/A</v>
      </c>
      <c r="AI65" s="506" t="e">
        <f aca="false">NA()</f>
        <v>#N/A</v>
      </c>
      <c r="AJ65" s="506" t="e">
        <f aca="false">NA()</f>
        <v>#N/A</v>
      </c>
      <c r="AK65" s="495"/>
      <c r="AL65" s="495"/>
      <c r="AM65" s="506" t="e">
        <f aca="false">NA()</f>
        <v>#N/A</v>
      </c>
      <c r="AN65" s="506" t="e">
        <f aca="false">NA()</f>
        <v>#N/A</v>
      </c>
      <c r="AO65" s="506" t="e">
        <f aca="false">NA()</f>
        <v>#N/A</v>
      </c>
      <c r="AP65" s="506" t="e">
        <f aca="false">NA()</f>
        <v>#N/A</v>
      </c>
      <c r="AQ65" s="506" t="e">
        <f aca="false">NA()</f>
        <v>#N/A</v>
      </c>
      <c r="AR65" s="506" t="e">
        <f aca="false">NA()</f>
        <v>#N/A</v>
      </c>
      <c r="AS65" s="495"/>
      <c r="AT65" s="495"/>
      <c r="AU65" s="506" t="e">
        <f aca="false">NA()</f>
        <v>#N/A</v>
      </c>
      <c r="AV65" s="506" t="e">
        <f aca="false">NA()</f>
        <v>#N/A</v>
      </c>
      <c r="AW65" s="506" t="e">
        <f aca="false">NA()</f>
        <v>#N/A</v>
      </c>
      <c r="AX65" s="506" t="e">
        <f aca="false">NA()</f>
        <v>#N/A</v>
      </c>
      <c r="AY65" s="506" t="e">
        <f aca="false">NA()</f>
        <v>#N/A</v>
      </c>
      <c r="AZ65" s="506" t="e">
        <f aca="false">NA()</f>
        <v>#N/A</v>
      </c>
      <c r="BA65" s="495"/>
      <c r="BB65" s="495"/>
      <c r="BC65" s="506" t="e">
        <f aca="false">NA()</f>
        <v>#N/A</v>
      </c>
      <c r="BD65" s="506" t="e">
        <f aca="false">NA()</f>
        <v>#N/A</v>
      </c>
      <c r="BE65" s="506" t="e">
        <f aca="false">NA()</f>
        <v>#N/A</v>
      </c>
      <c r="BF65" s="506" t="e">
        <f aca="false">NA()</f>
        <v>#N/A</v>
      </c>
      <c r="BG65" s="506" t="e">
        <f aca="false">NA()</f>
        <v>#N/A</v>
      </c>
      <c r="BH65" s="506" t="e">
        <f aca="false">NA()</f>
        <v>#N/A</v>
      </c>
      <c r="BI65" s="495"/>
      <c r="BJ65" s="495"/>
      <c r="BK65" s="506" t="e">
        <f aca="false">NA()</f>
        <v>#N/A</v>
      </c>
      <c r="BL65" s="506" t="e">
        <f aca="false">NA()</f>
        <v>#N/A</v>
      </c>
      <c r="BM65" s="506" t="e">
        <f aca="false">NA()</f>
        <v>#N/A</v>
      </c>
      <c r="BN65" s="506" t="e">
        <f aca="false">NA()</f>
        <v>#N/A</v>
      </c>
      <c r="BO65" s="506" t="e">
        <f aca="false">NA()</f>
        <v>#N/A</v>
      </c>
      <c r="BP65" s="506" t="e">
        <f aca="false">NA()</f>
        <v>#N/A</v>
      </c>
      <c r="BQ65" s="495"/>
      <c r="BR65" s="495"/>
      <c r="BS65" s="506" t="e">
        <f aca="false">NA()</f>
        <v>#N/A</v>
      </c>
      <c r="BT65" s="506" t="e">
        <f aca="false">NA()</f>
        <v>#N/A</v>
      </c>
      <c r="BU65" s="506" t="e">
        <f aca="false">NA()</f>
        <v>#N/A</v>
      </c>
      <c r="BV65" s="506" t="e">
        <f aca="false">NA()</f>
        <v>#N/A</v>
      </c>
      <c r="BW65" s="506" t="e">
        <f aca="false">NA()</f>
        <v>#N/A</v>
      </c>
      <c r="BX65" s="506" t="e">
        <f aca="false">NA()</f>
        <v>#N/A</v>
      </c>
      <c r="BY65" s="495"/>
      <c r="BZ65" s="495"/>
      <c r="CA65" s="506" t="e">
        <f aca="false">NA()</f>
        <v>#N/A</v>
      </c>
      <c r="CB65" s="506" t="e">
        <f aca="false">NA()</f>
        <v>#N/A</v>
      </c>
      <c r="CC65" s="506" t="e">
        <f aca="false">NA()</f>
        <v>#N/A</v>
      </c>
      <c r="CD65" s="506" t="e">
        <f aca="false">NA()</f>
        <v>#N/A</v>
      </c>
      <c r="CE65" s="506" t="e">
        <f aca="false">NA()</f>
        <v>#N/A</v>
      </c>
      <c r="CF65" s="506" t="e">
        <f aca="false">NA()</f>
        <v>#N/A</v>
      </c>
    </row>
    <row r="66" customFormat="false" ht="12.75" hidden="false" customHeight="false" outlineLevel="0" collapsed="false">
      <c r="A66" s="449"/>
      <c r="E66" s="495"/>
      <c r="F66" s="497" t="n">
        <v>6</v>
      </c>
      <c r="G66" s="501" t="e">
        <f aca="false">IF(#REF!="","",#REF!)</f>
        <v>#REF!</v>
      </c>
      <c r="H66" s="501" t="e">
        <f aca="false">IF(#REF!="","",#REF!)</f>
        <v>#REF!</v>
      </c>
      <c r="I66" s="501" t="e">
        <f aca="false">IF(#REF!="","",#REF!)</f>
        <v>#REF!</v>
      </c>
      <c r="K66" s="504" t="e">
        <f aca="false">IF(G66="","",AVERAGE(G66:I66))</f>
        <v>#REF!</v>
      </c>
      <c r="L66" s="504" t="e">
        <f aca="false">IF(G66="","",MAX(G66:I66)-MIN(G66:I66))</f>
        <v>#REF!</v>
      </c>
      <c r="M66" s="505"/>
      <c r="N66" s="497" t="n">
        <v>6</v>
      </c>
      <c r="O66" s="487" t="e">
        <f aca="false">NA()</f>
        <v>#N/A</v>
      </c>
      <c r="P66" s="487" t="e">
        <f aca="false">NA()</f>
        <v>#N/A</v>
      </c>
      <c r="Q66" s="487" t="e">
        <f aca="false">IF(G66="",NA(),K66)</f>
        <v>#REF!</v>
      </c>
      <c r="R66" s="487" t="e">
        <f aca="false">NA()</f>
        <v>#N/A</v>
      </c>
      <c r="S66" s="487" t="e">
        <f aca="false">NA()</f>
        <v>#N/A</v>
      </c>
      <c r="T66" s="487" t="e">
        <f aca="false">IF(G66="",NA(),L66)</f>
        <v>#REF!</v>
      </c>
      <c r="U66" s="505"/>
      <c r="V66" s="497" t="n">
        <v>8</v>
      </c>
      <c r="W66" s="487" t="e">
        <f aca="false">O68</f>
        <v>#N/A</v>
      </c>
      <c r="X66" s="487" t="e">
        <f aca="false">P68</f>
        <v>#N/A</v>
      </c>
      <c r="Y66" s="487" t="e">
        <f aca="false">Q68</f>
        <v>#REF!</v>
      </c>
      <c r="Z66" s="487" t="e">
        <f aca="false">R68</f>
        <v>#N/A</v>
      </c>
      <c r="AA66" s="487" t="e">
        <f aca="false">S68</f>
        <v>#N/A</v>
      </c>
      <c r="AB66" s="487" t="e">
        <f aca="false">T68</f>
        <v>#REF!</v>
      </c>
      <c r="AC66" s="495"/>
      <c r="AD66" s="495"/>
      <c r="AE66" s="506" t="e">
        <f aca="false">NA()</f>
        <v>#N/A</v>
      </c>
      <c r="AF66" s="506" t="e">
        <f aca="false">NA()</f>
        <v>#N/A</v>
      </c>
      <c r="AG66" s="506" t="e">
        <f aca="false">NA()</f>
        <v>#N/A</v>
      </c>
      <c r="AH66" s="506" t="e">
        <f aca="false">NA()</f>
        <v>#N/A</v>
      </c>
      <c r="AI66" s="506" t="e">
        <f aca="false">NA()</f>
        <v>#N/A</v>
      </c>
      <c r="AJ66" s="506" t="e">
        <f aca="false">NA()</f>
        <v>#N/A</v>
      </c>
      <c r="AK66" s="495"/>
      <c r="AL66" s="495"/>
      <c r="AM66" s="506" t="e">
        <f aca="false">NA()</f>
        <v>#N/A</v>
      </c>
      <c r="AN66" s="506" t="e">
        <f aca="false">NA()</f>
        <v>#N/A</v>
      </c>
      <c r="AO66" s="506" t="e">
        <f aca="false">NA()</f>
        <v>#N/A</v>
      </c>
      <c r="AP66" s="506" t="e">
        <f aca="false">NA()</f>
        <v>#N/A</v>
      </c>
      <c r="AQ66" s="506" t="e">
        <f aca="false">NA()</f>
        <v>#N/A</v>
      </c>
      <c r="AR66" s="506" t="e">
        <f aca="false">NA()</f>
        <v>#N/A</v>
      </c>
      <c r="AS66" s="495"/>
      <c r="AT66" s="495"/>
      <c r="AU66" s="506" t="e">
        <f aca="false">NA()</f>
        <v>#N/A</v>
      </c>
      <c r="AV66" s="506" t="e">
        <f aca="false">NA()</f>
        <v>#N/A</v>
      </c>
      <c r="AW66" s="506" t="e">
        <f aca="false">NA()</f>
        <v>#N/A</v>
      </c>
      <c r="AX66" s="506" t="e">
        <f aca="false">NA()</f>
        <v>#N/A</v>
      </c>
      <c r="AY66" s="506" t="e">
        <f aca="false">NA()</f>
        <v>#N/A</v>
      </c>
      <c r="AZ66" s="506" t="e">
        <f aca="false">NA()</f>
        <v>#N/A</v>
      </c>
      <c r="BA66" s="495"/>
      <c r="BB66" s="495"/>
      <c r="BC66" s="506" t="e">
        <f aca="false">NA()</f>
        <v>#N/A</v>
      </c>
      <c r="BD66" s="506" t="e">
        <f aca="false">NA()</f>
        <v>#N/A</v>
      </c>
      <c r="BE66" s="506" t="e">
        <f aca="false">NA()</f>
        <v>#N/A</v>
      </c>
      <c r="BF66" s="506" t="e">
        <f aca="false">NA()</f>
        <v>#N/A</v>
      </c>
      <c r="BG66" s="506" t="e">
        <f aca="false">NA()</f>
        <v>#N/A</v>
      </c>
      <c r="BH66" s="506" t="e">
        <f aca="false">NA()</f>
        <v>#N/A</v>
      </c>
      <c r="BI66" s="495"/>
      <c r="BJ66" s="495"/>
      <c r="BK66" s="506" t="e">
        <f aca="false">NA()</f>
        <v>#N/A</v>
      </c>
      <c r="BL66" s="506" t="e">
        <f aca="false">NA()</f>
        <v>#N/A</v>
      </c>
      <c r="BM66" s="506" t="e">
        <f aca="false">NA()</f>
        <v>#N/A</v>
      </c>
      <c r="BN66" s="506" t="e">
        <f aca="false">NA()</f>
        <v>#N/A</v>
      </c>
      <c r="BO66" s="506" t="e">
        <f aca="false">NA()</f>
        <v>#N/A</v>
      </c>
      <c r="BP66" s="506" t="e">
        <f aca="false">NA()</f>
        <v>#N/A</v>
      </c>
      <c r="BQ66" s="495"/>
      <c r="BR66" s="495"/>
      <c r="BS66" s="506" t="e">
        <f aca="false">NA()</f>
        <v>#N/A</v>
      </c>
      <c r="BT66" s="506" t="e">
        <f aca="false">NA()</f>
        <v>#N/A</v>
      </c>
      <c r="BU66" s="506" t="e">
        <f aca="false">NA()</f>
        <v>#N/A</v>
      </c>
      <c r="BV66" s="506" t="e">
        <f aca="false">NA()</f>
        <v>#N/A</v>
      </c>
      <c r="BW66" s="506" t="e">
        <f aca="false">NA()</f>
        <v>#N/A</v>
      </c>
      <c r="BX66" s="506" t="e">
        <f aca="false">NA()</f>
        <v>#N/A</v>
      </c>
      <c r="BY66" s="495"/>
      <c r="BZ66" s="495"/>
      <c r="CA66" s="506" t="e">
        <f aca="false">NA()</f>
        <v>#N/A</v>
      </c>
      <c r="CB66" s="506" t="e">
        <f aca="false">NA()</f>
        <v>#N/A</v>
      </c>
      <c r="CC66" s="506" t="e">
        <f aca="false">NA()</f>
        <v>#N/A</v>
      </c>
      <c r="CD66" s="506" t="e">
        <f aca="false">NA()</f>
        <v>#N/A</v>
      </c>
      <c r="CE66" s="506" t="e">
        <f aca="false">NA()</f>
        <v>#N/A</v>
      </c>
      <c r="CF66" s="506" t="e">
        <f aca="false">NA()</f>
        <v>#N/A</v>
      </c>
    </row>
    <row r="67" customFormat="false" ht="12.75" hidden="false" customHeight="false" outlineLevel="0" collapsed="false">
      <c r="A67" s="449"/>
      <c r="E67" s="495"/>
      <c r="F67" s="497" t="n">
        <v>7</v>
      </c>
      <c r="G67" s="501" t="e">
        <f aca="false">IF(#REF!="","",#REF!)</f>
        <v>#REF!</v>
      </c>
      <c r="H67" s="501" t="e">
        <f aca="false">IF(#REF!="","",#REF!)</f>
        <v>#REF!</v>
      </c>
      <c r="I67" s="501" t="e">
        <f aca="false">IF(#REF!="","",#REF!)</f>
        <v>#REF!</v>
      </c>
      <c r="K67" s="504" t="e">
        <f aca="false">IF(G67="","",AVERAGE(G67:I67))</f>
        <v>#REF!</v>
      </c>
      <c r="L67" s="504" t="e">
        <f aca="false">IF(G67="","",MAX(G67:I67)-MIN(G67:I67))</f>
        <v>#REF!</v>
      </c>
      <c r="M67" s="505"/>
      <c r="N67" s="497" t="n">
        <v>7</v>
      </c>
      <c r="O67" s="487" t="e">
        <f aca="false">NA()</f>
        <v>#N/A</v>
      </c>
      <c r="P67" s="487" t="e">
        <f aca="false">NA()</f>
        <v>#N/A</v>
      </c>
      <c r="Q67" s="487" t="e">
        <f aca="false">IF(G67="",NA(),K67)</f>
        <v>#REF!</v>
      </c>
      <c r="R67" s="487" t="e">
        <f aca="false">NA()</f>
        <v>#N/A</v>
      </c>
      <c r="S67" s="487" t="e">
        <f aca="false">NA()</f>
        <v>#N/A</v>
      </c>
      <c r="T67" s="487" t="e">
        <f aca="false">IF(G67="",NA(),L67)</f>
        <v>#REF!</v>
      </c>
      <c r="U67" s="505"/>
      <c r="V67" s="497" t="n">
        <v>9</v>
      </c>
      <c r="W67" s="487" t="e">
        <f aca="false">O69</f>
        <v>#N/A</v>
      </c>
      <c r="X67" s="487" t="e">
        <f aca="false">P69</f>
        <v>#N/A</v>
      </c>
      <c r="Y67" s="487" t="e">
        <f aca="false">Q69</f>
        <v>#REF!</v>
      </c>
      <c r="Z67" s="487" t="e">
        <f aca="false">R69</f>
        <v>#N/A</v>
      </c>
      <c r="AA67" s="487" t="e">
        <f aca="false">S69</f>
        <v>#N/A</v>
      </c>
      <c r="AB67" s="487" t="e">
        <f aca="false">T69</f>
        <v>#REF!</v>
      </c>
      <c r="AC67" s="495"/>
      <c r="AD67" s="495"/>
      <c r="AE67" s="506" t="e">
        <f aca="false">NA()</f>
        <v>#N/A</v>
      </c>
      <c r="AF67" s="506" t="e">
        <f aca="false">NA()</f>
        <v>#N/A</v>
      </c>
      <c r="AG67" s="506" t="e">
        <f aca="false">NA()</f>
        <v>#N/A</v>
      </c>
      <c r="AH67" s="506" t="e">
        <f aca="false">NA()</f>
        <v>#N/A</v>
      </c>
      <c r="AI67" s="506" t="e">
        <f aca="false">NA()</f>
        <v>#N/A</v>
      </c>
      <c r="AJ67" s="506" t="e">
        <f aca="false">NA()</f>
        <v>#N/A</v>
      </c>
      <c r="AK67" s="495"/>
      <c r="AL67" s="495"/>
      <c r="AM67" s="506" t="e">
        <f aca="false">NA()</f>
        <v>#N/A</v>
      </c>
      <c r="AN67" s="506" t="e">
        <f aca="false">NA()</f>
        <v>#N/A</v>
      </c>
      <c r="AO67" s="506" t="e">
        <f aca="false">NA()</f>
        <v>#N/A</v>
      </c>
      <c r="AP67" s="506" t="e">
        <f aca="false">NA()</f>
        <v>#N/A</v>
      </c>
      <c r="AQ67" s="506" t="e">
        <f aca="false">NA()</f>
        <v>#N/A</v>
      </c>
      <c r="AR67" s="506" t="e">
        <f aca="false">NA()</f>
        <v>#N/A</v>
      </c>
      <c r="AS67" s="495"/>
      <c r="AT67" s="495"/>
      <c r="AU67" s="506" t="e">
        <f aca="false">NA()</f>
        <v>#N/A</v>
      </c>
      <c r="AV67" s="506" t="e">
        <f aca="false">NA()</f>
        <v>#N/A</v>
      </c>
      <c r="AW67" s="506" t="e">
        <f aca="false">NA()</f>
        <v>#N/A</v>
      </c>
      <c r="AX67" s="506" t="e">
        <f aca="false">NA()</f>
        <v>#N/A</v>
      </c>
      <c r="AY67" s="506" t="e">
        <f aca="false">NA()</f>
        <v>#N/A</v>
      </c>
      <c r="AZ67" s="506" t="e">
        <f aca="false">NA()</f>
        <v>#N/A</v>
      </c>
      <c r="BA67" s="495"/>
      <c r="BB67" s="495"/>
      <c r="BC67" s="506" t="e">
        <f aca="false">NA()</f>
        <v>#N/A</v>
      </c>
      <c r="BD67" s="506" t="e">
        <f aca="false">NA()</f>
        <v>#N/A</v>
      </c>
      <c r="BE67" s="506" t="e">
        <f aca="false">NA()</f>
        <v>#N/A</v>
      </c>
      <c r="BF67" s="506" t="e">
        <f aca="false">NA()</f>
        <v>#N/A</v>
      </c>
      <c r="BG67" s="506" t="e">
        <f aca="false">NA()</f>
        <v>#N/A</v>
      </c>
      <c r="BH67" s="506" t="e">
        <f aca="false">NA()</f>
        <v>#N/A</v>
      </c>
      <c r="BI67" s="495"/>
      <c r="BJ67" s="495"/>
      <c r="BK67" s="506" t="e">
        <f aca="false">NA()</f>
        <v>#N/A</v>
      </c>
      <c r="BL67" s="506" t="e">
        <f aca="false">NA()</f>
        <v>#N/A</v>
      </c>
      <c r="BM67" s="506" t="e">
        <f aca="false">NA()</f>
        <v>#N/A</v>
      </c>
      <c r="BN67" s="506" t="e">
        <f aca="false">NA()</f>
        <v>#N/A</v>
      </c>
      <c r="BO67" s="506" t="e">
        <f aca="false">NA()</f>
        <v>#N/A</v>
      </c>
      <c r="BP67" s="506" t="e">
        <f aca="false">NA()</f>
        <v>#N/A</v>
      </c>
      <c r="BQ67" s="495"/>
      <c r="BR67" s="495"/>
      <c r="BS67" s="506" t="e">
        <f aca="false">NA()</f>
        <v>#N/A</v>
      </c>
      <c r="BT67" s="506" t="e">
        <f aca="false">NA()</f>
        <v>#N/A</v>
      </c>
      <c r="BU67" s="506" t="e">
        <f aca="false">NA()</f>
        <v>#N/A</v>
      </c>
      <c r="BV67" s="506" t="e">
        <f aca="false">NA()</f>
        <v>#N/A</v>
      </c>
      <c r="BW67" s="506" t="e">
        <f aca="false">NA()</f>
        <v>#N/A</v>
      </c>
      <c r="BX67" s="506" t="e">
        <f aca="false">NA()</f>
        <v>#N/A</v>
      </c>
      <c r="BY67" s="495"/>
      <c r="BZ67" s="495"/>
      <c r="CA67" s="506" t="e">
        <f aca="false">NA()</f>
        <v>#N/A</v>
      </c>
      <c r="CB67" s="506" t="e">
        <f aca="false">NA()</f>
        <v>#N/A</v>
      </c>
      <c r="CC67" s="506" t="e">
        <f aca="false">NA()</f>
        <v>#N/A</v>
      </c>
      <c r="CD67" s="506" t="e">
        <f aca="false">NA()</f>
        <v>#N/A</v>
      </c>
      <c r="CE67" s="506" t="e">
        <f aca="false">NA()</f>
        <v>#N/A</v>
      </c>
      <c r="CF67" s="506" t="e">
        <f aca="false">NA()</f>
        <v>#N/A</v>
      </c>
    </row>
    <row r="68" customFormat="false" ht="12.75" hidden="false" customHeight="false" outlineLevel="0" collapsed="false">
      <c r="A68" s="449"/>
      <c r="E68" s="495"/>
      <c r="F68" s="497" t="n">
        <v>8</v>
      </c>
      <c r="G68" s="501" t="e">
        <f aca="false">IF(#REF!="","",#REF!)</f>
        <v>#REF!</v>
      </c>
      <c r="H68" s="501" t="e">
        <f aca="false">IF(#REF!="","",#REF!)</f>
        <v>#REF!</v>
      </c>
      <c r="I68" s="501" t="e">
        <f aca="false">IF(#REF!="","",#REF!)</f>
        <v>#REF!</v>
      </c>
      <c r="K68" s="504" t="e">
        <f aca="false">IF(G68="","",AVERAGE(G68:I68))</f>
        <v>#REF!</v>
      </c>
      <c r="L68" s="504" t="e">
        <f aca="false">IF(G68="","",MAX(G68:I68)-MIN(G68:I68))</f>
        <v>#REF!</v>
      </c>
      <c r="M68" s="505"/>
      <c r="N68" s="497" t="n">
        <v>8</v>
      </c>
      <c r="O68" s="487" t="e">
        <f aca="false">NA()</f>
        <v>#N/A</v>
      </c>
      <c r="P68" s="487" t="e">
        <f aca="false">NA()</f>
        <v>#N/A</v>
      </c>
      <c r="Q68" s="487" t="e">
        <f aca="false">IF(G68="",NA(),K68)</f>
        <v>#REF!</v>
      </c>
      <c r="R68" s="487" t="e">
        <f aca="false">NA()</f>
        <v>#N/A</v>
      </c>
      <c r="S68" s="487" t="e">
        <f aca="false">NA()</f>
        <v>#N/A</v>
      </c>
      <c r="T68" s="487" t="e">
        <f aca="false">IF(G68="",NA(),L68)</f>
        <v>#REF!</v>
      </c>
      <c r="U68" s="505"/>
      <c r="V68" s="495"/>
      <c r="W68" s="506" t="e">
        <f aca="false">NA()</f>
        <v>#N/A</v>
      </c>
      <c r="X68" s="506" t="e">
        <f aca="false">NA()</f>
        <v>#N/A</v>
      </c>
      <c r="Y68" s="506" t="e">
        <f aca="false">NA()</f>
        <v>#N/A</v>
      </c>
      <c r="Z68" s="506" t="e">
        <f aca="false">NA()</f>
        <v>#N/A</v>
      </c>
      <c r="AA68" s="506" t="e">
        <f aca="false">NA()</f>
        <v>#N/A</v>
      </c>
      <c r="AB68" s="506" t="e">
        <f aca="false">NA()</f>
        <v>#N/A</v>
      </c>
      <c r="AC68" s="495"/>
      <c r="AD68" s="495"/>
      <c r="AE68" s="506" t="e">
        <f aca="false">NA()</f>
        <v>#N/A</v>
      </c>
      <c r="AF68" s="506" t="e">
        <f aca="false">NA()</f>
        <v>#N/A</v>
      </c>
      <c r="AG68" s="506" t="e">
        <f aca="false">NA()</f>
        <v>#N/A</v>
      </c>
      <c r="AH68" s="506" t="e">
        <f aca="false">NA()</f>
        <v>#N/A</v>
      </c>
      <c r="AI68" s="506" t="e">
        <f aca="false">NA()</f>
        <v>#N/A</v>
      </c>
      <c r="AJ68" s="506" t="e">
        <f aca="false">NA()</f>
        <v>#N/A</v>
      </c>
      <c r="AK68" s="495"/>
      <c r="AL68" s="495"/>
      <c r="AM68" s="506" t="e">
        <f aca="false">NA()</f>
        <v>#N/A</v>
      </c>
      <c r="AN68" s="506" t="e">
        <f aca="false">NA()</f>
        <v>#N/A</v>
      </c>
      <c r="AO68" s="506" t="e">
        <f aca="false">NA()</f>
        <v>#N/A</v>
      </c>
      <c r="AP68" s="506" t="e">
        <f aca="false">NA()</f>
        <v>#N/A</v>
      </c>
      <c r="AQ68" s="506" t="e">
        <f aca="false">NA()</f>
        <v>#N/A</v>
      </c>
      <c r="AR68" s="506" t="e">
        <f aca="false">NA()</f>
        <v>#N/A</v>
      </c>
      <c r="AS68" s="495"/>
      <c r="AT68" s="495"/>
      <c r="AU68" s="506" t="e">
        <f aca="false">NA()</f>
        <v>#N/A</v>
      </c>
      <c r="AV68" s="506" t="e">
        <f aca="false">NA()</f>
        <v>#N/A</v>
      </c>
      <c r="AW68" s="506" t="e">
        <f aca="false">NA()</f>
        <v>#N/A</v>
      </c>
      <c r="AX68" s="506" t="e">
        <f aca="false">NA()</f>
        <v>#N/A</v>
      </c>
      <c r="AY68" s="506" t="e">
        <f aca="false">NA()</f>
        <v>#N/A</v>
      </c>
      <c r="AZ68" s="506" t="e">
        <f aca="false">NA()</f>
        <v>#N/A</v>
      </c>
      <c r="BA68" s="495"/>
      <c r="BB68" s="495"/>
      <c r="BC68" s="506" t="e">
        <f aca="false">NA()</f>
        <v>#N/A</v>
      </c>
      <c r="BD68" s="506" t="e">
        <f aca="false">NA()</f>
        <v>#N/A</v>
      </c>
      <c r="BE68" s="506" t="e">
        <f aca="false">NA()</f>
        <v>#N/A</v>
      </c>
      <c r="BF68" s="506" t="e">
        <f aca="false">NA()</f>
        <v>#N/A</v>
      </c>
      <c r="BG68" s="506" t="e">
        <f aca="false">NA()</f>
        <v>#N/A</v>
      </c>
      <c r="BH68" s="506" t="e">
        <f aca="false">NA()</f>
        <v>#N/A</v>
      </c>
      <c r="BI68" s="495"/>
      <c r="BJ68" s="495"/>
      <c r="BK68" s="506" t="e">
        <f aca="false">NA()</f>
        <v>#N/A</v>
      </c>
      <c r="BL68" s="506" t="e">
        <f aca="false">NA()</f>
        <v>#N/A</v>
      </c>
      <c r="BM68" s="506" t="e">
        <f aca="false">NA()</f>
        <v>#N/A</v>
      </c>
      <c r="BN68" s="506" t="e">
        <f aca="false">NA()</f>
        <v>#N/A</v>
      </c>
      <c r="BO68" s="506" t="e">
        <f aca="false">NA()</f>
        <v>#N/A</v>
      </c>
      <c r="BP68" s="506" t="e">
        <f aca="false">NA()</f>
        <v>#N/A</v>
      </c>
      <c r="BQ68" s="495"/>
      <c r="BR68" s="495"/>
      <c r="BS68" s="506" t="e">
        <f aca="false">NA()</f>
        <v>#N/A</v>
      </c>
      <c r="BT68" s="506" t="e">
        <f aca="false">NA()</f>
        <v>#N/A</v>
      </c>
      <c r="BU68" s="506" t="e">
        <f aca="false">NA()</f>
        <v>#N/A</v>
      </c>
      <c r="BV68" s="506" t="e">
        <f aca="false">NA()</f>
        <v>#N/A</v>
      </c>
      <c r="BW68" s="506" t="e">
        <f aca="false">NA()</f>
        <v>#N/A</v>
      </c>
      <c r="BX68" s="506" t="e">
        <f aca="false">NA()</f>
        <v>#N/A</v>
      </c>
      <c r="BY68" s="495"/>
      <c r="BZ68" s="495"/>
      <c r="CA68" s="506" t="e">
        <f aca="false">NA()</f>
        <v>#N/A</v>
      </c>
      <c r="CB68" s="506" t="e">
        <f aca="false">NA()</f>
        <v>#N/A</v>
      </c>
      <c r="CC68" s="506" t="e">
        <f aca="false">NA()</f>
        <v>#N/A</v>
      </c>
      <c r="CD68" s="506" t="e">
        <f aca="false">NA()</f>
        <v>#N/A</v>
      </c>
      <c r="CE68" s="506" t="e">
        <f aca="false">NA()</f>
        <v>#N/A</v>
      </c>
      <c r="CF68" s="506" t="e">
        <f aca="false">NA()</f>
        <v>#N/A</v>
      </c>
    </row>
    <row r="69" customFormat="false" ht="12.75" hidden="false" customHeight="false" outlineLevel="0" collapsed="false">
      <c r="A69" s="449"/>
      <c r="E69" s="495"/>
      <c r="F69" s="497" t="n">
        <v>9</v>
      </c>
      <c r="G69" s="501" t="e">
        <f aca="false">IF(#REF!="","",#REF!)</f>
        <v>#REF!</v>
      </c>
      <c r="H69" s="501" t="e">
        <f aca="false">IF(#REF!="","",#REF!)</f>
        <v>#REF!</v>
      </c>
      <c r="I69" s="501" t="e">
        <f aca="false">IF(#REF!="","",#REF!)</f>
        <v>#REF!</v>
      </c>
      <c r="K69" s="504" t="e">
        <f aca="false">IF(G69="","",AVERAGE(G69:I69))</f>
        <v>#REF!</v>
      </c>
      <c r="L69" s="504" t="e">
        <f aca="false">IF(G69="","",MAX(G69:I69)-MIN(G69:I69))</f>
        <v>#REF!</v>
      </c>
      <c r="M69" s="505"/>
      <c r="N69" s="497" t="n">
        <v>9</v>
      </c>
      <c r="O69" s="487" t="e">
        <f aca="false">NA()</f>
        <v>#N/A</v>
      </c>
      <c r="P69" s="487" t="e">
        <f aca="false">NA()</f>
        <v>#N/A</v>
      </c>
      <c r="Q69" s="487" t="e">
        <f aca="false">IF(G69="",NA(),K69)</f>
        <v>#REF!</v>
      </c>
      <c r="R69" s="487" t="e">
        <f aca="false">NA()</f>
        <v>#N/A</v>
      </c>
      <c r="S69" s="487" t="e">
        <f aca="false">NA()</f>
        <v>#N/A</v>
      </c>
      <c r="T69" s="487" t="e">
        <f aca="false">IF(G69="",NA(),L69)</f>
        <v>#REF!</v>
      </c>
      <c r="U69" s="505"/>
      <c r="V69" s="495"/>
      <c r="W69" s="506" t="e">
        <f aca="false">NA()</f>
        <v>#N/A</v>
      </c>
      <c r="X69" s="506" t="e">
        <f aca="false">NA()</f>
        <v>#N/A</v>
      </c>
      <c r="Y69" s="506" t="e">
        <f aca="false">NA()</f>
        <v>#N/A</v>
      </c>
      <c r="Z69" s="506" t="e">
        <f aca="false">NA()</f>
        <v>#N/A</v>
      </c>
      <c r="AA69" s="506" t="e">
        <f aca="false">NA()</f>
        <v>#N/A</v>
      </c>
      <c r="AB69" s="506" t="e">
        <f aca="false">NA()</f>
        <v>#N/A</v>
      </c>
      <c r="AC69" s="495"/>
      <c r="AD69" s="495"/>
      <c r="AE69" s="506" t="e">
        <f aca="false">NA()</f>
        <v>#N/A</v>
      </c>
      <c r="AF69" s="506" t="e">
        <f aca="false">NA()</f>
        <v>#N/A</v>
      </c>
      <c r="AG69" s="506" t="e">
        <f aca="false">NA()</f>
        <v>#N/A</v>
      </c>
      <c r="AH69" s="506" t="e">
        <f aca="false">NA()</f>
        <v>#N/A</v>
      </c>
      <c r="AI69" s="506" t="e">
        <f aca="false">NA()</f>
        <v>#N/A</v>
      </c>
      <c r="AJ69" s="506" t="e">
        <f aca="false">NA()</f>
        <v>#N/A</v>
      </c>
      <c r="AK69" s="495"/>
      <c r="AL69" s="495"/>
      <c r="AM69" s="506" t="e">
        <f aca="false">NA()</f>
        <v>#N/A</v>
      </c>
      <c r="AN69" s="506" t="e">
        <f aca="false">NA()</f>
        <v>#N/A</v>
      </c>
      <c r="AO69" s="506" t="e">
        <f aca="false">NA()</f>
        <v>#N/A</v>
      </c>
      <c r="AP69" s="506" t="e">
        <f aca="false">NA()</f>
        <v>#N/A</v>
      </c>
      <c r="AQ69" s="506" t="e">
        <f aca="false">NA()</f>
        <v>#N/A</v>
      </c>
      <c r="AR69" s="506" t="e">
        <f aca="false">NA()</f>
        <v>#N/A</v>
      </c>
      <c r="AS69" s="495"/>
      <c r="AT69" s="495"/>
      <c r="AU69" s="506" t="e">
        <f aca="false">NA()</f>
        <v>#N/A</v>
      </c>
      <c r="AV69" s="506" t="e">
        <f aca="false">NA()</f>
        <v>#N/A</v>
      </c>
      <c r="AW69" s="506" t="e">
        <f aca="false">NA()</f>
        <v>#N/A</v>
      </c>
      <c r="AX69" s="506" t="e">
        <f aca="false">NA()</f>
        <v>#N/A</v>
      </c>
      <c r="AY69" s="506" t="e">
        <f aca="false">NA()</f>
        <v>#N/A</v>
      </c>
      <c r="AZ69" s="506" t="e">
        <f aca="false">NA()</f>
        <v>#N/A</v>
      </c>
      <c r="BA69" s="495"/>
      <c r="BB69" s="495"/>
      <c r="BC69" s="506" t="e">
        <f aca="false">NA()</f>
        <v>#N/A</v>
      </c>
      <c r="BD69" s="506" t="e">
        <f aca="false">NA()</f>
        <v>#N/A</v>
      </c>
      <c r="BE69" s="506" t="e">
        <f aca="false">NA()</f>
        <v>#N/A</v>
      </c>
      <c r="BF69" s="506" t="e">
        <f aca="false">NA()</f>
        <v>#N/A</v>
      </c>
      <c r="BG69" s="506" t="e">
        <f aca="false">NA()</f>
        <v>#N/A</v>
      </c>
      <c r="BH69" s="506" t="e">
        <f aca="false">NA()</f>
        <v>#N/A</v>
      </c>
      <c r="BI69" s="495"/>
      <c r="BJ69" s="495"/>
      <c r="BK69" s="506" t="e">
        <f aca="false">NA()</f>
        <v>#N/A</v>
      </c>
      <c r="BL69" s="506" t="e">
        <f aca="false">NA()</f>
        <v>#N/A</v>
      </c>
      <c r="BM69" s="506" t="e">
        <f aca="false">NA()</f>
        <v>#N/A</v>
      </c>
      <c r="BN69" s="506" t="e">
        <f aca="false">NA()</f>
        <v>#N/A</v>
      </c>
      <c r="BO69" s="506" t="e">
        <f aca="false">NA()</f>
        <v>#N/A</v>
      </c>
      <c r="BP69" s="506" t="e">
        <f aca="false">NA()</f>
        <v>#N/A</v>
      </c>
      <c r="BQ69" s="495"/>
      <c r="BR69" s="495"/>
      <c r="BS69" s="506" t="e">
        <f aca="false">NA()</f>
        <v>#N/A</v>
      </c>
      <c r="BT69" s="506" t="e">
        <f aca="false">NA()</f>
        <v>#N/A</v>
      </c>
      <c r="BU69" s="506" t="e">
        <f aca="false">NA()</f>
        <v>#N/A</v>
      </c>
      <c r="BV69" s="506" t="e">
        <f aca="false">NA()</f>
        <v>#N/A</v>
      </c>
      <c r="BW69" s="506" t="e">
        <f aca="false">NA()</f>
        <v>#N/A</v>
      </c>
      <c r="BX69" s="506" t="e">
        <f aca="false">NA()</f>
        <v>#N/A</v>
      </c>
      <c r="BY69" s="495"/>
      <c r="BZ69" s="495"/>
      <c r="CA69" s="506" t="e">
        <f aca="false">NA()</f>
        <v>#N/A</v>
      </c>
      <c r="CB69" s="506" t="e">
        <f aca="false">NA()</f>
        <v>#N/A</v>
      </c>
      <c r="CC69" s="506" t="e">
        <f aca="false">NA()</f>
        <v>#N/A</v>
      </c>
      <c r="CD69" s="506" t="e">
        <f aca="false">NA()</f>
        <v>#N/A</v>
      </c>
      <c r="CE69" s="506" t="e">
        <f aca="false">NA()</f>
        <v>#N/A</v>
      </c>
      <c r="CF69" s="506" t="e">
        <f aca="false">NA()</f>
        <v>#N/A</v>
      </c>
    </row>
    <row r="70" customFormat="false" ht="12.75" hidden="false" customHeight="false" outlineLevel="0" collapsed="false">
      <c r="A70" s="449"/>
      <c r="E70" s="495"/>
      <c r="F70" s="497" t="n">
        <v>10</v>
      </c>
      <c r="G70" s="501" t="e">
        <f aca="false">IF(#REF!="","",#REF!)</f>
        <v>#REF!</v>
      </c>
      <c r="H70" s="501" t="e">
        <f aca="false">IF(#REF!="","",#REF!)</f>
        <v>#REF!</v>
      </c>
      <c r="I70" s="501" t="e">
        <f aca="false">IF(#REF!="","",#REF!)</f>
        <v>#REF!</v>
      </c>
      <c r="K70" s="507" t="e">
        <f aca="false">IF(G70="","",AVERAGE(G70:I70))</f>
        <v>#REF!</v>
      </c>
      <c r="L70" s="507" t="e">
        <f aca="false">IF(G70="","",MAX(G70:I70)-MIN(G70:I70))</f>
        <v>#REF!</v>
      </c>
      <c r="M70" s="505"/>
      <c r="N70" s="497" t="n">
        <v>10</v>
      </c>
      <c r="O70" s="487" t="e">
        <f aca="false">NA()</f>
        <v>#N/A</v>
      </c>
      <c r="P70" s="487" t="e">
        <f aca="false">NA()</f>
        <v>#N/A</v>
      </c>
      <c r="Q70" s="487" t="e">
        <f aca="false">IF(G70="",NA(),K70)</f>
        <v>#REF!</v>
      </c>
      <c r="R70" s="487" t="e">
        <f aca="false">NA()</f>
        <v>#N/A</v>
      </c>
      <c r="S70" s="487" t="e">
        <f aca="false">NA()</f>
        <v>#N/A</v>
      </c>
      <c r="T70" s="487" t="e">
        <f aca="false">IF(G70="",NA(),L70)</f>
        <v>#REF!</v>
      </c>
      <c r="U70" s="505"/>
      <c r="V70" s="495"/>
      <c r="W70" s="506" t="e">
        <f aca="false">NA()</f>
        <v>#N/A</v>
      </c>
      <c r="X70" s="506" t="e">
        <f aca="false">NA()</f>
        <v>#N/A</v>
      </c>
      <c r="Y70" s="506" t="e">
        <f aca="false">NA()</f>
        <v>#N/A</v>
      </c>
      <c r="Z70" s="506" t="e">
        <f aca="false">NA()</f>
        <v>#N/A</v>
      </c>
      <c r="AA70" s="506" t="e">
        <f aca="false">NA()</f>
        <v>#N/A</v>
      </c>
      <c r="AB70" s="506" t="e">
        <f aca="false">NA()</f>
        <v>#N/A</v>
      </c>
      <c r="AC70" s="495"/>
      <c r="AD70" s="495"/>
      <c r="AE70" s="506" t="e">
        <f aca="false">NA()</f>
        <v>#N/A</v>
      </c>
      <c r="AF70" s="506" t="e">
        <f aca="false">NA()</f>
        <v>#N/A</v>
      </c>
      <c r="AG70" s="506" t="e">
        <f aca="false">NA()</f>
        <v>#N/A</v>
      </c>
      <c r="AH70" s="506" t="e">
        <f aca="false">NA()</f>
        <v>#N/A</v>
      </c>
      <c r="AI70" s="506" t="e">
        <f aca="false">NA()</f>
        <v>#N/A</v>
      </c>
      <c r="AJ70" s="506" t="e">
        <f aca="false">NA()</f>
        <v>#N/A</v>
      </c>
      <c r="AK70" s="495"/>
      <c r="AL70" s="495"/>
      <c r="AM70" s="506" t="e">
        <f aca="false">NA()</f>
        <v>#N/A</v>
      </c>
      <c r="AN70" s="506" t="e">
        <f aca="false">NA()</f>
        <v>#N/A</v>
      </c>
      <c r="AO70" s="506" t="e">
        <f aca="false">NA()</f>
        <v>#N/A</v>
      </c>
      <c r="AP70" s="506" t="e">
        <f aca="false">NA()</f>
        <v>#N/A</v>
      </c>
      <c r="AQ70" s="506" t="e">
        <f aca="false">NA()</f>
        <v>#N/A</v>
      </c>
      <c r="AR70" s="506" t="e">
        <f aca="false">NA()</f>
        <v>#N/A</v>
      </c>
      <c r="AS70" s="495"/>
      <c r="AT70" s="495"/>
      <c r="AU70" s="506" t="e">
        <f aca="false">NA()</f>
        <v>#N/A</v>
      </c>
      <c r="AV70" s="506" t="e">
        <f aca="false">NA()</f>
        <v>#N/A</v>
      </c>
      <c r="AW70" s="506" t="e">
        <f aca="false">NA()</f>
        <v>#N/A</v>
      </c>
      <c r="AX70" s="506" t="e">
        <f aca="false">NA()</f>
        <v>#N/A</v>
      </c>
      <c r="AY70" s="506" t="e">
        <f aca="false">NA()</f>
        <v>#N/A</v>
      </c>
      <c r="AZ70" s="506" t="e">
        <f aca="false">NA()</f>
        <v>#N/A</v>
      </c>
      <c r="BA70" s="495"/>
      <c r="BB70" s="495"/>
      <c r="BC70" s="506" t="e">
        <f aca="false">NA()</f>
        <v>#N/A</v>
      </c>
      <c r="BD70" s="506" t="e">
        <f aca="false">NA()</f>
        <v>#N/A</v>
      </c>
      <c r="BE70" s="506" t="e">
        <f aca="false">NA()</f>
        <v>#N/A</v>
      </c>
      <c r="BF70" s="506" t="e">
        <f aca="false">NA()</f>
        <v>#N/A</v>
      </c>
      <c r="BG70" s="506" t="e">
        <f aca="false">NA()</f>
        <v>#N/A</v>
      </c>
      <c r="BH70" s="506" t="e">
        <f aca="false">NA()</f>
        <v>#N/A</v>
      </c>
      <c r="BI70" s="495"/>
      <c r="BJ70" s="495"/>
      <c r="BK70" s="506" t="e">
        <f aca="false">NA()</f>
        <v>#N/A</v>
      </c>
      <c r="BL70" s="506" t="e">
        <f aca="false">NA()</f>
        <v>#N/A</v>
      </c>
      <c r="BM70" s="506" t="e">
        <f aca="false">NA()</f>
        <v>#N/A</v>
      </c>
      <c r="BN70" s="506" t="e">
        <f aca="false">NA()</f>
        <v>#N/A</v>
      </c>
      <c r="BO70" s="506" t="e">
        <f aca="false">NA()</f>
        <v>#N/A</v>
      </c>
      <c r="BP70" s="506" t="e">
        <f aca="false">NA()</f>
        <v>#N/A</v>
      </c>
      <c r="BQ70" s="495"/>
      <c r="BR70" s="495"/>
      <c r="BS70" s="506" t="e">
        <f aca="false">NA()</f>
        <v>#N/A</v>
      </c>
      <c r="BT70" s="506" t="e">
        <f aca="false">NA()</f>
        <v>#N/A</v>
      </c>
      <c r="BU70" s="506" t="e">
        <f aca="false">NA()</f>
        <v>#N/A</v>
      </c>
      <c r="BV70" s="506" t="e">
        <f aca="false">NA()</f>
        <v>#N/A</v>
      </c>
      <c r="BW70" s="506" t="e">
        <f aca="false">NA()</f>
        <v>#N/A</v>
      </c>
      <c r="BX70" s="506" t="e">
        <f aca="false">NA()</f>
        <v>#N/A</v>
      </c>
      <c r="BY70" s="495"/>
      <c r="BZ70" s="495"/>
      <c r="CA70" s="506" t="e">
        <f aca="false">NA()</f>
        <v>#N/A</v>
      </c>
      <c r="CB70" s="506" t="e">
        <f aca="false">NA()</f>
        <v>#N/A</v>
      </c>
      <c r="CC70" s="506" t="e">
        <f aca="false">NA()</f>
        <v>#N/A</v>
      </c>
      <c r="CD70" s="506" t="e">
        <f aca="false">NA()</f>
        <v>#N/A</v>
      </c>
      <c r="CE70" s="506" t="e">
        <f aca="false">NA()</f>
        <v>#N/A</v>
      </c>
      <c r="CF70" s="506" t="e">
        <f aca="false">NA()</f>
        <v>#N/A</v>
      </c>
    </row>
    <row r="71" customFormat="false" ht="12.75" hidden="false" customHeight="false" outlineLevel="0" collapsed="false">
      <c r="A71" s="449"/>
      <c r="K71" s="504" t="e">
        <f aca="false">AVERAGE(K41:K70)</f>
        <v>#REF!</v>
      </c>
      <c r="L71" s="504" t="e">
        <f aca="false">AVERAGE(L41:L70)</f>
        <v>#REF!</v>
      </c>
      <c r="O71" s="502" t="e">
        <f aca="false">IF($AC$112=$O$38,O38,IF($AC$112=$W$38,W38,IF($AC$112=$AE$38,AE38,IF($AC$112=$AM$38,AM38,IF($AC$112=$AU$38,AU38,"")))))</f>
        <v>#REF!</v>
      </c>
      <c r="W71" s="487" t="e">
        <f aca="false">IF($AC$112=$BC$38,BC38,IF($AC$112=$BK$38,BK38,IF($AC$112=$BS$38,BS38,IF($AC$112=$CA$38,CA38,""))))</f>
        <v>#REF!</v>
      </c>
      <c r="AR71" s="0" t="s">
        <v>422</v>
      </c>
      <c r="AS71" s="0" t="s">
        <v>423</v>
      </c>
      <c r="AT71" s="0" t="s">
        <v>424</v>
      </c>
      <c r="AU71" s="0" t="s">
        <v>425</v>
      </c>
      <c r="AV71" s="0" t="s">
        <v>426</v>
      </c>
      <c r="AW71" s="0" t="s">
        <v>427</v>
      </c>
      <c r="AX71" s="0" t="s">
        <v>428</v>
      </c>
      <c r="AY71" s="0" t="s">
        <v>429</v>
      </c>
      <c r="AZ71" s="0" t="s">
        <v>430</v>
      </c>
      <c r="BA71" s="0" t="s">
        <v>431</v>
      </c>
      <c r="BB71" s="0" t="s">
        <v>432</v>
      </c>
      <c r="BC71" s="0" t="s">
        <v>433</v>
      </c>
      <c r="BD71" s="0" t="s">
        <v>434</v>
      </c>
      <c r="BE71" s="0" t="s">
        <v>435</v>
      </c>
      <c r="BF71" s="0" t="s">
        <v>436</v>
      </c>
      <c r="BG71" s="0" t="s">
        <v>437</v>
      </c>
      <c r="BH71" s="0" t="s">
        <v>438</v>
      </c>
      <c r="BI71" s="0" t="s">
        <v>439</v>
      </c>
      <c r="BJ71" s="0" t="s">
        <v>440</v>
      </c>
      <c r="BK71" s="0" t="s">
        <v>441</v>
      </c>
      <c r="BL71" s="0" t="s">
        <v>442</v>
      </c>
      <c r="BM71" s="0" t="s">
        <v>443</v>
      </c>
      <c r="BN71" s="0" t="s">
        <v>444</v>
      </c>
      <c r="BO71" s="0" t="s">
        <v>445</v>
      </c>
      <c r="BP71" s="0" t="s">
        <v>446</v>
      </c>
      <c r="BQ71" s="0" t="s">
        <v>447</v>
      </c>
      <c r="BR71" s="0" t="s">
        <v>448</v>
      </c>
      <c r="BS71" s="0" t="s">
        <v>449</v>
      </c>
      <c r="BT71" s="0" t="s">
        <v>450</v>
      </c>
      <c r="BU71" s="0" t="s">
        <v>451</v>
      </c>
      <c r="BV71" s="0" t="s">
        <v>452</v>
      </c>
      <c r="BW71" s="0" t="s">
        <v>453</v>
      </c>
    </row>
    <row r="72" customFormat="false" ht="12.75" hidden="false" customHeight="false" outlineLevel="0" collapsed="false">
      <c r="A72" s="449"/>
      <c r="N72" s="493"/>
      <c r="O72" s="494" t="s">
        <v>454</v>
      </c>
      <c r="P72" s="494"/>
      <c r="Q72" s="494"/>
      <c r="R72" s="494"/>
      <c r="S72" s="494"/>
      <c r="T72" s="494"/>
      <c r="W72" s="494" t="s">
        <v>455</v>
      </c>
      <c r="X72" s="494"/>
      <c r="Y72" s="494"/>
      <c r="Z72" s="494"/>
      <c r="AA72" s="494"/>
      <c r="AB72" s="494"/>
      <c r="AD72" s="508"/>
      <c r="AF72" s="0" t="s">
        <v>255</v>
      </c>
      <c r="AI72" s="0" t="s">
        <v>259</v>
      </c>
      <c r="AL72" s="0" t="s">
        <v>262</v>
      </c>
      <c r="AR72" s="509" t="s">
        <v>456</v>
      </c>
      <c r="AS72" s="455" t="e">
        <f aca="false">IF(G41="",NA(),G41)</f>
        <v>#REF!</v>
      </c>
      <c r="AT72" s="455" t="e">
        <f aca="false">IF(H41="",NA(),H41)</f>
        <v>#REF!</v>
      </c>
      <c r="AU72" s="455" t="e">
        <f aca="false">IF(I41="",NA(),I41)</f>
        <v>#REF!</v>
      </c>
      <c r="AV72" s="455" t="e">
        <f aca="false">IF(G42="",NA(),G42)</f>
        <v>#REF!</v>
      </c>
      <c r="AW72" s="455" t="e">
        <f aca="false">IF(H42="",NA(),H42)</f>
        <v>#REF!</v>
      </c>
      <c r="AX72" s="455" t="e">
        <f aca="false">IF(I42="",NA(),I42)</f>
        <v>#REF!</v>
      </c>
      <c r="AY72" s="455" t="e">
        <f aca="false">IF(G43="",NA(),G43)</f>
        <v>#REF!</v>
      </c>
      <c r="AZ72" s="455" t="e">
        <f aca="false">IF(H43="",NA(),H43)</f>
        <v>#REF!</v>
      </c>
      <c r="BA72" s="455" t="e">
        <f aca="false">IF(I43="",NA(),I43)</f>
        <v>#REF!</v>
      </c>
      <c r="BB72" s="455" t="e">
        <f aca="false">IF(G44="",NA(),G44)</f>
        <v>#REF!</v>
      </c>
      <c r="BC72" s="455" t="e">
        <f aca="false">IF(H44="",NA(),H44)</f>
        <v>#REF!</v>
      </c>
      <c r="BD72" s="455" t="e">
        <f aca="false">IF(I44="",NA(),I44)</f>
        <v>#REF!</v>
      </c>
      <c r="BE72" s="455" t="e">
        <f aca="false">IF(G45="",NA(),G45)</f>
        <v>#REF!</v>
      </c>
      <c r="BF72" s="455" t="e">
        <f aca="false">IF(H45="",NA(),H45)</f>
        <v>#REF!</v>
      </c>
      <c r="BG72" s="455" t="e">
        <f aca="false">IF(I45="",NA(),I45)</f>
        <v>#REF!</v>
      </c>
      <c r="BH72" s="455" t="e">
        <f aca="false">IF(G46="",NA(),G46)</f>
        <v>#REF!</v>
      </c>
      <c r="BI72" s="455" t="e">
        <f aca="false">IF(H46="",NA(),H46)</f>
        <v>#REF!</v>
      </c>
      <c r="BJ72" s="455" t="e">
        <f aca="false">IF(I46="",NA(),I46)</f>
        <v>#REF!</v>
      </c>
      <c r="BK72" s="455" t="e">
        <f aca="false">IF(G47="",NA(),G47)</f>
        <v>#REF!</v>
      </c>
      <c r="BL72" s="455" t="e">
        <f aca="false">IF(H47="",NA(),H47)</f>
        <v>#REF!</v>
      </c>
      <c r="BM72" s="455" t="e">
        <f aca="false">IF(I47="",NA(),I47)</f>
        <v>#REF!</v>
      </c>
      <c r="BN72" s="455" t="e">
        <f aca="false">IF(G48="",NA(),G48)</f>
        <v>#REF!</v>
      </c>
      <c r="BO72" s="455" t="e">
        <f aca="false">IF(H48="",NA(),H48)</f>
        <v>#REF!</v>
      </c>
      <c r="BP72" s="455" t="e">
        <f aca="false">IF(I48="",NA(),I48)</f>
        <v>#REF!</v>
      </c>
      <c r="BQ72" s="455" t="e">
        <f aca="false">IF(G49="",NA(),G49)</f>
        <v>#REF!</v>
      </c>
      <c r="BR72" s="455" t="e">
        <f aca="false">IF(H49="",NA(),H49)</f>
        <v>#REF!</v>
      </c>
      <c r="BS72" s="455" t="e">
        <f aca="false">IF(I49="",NA(),I49)</f>
        <v>#REF!</v>
      </c>
      <c r="BT72" s="455" t="e">
        <f aca="false">IF(G50="",NA(),G50)</f>
        <v>#REF!</v>
      </c>
      <c r="BU72" s="455" t="e">
        <f aca="false">IF(H50="",NA(),H50)</f>
        <v>#REF!</v>
      </c>
      <c r="BV72" s="455" t="e">
        <f aca="false">IF(I50="",NA(),I50)</f>
        <v>#REF!</v>
      </c>
      <c r="BW72" s="510" t="e">
        <f aca="false">AVERAGE(AS72:BV72)</f>
        <v>#REF!</v>
      </c>
    </row>
    <row r="73" customFormat="false" ht="12.75" hidden="false" customHeight="false" outlineLevel="0" collapsed="false">
      <c r="A73" s="449"/>
      <c r="N73" s="493"/>
      <c r="O73" s="494" t="s">
        <v>254</v>
      </c>
      <c r="P73" s="494"/>
      <c r="Q73" s="494"/>
      <c r="R73" s="494" t="s">
        <v>257</v>
      </c>
      <c r="S73" s="494"/>
      <c r="T73" s="494"/>
      <c r="W73" s="494" t="s">
        <v>254</v>
      </c>
      <c r="X73" s="494"/>
      <c r="Y73" s="494"/>
      <c r="Z73" s="494" t="s">
        <v>257</v>
      </c>
      <c r="AA73" s="494"/>
      <c r="AB73" s="494"/>
      <c r="AD73" s="508"/>
      <c r="AF73" s="0" t="n">
        <v>1</v>
      </c>
      <c r="AG73" s="0" t="n">
        <v>2</v>
      </c>
      <c r="AH73" s="0" t="n">
        <v>3</v>
      </c>
      <c r="AI73" s="0" t="n">
        <v>1</v>
      </c>
      <c r="AJ73" s="0" t="n">
        <v>2</v>
      </c>
      <c r="AK73" s="0" t="n">
        <v>3</v>
      </c>
      <c r="AL73" s="0" t="n">
        <v>1</v>
      </c>
      <c r="AM73" s="0" t="n">
        <v>2</v>
      </c>
      <c r="AN73" s="0" t="n">
        <v>3</v>
      </c>
      <c r="AO73" s="0" t="s">
        <v>456</v>
      </c>
      <c r="AP73" s="0" t="s">
        <v>457</v>
      </c>
      <c r="AQ73" s="0" t="s">
        <v>458</v>
      </c>
      <c r="AR73" s="509" t="s">
        <v>457</v>
      </c>
      <c r="AS73" s="455" t="e">
        <f aca="false">IF(G51="",NA(),G51)</f>
        <v>#REF!</v>
      </c>
      <c r="AT73" s="455" t="e">
        <f aca="false">IF(H51="",NA(),H51)</f>
        <v>#REF!</v>
      </c>
      <c r="AU73" s="455" t="e">
        <f aca="false">IF(I51="",NA(),I51)</f>
        <v>#REF!</v>
      </c>
      <c r="AV73" s="455" t="e">
        <f aca="false">IF(G52="",NA(),G52)</f>
        <v>#REF!</v>
      </c>
      <c r="AW73" s="455" t="e">
        <f aca="false">IF(H52="",NA(),H52)</f>
        <v>#REF!</v>
      </c>
      <c r="AX73" s="455" t="e">
        <f aca="false">IF(I52="",NA(),I52)</f>
        <v>#REF!</v>
      </c>
      <c r="AY73" s="455" t="e">
        <f aca="false">IF(G53="",NA(),G53)</f>
        <v>#REF!</v>
      </c>
      <c r="AZ73" s="455" t="e">
        <f aca="false">IF(H53="",NA(),H53)</f>
        <v>#REF!</v>
      </c>
      <c r="BA73" s="455" t="e">
        <f aca="false">IF(I53="",NA(),I53)</f>
        <v>#REF!</v>
      </c>
      <c r="BB73" s="455" t="e">
        <f aca="false">IF(G54="",NA(),G54)</f>
        <v>#REF!</v>
      </c>
      <c r="BC73" s="455" t="e">
        <f aca="false">IF(H54="",NA(),H54)</f>
        <v>#REF!</v>
      </c>
      <c r="BD73" s="455" t="e">
        <f aca="false">IF(I54="",NA(),I54)</f>
        <v>#REF!</v>
      </c>
      <c r="BE73" s="455" t="e">
        <f aca="false">IF(G55="",NA(),G55)</f>
        <v>#REF!</v>
      </c>
      <c r="BF73" s="455" t="e">
        <f aca="false">IF(H55="",NA(),H55)</f>
        <v>#REF!</v>
      </c>
      <c r="BG73" s="455" t="e">
        <f aca="false">IF(I55="",NA(),I55)</f>
        <v>#REF!</v>
      </c>
      <c r="BH73" s="455" t="e">
        <f aca="false">IF(G56="",NA(),G56)</f>
        <v>#REF!</v>
      </c>
      <c r="BI73" s="455" t="e">
        <f aca="false">IF(H56="",NA(),H56)</f>
        <v>#REF!</v>
      </c>
      <c r="BJ73" s="455" t="e">
        <f aca="false">IF(I56="",NA(),I56)</f>
        <v>#REF!</v>
      </c>
      <c r="BK73" s="455" t="e">
        <f aca="false">IF(G57="",NA(),G57)</f>
        <v>#REF!</v>
      </c>
      <c r="BL73" s="455" t="e">
        <f aca="false">IF(H57="",NA(),H57)</f>
        <v>#REF!</v>
      </c>
      <c r="BM73" s="455" t="e">
        <f aca="false">IF(I57="",NA(),I57)</f>
        <v>#REF!</v>
      </c>
      <c r="BN73" s="455" t="e">
        <f aca="false">IF(G58="",NA(),G58)</f>
        <v>#REF!</v>
      </c>
      <c r="BO73" s="455" t="e">
        <f aca="false">IF(H58="",NA(),H58)</f>
        <v>#REF!</v>
      </c>
      <c r="BP73" s="455" t="e">
        <f aca="false">IF(I58="",NA(),I58)</f>
        <v>#REF!</v>
      </c>
      <c r="BQ73" s="455" t="e">
        <f aca="false">IF(G59="",NA(),G59)</f>
        <v>#REF!</v>
      </c>
      <c r="BR73" s="455" t="e">
        <f aca="false">IF(H59="",NA(),H59)</f>
        <v>#REF!</v>
      </c>
      <c r="BS73" s="455" t="e">
        <f aca="false">IF(I59="",NA(),I59)</f>
        <v>#REF!</v>
      </c>
      <c r="BT73" s="455" t="e">
        <f aca="false">IF(G60="",NA(),G60)</f>
        <v>#REF!</v>
      </c>
      <c r="BU73" s="455" t="e">
        <f aca="false">IF(H60="",NA(),H60)</f>
        <v>#REF!</v>
      </c>
      <c r="BV73" s="455" t="e">
        <f aca="false">IF(I60="",NA(),I60)</f>
        <v>#REF!</v>
      </c>
      <c r="BW73" s="510" t="e">
        <f aca="false">AVERAGE(AS73:BV73)</f>
        <v>#REF!</v>
      </c>
    </row>
    <row r="74" customFormat="false" ht="12.75" hidden="false" customHeight="false" outlineLevel="0" collapsed="false">
      <c r="A74" s="449"/>
      <c r="E74" s="493"/>
      <c r="F74" s="511"/>
      <c r="G74" s="499"/>
      <c r="H74" s="499"/>
      <c r="I74" s="499"/>
      <c r="N74" s="495" t="e">
        <f aca="false">IF($AC$111=$O$38,N41,IF($AC$111=$W$38,V41,IF($AC$111=$AE$38,AD41,IF($AC$111=$AM$38,AL41,IF($AC$111=$AU$38,AT41,"")))))</f>
        <v>#REF!</v>
      </c>
      <c r="O74" s="487" t="e">
        <f aca="false">IF($AC$112=$O$38,O41,IF($AC$112=$W$38,W41,IF($AC$112=$AE$38,AE41,IF($AC$112=$AM$38,AM41,IF($AC$112=$AU$38,AU41,"")))))</f>
        <v>#REF!</v>
      </c>
      <c r="P74" s="487" t="e">
        <f aca="false">IF($AC$112=$O$38,P41,IF($AC$112=$W$38,X41,IF($AC$112=$AE$38,AF41,IF($AC$112=$AM$38,AN41,IF($AC$112=$AU$38,AV41,"")))))</f>
        <v>#REF!</v>
      </c>
      <c r="Q74" s="487" t="e">
        <f aca="false">IF($AC$112=$O$38,Q41,IF($AC$112=$W$38,Y41,IF($AC$112=$AE$38,AG41,IF($AC$112=$AM$38,AO41,IF($AC$112=$AU$38,AW41,"")))))</f>
        <v>#REF!</v>
      </c>
      <c r="R74" s="487" t="e">
        <f aca="false">IF($AC$112=$O$38,R41,IF($AC$112=$W$38,Z41,IF($AC$112=$AE$38,AH41,IF($AC$112=$AM$38,AP41,IF($AC$112=$AU$38,AX41,"")))))</f>
        <v>#REF!</v>
      </c>
      <c r="S74" s="487" t="e">
        <f aca="false">IF($AC$112=$O$38,S41,IF($AC$112=$W$38,AA41,IF($AC$112=$AE$38,AI41,IF($AC$112=$AM$38,AQ41,IF($AC$112=$AU$38,AY41,"")))))</f>
        <v>#REF!</v>
      </c>
      <c r="T74" s="487" t="e">
        <f aca="false">IF($AC$112=$O$38,T41,IF($AC$112=$W$38,AB41,IF($AC$112=$AE$38,AJ41,IF($AC$112=$AM$38,AR41,IF($AC$112=$AU$38,AZ41,"")))))</f>
        <v>#REF!</v>
      </c>
      <c r="V74" s="487" t="e">
        <f aca="false">IF($AC$112=$BC$38,BB41,IF($AC$112=$BK$38,BJ41,IF($AC$112=$BS$38,BR41,IF($AC$112=$CA$38,BZ41,""))))</f>
        <v>#REF!</v>
      </c>
      <c r="W74" s="487" t="e">
        <f aca="false">IF($AC$112=$BC$38,BC41,IF($AC$112=$BK$38,BK41,IF($AC$112=$BS$38,BS41,IF($AC$112=$CA$38,CA41,""))))</f>
        <v>#REF!</v>
      </c>
      <c r="X74" s="487" t="e">
        <f aca="false">IF($AC$112=$BC$38,BD41,IF($AC$112=$BK$38,BL41,IF($AC$112=$BS$38,BT41,IF($AC$112=$CA$38,CB41,""))))</f>
        <v>#REF!</v>
      </c>
      <c r="Y74" s="487" t="e">
        <f aca="false">IF($AC$112=$BC$38,BE41,IF($AC$112=$BK$38,BM41,IF($AC$112=$BS$38,BU41,IF($AC$112=$CA$38,CC41,""))))</f>
        <v>#REF!</v>
      </c>
      <c r="Z74" s="487" t="e">
        <f aca="false">IF($AC$112=$BC$38,BF41,IF($AC$112=$BK$38,BN41,IF($AC$112=$BS$38,BV41,IF($AC$112=$CA$38,CD41,""))))</f>
        <v>#REF!</v>
      </c>
      <c r="AA74" s="487" t="e">
        <f aca="false">IF($AC$112=$BC$38,BG41,IF($AC$112=$BK$38,BO41,IF($AC$112=$BS$38,BW41,IF($AC$112=$CA$38,CE41,""))))</f>
        <v>#REF!</v>
      </c>
      <c r="AB74" s="487" t="e">
        <f aca="false">IF($AC$112=$BC$38,BH41,IF($AC$112=$BK$38,BP41,IF($AC$112=$BS$38,BX41,IF($AC$112=$CA$38,CF41,""))))</f>
        <v>#REF!</v>
      </c>
      <c r="AD74" s="508"/>
      <c r="AE74" s="509" t="e">
        <f aca="false">IF(G41="",NA(),F41)</f>
        <v>#REF!</v>
      </c>
      <c r="AF74" s="452" t="e">
        <f aca="false">IF(G41="",NA(),G41)</f>
        <v>#REF!</v>
      </c>
      <c r="AG74" s="512" t="e">
        <f aca="false">IF(H41="",NA(),H41)</f>
        <v>#REF!</v>
      </c>
      <c r="AH74" s="454" t="e">
        <f aca="false">IF(I41="",NA(),I41)</f>
        <v>#REF!</v>
      </c>
      <c r="AI74" s="512" t="e">
        <f aca="false">IF(G51="",NA(),G51)</f>
        <v>#REF!</v>
      </c>
      <c r="AJ74" s="512" t="e">
        <f aca="false">IF(H51="",NA(),H51)</f>
        <v>#REF!</v>
      </c>
      <c r="AK74" s="512" t="e">
        <f aca="false">IF(I51="",NA(),I51)</f>
        <v>#REF!</v>
      </c>
      <c r="AL74" s="452" t="e">
        <f aca="false">IF(G61="",NA(),G61)</f>
        <v>#REF!</v>
      </c>
      <c r="AM74" s="512" t="e">
        <f aca="false">IF(H61="",NA(),H61)</f>
        <v>#REF!</v>
      </c>
      <c r="AN74" s="512" t="e">
        <f aca="false">IF(I61="",NA(),I61)</f>
        <v>#REF!</v>
      </c>
      <c r="AO74" s="481" t="e">
        <f aca="false">IF(#REF!=3,AVERAGE(G41:I41,G51:I51,G61:I61),IF(#REF!=2,AVERAGE(G41:I41,G51:I51),AVERAGE(G41:I41)))</f>
        <v>#REF!</v>
      </c>
      <c r="AP74" s="481"/>
      <c r="AQ74" s="481"/>
      <c r="AR74" s="509" t="s">
        <v>458</v>
      </c>
      <c r="AS74" s="455" t="e">
        <f aca="false">IF(G61="",NA(),G61)</f>
        <v>#REF!</v>
      </c>
      <c r="AT74" s="455" t="e">
        <f aca="false">IF(H61="",NA(),H61)</f>
        <v>#REF!</v>
      </c>
      <c r="AU74" s="455" t="e">
        <f aca="false">IF(I61="",NA(),I61)</f>
        <v>#REF!</v>
      </c>
      <c r="AV74" s="455" t="e">
        <f aca="false">IF(G62="",NA(),G62)</f>
        <v>#REF!</v>
      </c>
      <c r="AW74" s="455" t="e">
        <f aca="false">IF(H62="",NA(),H62)</f>
        <v>#REF!</v>
      </c>
      <c r="AX74" s="455" t="e">
        <f aca="false">IF(I62="",NA(),I62)</f>
        <v>#REF!</v>
      </c>
      <c r="AY74" s="455" t="e">
        <f aca="false">IF(G63="",NA(),G63)</f>
        <v>#REF!</v>
      </c>
      <c r="AZ74" s="455" t="e">
        <f aca="false">IF(H63="",NA(),H63)</f>
        <v>#REF!</v>
      </c>
      <c r="BA74" s="455" t="e">
        <f aca="false">IF(I63="",NA(),I63)</f>
        <v>#REF!</v>
      </c>
      <c r="BB74" s="455" t="e">
        <f aca="false">IF(G64="",NA(),G64)</f>
        <v>#REF!</v>
      </c>
      <c r="BC74" s="455" t="e">
        <f aca="false">IF(H64="",NA(),H64)</f>
        <v>#REF!</v>
      </c>
      <c r="BD74" s="455" t="e">
        <f aca="false">IF(I64="",NA(),I64)</f>
        <v>#REF!</v>
      </c>
      <c r="BE74" s="455" t="e">
        <f aca="false">IF(G65="",NA(),G65)</f>
        <v>#REF!</v>
      </c>
      <c r="BF74" s="455" t="e">
        <f aca="false">IF(H65="",NA(),H65)</f>
        <v>#REF!</v>
      </c>
      <c r="BG74" s="455" t="e">
        <f aca="false">IF(I65="",NA(),I65)</f>
        <v>#REF!</v>
      </c>
      <c r="BH74" s="455" t="e">
        <f aca="false">IF(G66="",NA(),G66)</f>
        <v>#REF!</v>
      </c>
      <c r="BI74" s="455" t="e">
        <f aca="false">IF(H66="",NA(),H66)</f>
        <v>#REF!</v>
      </c>
      <c r="BJ74" s="455" t="e">
        <f aca="false">IF(I66="",NA(),I66)</f>
        <v>#REF!</v>
      </c>
      <c r="BK74" s="455" t="e">
        <f aca="false">IF(G67="",NA(),G67)</f>
        <v>#REF!</v>
      </c>
      <c r="BL74" s="455" t="e">
        <f aca="false">IF(H67="",NA(),H67)</f>
        <v>#REF!</v>
      </c>
      <c r="BM74" s="455" t="e">
        <f aca="false">IF(I67="",NA(),I67)</f>
        <v>#REF!</v>
      </c>
      <c r="BN74" s="455" t="e">
        <f aca="false">IF(G68="",NA(),G68)</f>
        <v>#REF!</v>
      </c>
      <c r="BO74" s="455" t="e">
        <f aca="false">IF(H68="",NA(),H68)</f>
        <v>#REF!</v>
      </c>
      <c r="BP74" s="455" t="e">
        <f aca="false">IF(I68="",NA(),I68)</f>
        <v>#REF!</v>
      </c>
      <c r="BQ74" s="455" t="e">
        <f aca="false">IF(G69="",NA(),G69)</f>
        <v>#REF!</v>
      </c>
      <c r="BR74" s="455" t="e">
        <f aca="false">IF(H69="",NA(),H69)</f>
        <v>#REF!</v>
      </c>
      <c r="BS74" s="455" t="e">
        <f aca="false">IF(I69="",NA(),I69)</f>
        <v>#REF!</v>
      </c>
      <c r="BT74" s="455" t="e">
        <f aca="false">IF(G70="",NA(),G70)</f>
        <v>#REF!</v>
      </c>
      <c r="BU74" s="455" t="e">
        <f aca="false">IF(H70="",NA(),H70)</f>
        <v>#REF!</v>
      </c>
      <c r="BV74" s="455" t="e">
        <f aca="false">IF(I70="",NA(),I70)</f>
        <v>#REF!</v>
      </c>
      <c r="BW74" s="510" t="e">
        <f aca="false">AVERAGE(AS74:BV74)</f>
        <v>#REF!</v>
      </c>
    </row>
    <row r="75" customFormat="false" ht="12.75" hidden="false" customHeight="false" outlineLevel="0" collapsed="false">
      <c r="J75" s="513" t="e">
        <f aca="false">IF(G41="",NA(),1)</f>
        <v>#REF!</v>
      </c>
      <c r="K75" s="514" t="e">
        <f aca="false">IF(G41="",NA(),F41)</f>
        <v>#REF!</v>
      </c>
      <c r="L75" s="514" t="e">
        <f aca="false">IF(G41="",NA(),G41)</f>
        <v>#REF!</v>
      </c>
      <c r="N75" s="495" t="e">
        <f aca="false">IF($AC$111=$O$38,N42,IF($AC$111=$W$38,V42,IF($AC$111=$AE$38,AD42,IF($AC$111=$AM$38,AL42,IF($AC$111=$AU$38,AT42,"")))))</f>
        <v>#REF!</v>
      </c>
      <c r="O75" s="487" t="e">
        <f aca="false">IF($AC$112=$O$38,O42,IF($AC$112=$W$38,W42,IF($AC$112=$AE$38,AE42,IF($AC$112=$AM$38,AM42,IF($AC$112=$AU$38,AU42,"")))))</f>
        <v>#REF!</v>
      </c>
      <c r="P75" s="487" t="e">
        <f aca="false">IF($AC$112=$O$38,P42,IF($AC$112=$W$38,X42,IF($AC$112=$AE$38,AF42,IF($AC$112=$AM$38,AN42,IF($AC$112=$AU$38,AV42,"")))))</f>
        <v>#REF!</v>
      </c>
      <c r="Q75" s="487" t="e">
        <f aca="false">IF($AC$112=$O$38,Q42,IF($AC$112=$W$38,Y42,IF($AC$112=$AE$38,AG42,IF($AC$112=$AM$38,AO42,IF($AC$112=$AU$38,AW42,"")))))</f>
        <v>#REF!</v>
      </c>
      <c r="R75" s="487" t="e">
        <f aca="false">IF($AC$112=$O$38,R42,IF($AC$112=$W$38,Z42,IF($AC$112=$AE$38,AH42,IF($AC$112=$AM$38,AP42,IF($AC$112=$AU$38,AX42,"")))))</f>
        <v>#REF!</v>
      </c>
      <c r="S75" s="487" t="e">
        <f aca="false">IF($AC$112=$O$38,S42,IF($AC$112=$W$38,AA42,IF($AC$112=$AE$38,AI42,IF($AC$112=$AM$38,AQ42,IF($AC$112=$AU$38,AY42,"")))))</f>
        <v>#REF!</v>
      </c>
      <c r="T75" s="487" t="e">
        <f aca="false">IF($AC$112=$O$38,T42,IF($AC$112=$W$38,AB42,IF($AC$112=$AE$38,AJ42,IF($AC$112=$AM$38,AR42,IF($AC$112=$AU$38,AZ42,"")))))</f>
        <v>#REF!</v>
      </c>
      <c r="V75" s="487" t="e">
        <f aca="false">IF($AC$112=$BC$38,BB42,IF($AC$112=$BK$38,BJ42,IF($AC$112=$BS$38,BR42,IF($AC$112=$CA$38,BZ42,""))))</f>
        <v>#REF!</v>
      </c>
      <c r="W75" s="487" t="e">
        <f aca="false">IF($AC$112=$BC$38,BC42,IF($AC$112=$BK$38,BK42,IF($AC$112=$BS$38,BS42,IF($AC$112=$CA$38,CA42,""))))</f>
        <v>#REF!</v>
      </c>
      <c r="X75" s="487" t="e">
        <f aca="false">IF($AC$112=$BC$38,BD42,IF($AC$112=$BK$38,BL42,IF($AC$112=$BS$38,BT42,IF($AC$112=$CA$38,CB42,""))))</f>
        <v>#REF!</v>
      </c>
      <c r="Y75" s="487" t="e">
        <f aca="false">IF($AC$112=$BC$38,BE42,IF($AC$112=$BK$38,BM42,IF($AC$112=$BS$38,BU42,IF($AC$112=$CA$38,CC42,""))))</f>
        <v>#REF!</v>
      </c>
      <c r="Z75" s="487" t="e">
        <f aca="false">IF($AC$112=$BC$38,BF42,IF($AC$112=$BK$38,BN42,IF($AC$112=$BS$38,BV42,IF($AC$112=$CA$38,CD42,""))))</f>
        <v>#REF!</v>
      </c>
      <c r="AA75" s="487" t="e">
        <f aca="false">IF($AC$112=$BC$38,BG42,IF($AC$112=$BK$38,BO42,IF($AC$112=$BS$38,BW42,IF($AC$112=$CA$38,CE42,""))))</f>
        <v>#REF!</v>
      </c>
      <c r="AB75" s="487" t="e">
        <f aca="false">IF($AC$112=$BC$38,BH42,IF($AC$112=$BK$38,BP42,IF($AC$112=$BS$38,BX42,IF($AC$112=$CA$38,CF42,""))))</f>
        <v>#REF!</v>
      </c>
      <c r="AD75" s="508"/>
      <c r="AE75" s="509" t="e">
        <f aca="false">IF(G42="",NA(),F42)</f>
        <v>#REF!</v>
      </c>
      <c r="AF75" s="515" t="e">
        <f aca="false">IF(G42="",NA(),G42)</f>
        <v>#REF!</v>
      </c>
      <c r="AG75" s="510" t="e">
        <f aca="false">IF(H42="",NA(),H42)</f>
        <v>#REF!</v>
      </c>
      <c r="AH75" s="516" t="e">
        <f aca="false">IF(I42="",NA(),I42)</f>
        <v>#REF!</v>
      </c>
      <c r="AI75" s="510" t="e">
        <f aca="false">IF(G52="",NA(),G52)</f>
        <v>#REF!</v>
      </c>
      <c r="AJ75" s="510" t="e">
        <f aca="false">IF(H52="",NA(),H52)</f>
        <v>#REF!</v>
      </c>
      <c r="AK75" s="510" t="e">
        <f aca="false">IF(I52="",NA(),I52)</f>
        <v>#REF!</v>
      </c>
      <c r="AL75" s="515" t="e">
        <f aca="false">IF(G62="",NA(),G62)</f>
        <v>#REF!</v>
      </c>
      <c r="AM75" s="510" t="e">
        <f aca="false">IF(H62="",NA(),H62)</f>
        <v>#REF!</v>
      </c>
      <c r="AN75" s="510" t="e">
        <f aca="false">IF(I62="",NA(),I62)</f>
        <v>#REF!</v>
      </c>
      <c r="AO75" s="481" t="e">
        <f aca="false">IF(#REF!=3,AVERAGE(G42:I42,G52:I52,G62:I62),IF(#REF!=2,AVERAGE(G42:I42,G52:I52),AVERAGE(G42:I42)))</f>
        <v>#REF!</v>
      </c>
      <c r="AP75" s="517"/>
      <c r="AQ75" s="517"/>
      <c r="AR75" s="508"/>
    </row>
    <row r="76" customFormat="false" ht="12.75" hidden="false" customHeight="false" outlineLevel="0" collapsed="false">
      <c r="J76" s="513" t="e">
        <f aca="false">IF(G42="",NA(),1)</f>
        <v>#REF!</v>
      </c>
      <c r="K76" s="514" t="e">
        <f aca="false">IF(G42="",NA(),F42)</f>
        <v>#REF!</v>
      </c>
      <c r="L76" s="514" t="e">
        <f aca="false">IF(G42="",NA(),G42)</f>
        <v>#REF!</v>
      </c>
      <c r="N76" s="495" t="e">
        <f aca="false">IF($AC$111=$O$38,N43,IF($AC$111=$W$38,V43,IF($AC$111=$AE$38,AD43,IF($AC$111=$AM$38,AL43,IF($AC$111=$AU$38,AT43,"")))))</f>
        <v>#REF!</v>
      </c>
      <c r="O76" s="487" t="e">
        <f aca="false">IF($AC$112=$O$38,O43,IF($AC$112=$W$38,W43,IF($AC$112=$AE$38,AE43,IF($AC$112=$AM$38,AM43,IF($AC$112=$AU$38,AU43,"")))))</f>
        <v>#REF!</v>
      </c>
      <c r="P76" s="487" t="e">
        <f aca="false">IF($AC$112=$O$38,P43,IF($AC$112=$W$38,X43,IF($AC$112=$AE$38,AF43,IF($AC$112=$AM$38,AN43,IF($AC$112=$AU$38,AV43,"")))))</f>
        <v>#REF!</v>
      </c>
      <c r="Q76" s="487" t="e">
        <f aca="false">IF($AC$112=$O$38,Q43,IF($AC$112=$W$38,Y43,IF($AC$112=$AE$38,AG43,IF($AC$112=$AM$38,AO43,IF($AC$112=$AU$38,AW43,"")))))</f>
        <v>#REF!</v>
      </c>
      <c r="R76" s="487" t="e">
        <f aca="false">IF($AC$112=$O$38,R43,IF($AC$112=$W$38,Z43,IF($AC$112=$AE$38,AH43,IF($AC$112=$AM$38,AP43,IF($AC$112=$AU$38,AX43,"")))))</f>
        <v>#REF!</v>
      </c>
      <c r="S76" s="487" t="e">
        <f aca="false">IF($AC$112=$O$38,S43,IF($AC$112=$W$38,AA43,IF($AC$112=$AE$38,AI43,IF($AC$112=$AM$38,AQ43,IF($AC$112=$AU$38,AY43,"")))))</f>
        <v>#REF!</v>
      </c>
      <c r="T76" s="487" t="e">
        <f aca="false">IF($AC$112=$O$38,T43,IF($AC$112=$W$38,AB43,IF($AC$112=$AE$38,AJ43,IF($AC$112=$AM$38,AR43,IF($AC$112=$AU$38,AZ43,"")))))</f>
        <v>#REF!</v>
      </c>
      <c r="V76" s="487" t="e">
        <f aca="false">IF($AC$112=$BC$38,BB43,IF($AC$112=$BK$38,BJ43,IF($AC$112=$BS$38,BR43,IF($AC$112=$CA$38,BZ43,""))))</f>
        <v>#REF!</v>
      </c>
      <c r="W76" s="487" t="e">
        <f aca="false">IF($AC$112=$BC$38,BC43,IF($AC$112=$BK$38,BK43,IF($AC$112=$BS$38,BS43,IF($AC$112=$CA$38,CA43,""))))</f>
        <v>#REF!</v>
      </c>
      <c r="X76" s="487" t="e">
        <f aca="false">IF($AC$112=$BC$38,BD43,IF($AC$112=$BK$38,BL43,IF($AC$112=$BS$38,BT43,IF($AC$112=$CA$38,CB43,""))))</f>
        <v>#REF!</v>
      </c>
      <c r="Y76" s="487" t="e">
        <f aca="false">IF($AC$112=$BC$38,BE43,IF($AC$112=$BK$38,BM43,IF($AC$112=$BS$38,BU43,IF($AC$112=$CA$38,CC43,""))))</f>
        <v>#REF!</v>
      </c>
      <c r="Z76" s="487" t="e">
        <f aca="false">IF($AC$112=$BC$38,BF43,IF($AC$112=$BK$38,BN43,IF($AC$112=$BS$38,BV43,IF($AC$112=$CA$38,CD43,""))))</f>
        <v>#REF!</v>
      </c>
      <c r="AA76" s="487" t="e">
        <f aca="false">IF($AC$112=$BC$38,BG43,IF($AC$112=$BK$38,BO43,IF($AC$112=$BS$38,BW43,IF($AC$112=$CA$38,CE43,""))))</f>
        <v>#REF!</v>
      </c>
      <c r="AB76" s="487" t="e">
        <f aca="false">IF($AC$112=$BC$38,BH43,IF($AC$112=$BK$38,BP43,IF($AC$112=$BS$38,BX43,IF($AC$112=$CA$38,CF43,""))))</f>
        <v>#REF!</v>
      </c>
      <c r="AD76" s="508"/>
      <c r="AE76" s="509" t="e">
        <f aca="false">IF(G43="",NA(),F43)</f>
        <v>#REF!</v>
      </c>
      <c r="AF76" s="515" t="e">
        <f aca="false">IF(G43="",NA(),G43)</f>
        <v>#REF!</v>
      </c>
      <c r="AG76" s="510" t="e">
        <f aca="false">IF(H43="",NA(),H43)</f>
        <v>#REF!</v>
      </c>
      <c r="AH76" s="516" t="e">
        <f aca="false">IF(I43="",NA(),I43)</f>
        <v>#REF!</v>
      </c>
      <c r="AI76" s="510" t="e">
        <f aca="false">IF(G53="",NA(),G53)</f>
        <v>#REF!</v>
      </c>
      <c r="AJ76" s="510" t="e">
        <f aca="false">IF(H53="",NA(),H53)</f>
        <v>#REF!</v>
      </c>
      <c r="AK76" s="510" t="e">
        <f aca="false">IF(I53="",NA(),I53)</f>
        <v>#REF!</v>
      </c>
      <c r="AL76" s="515" t="e">
        <f aca="false">IF(G63="",NA(),G63)</f>
        <v>#REF!</v>
      </c>
      <c r="AM76" s="510" t="e">
        <f aca="false">IF(H63="",NA(),H63)</f>
        <v>#REF!</v>
      </c>
      <c r="AN76" s="510" t="e">
        <f aca="false">IF(I63="",NA(),I63)</f>
        <v>#REF!</v>
      </c>
      <c r="AO76" s="481" t="e">
        <f aca="false">IF(#REF!=3,AVERAGE(G43:I43,G53:I53,G63:I63),IF(#REF!=2,AVERAGE(G43:I43,G53:I53),AVERAGE(G43:I43)))</f>
        <v>#REF!</v>
      </c>
      <c r="AP76" s="517"/>
      <c r="AQ76" s="517"/>
      <c r="AR76" s="508"/>
    </row>
    <row r="77" customFormat="false" ht="12.75" hidden="false" customHeight="false" outlineLevel="0" collapsed="false">
      <c r="J77" s="513" t="e">
        <f aca="false">IF(G43="",NA(),1)</f>
        <v>#REF!</v>
      </c>
      <c r="K77" s="514" t="e">
        <f aca="false">IF(G43="",NA(),F43)</f>
        <v>#REF!</v>
      </c>
      <c r="L77" s="514" t="e">
        <f aca="false">IF(G43="",NA(),G43)</f>
        <v>#REF!</v>
      </c>
      <c r="N77" s="495" t="e">
        <f aca="false">IF($AC$111=$O$38,N44,IF($AC$111=$W$38,V44,IF($AC$111=$AE$38,AD44,IF($AC$111=$AM$38,AL44,IF($AC$111=$AU$38,AT44,"")))))</f>
        <v>#REF!</v>
      </c>
      <c r="O77" s="487" t="e">
        <f aca="false">IF($AC$112=$O$38,O44,IF($AC$112=$W$38,W44,IF($AC$112=$AE$38,AE44,IF($AC$112=$AM$38,AM44,IF($AC$112=$AU$38,AU44,"")))))</f>
        <v>#REF!</v>
      </c>
      <c r="P77" s="487" t="e">
        <f aca="false">IF($AC$112=$O$38,P44,IF($AC$112=$W$38,X44,IF($AC$112=$AE$38,AF44,IF($AC$112=$AM$38,AN44,IF($AC$112=$AU$38,AV44,"")))))</f>
        <v>#REF!</v>
      </c>
      <c r="Q77" s="487" t="e">
        <f aca="false">IF($AC$112=$O$38,Q44,IF($AC$112=$W$38,Y44,IF($AC$112=$AE$38,AG44,IF($AC$112=$AM$38,AO44,IF($AC$112=$AU$38,AW44,"")))))</f>
        <v>#REF!</v>
      </c>
      <c r="R77" s="487" t="e">
        <f aca="false">IF($AC$112=$O$38,R44,IF($AC$112=$W$38,Z44,IF($AC$112=$AE$38,AH44,IF($AC$112=$AM$38,AP44,IF($AC$112=$AU$38,AX44,"")))))</f>
        <v>#REF!</v>
      </c>
      <c r="S77" s="487" t="e">
        <f aca="false">IF($AC$112=$O$38,S44,IF($AC$112=$W$38,AA44,IF($AC$112=$AE$38,AI44,IF($AC$112=$AM$38,AQ44,IF($AC$112=$AU$38,AY44,"")))))</f>
        <v>#REF!</v>
      </c>
      <c r="T77" s="487" t="e">
        <f aca="false">IF($AC$112=$O$38,T44,IF($AC$112=$W$38,AB44,IF($AC$112=$AE$38,AJ44,IF($AC$112=$AM$38,AR44,IF($AC$112=$AU$38,AZ44,"")))))</f>
        <v>#REF!</v>
      </c>
      <c r="V77" s="487" t="e">
        <f aca="false">IF($AC$112=$BC$38,BB44,IF($AC$112=$BK$38,BJ44,IF($AC$112=$BS$38,BR44,IF($AC$112=$CA$38,BZ44,""))))</f>
        <v>#REF!</v>
      </c>
      <c r="W77" s="487" t="e">
        <f aca="false">IF($AC$112=$BC$38,BC44,IF($AC$112=$BK$38,BK44,IF($AC$112=$BS$38,BS44,IF($AC$112=$CA$38,CA44,""))))</f>
        <v>#REF!</v>
      </c>
      <c r="X77" s="487" t="e">
        <f aca="false">IF($AC$112=$BC$38,BD44,IF($AC$112=$BK$38,BL44,IF($AC$112=$BS$38,BT44,IF($AC$112=$CA$38,CB44,""))))</f>
        <v>#REF!</v>
      </c>
      <c r="Y77" s="487" t="e">
        <f aca="false">IF($AC$112=$BC$38,BE44,IF($AC$112=$BK$38,BM44,IF($AC$112=$BS$38,BU44,IF($AC$112=$CA$38,CC44,""))))</f>
        <v>#REF!</v>
      </c>
      <c r="Z77" s="487" t="e">
        <f aca="false">IF($AC$112=$BC$38,BF44,IF($AC$112=$BK$38,BN44,IF($AC$112=$BS$38,BV44,IF($AC$112=$CA$38,CD44,""))))</f>
        <v>#REF!</v>
      </c>
      <c r="AA77" s="487" t="e">
        <f aca="false">IF($AC$112=$BC$38,BG44,IF($AC$112=$BK$38,BO44,IF($AC$112=$BS$38,BW44,IF($AC$112=$CA$38,CE44,""))))</f>
        <v>#REF!</v>
      </c>
      <c r="AB77" s="487" t="e">
        <f aca="false">IF($AC$112=$BC$38,BH44,IF($AC$112=$BK$38,BP44,IF($AC$112=$BS$38,BX44,IF($AC$112=$CA$38,CF44,""))))</f>
        <v>#REF!</v>
      </c>
      <c r="AD77" s="508"/>
      <c r="AE77" s="509" t="e">
        <f aca="false">IF(G44="",NA(),F44)</f>
        <v>#REF!</v>
      </c>
      <c r="AF77" s="515" t="e">
        <f aca="false">IF(G44="",NA(),G44)</f>
        <v>#REF!</v>
      </c>
      <c r="AG77" s="510" t="e">
        <f aca="false">IF(H44="",NA(),H44)</f>
        <v>#REF!</v>
      </c>
      <c r="AH77" s="516" t="e">
        <f aca="false">IF(I44="",NA(),I44)</f>
        <v>#REF!</v>
      </c>
      <c r="AI77" s="510" t="e">
        <f aca="false">IF(G54="",NA(),G54)</f>
        <v>#REF!</v>
      </c>
      <c r="AJ77" s="510" t="e">
        <f aca="false">IF(H54="",NA(),H54)</f>
        <v>#REF!</v>
      </c>
      <c r="AK77" s="510" t="e">
        <f aca="false">IF(I54="",NA(),I54)</f>
        <v>#REF!</v>
      </c>
      <c r="AL77" s="515" t="e">
        <f aca="false">IF(G64="",NA(),G64)</f>
        <v>#REF!</v>
      </c>
      <c r="AM77" s="510" t="e">
        <f aca="false">IF(H64="",NA(),H64)</f>
        <v>#REF!</v>
      </c>
      <c r="AN77" s="510" t="e">
        <f aca="false">IF(I64="",NA(),I64)</f>
        <v>#REF!</v>
      </c>
      <c r="AO77" s="481" t="e">
        <f aca="false">IF(#REF!=3,AVERAGE(G44:I44,G54:I54,G64:I64),IF(#REF!=2,AVERAGE(G44:I44,G54:I54),AVERAGE(G44:I44)))</f>
        <v>#REF!</v>
      </c>
      <c r="AP77" s="517"/>
      <c r="AQ77" s="517"/>
      <c r="AR77" s="508"/>
    </row>
    <row r="78" customFormat="false" ht="12.75" hidden="false" customHeight="false" outlineLevel="0" collapsed="false">
      <c r="J78" s="513" t="e">
        <f aca="false">IF(G44="",NA(),1)</f>
        <v>#REF!</v>
      </c>
      <c r="K78" s="514" t="e">
        <f aca="false">IF(G44="",NA(),F44)</f>
        <v>#REF!</v>
      </c>
      <c r="L78" s="514" t="e">
        <f aca="false">IF(G44="",NA(),G44)</f>
        <v>#REF!</v>
      </c>
      <c r="N78" s="495" t="e">
        <f aca="false">IF($AC$111=$O$38,N45,IF($AC$111=$W$38,V45,IF($AC$111=$AE$38,AD45,IF($AC$111=$AM$38,AL45,IF($AC$111=$AU$38,AT45,"")))))</f>
        <v>#REF!</v>
      </c>
      <c r="O78" s="487" t="e">
        <f aca="false">IF($AC$112=$O$38,O45,IF($AC$112=$W$38,W45,IF($AC$112=$AE$38,AE45,IF($AC$112=$AM$38,AM45,IF($AC$112=$AU$38,AU45,"")))))</f>
        <v>#REF!</v>
      </c>
      <c r="P78" s="487" t="e">
        <f aca="false">IF($AC$112=$O$38,P45,IF($AC$112=$W$38,X45,IF($AC$112=$AE$38,AF45,IF($AC$112=$AM$38,AN45,IF($AC$112=$AU$38,AV45,"")))))</f>
        <v>#REF!</v>
      </c>
      <c r="Q78" s="487" t="e">
        <f aca="false">IF($AC$112=$O$38,Q45,IF($AC$112=$W$38,Y45,IF($AC$112=$AE$38,AG45,IF($AC$112=$AM$38,AO45,IF($AC$112=$AU$38,AW45,"")))))</f>
        <v>#REF!</v>
      </c>
      <c r="R78" s="487" t="e">
        <f aca="false">IF($AC$112=$O$38,R45,IF($AC$112=$W$38,Z45,IF($AC$112=$AE$38,AH45,IF($AC$112=$AM$38,AP45,IF($AC$112=$AU$38,AX45,"")))))</f>
        <v>#REF!</v>
      </c>
      <c r="S78" s="487" t="e">
        <f aca="false">IF($AC$112=$O$38,S45,IF($AC$112=$W$38,AA45,IF($AC$112=$AE$38,AI45,IF($AC$112=$AM$38,AQ45,IF($AC$112=$AU$38,AY45,"")))))</f>
        <v>#REF!</v>
      </c>
      <c r="T78" s="487" t="e">
        <f aca="false">IF($AC$112=$O$38,T45,IF($AC$112=$W$38,AB45,IF($AC$112=$AE$38,AJ45,IF($AC$112=$AM$38,AR45,IF($AC$112=$AU$38,AZ45,"")))))</f>
        <v>#REF!</v>
      </c>
      <c r="V78" s="487" t="e">
        <f aca="false">IF($AC$112=$BC$38,BB45,IF($AC$112=$BK$38,BJ45,IF($AC$112=$BS$38,BR45,IF($AC$112=$CA$38,BZ45,""))))</f>
        <v>#REF!</v>
      </c>
      <c r="W78" s="487" t="e">
        <f aca="false">IF($AC$112=$BC$38,BC45,IF($AC$112=$BK$38,BK45,IF($AC$112=$BS$38,BS45,IF($AC$112=$CA$38,CA45,""))))</f>
        <v>#REF!</v>
      </c>
      <c r="X78" s="487" t="e">
        <f aca="false">IF($AC$112=$BC$38,BD45,IF($AC$112=$BK$38,BL45,IF($AC$112=$BS$38,BT45,IF($AC$112=$CA$38,CB45,""))))</f>
        <v>#REF!</v>
      </c>
      <c r="Y78" s="487" t="e">
        <f aca="false">IF($AC$112=$BC$38,BE45,IF($AC$112=$BK$38,BM45,IF($AC$112=$BS$38,BU45,IF($AC$112=$CA$38,CC45,""))))</f>
        <v>#REF!</v>
      </c>
      <c r="Z78" s="487" t="e">
        <f aca="false">IF($AC$112=$BC$38,BF45,IF($AC$112=$BK$38,BN45,IF($AC$112=$BS$38,BV45,IF($AC$112=$CA$38,CD45,""))))</f>
        <v>#REF!</v>
      </c>
      <c r="AA78" s="487" t="e">
        <f aca="false">IF($AC$112=$BC$38,BG45,IF($AC$112=$BK$38,BO45,IF($AC$112=$BS$38,BW45,IF($AC$112=$CA$38,CE45,""))))</f>
        <v>#REF!</v>
      </c>
      <c r="AB78" s="487" t="e">
        <f aca="false">IF($AC$112=$BC$38,BH45,IF($AC$112=$BK$38,BP45,IF($AC$112=$BS$38,BX45,IF($AC$112=$CA$38,CF45,""))))</f>
        <v>#REF!</v>
      </c>
      <c r="AD78" s="508"/>
      <c r="AE78" s="509" t="e">
        <f aca="false">IF(G45="",NA(),F45)</f>
        <v>#REF!</v>
      </c>
      <c r="AF78" s="515" t="e">
        <f aca="false">IF(G45="",NA(),G45)</f>
        <v>#REF!</v>
      </c>
      <c r="AG78" s="510" t="e">
        <f aca="false">IF(H45="",NA(),H45)</f>
        <v>#REF!</v>
      </c>
      <c r="AH78" s="516" t="e">
        <f aca="false">IF(I45="",NA(),I45)</f>
        <v>#REF!</v>
      </c>
      <c r="AI78" s="510" t="e">
        <f aca="false">IF(G55="",NA(),G55)</f>
        <v>#REF!</v>
      </c>
      <c r="AJ78" s="510" t="e">
        <f aca="false">IF(H55="",NA(),H55)</f>
        <v>#REF!</v>
      </c>
      <c r="AK78" s="510" t="e">
        <f aca="false">IF(I55="",NA(),I55)</f>
        <v>#REF!</v>
      </c>
      <c r="AL78" s="515" t="e">
        <f aca="false">IF(G65="",NA(),G65)</f>
        <v>#REF!</v>
      </c>
      <c r="AM78" s="510" t="e">
        <f aca="false">IF(H65="",NA(),H65)</f>
        <v>#REF!</v>
      </c>
      <c r="AN78" s="510" t="e">
        <f aca="false">IF(I65="",NA(),I65)</f>
        <v>#REF!</v>
      </c>
      <c r="AO78" s="481" t="e">
        <f aca="false">IF(#REF!=3,AVERAGE(G45:I45,G55:I55,G65:I65),IF(#REF!=2,AVERAGE(G45:I45,G55:I55),AVERAGE(G45:I45)))</f>
        <v>#REF!</v>
      </c>
      <c r="AP78" s="517"/>
      <c r="AQ78" s="517"/>
      <c r="AR78" s="508"/>
    </row>
    <row r="79" customFormat="false" ht="12.75" hidden="false" customHeight="false" outlineLevel="0" collapsed="false">
      <c r="J79" s="513" t="e">
        <f aca="false">IF(G45="",NA(),1)</f>
        <v>#REF!</v>
      </c>
      <c r="K79" s="514" t="e">
        <f aca="false">IF(G45="",NA(),F45)</f>
        <v>#REF!</v>
      </c>
      <c r="L79" s="514" t="e">
        <f aca="false">IF(G45="",NA(),G45)</f>
        <v>#REF!</v>
      </c>
      <c r="N79" s="495" t="e">
        <f aca="false">IF($AC$111=$O$38,N46,IF($AC$111=$W$38,V46,IF($AC$111=$AE$38,AD46,IF($AC$111=$AM$38,AL46,IF($AC$111=$AU$38,AT46,"")))))</f>
        <v>#REF!</v>
      </c>
      <c r="O79" s="487" t="e">
        <f aca="false">IF($AC$112=$O$38,O46,IF($AC$112=$W$38,W46,IF($AC$112=$AE$38,AE46,IF($AC$112=$AM$38,AM46,IF($AC$112=$AU$38,AU46,"")))))</f>
        <v>#REF!</v>
      </c>
      <c r="P79" s="487" t="e">
        <f aca="false">IF($AC$112=$O$38,P46,IF($AC$112=$W$38,X46,IF($AC$112=$AE$38,AF46,IF($AC$112=$AM$38,AN46,IF($AC$112=$AU$38,AV46,"")))))</f>
        <v>#REF!</v>
      </c>
      <c r="Q79" s="487" t="e">
        <f aca="false">IF($AC$112=$O$38,Q46,IF($AC$112=$W$38,Y46,IF($AC$112=$AE$38,AG46,IF($AC$112=$AM$38,AO46,IF($AC$112=$AU$38,AW46,"")))))</f>
        <v>#REF!</v>
      </c>
      <c r="R79" s="487" t="e">
        <f aca="false">IF($AC$112=$O$38,R46,IF($AC$112=$W$38,Z46,IF($AC$112=$AE$38,AH46,IF($AC$112=$AM$38,AP46,IF($AC$112=$AU$38,AX46,"")))))</f>
        <v>#REF!</v>
      </c>
      <c r="S79" s="487" t="e">
        <f aca="false">IF($AC$112=$O$38,S46,IF($AC$112=$W$38,AA46,IF($AC$112=$AE$38,AI46,IF($AC$112=$AM$38,AQ46,IF($AC$112=$AU$38,AY46,"")))))</f>
        <v>#REF!</v>
      </c>
      <c r="T79" s="487" t="e">
        <f aca="false">IF($AC$112=$O$38,T46,IF($AC$112=$W$38,AB46,IF($AC$112=$AE$38,AJ46,IF($AC$112=$AM$38,AR46,IF($AC$112=$AU$38,AZ46,"")))))</f>
        <v>#REF!</v>
      </c>
      <c r="V79" s="487" t="e">
        <f aca="false">IF($AC$112=$BC$38,BB46,IF($AC$112=$BK$38,BJ46,IF($AC$112=$BS$38,BR46,IF($AC$112=$CA$38,BZ46,""))))</f>
        <v>#REF!</v>
      </c>
      <c r="W79" s="487" t="e">
        <f aca="false">IF($AC$112=$BC$38,BC46,IF($AC$112=$BK$38,BK46,IF($AC$112=$BS$38,BS46,IF($AC$112=$CA$38,CA46,""))))</f>
        <v>#REF!</v>
      </c>
      <c r="X79" s="487" t="e">
        <f aca="false">IF($AC$112=$BC$38,BD46,IF($AC$112=$BK$38,BL46,IF($AC$112=$BS$38,BT46,IF($AC$112=$CA$38,CB46,""))))</f>
        <v>#REF!</v>
      </c>
      <c r="Y79" s="487" t="e">
        <f aca="false">IF($AC$112=$BC$38,BE46,IF($AC$112=$BK$38,BM46,IF($AC$112=$BS$38,BU46,IF($AC$112=$CA$38,CC46,""))))</f>
        <v>#REF!</v>
      </c>
      <c r="Z79" s="487" t="e">
        <f aca="false">IF($AC$112=$BC$38,BF46,IF($AC$112=$BK$38,BN46,IF($AC$112=$BS$38,BV46,IF($AC$112=$CA$38,CD46,""))))</f>
        <v>#REF!</v>
      </c>
      <c r="AA79" s="487" t="e">
        <f aca="false">IF($AC$112=$BC$38,BG46,IF($AC$112=$BK$38,BO46,IF($AC$112=$BS$38,BW46,IF($AC$112=$CA$38,CE46,""))))</f>
        <v>#REF!</v>
      </c>
      <c r="AB79" s="487" t="e">
        <f aca="false">IF($AC$112=$BC$38,BH46,IF($AC$112=$BK$38,BP46,IF($AC$112=$BS$38,BX46,IF($AC$112=$CA$38,CF46,""))))</f>
        <v>#REF!</v>
      </c>
      <c r="AD79" s="508"/>
      <c r="AE79" s="509" t="e">
        <f aca="false">IF(G46="",NA(),F46)</f>
        <v>#REF!</v>
      </c>
      <c r="AF79" s="515" t="e">
        <f aca="false">IF(G46="",NA(),G46)</f>
        <v>#REF!</v>
      </c>
      <c r="AG79" s="510" t="e">
        <f aca="false">IF(H46="",NA(),H46)</f>
        <v>#REF!</v>
      </c>
      <c r="AH79" s="516" t="e">
        <f aca="false">IF(I46="",NA(),I46)</f>
        <v>#REF!</v>
      </c>
      <c r="AI79" s="510" t="e">
        <f aca="false">IF(G56="",NA(),G56)</f>
        <v>#REF!</v>
      </c>
      <c r="AJ79" s="510" t="e">
        <f aca="false">IF(H56="",NA(),H56)</f>
        <v>#REF!</v>
      </c>
      <c r="AK79" s="510" t="e">
        <f aca="false">IF(I56="",NA(),I56)</f>
        <v>#REF!</v>
      </c>
      <c r="AL79" s="515" t="e">
        <f aca="false">IF(G66="",NA(),G66)</f>
        <v>#REF!</v>
      </c>
      <c r="AM79" s="510" t="e">
        <f aca="false">IF(H66="",NA(),H66)</f>
        <v>#REF!</v>
      </c>
      <c r="AN79" s="510" t="e">
        <f aca="false">IF(I66="",NA(),I66)</f>
        <v>#REF!</v>
      </c>
      <c r="AO79" s="481" t="e">
        <f aca="false">IF(#REF!=3,AVERAGE(G46:I46,G56:I56,G66:I66),IF(#REF!=2,AVERAGE(G46:I46,G56:I56),AVERAGE(G46:I46)))</f>
        <v>#REF!</v>
      </c>
      <c r="AP79" s="517"/>
      <c r="AQ79" s="517"/>
      <c r="AR79" s="508"/>
    </row>
    <row r="80" customFormat="false" ht="12.75" hidden="false" customHeight="false" outlineLevel="0" collapsed="false">
      <c r="J80" s="513" t="e">
        <f aca="false">IF(G46="",NA(),1)</f>
        <v>#REF!</v>
      </c>
      <c r="K80" s="514" t="e">
        <f aca="false">IF(G46="",NA(),F46)</f>
        <v>#REF!</v>
      </c>
      <c r="L80" s="514" t="e">
        <f aca="false">IF(G46="",NA(),G46)</f>
        <v>#REF!</v>
      </c>
      <c r="N80" s="495" t="e">
        <f aca="false">IF($AC$111=$O$38,N47,IF($AC$111=$W$38,V47,IF($AC$111=$AE$38,AD47,IF($AC$111=$AM$38,AL47,IF($AC$111=$AU$38,AT47,"")))))</f>
        <v>#REF!</v>
      </c>
      <c r="O80" s="487" t="e">
        <f aca="false">IF($AC$112=$O$38,O47,IF($AC$112=$W$38,W47,IF($AC$112=$AE$38,AE47,IF($AC$112=$AM$38,AM47,IF($AC$112=$AU$38,AU47,"")))))</f>
        <v>#REF!</v>
      </c>
      <c r="P80" s="487" t="e">
        <f aca="false">IF($AC$112=$O$38,P47,IF($AC$112=$W$38,X47,IF($AC$112=$AE$38,AF47,IF($AC$112=$AM$38,AN47,IF($AC$112=$AU$38,AV47,"")))))</f>
        <v>#REF!</v>
      </c>
      <c r="Q80" s="487" t="e">
        <f aca="false">IF($AC$112=$O$38,Q47,IF($AC$112=$W$38,Y47,IF($AC$112=$AE$38,AG47,IF($AC$112=$AM$38,AO47,IF($AC$112=$AU$38,AW47,"")))))</f>
        <v>#REF!</v>
      </c>
      <c r="R80" s="487" t="e">
        <f aca="false">IF($AC$112=$O$38,R47,IF($AC$112=$W$38,Z47,IF($AC$112=$AE$38,AH47,IF($AC$112=$AM$38,AP47,IF($AC$112=$AU$38,AX47,"")))))</f>
        <v>#REF!</v>
      </c>
      <c r="S80" s="487" t="e">
        <f aca="false">IF($AC$112=$O$38,S47,IF($AC$112=$W$38,AA47,IF($AC$112=$AE$38,AI47,IF($AC$112=$AM$38,AQ47,IF($AC$112=$AU$38,AY47,"")))))</f>
        <v>#REF!</v>
      </c>
      <c r="T80" s="487" t="e">
        <f aca="false">IF($AC$112=$O$38,T47,IF($AC$112=$W$38,AB47,IF($AC$112=$AE$38,AJ47,IF($AC$112=$AM$38,AR47,IF($AC$112=$AU$38,AZ47,"")))))</f>
        <v>#REF!</v>
      </c>
      <c r="V80" s="487" t="e">
        <f aca="false">IF($AC$112=$BC$38,BB47,IF($AC$112=$BK$38,BJ47,IF($AC$112=$BS$38,BR47,IF($AC$112=$CA$38,BZ47,""))))</f>
        <v>#REF!</v>
      </c>
      <c r="W80" s="487" t="e">
        <f aca="false">IF($AC$112=$BC$38,BC47,IF($AC$112=$BK$38,BK47,IF($AC$112=$BS$38,BS47,IF($AC$112=$CA$38,CA47,""))))</f>
        <v>#REF!</v>
      </c>
      <c r="X80" s="487" t="e">
        <f aca="false">IF($AC$112=$BC$38,BD47,IF($AC$112=$BK$38,BL47,IF($AC$112=$BS$38,BT47,IF($AC$112=$CA$38,CB47,""))))</f>
        <v>#REF!</v>
      </c>
      <c r="Y80" s="487" t="e">
        <f aca="false">IF($AC$112=$BC$38,BE47,IF($AC$112=$BK$38,BM47,IF($AC$112=$BS$38,BU47,IF($AC$112=$CA$38,CC47,""))))</f>
        <v>#REF!</v>
      </c>
      <c r="Z80" s="487" t="e">
        <f aca="false">IF($AC$112=$BC$38,BF47,IF($AC$112=$BK$38,BN47,IF($AC$112=$BS$38,BV47,IF($AC$112=$CA$38,CD47,""))))</f>
        <v>#REF!</v>
      </c>
      <c r="AA80" s="487" t="e">
        <f aca="false">IF($AC$112=$BC$38,BG47,IF($AC$112=$BK$38,BO47,IF($AC$112=$BS$38,BW47,IF($AC$112=$CA$38,CE47,""))))</f>
        <v>#REF!</v>
      </c>
      <c r="AB80" s="487" t="e">
        <f aca="false">IF($AC$112=$BC$38,BH47,IF($AC$112=$BK$38,BP47,IF($AC$112=$BS$38,BX47,IF($AC$112=$CA$38,CF47,""))))</f>
        <v>#REF!</v>
      </c>
      <c r="AD80" s="508"/>
      <c r="AE80" s="509" t="e">
        <f aca="false">IF(G47="",NA(),F47)</f>
        <v>#REF!</v>
      </c>
      <c r="AF80" s="515" t="e">
        <f aca="false">IF(G47="",NA(),G47)</f>
        <v>#REF!</v>
      </c>
      <c r="AG80" s="510" t="e">
        <f aca="false">IF(H47="",NA(),H47)</f>
        <v>#REF!</v>
      </c>
      <c r="AH80" s="516" t="e">
        <f aca="false">IF(I47="",NA(),I47)</f>
        <v>#REF!</v>
      </c>
      <c r="AI80" s="510" t="e">
        <f aca="false">IF(G57="",NA(),G57)</f>
        <v>#REF!</v>
      </c>
      <c r="AJ80" s="510" t="e">
        <f aca="false">IF(H57="",NA(),H57)</f>
        <v>#REF!</v>
      </c>
      <c r="AK80" s="510" t="e">
        <f aca="false">IF(I57="",NA(),I57)</f>
        <v>#REF!</v>
      </c>
      <c r="AL80" s="515" t="e">
        <f aca="false">IF(G67="",NA(),G67)</f>
        <v>#REF!</v>
      </c>
      <c r="AM80" s="510" t="e">
        <f aca="false">IF(H67="",NA(),H67)</f>
        <v>#REF!</v>
      </c>
      <c r="AN80" s="510" t="e">
        <f aca="false">IF(I67="",NA(),I67)</f>
        <v>#REF!</v>
      </c>
      <c r="AO80" s="481" t="e">
        <f aca="false">IF(#REF!=3,AVERAGE(G47:I47,G57:I57,G67:I67),IF(#REF!=2,AVERAGE(G47:I47,G57:I57),AVERAGE(G47:I47)))</f>
        <v>#REF!</v>
      </c>
      <c r="AP80" s="517"/>
      <c r="AQ80" s="517"/>
      <c r="AR80" s="508"/>
    </row>
    <row r="81" customFormat="false" ht="12.75" hidden="false" customHeight="false" outlineLevel="0" collapsed="false">
      <c r="J81" s="513" t="e">
        <f aca="false">IF(G47="",NA(),1)</f>
        <v>#REF!</v>
      </c>
      <c r="K81" s="514" t="e">
        <f aca="false">IF(G47="",NA(),F47)</f>
        <v>#REF!</v>
      </c>
      <c r="L81" s="514" t="e">
        <f aca="false">IF(G47="",NA(),G47)</f>
        <v>#REF!</v>
      </c>
      <c r="N81" s="495" t="e">
        <f aca="false">IF($AC$111=$O$38,N48,IF($AC$111=$W$38,V48,IF($AC$111=$AE$38,AD48,IF($AC$111=$AM$38,AL48,IF($AC$111=$AU$38,AT48,"")))))</f>
        <v>#REF!</v>
      </c>
      <c r="O81" s="487" t="e">
        <f aca="false">IF($AC$112=$O$38,O48,IF($AC$112=$W$38,W48,IF($AC$112=$AE$38,AE48,IF($AC$112=$AM$38,AM48,IF($AC$112=$AU$38,AU48,"")))))</f>
        <v>#REF!</v>
      </c>
      <c r="P81" s="487" t="e">
        <f aca="false">IF($AC$112=$O$38,P48,IF($AC$112=$W$38,X48,IF($AC$112=$AE$38,AF48,IF($AC$112=$AM$38,AN48,IF($AC$112=$AU$38,AV48,"")))))</f>
        <v>#REF!</v>
      </c>
      <c r="Q81" s="487" t="e">
        <f aca="false">IF($AC$112=$O$38,Q48,IF($AC$112=$W$38,Y48,IF($AC$112=$AE$38,AG48,IF($AC$112=$AM$38,AO48,IF($AC$112=$AU$38,AW48,"")))))</f>
        <v>#REF!</v>
      </c>
      <c r="R81" s="487" t="e">
        <f aca="false">IF($AC$112=$O$38,R48,IF($AC$112=$W$38,Z48,IF($AC$112=$AE$38,AH48,IF($AC$112=$AM$38,AP48,IF($AC$112=$AU$38,AX48,"")))))</f>
        <v>#REF!</v>
      </c>
      <c r="S81" s="487" t="e">
        <f aca="false">IF($AC$112=$O$38,S48,IF($AC$112=$W$38,AA48,IF($AC$112=$AE$38,AI48,IF($AC$112=$AM$38,AQ48,IF($AC$112=$AU$38,AY48,"")))))</f>
        <v>#REF!</v>
      </c>
      <c r="T81" s="487" t="e">
        <f aca="false">IF($AC$112=$O$38,T48,IF($AC$112=$W$38,AB48,IF($AC$112=$AE$38,AJ48,IF($AC$112=$AM$38,AR48,IF($AC$112=$AU$38,AZ48,"")))))</f>
        <v>#REF!</v>
      </c>
      <c r="V81" s="487" t="e">
        <f aca="false">IF($AC$112=$BC$38,BB48,IF($AC$112=$BK$38,BJ48,IF($AC$112=$BS$38,BR48,IF($AC$112=$CA$38,BZ48,""))))</f>
        <v>#REF!</v>
      </c>
      <c r="W81" s="487" t="e">
        <f aca="false">IF($AC$112=$BC$38,BC48,IF($AC$112=$BK$38,BK48,IF($AC$112=$BS$38,BS48,IF($AC$112=$CA$38,CA48,""))))</f>
        <v>#REF!</v>
      </c>
      <c r="X81" s="487" t="e">
        <f aca="false">IF($AC$112=$BC$38,BD48,IF($AC$112=$BK$38,BL48,IF($AC$112=$BS$38,BT48,IF($AC$112=$CA$38,CB48,""))))</f>
        <v>#REF!</v>
      </c>
      <c r="Y81" s="487" t="e">
        <f aca="false">IF($AC$112=$BC$38,BE48,IF($AC$112=$BK$38,BM48,IF($AC$112=$BS$38,BU48,IF($AC$112=$CA$38,CC48,""))))</f>
        <v>#REF!</v>
      </c>
      <c r="Z81" s="487" t="e">
        <f aca="false">IF($AC$112=$BC$38,BF48,IF($AC$112=$BK$38,BN48,IF($AC$112=$BS$38,BV48,IF($AC$112=$CA$38,CD48,""))))</f>
        <v>#REF!</v>
      </c>
      <c r="AA81" s="487" t="e">
        <f aca="false">IF($AC$112=$BC$38,BG48,IF($AC$112=$BK$38,BO48,IF($AC$112=$BS$38,BW48,IF($AC$112=$CA$38,CE48,""))))</f>
        <v>#REF!</v>
      </c>
      <c r="AB81" s="487" t="e">
        <f aca="false">IF($AC$112=$BC$38,BH48,IF($AC$112=$BK$38,BP48,IF($AC$112=$BS$38,BX48,IF($AC$112=$CA$38,CF48,""))))</f>
        <v>#REF!</v>
      </c>
      <c r="AD81" s="508"/>
      <c r="AE81" s="509" t="e">
        <f aca="false">IF(G48="",NA(),F48)</f>
        <v>#REF!</v>
      </c>
      <c r="AF81" s="515" t="e">
        <f aca="false">IF(G48="",NA(),G48)</f>
        <v>#REF!</v>
      </c>
      <c r="AG81" s="510" t="e">
        <f aca="false">IF(H48="",NA(),H48)</f>
        <v>#REF!</v>
      </c>
      <c r="AH81" s="516" t="e">
        <f aca="false">IF(I48="",NA(),I48)</f>
        <v>#REF!</v>
      </c>
      <c r="AI81" s="510" t="e">
        <f aca="false">IF(G58="",NA(),G58)</f>
        <v>#REF!</v>
      </c>
      <c r="AJ81" s="510" t="e">
        <f aca="false">IF(H58="",NA(),H58)</f>
        <v>#REF!</v>
      </c>
      <c r="AK81" s="510" t="e">
        <f aca="false">IF(I58="",NA(),I58)</f>
        <v>#REF!</v>
      </c>
      <c r="AL81" s="515" t="e">
        <f aca="false">IF(G68="",NA(),G68)</f>
        <v>#REF!</v>
      </c>
      <c r="AM81" s="510" t="e">
        <f aca="false">IF(H68="",NA(),H68)</f>
        <v>#REF!</v>
      </c>
      <c r="AN81" s="510" t="e">
        <f aca="false">IF(I68="",NA(),I68)</f>
        <v>#REF!</v>
      </c>
      <c r="AO81" s="481" t="e">
        <f aca="false">IF(#REF!=3,AVERAGE(G48:I48,G58:I58,G68:I68),IF(#REF!=2,AVERAGE(G48:I48,G58:I58),AVERAGE(G48:I48)))</f>
        <v>#REF!</v>
      </c>
      <c r="AP81" s="517"/>
      <c r="AQ81" s="517"/>
      <c r="AR81" s="508"/>
    </row>
    <row r="82" customFormat="false" ht="12.75" hidden="false" customHeight="false" outlineLevel="0" collapsed="false">
      <c r="J82" s="513" t="e">
        <f aca="false">IF(G48="",NA(),1)</f>
        <v>#REF!</v>
      </c>
      <c r="K82" s="514" t="e">
        <f aca="false">IF(G48="",NA(),F48)</f>
        <v>#REF!</v>
      </c>
      <c r="L82" s="514" t="e">
        <f aca="false">IF(G48="",NA(),G48)</f>
        <v>#REF!</v>
      </c>
      <c r="N82" s="495" t="e">
        <f aca="false">IF($AC$111=$O$38,N49,IF($AC$111=$W$38,V49,IF($AC$111=$AE$38,AD49,IF($AC$111=$AM$38,AL49,IF($AC$111=$AU$38,AT49,"")))))</f>
        <v>#REF!</v>
      </c>
      <c r="O82" s="487" t="e">
        <f aca="false">IF($AC$112=$O$38,O49,IF($AC$112=$W$38,W49,IF($AC$112=$AE$38,AE49,IF($AC$112=$AM$38,AM49,IF($AC$112=$AU$38,AU49,"")))))</f>
        <v>#REF!</v>
      </c>
      <c r="P82" s="487" t="e">
        <f aca="false">IF($AC$112=$O$38,P49,IF($AC$112=$W$38,X49,IF($AC$112=$AE$38,AF49,IF($AC$112=$AM$38,AN49,IF($AC$112=$AU$38,AV49,"")))))</f>
        <v>#REF!</v>
      </c>
      <c r="Q82" s="487" t="e">
        <f aca="false">IF($AC$112=$O$38,Q49,IF($AC$112=$W$38,Y49,IF($AC$112=$AE$38,AG49,IF($AC$112=$AM$38,AO49,IF($AC$112=$AU$38,AW49,"")))))</f>
        <v>#REF!</v>
      </c>
      <c r="R82" s="487" t="e">
        <f aca="false">IF($AC$112=$O$38,R49,IF($AC$112=$W$38,Z49,IF($AC$112=$AE$38,AH49,IF($AC$112=$AM$38,AP49,IF($AC$112=$AU$38,AX49,"")))))</f>
        <v>#REF!</v>
      </c>
      <c r="S82" s="487" t="e">
        <f aca="false">IF($AC$112=$O$38,S49,IF($AC$112=$W$38,AA49,IF($AC$112=$AE$38,AI49,IF($AC$112=$AM$38,AQ49,IF($AC$112=$AU$38,AY49,"")))))</f>
        <v>#REF!</v>
      </c>
      <c r="T82" s="487" t="e">
        <f aca="false">IF($AC$112=$O$38,T49,IF($AC$112=$W$38,AB49,IF($AC$112=$AE$38,AJ49,IF($AC$112=$AM$38,AR49,IF($AC$112=$AU$38,AZ49,"")))))</f>
        <v>#REF!</v>
      </c>
      <c r="V82" s="487" t="e">
        <f aca="false">IF($AC$112=$BC$38,BB49,IF($AC$112=$BK$38,BJ49,IF($AC$112=$BS$38,BR49,IF($AC$112=$CA$38,BZ49,""))))</f>
        <v>#REF!</v>
      </c>
      <c r="W82" s="487" t="e">
        <f aca="false">IF($AC$112=$BC$38,BC49,IF($AC$112=$BK$38,BK49,IF($AC$112=$BS$38,BS49,IF($AC$112=$CA$38,CA49,""))))</f>
        <v>#REF!</v>
      </c>
      <c r="X82" s="487" t="e">
        <f aca="false">IF($AC$112=$BC$38,BD49,IF($AC$112=$BK$38,BL49,IF($AC$112=$BS$38,BT49,IF($AC$112=$CA$38,CB49,""))))</f>
        <v>#REF!</v>
      </c>
      <c r="Y82" s="487" t="e">
        <f aca="false">IF($AC$112=$BC$38,BE49,IF($AC$112=$BK$38,BM49,IF($AC$112=$BS$38,BU49,IF($AC$112=$CA$38,CC49,""))))</f>
        <v>#REF!</v>
      </c>
      <c r="Z82" s="487" t="e">
        <f aca="false">IF($AC$112=$BC$38,BF49,IF($AC$112=$BK$38,BN49,IF($AC$112=$BS$38,BV49,IF($AC$112=$CA$38,CD49,""))))</f>
        <v>#REF!</v>
      </c>
      <c r="AA82" s="487" t="e">
        <f aca="false">IF($AC$112=$BC$38,BG49,IF($AC$112=$BK$38,BO49,IF($AC$112=$BS$38,BW49,IF($AC$112=$CA$38,CE49,""))))</f>
        <v>#REF!</v>
      </c>
      <c r="AB82" s="487" t="e">
        <f aca="false">IF($AC$112=$BC$38,BH49,IF($AC$112=$BK$38,BP49,IF($AC$112=$BS$38,BX49,IF($AC$112=$CA$38,CF49,""))))</f>
        <v>#REF!</v>
      </c>
      <c r="AD82" s="508"/>
      <c r="AE82" s="509" t="e">
        <f aca="false">IF(G49="",NA(),F49)</f>
        <v>#REF!</v>
      </c>
      <c r="AF82" s="515" t="e">
        <f aca="false">IF(G49="",NA(),G49)</f>
        <v>#REF!</v>
      </c>
      <c r="AG82" s="510" t="e">
        <f aca="false">IF(H49="",NA(),H49)</f>
        <v>#REF!</v>
      </c>
      <c r="AH82" s="516" t="e">
        <f aca="false">IF(I49="",NA(),I49)</f>
        <v>#REF!</v>
      </c>
      <c r="AI82" s="510" t="e">
        <f aca="false">IF(G59="",NA(),G59)</f>
        <v>#REF!</v>
      </c>
      <c r="AJ82" s="510" t="e">
        <f aca="false">IF(H59="",NA(),H59)</f>
        <v>#REF!</v>
      </c>
      <c r="AK82" s="510" t="e">
        <f aca="false">IF(I59="",NA(),I59)</f>
        <v>#REF!</v>
      </c>
      <c r="AL82" s="515" t="e">
        <f aca="false">IF(G69="",NA(),G69)</f>
        <v>#REF!</v>
      </c>
      <c r="AM82" s="510" t="e">
        <f aca="false">IF(H69="",NA(),H69)</f>
        <v>#REF!</v>
      </c>
      <c r="AN82" s="510" t="e">
        <f aca="false">IF(I69="",NA(),I69)</f>
        <v>#REF!</v>
      </c>
      <c r="AO82" s="481" t="e">
        <f aca="false">IF(#REF!=3,AVERAGE(G49:I49,G59:I59,G69:I69),IF(#REF!=2,AVERAGE(G49:I49,G59:I59),AVERAGE(G49:I49)))</f>
        <v>#REF!</v>
      </c>
      <c r="AP82" s="517"/>
      <c r="AQ82" s="517"/>
      <c r="AR82" s="508"/>
    </row>
    <row r="83" customFormat="false" ht="12.75" hidden="false" customHeight="false" outlineLevel="0" collapsed="false">
      <c r="J83" s="513" t="e">
        <f aca="false">IF(G49="",NA(),1)</f>
        <v>#REF!</v>
      </c>
      <c r="K83" s="514" t="e">
        <f aca="false">IF(G49="",NA(),F49)</f>
        <v>#REF!</v>
      </c>
      <c r="L83" s="514" t="e">
        <f aca="false">IF(G49="",NA(),G49)</f>
        <v>#REF!</v>
      </c>
      <c r="N83" s="495" t="e">
        <f aca="false">IF($AC$111=$O$38,N50,IF($AC$111=$W$38,V50,IF($AC$111=$AE$38,AD50,IF($AC$111=$AM$38,AL50,IF($AC$111=$AU$38,AT50,"")))))</f>
        <v>#REF!</v>
      </c>
      <c r="O83" s="487" t="e">
        <f aca="false">IF($AC$112=$O$38,O50,IF($AC$112=$W$38,W50,IF($AC$112=$AE$38,AE50,IF($AC$112=$AM$38,AM50,IF($AC$112=$AU$38,AU50,"")))))</f>
        <v>#REF!</v>
      </c>
      <c r="P83" s="487" t="e">
        <f aca="false">IF($AC$112=$O$38,P50,IF($AC$112=$W$38,X50,IF($AC$112=$AE$38,AF50,IF($AC$112=$AM$38,AN50,IF($AC$112=$AU$38,AV50,"")))))</f>
        <v>#REF!</v>
      </c>
      <c r="Q83" s="487" t="e">
        <f aca="false">IF($AC$112=$O$38,Q50,IF($AC$112=$W$38,Y50,IF($AC$112=$AE$38,AG50,IF($AC$112=$AM$38,AO50,IF($AC$112=$AU$38,AW50,"")))))</f>
        <v>#REF!</v>
      </c>
      <c r="R83" s="487" t="e">
        <f aca="false">IF($AC$112=$O$38,R50,IF($AC$112=$W$38,Z50,IF($AC$112=$AE$38,AH50,IF($AC$112=$AM$38,AP50,IF($AC$112=$AU$38,AX50,"")))))</f>
        <v>#REF!</v>
      </c>
      <c r="S83" s="487" t="e">
        <f aca="false">IF($AC$112=$O$38,S50,IF($AC$112=$W$38,AA50,IF($AC$112=$AE$38,AI50,IF($AC$112=$AM$38,AQ50,IF($AC$112=$AU$38,AY50,"")))))</f>
        <v>#REF!</v>
      </c>
      <c r="T83" s="487" t="e">
        <f aca="false">IF($AC$112=$O$38,T50,IF($AC$112=$W$38,AB50,IF($AC$112=$AE$38,AJ50,IF($AC$112=$AM$38,AR50,IF($AC$112=$AU$38,AZ50,"")))))</f>
        <v>#REF!</v>
      </c>
      <c r="V83" s="487" t="e">
        <f aca="false">IF($AC$112=$BC$38,BB50,IF($AC$112=$BK$38,BJ50,IF($AC$112=$BS$38,BR50,IF($AC$112=$CA$38,BZ50,""))))</f>
        <v>#REF!</v>
      </c>
      <c r="W83" s="487" t="e">
        <f aca="false">IF($AC$112=$BC$38,BC50,IF($AC$112=$BK$38,BK50,IF($AC$112=$BS$38,BS50,IF($AC$112=$CA$38,CA50,""))))</f>
        <v>#REF!</v>
      </c>
      <c r="X83" s="487" t="e">
        <f aca="false">IF($AC$112=$BC$38,BD50,IF($AC$112=$BK$38,BL50,IF($AC$112=$BS$38,BT50,IF($AC$112=$CA$38,CB50,""))))</f>
        <v>#REF!</v>
      </c>
      <c r="Y83" s="487" t="e">
        <f aca="false">IF($AC$112=$BC$38,BE50,IF($AC$112=$BK$38,BM50,IF($AC$112=$BS$38,BU50,IF($AC$112=$CA$38,CC50,""))))</f>
        <v>#REF!</v>
      </c>
      <c r="Z83" s="487" t="e">
        <f aca="false">IF($AC$112=$BC$38,BF50,IF($AC$112=$BK$38,BN50,IF($AC$112=$BS$38,BV50,IF($AC$112=$CA$38,CD50,""))))</f>
        <v>#REF!</v>
      </c>
      <c r="AA83" s="487" t="e">
        <f aca="false">IF($AC$112=$BC$38,BG50,IF($AC$112=$BK$38,BO50,IF($AC$112=$BS$38,BW50,IF($AC$112=$CA$38,CE50,""))))</f>
        <v>#REF!</v>
      </c>
      <c r="AB83" s="487" t="e">
        <f aca="false">IF($AC$112=$BC$38,BH50,IF($AC$112=$BK$38,BP50,IF($AC$112=$BS$38,BX50,IF($AC$112=$CA$38,CF50,""))))</f>
        <v>#REF!</v>
      </c>
      <c r="AD83" s="508"/>
      <c r="AE83" s="509" t="e">
        <f aca="false">IF(G50="",NA(),F50)</f>
        <v>#REF!</v>
      </c>
      <c r="AF83" s="518" t="e">
        <f aca="false">IF(G50="",NA(),G50)</f>
        <v>#REF!</v>
      </c>
      <c r="AG83" s="519" t="e">
        <f aca="false">IF(H50="",NA(),H50)</f>
        <v>#REF!</v>
      </c>
      <c r="AH83" s="520" t="e">
        <f aca="false">IF(I50="",NA(),I50)</f>
        <v>#REF!</v>
      </c>
      <c r="AI83" s="519" t="e">
        <f aca="false">IF(G60="",NA(),G60)</f>
        <v>#REF!</v>
      </c>
      <c r="AJ83" s="519" t="e">
        <f aca="false">IF(H60="",NA(),H60)</f>
        <v>#REF!</v>
      </c>
      <c r="AK83" s="519" t="e">
        <f aca="false">IF(I60="",NA(),I60)</f>
        <v>#REF!</v>
      </c>
      <c r="AL83" s="518" t="e">
        <f aca="false">IF(G70="",NA(),G70)</f>
        <v>#REF!</v>
      </c>
      <c r="AM83" s="519" t="e">
        <f aca="false">IF(H70="",NA(),H70)</f>
        <v>#REF!</v>
      </c>
      <c r="AN83" s="519" t="e">
        <f aca="false">IF(I70="",NA(),I70)</f>
        <v>#REF!</v>
      </c>
      <c r="AO83" s="481" t="e">
        <f aca="false">IF(#REF!=3,AVERAGE(G50:I50,G60:I60,G70:I70),IF(#REF!=2,AVERAGE(G50:I50,G60:I60),AVERAGE(G50:I50)))</f>
        <v>#REF!</v>
      </c>
      <c r="AP83" s="521"/>
      <c r="AQ83" s="521"/>
      <c r="AR83" s="508"/>
    </row>
    <row r="84" customFormat="false" ht="12.75" hidden="false" customHeight="false" outlineLevel="0" collapsed="false">
      <c r="J84" s="513" t="e">
        <f aca="false">IF(G50="",NA(),1)</f>
        <v>#REF!</v>
      </c>
      <c r="K84" s="514" t="e">
        <f aca="false">IF(G50="",NA(),F50)</f>
        <v>#REF!</v>
      </c>
      <c r="L84" s="514" t="e">
        <f aca="false">IF(G50="",NA(),G50)</f>
        <v>#REF!</v>
      </c>
      <c r="N84" s="495" t="e">
        <f aca="false">IF($AC$111=$O$38,N51,IF($AC$111=$W$38,V51,IF($AC$111=$AE$38,AD51,IF($AC$111=$AM$38,AL51,IF($AC$111=$AU$38,AT51,"")))))</f>
        <v>#REF!</v>
      </c>
      <c r="O84" s="487" t="e">
        <f aca="false">IF($AC$112=$O$38,O51,IF($AC$112=$W$38,W51,IF($AC$112=$AE$38,AE51,IF($AC$112=$AM$38,AM51,IF($AC$112=$AU$38,AU51,"")))))</f>
        <v>#REF!</v>
      </c>
      <c r="P84" s="487" t="e">
        <f aca="false">IF($AC$112=$O$38,P51,IF($AC$112=$W$38,X51,IF($AC$112=$AE$38,AF51,IF($AC$112=$AM$38,AN51,IF($AC$112=$AU$38,AV51,"")))))</f>
        <v>#REF!</v>
      </c>
      <c r="Q84" s="487" t="e">
        <f aca="false">IF($AC$112=$O$38,Q51,IF($AC$112=$W$38,Y51,IF($AC$112=$AE$38,AG51,IF($AC$112=$AM$38,AO51,IF($AC$112=$AU$38,AW51,"")))))</f>
        <v>#REF!</v>
      </c>
      <c r="R84" s="487" t="e">
        <f aca="false">IF($AC$112=$O$38,R51,IF($AC$112=$W$38,Z51,IF($AC$112=$AE$38,AH51,IF($AC$112=$AM$38,AP51,IF($AC$112=$AU$38,AX51,"")))))</f>
        <v>#REF!</v>
      </c>
      <c r="S84" s="487" t="e">
        <f aca="false">IF($AC$112=$O$38,S51,IF($AC$112=$W$38,AA51,IF($AC$112=$AE$38,AI51,IF($AC$112=$AM$38,AQ51,IF($AC$112=$AU$38,AY51,"")))))</f>
        <v>#REF!</v>
      </c>
      <c r="T84" s="487" t="e">
        <f aca="false">IF($AC$112=$O$38,T51,IF($AC$112=$W$38,AB51,IF($AC$112=$AE$38,AJ51,IF($AC$112=$AM$38,AR51,IF($AC$112=$AU$38,AZ51,"")))))</f>
        <v>#REF!</v>
      </c>
      <c r="V84" s="487" t="e">
        <f aca="false">IF($AC$112=$BC$38,BB51,IF($AC$112=$BK$38,BJ51,IF($AC$112=$BS$38,BR51,IF($AC$112=$CA$38,BZ51,""))))</f>
        <v>#REF!</v>
      </c>
      <c r="W84" s="487" t="e">
        <f aca="false">IF($AC$112=$BC$38,BC51,IF($AC$112=$BK$38,BK51,IF($AC$112=$BS$38,BS51,IF($AC$112=$CA$38,CA51,""))))</f>
        <v>#REF!</v>
      </c>
      <c r="X84" s="487" t="e">
        <f aca="false">IF($AC$112=$BC$38,BD51,IF($AC$112=$BK$38,BL51,IF($AC$112=$BS$38,BT51,IF($AC$112=$CA$38,CB51,""))))</f>
        <v>#REF!</v>
      </c>
      <c r="Y84" s="487" t="e">
        <f aca="false">IF($AC$112=$BC$38,BE51,IF($AC$112=$BK$38,BM51,IF($AC$112=$BS$38,BU51,IF($AC$112=$CA$38,CC51,""))))</f>
        <v>#REF!</v>
      </c>
      <c r="Z84" s="487" t="e">
        <f aca="false">IF($AC$112=$BC$38,BF51,IF($AC$112=$BK$38,BN51,IF($AC$112=$BS$38,BV51,IF($AC$112=$CA$38,CD51,""))))</f>
        <v>#REF!</v>
      </c>
      <c r="AA84" s="487" t="e">
        <f aca="false">IF($AC$112=$BC$38,BG51,IF($AC$112=$BK$38,BO51,IF($AC$112=$BS$38,BW51,IF($AC$112=$CA$38,CE51,""))))</f>
        <v>#REF!</v>
      </c>
      <c r="AB84" s="487" t="e">
        <f aca="false">IF($AC$112=$BC$38,BH51,IF($AC$112=$BK$38,BP51,IF($AC$112=$BS$38,BX51,IF($AC$112=$CA$38,CF51,""))))</f>
        <v>#REF!</v>
      </c>
      <c r="AD84" s="508"/>
      <c r="AE84" s="508"/>
      <c r="AF84" s="452" t="e">
        <f aca="false">IF(G41="","",G41)</f>
        <v>#REF!</v>
      </c>
      <c r="AG84" s="512" t="e">
        <f aca="false">IF(H41="","",H41)</f>
        <v>#REF!</v>
      </c>
      <c r="AH84" s="454" t="e">
        <f aca="false">IF(I41="","",I41)</f>
        <v>#REF!</v>
      </c>
      <c r="AI84" s="512" t="e">
        <f aca="false">IF(G51="","",G51)</f>
        <v>#REF!</v>
      </c>
      <c r="AJ84" s="512" t="e">
        <f aca="false">IF(H51="","",H51)</f>
        <v>#REF!</v>
      </c>
      <c r="AK84" s="512" t="e">
        <f aca="false">IF(I51="","",I51)</f>
        <v>#REF!</v>
      </c>
      <c r="AL84" s="452" t="e">
        <f aca="false">IF(G61="","",G61)</f>
        <v>#REF!</v>
      </c>
      <c r="AM84" s="512" t="e">
        <f aca="false">IF(H61="","",H61)</f>
        <v>#REF!</v>
      </c>
      <c r="AN84" s="512" t="e">
        <f aca="false">IF(I61="","",I61)</f>
        <v>#REF!</v>
      </c>
      <c r="AO84" s="481" t="e">
        <f aca="false">IF(AF84="",NA(),AVERAGE(AF84:AH84))</f>
        <v>#REF!</v>
      </c>
      <c r="AP84" s="481" t="e">
        <f aca="false">IF(AI84="",NA(),AVERAGE(AI84:AK84))</f>
        <v>#REF!</v>
      </c>
      <c r="AQ84" s="481" t="e">
        <f aca="false">IF(AL84="",NA(),AVERAGE(AL84:AN84))</f>
        <v>#REF!</v>
      </c>
    </row>
    <row r="85" s="84" customFormat="true" ht="12.75" hidden="false" customHeight="false" outlineLevel="0" collapsed="false">
      <c r="J85" s="513" t="e">
        <f aca="false">IF(G51="",NA(),2)</f>
        <v>#REF!</v>
      </c>
      <c r="K85" s="514" t="e">
        <f aca="false">IF(G51="",NA(),F51)</f>
        <v>#REF!</v>
      </c>
      <c r="L85" s="514" t="e">
        <f aca="false">IF(G51="",NA(),G51)</f>
        <v>#REF!</v>
      </c>
      <c r="N85" s="495" t="e">
        <f aca="false">IF($AC$111=$O$38,N52,IF($AC$111=$W$38,V52,IF($AC$111=$AE$38,AD52,IF($AC$111=$AM$38,AL52,IF($AC$111=$AU$38,AT52,"")))))</f>
        <v>#REF!</v>
      </c>
      <c r="O85" s="487" t="e">
        <f aca="false">IF($AC$112=$O$38,O52,IF($AC$112=$W$38,W52,IF($AC$112=$AE$38,AE52,IF($AC$112=$AM$38,AM52,IF($AC$112=$AU$38,AU52,"")))))</f>
        <v>#REF!</v>
      </c>
      <c r="P85" s="487" t="e">
        <f aca="false">IF($AC$112=$O$38,P52,IF($AC$112=$W$38,X52,IF($AC$112=$AE$38,AF52,IF($AC$112=$AM$38,AN52,IF($AC$112=$AU$38,AV52,"")))))</f>
        <v>#REF!</v>
      </c>
      <c r="Q85" s="487" t="e">
        <f aca="false">IF($AC$112=$O$38,Q52,IF($AC$112=$W$38,Y52,IF($AC$112=$AE$38,AG52,IF($AC$112=$AM$38,AO52,IF($AC$112=$AU$38,AW52,"")))))</f>
        <v>#REF!</v>
      </c>
      <c r="R85" s="487" t="e">
        <f aca="false">IF($AC$112=$O$38,R52,IF($AC$112=$W$38,Z52,IF($AC$112=$AE$38,AH52,IF($AC$112=$AM$38,AP52,IF($AC$112=$AU$38,AX52,"")))))</f>
        <v>#REF!</v>
      </c>
      <c r="S85" s="487" t="e">
        <f aca="false">IF($AC$112=$O$38,S52,IF($AC$112=$W$38,AA52,IF($AC$112=$AE$38,AI52,IF($AC$112=$AM$38,AQ52,IF($AC$112=$AU$38,AY52,"")))))</f>
        <v>#REF!</v>
      </c>
      <c r="T85" s="487" t="e">
        <f aca="false">IF($AC$112=$O$38,T52,IF($AC$112=$W$38,AB52,IF($AC$112=$AE$38,AJ52,IF($AC$112=$AM$38,AR52,IF($AC$112=$AU$38,AZ52,"")))))</f>
        <v>#REF!</v>
      </c>
      <c r="V85" s="487" t="e">
        <f aca="false">IF($AC$112=$BC$38,BB52,IF($AC$112=$BK$38,BJ52,IF($AC$112=$BS$38,BR52,IF($AC$112=$CA$38,BZ52,""))))</f>
        <v>#REF!</v>
      </c>
      <c r="W85" s="487" t="e">
        <f aca="false">IF($AC$112=$BC$38,BC52,IF($AC$112=$BK$38,BK52,IF($AC$112=$BS$38,BS52,IF($AC$112=$CA$38,CA52,""))))</f>
        <v>#REF!</v>
      </c>
      <c r="X85" s="487" t="e">
        <f aca="false">IF($AC$112=$BC$38,BD52,IF($AC$112=$BK$38,BL52,IF($AC$112=$BS$38,BT52,IF($AC$112=$CA$38,CB52,""))))</f>
        <v>#REF!</v>
      </c>
      <c r="Y85" s="487" t="e">
        <f aca="false">IF($AC$112=$BC$38,BE52,IF($AC$112=$BK$38,BM52,IF($AC$112=$BS$38,BU52,IF($AC$112=$CA$38,CC52,""))))</f>
        <v>#REF!</v>
      </c>
      <c r="Z85" s="487" t="e">
        <f aca="false">IF($AC$112=$BC$38,BF52,IF($AC$112=$BK$38,BN52,IF($AC$112=$BS$38,BV52,IF($AC$112=$CA$38,CD52,""))))</f>
        <v>#REF!</v>
      </c>
      <c r="AA85" s="487" t="e">
        <f aca="false">IF($AC$112=$BC$38,BG52,IF($AC$112=$BK$38,BO52,IF($AC$112=$BS$38,BW52,IF($AC$112=$CA$38,CE52,""))))</f>
        <v>#REF!</v>
      </c>
      <c r="AB85" s="487" t="e">
        <f aca="false">IF($AC$112=$BC$38,BH52,IF($AC$112=$BK$38,BP52,IF($AC$112=$BS$38,BX52,IF($AC$112=$CA$38,CF52,""))))</f>
        <v>#REF!</v>
      </c>
      <c r="AD85" s="508"/>
      <c r="AE85" s="508"/>
      <c r="AF85" s="515" t="e">
        <f aca="false">IF(G42="","",G42)</f>
        <v>#REF!</v>
      </c>
      <c r="AG85" s="510" t="e">
        <f aca="false">IF(H42="","",H42)</f>
        <v>#REF!</v>
      </c>
      <c r="AH85" s="516" t="e">
        <f aca="false">IF(I42="","",I42)</f>
        <v>#REF!</v>
      </c>
      <c r="AI85" s="510" t="e">
        <f aca="false">IF(G52="","",G52)</f>
        <v>#REF!</v>
      </c>
      <c r="AJ85" s="510" t="e">
        <f aca="false">IF(H52="","",H52)</f>
        <v>#REF!</v>
      </c>
      <c r="AK85" s="510" t="e">
        <f aca="false">IF(I52="","",I52)</f>
        <v>#REF!</v>
      </c>
      <c r="AL85" s="515" t="e">
        <f aca="false">IF(G62="","",G62)</f>
        <v>#REF!</v>
      </c>
      <c r="AM85" s="510" t="e">
        <f aca="false">IF(H62="","",H62)</f>
        <v>#REF!</v>
      </c>
      <c r="AN85" s="510" t="e">
        <f aca="false">IF(I62="","",I62)</f>
        <v>#REF!</v>
      </c>
      <c r="AO85" s="481" t="e">
        <f aca="false">IF(AF85="",NA(),AVERAGE(AF85:AH85))</f>
        <v>#REF!</v>
      </c>
      <c r="AP85" s="481" t="e">
        <f aca="false">IF(AI85="",NA(),AVERAGE(AI85:AK85))</f>
        <v>#REF!</v>
      </c>
      <c r="AQ85" s="481" t="e">
        <f aca="false">IF(AL85="",NA(),AVERAGE(AL85:AN85))</f>
        <v>#REF!</v>
      </c>
    </row>
    <row r="86" s="84" customFormat="true" ht="12.75" hidden="false" customHeight="false" outlineLevel="0" collapsed="false">
      <c r="J86" s="513" t="e">
        <f aca="false">IF(G52="",NA(),2)</f>
        <v>#REF!</v>
      </c>
      <c r="K86" s="514" t="e">
        <f aca="false">IF(G52="",NA(),F52)</f>
        <v>#REF!</v>
      </c>
      <c r="L86" s="514" t="e">
        <f aca="false">IF(G52="",NA(),G52)</f>
        <v>#REF!</v>
      </c>
      <c r="N86" s="495" t="e">
        <f aca="false">IF($AC$111=$O$38,N53,IF($AC$111=$W$38,V53,IF($AC$111=$AE$38,AD53,IF($AC$111=$AM$38,AL53,IF($AC$111=$AU$38,AT53,"")))))</f>
        <v>#REF!</v>
      </c>
      <c r="O86" s="487" t="e">
        <f aca="false">IF($AC$112=$O$38,O53,IF($AC$112=$W$38,W53,IF($AC$112=$AE$38,AE53,IF($AC$112=$AM$38,AM53,IF($AC$112=$AU$38,AU53,"")))))</f>
        <v>#REF!</v>
      </c>
      <c r="P86" s="487" t="e">
        <f aca="false">IF($AC$112=$O$38,P53,IF($AC$112=$W$38,X53,IF($AC$112=$AE$38,AF53,IF($AC$112=$AM$38,AN53,IF($AC$112=$AU$38,AV53,"")))))</f>
        <v>#REF!</v>
      </c>
      <c r="Q86" s="487" t="e">
        <f aca="false">IF($AC$112=$O$38,Q53,IF($AC$112=$W$38,Y53,IF($AC$112=$AE$38,AG53,IF($AC$112=$AM$38,AO53,IF($AC$112=$AU$38,AW53,"")))))</f>
        <v>#REF!</v>
      </c>
      <c r="R86" s="487" t="e">
        <f aca="false">IF($AC$112=$O$38,R53,IF($AC$112=$W$38,Z53,IF($AC$112=$AE$38,AH53,IF($AC$112=$AM$38,AP53,IF($AC$112=$AU$38,AX53,"")))))</f>
        <v>#REF!</v>
      </c>
      <c r="S86" s="487" t="e">
        <f aca="false">IF($AC$112=$O$38,S53,IF($AC$112=$W$38,AA53,IF($AC$112=$AE$38,AI53,IF($AC$112=$AM$38,AQ53,IF($AC$112=$AU$38,AY53,"")))))</f>
        <v>#REF!</v>
      </c>
      <c r="T86" s="487" t="e">
        <f aca="false">IF($AC$112=$O$38,T53,IF($AC$112=$W$38,AB53,IF($AC$112=$AE$38,AJ53,IF($AC$112=$AM$38,AR53,IF($AC$112=$AU$38,AZ53,"")))))</f>
        <v>#REF!</v>
      </c>
      <c r="V86" s="487" t="e">
        <f aca="false">IF($AC$112=$BC$38,BB53,IF($AC$112=$BK$38,BJ53,IF($AC$112=$BS$38,BR53,IF($AC$112=$CA$38,BZ53,""))))</f>
        <v>#REF!</v>
      </c>
      <c r="W86" s="487" t="e">
        <f aca="false">IF($AC$112=$BC$38,BC53,IF($AC$112=$BK$38,BK53,IF($AC$112=$BS$38,BS53,IF($AC$112=$CA$38,CA53,""))))</f>
        <v>#REF!</v>
      </c>
      <c r="X86" s="487" t="e">
        <f aca="false">IF($AC$112=$BC$38,BD53,IF($AC$112=$BK$38,BL53,IF($AC$112=$BS$38,BT53,IF($AC$112=$CA$38,CB53,""))))</f>
        <v>#REF!</v>
      </c>
      <c r="Y86" s="487" t="e">
        <f aca="false">IF($AC$112=$BC$38,BE53,IF($AC$112=$BK$38,BM53,IF($AC$112=$BS$38,BU53,IF($AC$112=$CA$38,CC53,""))))</f>
        <v>#REF!</v>
      </c>
      <c r="Z86" s="487" t="e">
        <f aca="false">IF($AC$112=$BC$38,BF53,IF($AC$112=$BK$38,BN53,IF($AC$112=$BS$38,BV53,IF($AC$112=$CA$38,CD53,""))))</f>
        <v>#REF!</v>
      </c>
      <c r="AA86" s="487" t="e">
        <f aca="false">IF($AC$112=$BC$38,BG53,IF($AC$112=$BK$38,BO53,IF($AC$112=$BS$38,BW53,IF($AC$112=$CA$38,CE53,""))))</f>
        <v>#REF!</v>
      </c>
      <c r="AB86" s="487" t="e">
        <f aca="false">IF($AC$112=$BC$38,BH53,IF($AC$112=$BK$38,BP53,IF($AC$112=$BS$38,BX53,IF($AC$112=$CA$38,CF53,""))))</f>
        <v>#REF!</v>
      </c>
      <c r="AD86" s="508"/>
      <c r="AE86" s="508"/>
      <c r="AF86" s="515" t="e">
        <f aca="false">IF(G43="","",G43)</f>
        <v>#REF!</v>
      </c>
      <c r="AG86" s="510" t="e">
        <f aca="false">IF(H43="","",H43)</f>
        <v>#REF!</v>
      </c>
      <c r="AH86" s="516" t="e">
        <f aca="false">IF(I43="","",I43)</f>
        <v>#REF!</v>
      </c>
      <c r="AI86" s="510" t="e">
        <f aca="false">IF(G53="","",G53)</f>
        <v>#REF!</v>
      </c>
      <c r="AJ86" s="510" t="e">
        <f aca="false">IF(H53="","",H53)</f>
        <v>#REF!</v>
      </c>
      <c r="AK86" s="510" t="e">
        <f aca="false">IF(I53="","",I53)</f>
        <v>#REF!</v>
      </c>
      <c r="AL86" s="515" t="e">
        <f aca="false">IF(G63="","",G63)</f>
        <v>#REF!</v>
      </c>
      <c r="AM86" s="510" t="e">
        <f aca="false">IF(H63="","",H63)</f>
        <v>#REF!</v>
      </c>
      <c r="AN86" s="510" t="e">
        <f aca="false">IF(I63="","",I63)</f>
        <v>#REF!</v>
      </c>
      <c r="AO86" s="481" t="e">
        <f aca="false">IF(AF86="",NA(),AVERAGE(AF86:AH86))</f>
        <v>#REF!</v>
      </c>
      <c r="AP86" s="481" t="e">
        <f aca="false">IF(AI86="",NA(),AVERAGE(AI86:AK86))</f>
        <v>#REF!</v>
      </c>
      <c r="AQ86" s="481" t="e">
        <f aca="false">IF(AL86="",NA(),AVERAGE(AL86:AN86))</f>
        <v>#REF!</v>
      </c>
    </row>
    <row r="87" s="84" customFormat="true" ht="12.75" hidden="false" customHeight="false" outlineLevel="0" collapsed="false">
      <c r="J87" s="513" t="e">
        <f aca="false">IF(G53="",NA(),2)</f>
        <v>#REF!</v>
      </c>
      <c r="K87" s="514" t="e">
        <f aca="false">IF(G53="",NA(),F53)</f>
        <v>#REF!</v>
      </c>
      <c r="L87" s="514" t="e">
        <f aca="false">IF(G53="",NA(),G53)</f>
        <v>#REF!</v>
      </c>
      <c r="N87" s="495" t="e">
        <f aca="false">IF($AC$111=$O$38,N54,IF($AC$111=$W$38,V54,IF($AC$111=$AE$38,AD54,IF($AC$111=$AM$38,AL54,IF($AC$111=$AU$38,AT54,"")))))</f>
        <v>#REF!</v>
      </c>
      <c r="O87" s="487" t="e">
        <f aca="false">IF($AC$112=$O$38,O54,IF($AC$112=$W$38,W54,IF($AC$112=$AE$38,AE54,IF($AC$112=$AM$38,AM54,IF($AC$112=$AU$38,AU54,"")))))</f>
        <v>#REF!</v>
      </c>
      <c r="P87" s="487" t="e">
        <f aca="false">IF($AC$112=$O$38,P54,IF($AC$112=$W$38,X54,IF($AC$112=$AE$38,AF54,IF($AC$112=$AM$38,AN54,IF($AC$112=$AU$38,AV54,"")))))</f>
        <v>#REF!</v>
      </c>
      <c r="Q87" s="487" t="e">
        <f aca="false">IF($AC$112=$O$38,Q54,IF($AC$112=$W$38,Y54,IF($AC$112=$AE$38,AG54,IF($AC$112=$AM$38,AO54,IF($AC$112=$AU$38,AW54,"")))))</f>
        <v>#REF!</v>
      </c>
      <c r="R87" s="487" t="e">
        <f aca="false">IF($AC$112=$O$38,R54,IF($AC$112=$W$38,Z54,IF($AC$112=$AE$38,AH54,IF($AC$112=$AM$38,AP54,IF($AC$112=$AU$38,AX54,"")))))</f>
        <v>#REF!</v>
      </c>
      <c r="S87" s="487" t="e">
        <f aca="false">IF($AC$112=$O$38,S54,IF($AC$112=$W$38,AA54,IF($AC$112=$AE$38,AI54,IF($AC$112=$AM$38,AQ54,IF($AC$112=$AU$38,AY54,"")))))</f>
        <v>#REF!</v>
      </c>
      <c r="T87" s="487" t="e">
        <f aca="false">IF($AC$112=$O$38,T54,IF($AC$112=$W$38,AB54,IF($AC$112=$AE$38,AJ54,IF($AC$112=$AM$38,AR54,IF($AC$112=$AU$38,AZ54,"")))))</f>
        <v>#REF!</v>
      </c>
      <c r="V87" s="487" t="e">
        <f aca="false">IF($AC$112=$BC$38,BB54,IF($AC$112=$BK$38,BJ54,IF($AC$112=$BS$38,BR54,IF($AC$112=$CA$38,BZ54,""))))</f>
        <v>#REF!</v>
      </c>
      <c r="W87" s="487" t="e">
        <f aca="false">IF($AC$112=$BC$38,BC54,IF($AC$112=$BK$38,BK54,IF($AC$112=$BS$38,BS54,IF($AC$112=$CA$38,CA54,""))))</f>
        <v>#REF!</v>
      </c>
      <c r="X87" s="487" t="e">
        <f aca="false">IF($AC$112=$BC$38,BD54,IF($AC$112=$BK$38,BL54,IF($AC$112=$BS$38,BT54,IF($AC$112=$CA$38,CB54,""))))</f>
        <v>#REF!</v>
      </c>
      <c r="Y87" s="487" t="e">
        <f aca="false">IF($AC$112=$BC$38,BE54,IF($AC$112=$BK$38,BM54,IF($AC$112=$BS$38,BU54,IF($AC$112=$CA$38,CC54,""))))</f>
        <v>#REF!</v>
      </c>
      <c r="Z87" s="487" t="e">
        <f aca="false">IF($AC$112=$BC$38,BF54,IF($AC$112=$BK$38,BN54,IF($AC$112=$BS$38,BV54,IF($AC$112=$CA$38,CD54,""))))</f>
        <v>#REF!</v>
      </c>
      <c r="AA87" s="487" t="e">
        <f aca="false">IF($AC$112=$BC$38,BG54,IF($AC$112=$BK$38,BO54,IF($AC$112=$BS$38,BW54,IF($AC$112=$CA$38,CE54,""))))</f>
        <v>#REF!</v>
      </c>
      <c r="AB87" s="487" t="e">
        <f aca="false">IF($AC$112=$BC$38,BH54,IF($AC$112=$BK$38,BP54,IF($AC$112=$BS$38,BX54,IF($AC$112=$CA$38,CF54,""))))</f>
        <v>#REF!</v>
      </c>
      <c r="AD87" s="508"/>
      <c r="AE87" s="508"/>
      <c r="AF87" s="515" t="e">
        <f aca="false">IF(G44="","",G44)</f>
        <v>#REF!</v>
      </c>
      <c r="AG87" s="510" t="e">
        <f aca="false">IF(H44="","",H44)</f>
        <v>#REF!</v>
      </c>
      <c r="AH87" s="516" t="e">
        <f aca="false">IF(I44="","",I44)</f>
        <v>#REF!</v>
      </c>
      <c r="AI87" s="510" t="e">
        <f aca="false">IF(G54="","",G54)</f>
        <v>#REF!</v>
      </c>
      <c r="AJ87" s="510" t="e">
        <f aca="false">IF(H54="","",H54)</f>
        <v>#REF!</v>
      </c>
      <c r="AK87" s="510" t="e">
        <f aca="false">IF(I54="","",I54)</f>
        <v>#REF!</v>
      </c>
      <c r="AL87" s="515" t="e">
        <f aca="false">IF(G64="","",G64)</f>
        <v>#REF!</v>
      </c>
      <c r="AM87" s="510" t="e">
        <f aca="false">IF(H64="","",H64)</f>
        <v>#REF!</v>
      </c>
      <c r="AN87" s="510" t="e">
        <f aca="false">IF(I64="","",I64)</f>
        <v>#REF!</v>
      </c>
      <c r="AO87" s="481" t="e">
        <f aca="false">IF(AF87="",NA(),AVERAGE(AF87:AH87))</f>
        <v>#REF!</v>
      </c>
      <c r="AP87" s="481" t="e">
        <f aca="false">IF(AI87="",NA(),AVERAGE(AI87:AK87))</f>
        <v>#REF!</v>
      </c>
      <c r="AQ87" s="481" t="e">
        <f aca="false">IF(AL87="",NA(),AVERAGE(AL87:AN87))</f>
        <v>#REF!</v>
      </c>
    </row>
    <row r="88" s="84" customFormat="true" ht="12.75" hidden="false" customHeight="false" outlineLevel="0" collapsed="false">
      <c r="J88" s="513" t="e">
        <f aca="false">IF(G54="",NA(),2)</f>
        <v>#REF!</v>
      </c>
      <c r="K88" s="514" t="e">
        <f aca="false">IF(G54="",NA(),F54)</f>
        <v>#REF!</v>
      </c>
      <c r="L88" s="514" t="e">
        <f aca="false">IF(G54="",NA(),G54)</f>
        <v>#REF!</v>
      </c>
      <c r="N88" s="495" t="e">
        <f aca="false">IF($AC$111=$O$38,N55,IF($AC$111=$W$38,V55,IF($AC$111=$AE$38,AD55,IF($AC$111=$AM$38,AL55,IF($AC$111=$AU$38,AT55,"")))))</f>
        <v>#REF!</v>
      </c>
      <c r="O88" s="487" t="e">
        <f aca="false">IF($AC$112=$O$38,O55,IF($AC$112=$W$38,W55,IF($AC$112=$AE$38,AE55,IF($AC$112=$AM$38,AM55,IF($AC$112=$AU$38,AU55,"")))))</f>
        <v>#REF!</v>
      </c>
      <c r="P88" s="487" t="e">
        <f aca="false">IF($AC$112=$O$38,P55,IF($AC$112=$W$38,X55,IF($AC$112=$AE$38,AF55,IF($AC$112=$AM$38,AN55,IF($AC$112=$AU$38,AV55,"")))))</f>
        <v>#REF!</v>
      </c>
      <c r="Q88" s="487" t="e">
        <f aca="false">IF($AC$112=$O$38,Q55,IF($AC$112=$W$38,Y55,IF($AC$112=$AE$38,AG55,IF($AC$112=$AM$38,AO55,IF($AC$112=$AU$38,AW55,"")))))</f>
        <v>#REF!</v>
      </c>
      <c r="R88" s="487" t="e">
        <f aca="false">IF($AC$112=$O$38,R55,IF($AC$112=$W$38,Z55,IF($AC$112=$AE$38,AH55,IF($AC$112=$AM$38,AP55,IF($AC$112=$AU$38,AX55,"")))))</f>
        <v>#REF!</v>
      </c>
      <c r="S88" s="487" t="e">
        <f aca="false">IF($AC$112=$O$38,S55,IF($AC$112=$W$38,AA55,IF($AC$112=$AE$38,AI55,IF($AC$112=$AM$38,AQ55,IF($AC$112=$AU$38,AY55,"")))))</f>
        <v>#REF!</v>
      </c>
      <c r="T88" s="487" t="e">
        <f aca="false">IF($AC$112=$O$38,T55,IF($AC$112=$W$38,AB55,IF($AC$112=$AE$38,AJ55,IF($AC$112=$AM$38,AR55,IF($AC$112=$AU$38,AZ55,"")))))</f>
        <v>#REF!</v>
      </c>
      <c r="V88" s="487" t="e">
        <f aca="false">IF($AC$112=$BC$38,BB55,IF($AC$112=$BK$38,BJ55,IF($AC$112=$BS$38,BR55,IF($AC$112=$CA$38,BZ55,""))))</f>
        <v>#REF!</v>
      </c>
      <c r="W88" s="487" t="e">
        <f aca="false">IF($AC$112=$BC$38,BC55,IF($AC$112=$BK$38,BK55,IF($AC$112=$BS$38,BS55,IF($AC$112=$CA$38,CA55,""))))</f>
        <v>#REF!</v>
      </c>
      <c r="X88" s="487" t="e">
        <f aca="false">IF($AC$112=$BC$38,BD55,IF($AC$112=$BK$38,BL55,IF($AC$112=$BS$38,BT55,IF($AC$112=$CA$38,CB55,""))))</f>
        <v>#REF!</v>
      </c>
      <c r="Y88" s="487" t="e">
        <f aca="false">IF($AC$112=$BC$38,BE55,IF($AC$112=$BK$38,BM55,IF($AC$112=$BS$38,BU55,IF($AC$112=$CA$38,CC55,""))))</f>
        <v>#REF!</v>
      </c>
      <c r="Z88" s="487" t="e">
        <f aca="false">IF($AC$112=$BC$38,BF55,IF($AC$112=$BK$38,BN55,IF($AC$112=$BS$38,BV55,IF($AC$112=$CA$38,CD55,""))))</f>
        <v>#REF!</v>
      </c>
      <c r="AA88" s="487" t="e">
        <f aca="false">IF($AC$112=$BC$38,BG55,IF($AC$112=$BK$38,BO55,IF($AC$112=$BS$38,BW55,IF($AC$112=$CA$38,CE55,""))))</f>
        <v>#REF!</v>
      </c>
      <c r="AB88" s="487" t="e">
        <f aca="false">IF($AC$112=$BC$38,BH55,IF($AC$112=$BK$38,BP55,IF($AC$112=$BS$38,BX55,IF($AC$112=$CA$38,CF55,""))))</f>
        <v>#REF!</v>
      </c>
      <c r="AD88" s="508"/>
      <c r="AE88" s="508"/>
      <c r="AF88" s="515" t="e">
        <f aca="false">IF(G45="","",G45)</f>
        <v>#REF!</v>
      </c>
      <c r="AG88" s="510" t="e">
        <f aca="false">IF(H45="","",H45)</f>
        <v>#REF!</v>
      </c>
      <c r="AH88" s="516" t="e">
        <f aca="false">IF(I45="","",I45)</f>
        <v>#REF!</v>
      </c>
      <c r="AI88" s="510" t="e">
        <f aca="false">IF(G55="","",G55)</f>
        <v>#REF!</v>
      </c>
      <c r="AJ88" s="510" t="e">
        <f aca="false">IF(H55="","",H55)</f>
        <v>#REF!</v>
      </c>
      <c r="AK88" s="510" t="e">
        <f aca="false">IF(I55="","",I55)</f>
        <v>#REF!</v>
      </c>
      <c r="AL88" s="515" t="e">
        <f aca="false">IF(G65="","",G65)</f>
        <v>#REF!</v>
      </c>
      <c r="AM88" s="510" t="e">
        <f aca="false">IF(H65="","",H65)</f>
        <v>#REF!</v>
      </c>
      <c r="AN88" s="510" t="e">
        <f aca="false">IF(I65="","",I65)</f>
        <v>#REF!</v>
      </c>
      <c r="AO88" s="481" t="e">
        <f aca="false">IF(AF88="",NA(),AVERAGE(AF88:AH88))</f>
        <v>#REF!</v>
      </c>
      <c r="AP88" s="481" t="e">
        <f aca="false">IF(AI88="",NA(),AVERAGE(AI88:AK88))</f>
        <v>#REF!</v>
      </c>
      <c r="AQ88" s="481" t="e">
        <f aca="false">IF(AL88="",NA(),AVERAGE(AL88:AN88))</f>
        <v>#REF!</v>
      </c>
    </row>
    <row r="89" s="84" customFormat="true" ht="12.75" hidden="false" customHeight="false" outlineLevel="0" collapsed="false">
      <c r="J89" s="513" t="e">
        <f aca="false">IF(G55="",NA(),2)</f>
        <v>#REF!</v>
      </c>
      <c r="K89" s="514" t="e">
        <f aca="false">IF(G55="",NA(),F55)</f>
        <v>#REF!</v>
      </c>
      <c r="L89" s="514" t="e">
        <f aca="false">IF(G55="",NA(),G55)</f>
        <v>#REF!</v>
      </c>
      <c r="N89" s="495" t="e">
        <f aca="false">IF($AC$111=$O$38,N56,IF($AC$111=$W$38,V56,IF($AC$111=$AE$38,AD56,IF($AC$111=$AM$38,AL56,IF($AC$111=$AU$38,AT56,"")))))</f>
        <v>#REF!</v>
      </c>
      <c r="O89" s="487" t="e">
        <f aca="false">IF($AC$112=$O$38,O56,IF($AC$112=$W$38,W56,IF($AC$112=$AE$38,AE56,IF($AC$112=$AM$38,AM56,IF($AC$112=$AU$38,AU56,"")))))</f>
        <v>#REF!</v>
      </c>
      <c r="P89" s="487" t="e">
        <f aca="false">IF($AC$112=$O$38,P56,IF($AC$112=$W$38,X56,IF($AC$112=$AE$38,AF56,IF($AC$112=$AM$38,AN56,IF($AC$112=$AU$38,AV56,"")))))</f>
        <v>#REF!</v>
      </c>
      <c r="Q89" s="487" t="e">
        <f aca="false">IF($AC$112=$O$38,Q56,IF($AC$112=$W$38,Y56,IF($AC$112=$AE$38,AG56,IF($AC$112=$AM$38,AO56,IF($AC$112=$AU$38,AW56,"")))))</f>
        <v>#REF!</v>
      </c>
      <c r="R89" s="487" t="e">
        <f aca="false">IF($AC$112=$O$38,R56,IF($AC$112=$W$38,Z56,IF($AC$112=$AE$38,AH56,IF($AC$112=$AM$38,AP56,IF($AC$112=$AU$38,AX56,"")))))</f>
        <v>#REF!</v>
      </c>
      <c r="S89" s="487" t="e">
        <f aca="false">IF($AC$112=$O$38,S56,IF($AC$112=$W$38,AA56,IF($AC$112=$AE$38,AI56,IF($AC$112=$AM$38,AQ56,IF($AC$112=$AU$38,AY56,"")))))</f>
        <v>#REF!</v>
      </c>
      <c r="T89" s="487" t="e">
        <f aca="false">IF($AC$112=$O$38,T56,IF($AC$112=$W$38,AB56,IF($AC$112=$AE$38,AJ56,IF($AC$112=$AM$38,AR56,IF($AC$112=$AU$38,AZ56,"")))))</f>
        <v>#REF!</v>
      </c>
      <c r="V89" s="487" t="e">
        <f aca="false">IF($AC$112=$BC$38,BB56,IF($AC$112=$BK$38,BJ56,IF($AC$112=$BS$38,BR56,IF($AC$112=$CA$38,BZ56,""))))</f>
        <v>#REF!</v>
      </c>
      <c r="W89" s="487" t="e">
        <f aca="false">IF($AC$112=$BC$38,BC56,IF($AC$112=$BK$38,BK56,IF($AC$112=$BS$38,BS56,IF($AC$112=$CA$38,CA56,""))))</f>
        <v>#REF!</v>
      </c>
      <c r="X89" s="487" t="e">
        <f aca="false">IF($AC$112=$BC$38,BD56,IF($AC$112=$BK$38,BL56,IF($AC$112=$BS$38,BT56,IF($AC$112=$CA$38,CB56,""))))</f>
        <v>#REF!</v>
      </c>
      <c r="Y89" s="487" t="e">
        <f aca="false">IF($AC$112=$BC$38,BE56,IF($AC$112=$BK$38,BM56,IF($AC$112=$BS$38,BU56,IF($AC$112=$CA$38,CC56,""))))</f>
        <v>#REF!</v>
      </c>
      <c r="Z89" s="487" t="e">
        <f aca="false">IF($AC$112=$BC$38,BF56,IF($AC$112=$BK$38,BN56,IF($AC$112=$BS$38,BV56,IF($AC$112=$CA$38,CD56,""))))</f>
        <v>#REF!</v>
      </c>
      <c r="AA89" s="487" t="e">
        <f aca="false">IF($AC$112=$BC$38,BG56,IF($AC$112=$BK$38,BO56,IF($AC$112=$BS$38,BW56,IF($AC$112=$CA$38,CE56,""))))</f>
        <v>#REF!</v>
      </c>
      <c r="AB89" s="487" t="e">
        <f aca="false">IF($AC$112=$BC$38,BH56,IF($AC$112=$BK$38,BP56,IF($AC$112=$BS$38,BX56,IF($AC$112=$CA$38,CF56,""))))</f>
        <v>#REF!</v>
      </c>
      <c r="AD89" s="508"/>
      <c r="AE89" s="508"/>
      <c r="AF89" s="515" t="e">
        <f aca="false">IF(G46="","",G46)</f>
        <v>#REF!</v>
      </c>
      <c r="AG89" s="510" t="e">
        <f aca="false">IF(H46="","",H46)</f>
        <v>#REF!</v>
      </c>
      <c r="AH89" s="516" t="e">
        <f aca="false">IF(I46="","",I46)</f>
        <v>#REF!</v>
      </c>
      <c r="AI89" s="510" t="e">
        <f aca="false">IF(G56="","",G56)</f>
        <v>#REF!</v>
      </c>
      <c r="AJ89" s="510" t="e">
        <f aca="false">IF(H56="","",H56)</f>
        <v>#REF!</v>
      </c>
      <c r="AK89" s="510" t="e">
        <f aca="false">IF(I56="","",I56)</f>
        <v>#REF!</v>
      </c>
      <c r="AL89" s="515" t="e">
        <f aca="false">IF(G66="","",G66)</f>
        <v>#REF!</v>
      </c>
      <c r="AM89" s="510" t="e">
        <f aca="false">IF(H66="","",H66)</f>
        <v>#REF!</v>
      </c>
      <c r="AN89" s="510" t="e">
        <f aca="false">IF(I66="","",I66)</f>
        <v>#REF!</v>
      </c>
      <c r="AO89" s="481" t="e">
        <f aca="false">IF(AF89="",NA(),AVERAGE(AF89:AH89))</f>
        <v>#REF!</v>
      </c>
      <c r="AP89" s="481" t="e">
        <f aca="false">IF(AI89="",NA(),AVERAGE(AI89:AK89))</f>
        <v>#REF!</v>
      </c>
      <c r="AQ89" s="481" t="e">
        <f aca="false">IF(AL89="",NA(),AVERAGE(AL89:AN89))</f>
        <v>#REF!</v>
      </c>
    </row>
    <row r="90" s="489" customFormat="true" ht="12.75" hidden="false" customHeight="false" outlineLevel="0" collapsed="false">
      <c r="J90" s="513" t="e">
        <f aca="false">IF(G56="",NA(),2)</f>
        <v>#REF!</v>
      </c>
      <c r="K90" s="514" t="e">
        <f aca="false">IF(G56="",NA(),F56)</f>
        <v>#REF!</v>
      </c>
      <c r="L90" s="514" t="e">
        <f aca="false">IF(G56="",NA(),G56)</f>
        <v>#REF!</v>
      </c>
      <c r="N90" s="495" t="e">
        <f aca="false">IF($AC$111=$O$38,N57,IF($AC$111=$W$38,V57,IF($AC$111=$AE$38,AD57,IF($AC$111=$AM$38,AL57,IF($AC$111=$AU$38,AT57,"")))))</f>
        <v>#REF!</v>
      </c>
      <c r="O90" s="487" t="e">
        <f aca="false">IF($AC$112=$O$38,O57,IF($AC$112=$W$38,W57,IF($AC$112=$AE$38,AE57,IF($AC$112=$AM$38,AM57,IF($AC$112=$AU$38,AU57,"")))))</f>
        <v>#REF!</v>
      </c>
      <c r="P90" s="487" t="e">
        <f aca="false">IF($AC$112=$O$38,P57,IF($AC$112=$W$38,X57,IF($AC$112=$AE$38,AF57,IF($AC$112=$AM$38,AN57,IF($AC$112=$AU$38,AV57,"")))))</f>
        <v>#REF!</v>
      </c>
      <c r="Q90" s="487" t="e">
        <f aca="false">IF($AC$112=$O$38,Q57,IF($AC$112=$W$38,Y57,IF($AC$112=$AE$38,AG57,IF($AC$112=$AM$38,AO57,IF($AC$112=$AU$38,AW57,"")))))</f>
        <v>#REF!</v>
      </c>
      <c r="R90" s="487" t="e">
        <f aca="false">IF($AC$112=$O$38,R57,IF($AC$112=$W$38,Z57,IF($AC$112=$AE$38,AH57,IF($AC$112=$AM$38,AP57,IF($AC$112=$AU$38,AX57,"")))))</f>
        <v>#REF!</v>
      </c>
      <c r="S90" s="487" t="e">
        <f aca="false">IF($AC$112=$O$38,S57,IF($AC$112=$W$38,AA57,IF($AC$112=$AE$38,AI57,IF($AC$112=$AM$38,AQ57,IF($AC$112=$AU$38,AY57,"")))))</f>
        <v>#REF!</v>
      </c>
      <c r="T90" s="487" t="e">
        <f aca="false">IF($AC$112=$O$38,T57,IF($AC$112=$W$38,AB57,IF($AC$112=$AE$38,AJ57,IF($AC$112=$AM$38,AR57,IF($AC$112=$AU$38,AZ57,"")))))</f>
        <v>#REF!</v>
      </c>
      <c r="V90" s="487" t="e">
        <f aca="false">IF($AC$112=$BC$38,BB57,IF($AC$112=$BK$38,BJ57,IF($AC$112=$BS$38,BR57,IF($AC$112=$CA$38,BZ57,""))))</f>
        <v>#REF!</v>
      </c>
      <c r="W90" s="487" t="e">
        <f aca="false">IF($AC$112=$BC$38,BC57,IF($AC$112=$BK$38,BK57,IF($AC$112=$BS$38,BS57,IF($AC$112=$CA$38,CA57,""))))</f>
        <v>#REF!</v>
      </c>
      <c r="X90" s="487" t="e">
        <f aca="false">IF($AC$112=$BC$38,BD57,IF($AC$112=$BK$38,BL57,IF($AC$112=$BS$38,BT57,IF($AC$112=$CA$38,CB57,""))))</f>
        <v>#REF!</v>
      </c>
      <c r="Y90" s="487" t="e">
        <f aca="false">IF($AC$112=$BC$38,BE57,IF($AC$112=$BK$38,BM57,IF($AC$112=$BS$38,BU57,IF($AC$112=$CA$38,CC57,""))))</f>
        <v>#REF!</v>
      </c>
      <c r="Z90" s="487" t="e">
        <f aca="false">IF($AC$112=$BC$38,BF57,IF($AC$112=$BK$38,BN57,IF($AC$112=$BS$38,BV57,IF($AC$112=$CA$38,CD57,""))))</f>
        <v>#REF!</v>
      </c>
      <c r="AA90" s="487" t="e">
        <f aca="false">IF($AC$112=$BC$38,BG57,IF($AC$112=$BK$38,BO57,IF($AC$112=$BS$38,BW57,IF($AC$112=$CA$38,CE57,""))))</f>
        <v>#REF!</v>
      </c>
      <c r="AB90" s="487" t="e">
        <f aca="false">IF($AC$112=$BC$38,BH57,IF($AC$112=$BK$38,BP57,IF($AC$112=$BS$38,BX57,IF($AC$112=$CA$38,CF57,""))))</f>
        <v>#REF!</v>
      </c>
      <c r="AD90" s="508"/>
      <c r="AE90" s="508"/>
      <c r="AF90" s="515" t="e">
        <f aca="false">IF(G47="","",G47)</f>
        <v>#REF!</v>
      </c>
      <c r="AG90" s="510" t="e">
        <f aca="false">IF(H47="","",H47)</f>
        <v>#REF!</v>
      </c>
      <c r="AH90" s="516" t="e">
        <f aca="false">IF(I47="","",I47)</f>
        <v>#REF!</v>
      </c>
      <c r="AI90" s="510" t="e">
        <f aca="false">IF(G57="","",G57)</f>
        <v>#REF!</v>
      </c>
      <c r="AJ90" s="510" t="e">
        <f aca="false">IF(H57="","",H57)</f>
        <v>#REF!</v>
      </c>
      <c r="AK90" s="510" t="e">
        <f aca="false">IF(I57="","",I57)</f>
        <v>#REF!</v>
      </c>
      <c r="AL90" s="515" t="e">
        <f aca="false">IF(G67="","",G67)</f>
        <v>#REF!</v>
      </c>
      <c r="AM90" s="510" t="e">
        <f aca="false">IF(H67="","",H67)</f>
        <v>#REF!</v>
      </c>
      <c r="AN90" s="510" t="e">
        <f aca="false">IF(I67="","",I67)</f>
        <v>#REF!</v>
      </c>
      <c r="AO90" s="481" t="e">
        <f aca="false">IF(AF90="",NA(),AVERAGE(AF90:AH90))</f>
        <v>#REF!</v>
      </c>
      <c r="AP90" s="481" t="e">
        <f aca="false">IF(AI90="",NA(),AVERAGE(AI90:AK90))</f>
        <v>#REF!</v>
      </c>
      <c r="AQ90" s="481" t="e">
        <f aca="false">IF(AL90="",NA(),AVERAGE(AL90:AN90))</f>
        <v>#REF!</v>
      </c>
    </row>
    <row r="91" customFormat="false" ht="12.75" hidden="false" customHeight="false" outlineLevel="0" collapsed="false">
      <c r="J91" s="513" t="e">
        <f aca="false">IF(G57="",NA(),2)</f>
        <v>#REF!</v>
      </c>
      <c r="K91" s="514" t="e">
        <f aca="false">IF(G57="",NA(),F57)</f>
        <v>#REF!</v>
      </c>
      <c r="L91" s="514" t="e">
        <f aca="false">IF(G57="",NA(),G57)</f>
        <v>#REF!</v>
      </c>
      <c r="N91" s="495" t="e">
        <f aca="false">IF($AC$111=$O$38,N58,IF($AC$111=$W$38,V58,IF($AC$111=$AE$38,AD58,IF($AC$111=$AM$38,AL58,IF($AC$111=$AU$38,AT58,"")))))</f>
        <v>#REF!</v>
      </c>
      <c r="O91" s="487" t="e">
        <f aca="false">IF($AC$112=$O$38,O58,IF($AC$112=$W$38,W58,IF($AC$112=$AE$38,AE58,IF($AC$112=$AM$38,AM58,IF($AC$112=$AU$38,AU58,"")))))</f>
        <v>#REF!</v>
      </c>
      <c r="P91" s="487" t="e">
        <f aca="false">IF($AC$112=$O$38,P58,IF($AC$112=$W$38,X58,IF($AC$112=$AE$38,AF58,IF($AC$112=$AM$38,AN58,IF($AC$112=$AU$38,AV58,"")))))</f>
        <v>#REF!</v>
      </c>
      <c r="Q91" s="487" t="e">
        <f aca="false">IF($AC$112=$O$38,Q58,IF($AC$112=$W$38,Y58,IF($AC$112=$AE$38,AG58,IF($AC$112=$AM$38,AO58,IF($AC$112=$AU$38,AW58,"")))))</f>
        <v>#REF!</v>
      </c>
      <c r="R91" s="487" t="e">
        <f aca="false">IF($AC$112=$O$38,R58,IF($AC$112=$W$38,Z58,IF($AC$112=$AE$38,AH58,IF($AC$112=$AM$38,AP58,IF($AC$112=$AU$38,AX58,"")))))</f>
        <v>#REF!</v>
      </c>
      <c r="S91" s="487" t="e">
        <f aca="false">IF($AC$112=$O$38,S58,IF($AC$112=$W$38,AA58,IF($AC$112=$AE$38,AI58,IF($AC$112=$AM$38,AQ58,IF($AC$112=$AU$38,AY58,"")))))</f>
        <v>#REF!</v>
      </c>
      <c r="T91" s="487" t="e">
        <f aca="false">IF($AC$112=$O$38,T58,IF($AC$112=$W$38,AB58,IF($AC$112=$AE$38,AJ58,IF($AC$112=$AM$38,AR58,IF($AC$112=$AU$38,AZ58,"")))))</f>
        <v>#REF!</v>
      </c>
      <c r="U91" s="84"/>
      <c r="V91" s="487" t="e">
        <f aca="false">IF($AC$112=$BC$38,BB58,IF($AC$112=$BK$38,BJ58,IF($AC$112=$BS$38,BR58,IF($AC$112=$CA$38,BZ58,""))))</f>
        <v>#REF!</v>
      </c>
      <c r="W91" s="487" t="e">
        <f aca="false">IF($AC$112=$BC$38,BC58,IF($AC$112=$BK$38,BK58,IF($AC$112=$BS$38,BS58,IF($AC$112=$CA$38,CA58,""))))</f>
        <v>#REF!</v>
      </c>
      <c r="X91" s="487" t="e">
        <f aca="false">IF($AC$112=$BC$38,BD58,IF($AC$112=$BK$38,BL58,IF($AC$112=$BS$38,BT58,IF($AC$112=$CA$38,CB58,""))))</f>
        <v>#REF!</v>
      </c>
      <c r="Y91" s="487" t="e">
        <f aca="false">IF($AC$112=$BC$38,BE58,IF($AC$112=$BK$38,BM58,IF($AC$112=$BS$38,BU58,IF($AC$112=$CA$38,CC58,""))))</f>
        <v>#REF!</v>
      </c>
      <c r="Z91" s="487" t="e">
        <f aca="false">IF($AC$112=$BC$38,BF58,IF($AC$112=$BK$38,BN58,IF($AC$112=$BS$38,BV58,IF($AC$112=$CA$38,CD58,""))))</f>
        <v>#REF!</v>
      </c>
      <c r="AA91" s="487" t="e">
        <f aca="false">IF($AC$112=$BC$38,BG58,IF($AC$112=$BK$38,BO58,IF($AC$112=$BS$38,BW58,IF($AC$112=$CA$38,CE58,""))))</f>
        <v>#REF!</v>
      </c>
      <c r="AB91" s="487" t="e">
        <f aca="false">IF($AC$112=$BC$38,BH58,IF($AC$112=$BK$38,BP58,IF($AC$112=$BS$38,BX58,IF($AC$112=$CA$38,CF58,""))))</f>
        <v>#REF!</v>
      </c>
      <c r="AD91" s="508"/>
      <c r="AE91" s="508"/>
      <c r="AF91" s="515" t="e">
        <f aca="false">IF(G48="","",G48)</f>
        <v>#REF!</v>
      </c>
      <c r="AG91" s="510" t="e">
        <f aca="false">IF(H48="","",H48)</f>
        <v>#REF!</v>
      </c>
      <c r="AH91" s="516" t="e">
        <f aca="false">IF(I48="","",I48)</f>
        <v>#REF!</v>
      </c>
      <c r="AI91" s="510" t="e">
        <f aca="false">IF(G58="","",G58)</f>
        <v>#REF!</v>
      </c>
      <c r="AJ91" s="510" t="e">
        <f aca="false">IF(H58="","",H58)</f>
        <v>#REF!</v>
      </c>
      <c r="AK91" s="510" t="e">
        <f aca="false">IF(I58="","",I58)</f>
        <v>#REF!</v>
      </c>
      <c r="AL91" s="515" t="e">
        <f aca="false">IF(G68="","",G68)</f>
        <v>#REF!</v>
      </c>
      <c r="AM91" s="510" t="e">
        <f aca="false">IF(H68="","",H68)</f>
        <v>#REF!</v>
      </c>
      <c r="AN91" s="510" t="e">
        <f aca="false">IF(I68="","",I68)</f>
        <v>#REF!</v>
      </c>
      <c r="AO91" s="481" t="e">
        <f aca="false">IF(AF91="",NA(),AVERAGE(AF91:AH91))</f>
        <v>#REF!</v>
      </c>
      <c r="AP91" s="481" t="e">
        <f aca="false">IF(AI91="",NA(),AVERAGE(AI91:AK91))</f>
        <v>#REF!</v>
      </c>
      <c r="AQ91" s="481" t="e">
        <f aca="false">IF(AL91="",NA(),AVERAGE(AL91:AN91))</f>
        <v>#REF!</v>
      </c>
    </row>
    <row r="92" customFormat="false" ht="12.75" hidden="false" customHeight="false" outlineLevel="0" collapsed="false">
      <c r="J92" s="513" t="e">
        <f aca="false">IF(G58="",NA(),2)</f>
        <v>#REF!</v>
      </c>
      <c r="K92" s="514" t="e">
        <f aca="false">IF(G58="",NA(),F58)</f>
        <v>#REF!</v>
      </c>
      <c r="L92" s="514" t="e">
        <f aca="false">IF(G58="",NA(),G58)</f>
        <v>#REF!</v>
      </c>
      <c r="N92" s="495" t="e">
        <f aca="false">IF($AC$111=$O$38,N59,IF($AC$111=$W$38,V59,IF($AC$111=$AE$38,AD59,IF($AC$111=$AM$38,AL59,IF($AC$111=$AU$38,AT59,"")))))</f>
        <v>#REF!</v>
      </c>
      <c r="O92" s="487" t="e">
        <f aca="false">IF($AC$112=$O$38,O59,IF($AC$112=$W$38,W59,IF($AC$112=$AE$38,AE59,IF($AC$112=$AM$38,AM59,IF($AC$112=$AU$38,AU59,"")))))</f>
        <v>#REF!</v>
      </c>
      <c r="P92" s="487" t="e">
        <f aca="false">IF($AC$112=$O$38,P59,IF($AC$112=$W$38,X59,IF($AC$112=$AE$38,AF59,IF($AC$112=$AM$38,AN59,IF($AC$112=$AU$38,AV59,"")))))</f>
        <v>#REF!</v>
      </c>
      <c r="Q92" s="487" t="e">
        <f aca="false">IF($AC$112=$O$38,Q59,IF($AC$112=$W$38,Y59,IF($AC$112=$AE$38,AG59,IF($AC$112=$AM$38,AO59,IF($AC$112=$AU$38,AW59,"")))))</f>
        <v>#REF!</v>
      </c>
      <c r="R92" s="487" t="e">
        <f aca="false">IF($AC$112=$O$38,R59,IF($AC$112=$W$38,Z59,IF($AC$112=$AE$38,AH59,IF($AC$112=$AM$38,AP59,IF($AC$112=$AU$38,AX59,"")))))</f>
        <v>#REF!</v>
      </c>
      <c r="S92" s="487" t="e">
        <f aca="false">IF($AC$112=$O$38,S59,IF($AC$112=$W$38,AA59,IF($AC$112=$AE$38,AI59,IF($AC$112=$AM$38,AQ59,IF($AC$112=$AU$38,AY59,"")))))</f>
        <v>#REF!</v>
      </c>
      <c r="T92" s="487" t="e">
        <f aca="false">IF($AC$112=$O$38,T59,IF($AC$112=$W$38,AB59,IF($AC$112=$AE$38,AJ59,IF($AC$112=$AM$38,AR59,IF($AC$112=$AU$38,AZ59,"")))))</f>
        <v>#REF!</v>
      </c>
      <c r="U92" s="84"/>
      <c r="V92" s="487" t="e">
        <f aca="false">IF($AC$112=$BC$38,BB59,IF($AC$112=$BK$38,BJ59,IF($AC$112=$BS$38,BR59,IF($AC$112=$CA$38,BZ59,""))))</f>
        <v>#REF!</v>
      </c>
      <c r="W92" s="487" t="e">
        <f aca="false">IF($AC$112=$BC$38,BC59,IF($AC$112=$BK$38,BK59,IF($AC$112=$BS$38,BS59,IF($AC$112=$CA$38,CA59,""))))</f>
        <v>#REF!</v>
      </c>
      <c r="X92" s="487" t="e">
        <f aca="false">IF($AC$112=$BC$38,BD59,IF($AC$112=$BK$38,BL59,IF($AC$112=$BS$38,BT59,IF($AC$112=$CA$38,CB59,""))))</f>
        <v>#REF!</v>
      </c>
      <c r="Y92" s="487" t="e">
        <f aca="false">IF($AC$112=$BC$38,BE59,IF($AC$112=$BK$38,BM59,IF($AC$112=$BS$38,BU59,IF($AC$112=$CA$38,CC59,""))))</f>
        <v>#REF!</v>
      </c>
      <c r="Z92" s="487" t="e">
        <f aca="false">IF($AC$112=$BC$38,BF59,IF($AC$112=$BK$38,BN59,IF($AC$112=$BS$38,BV59,IF($AC$112=$CA$38,CD59,""))))</f>
        <v>#REF!</v>
      </c>
      <c r="AA92" s="487" t="e">
        <f aca="false">IF($AC$112=$BC$38,BG59,IF($AC$112=$BK$38,BO59,IF($AC$112=$BS$38,BW59,IF($AC$112=$CA$38,CE59,""))))</f>
        <v>#REF!</v>
      </c>
      <c r="AB92" s="487" t="e">
        <f aca="false">IF($AC$112=$BC$38,BH59,IF($AC$112=$BK$38,BP59,IF($AC$112=$BS$38,BX59,IF($AC$112=$CA$38,CF59,""))))</f>
        <v>#REF!</v>
      </c>
      <c r="AD92" s="508"/>
      <c r="AE92" s="508"/>
      <c r="AF92" s="515" t="e">
        <f aca="false">IF(G49="","",G49)</f>
        <v>#REF!</v>
      </c>
      <c r="AG92" s="510" t="e">
        <f aca="false">IF(H49="","",H49)</f>
        <v>#REF!</v>
      </c>
      <c r="AH92" s="516" t="e">
        <f aca="false">IF(I49="","",I49)</f>
        <v>#REF!</v>
      </c>
      <c r="AI92" s="510" t="e">
        <f aca="false">IF(G59="","",G59)</f>
        <v>#REF!</v>
      </c>
      <c r="AJ92" s="510" t="e">
        <f aca="false">IF(H59="","",H59)</f>
        <v>#REF!</v>
      </c>
      <c r="AK92" s="510" t="e">
        <f aca="false">IF(I59="","",I59)</f>
        <v>#REF!</v>
      </c>
      <c r="AL92" s="515" t="e">
        <f aca="false">IF(G69="","",G69)</f>
        <v>#REF!</v>
      </c>
      <c r="AM92" s="510" t="e">
        <f aca="false">IF(H69="","",H69)</f>
        <v>#REF!</v>
      </c>
      <c r="AN92" s="510" t="e">
        <f aca="false">IF(I69="","",I69)</f>
        <v>#REF!</v>
      </c>
      <c r="AO92" s="481" t="e">
        <f aca="false">IF(AF92="",NA(),AVERAGE(AF92:AH92))</f>
        <v>#REF!</v>
      </c>
      <c r="AP92" s="481" t="e">
        <f aca="false">IF(AI92="",NA(),AVERAGE(AI92:AK92))</f>
        <v>#REF!</v>
      </c>
      <c r="AQ92" s="481" t="e">
        <f aca="false">IF(AL92="",NA(),AVERAGE(AL92:AN92))</f>
        <v>#REF!</v>
      </c>
    </row>
    <row r="93" customFormat="false" ht="12.75" hidden="false" customHeight="false" outlineLevel="0" collapsed="false">
      <c r="J93" s="513" t="e">
        <f aca="false">IF(G59="",NA(),2)</f>
        <v>#REF!</v>
      </c>
      <c r="K93" s="514" t="e">
        <f aca="false">IF(G59="",NA(),F59)</f>
        <v>#REF!</v>
      </c>
      <c r="L93" s="514" t="e">
        <f aca="false">IF(G59="",NA(),G59)</f>
        <v>#REF!</v>
      </c>
      <c r="N93" s="495" t="e">
        <f aca="false">IF($AC$111=$O$38,N60,IF($AC$111=$W$38,V60,IF($AC$111=$AE$38,AD60,IF($AC$111=$AM$38,AL60,IF($AC$111=$AU$38,AT60,"")))))</f>
        <v>#REF!</v>
      </c>
      <c r="O93" s="487" t="e">
        <f aca="false">IF($AC$112=$O$38,O60,IF($AC$112=$W$38,W60,IF($AC$112=$AE$38,AE60,IF($AC$112=$AM$38,AM60,IF($AC$112=$AU$38,AU60,"")))))</f>
        <v>#REF!</v>
      </c>
      <c r="P93" s="487" t="e">
        <f aca="false">IF($AC$112=$O$38,P60,IF($AC$112=$W$38,X60,IF($AC$112=$AE$38,AF60,IF($AC$112=$AM$38,AN60,IF($AC$112=$AU$38,AV60,"")))))</f>
        <v>#REF!</v>
      </c>
      <c r="Q93" s="487" t="e">
        <f aca="false">IF($AC$112=$O$38,Q60,IF($AC$112=$W$38,Y60,IF($AC$112=$AE$38,AG60,IF($AC$112=$AM$38,AO60,IF($AC$112=$AU$38,AW60,"")))))</f>
        <v>#REF!</v>
      </c>
      <c r="R93" s="487" t="e">
        <f aca="false">IF($AC$112=$O$38,R60,IF($AC$112=$W$38,Z60,IF($AC$112=$AE$38,AH60,IF($AC$112=$AM$38,AP60,IF($AC$112=$AU$38,AX60,"")))))</f>
        <v>#REF!</v>
      </c>
      <c r="S93" s="487" t="e">
        <f aca="false">IF($AC$112=$O$38,S60,IF($AC$112=$W$38,AA60,IF($AC$112=$AE$38,AI60,IF($AC$112=$AM$38,AQ60,IF($AC$112=$AU$38,AY60,"")))))</f>
        <v>#REF!</v>
      </c>
      <c r="T93" s="487" t="e">
        <f aca="false">IF($AC$112=$O$38,T60,IF($AC$112=$W$38,AB60,IF($AC$112=$AE$38,AJ60,IF($AC$112=$AM$38,AR60,IF($AC$112=$AU$38,AZ60,"")))))</f>
        <v>#REF!</v>
      </c>
      <c r="U93" s="84"/>
      <c r="V93" s="487" t="e">
        <f aca="false">IF($AC$112=$BC$38,BB60,IF($AC$112=$BK$38,BJ60,IF($AC$112=$BS$38,BR60,IF($AC$112=$CA$38,BZ60,""))))</f>
        <v>#REF!</v>
      </c>
      <c r="W93" s="487" t="e">
        <f aca="false">IF($AC$112=$BC$38,BC60,IF($AC$112=$BK$38,BK60,IF($AC$112=$BS$38,BS60,IF($AC$112=$CA$38,CA60,""))))</f>
        <v>#REF!</v>
      </c>
      <c r="X93" s="487" t="e">
        <f aca="false">IF($AC$112=$BC$38,BD60,IF($AC$112=$BK$38,BL60,IF($AC$112=$BS$38,BT60,IF($AC$112=$CA$38,CB60,""))))</f>
        <v>#REF!</v>
      </c>
      <c r="Y93" s="487" t="e">
        <f aca="false">IF($AC$112=$BC$38,BE60,IF($AC$112=$BK$38,BM60,IF($AC$112=$BS$38,BU60,IF($AC$112=$CA$38,CC60,""))))</f>
        <v>#REF!</v>
      </c>
      <c r="Z93" s="487" t="e">
        <f aca="false">IF($AC$112=$BC$38,BF60,IF($AC$112=$BK$38,BN60,IF($AC$112=$BS$38,BV60,IF($AC$112=$CA$38,CD60,""))))</f>
        <v>#REF!</v>
      </c>
      <c r="AA93" s="487" t="e">
        <f aca="false">IF($AC$112=$BC$38,BG60,IF($AC$112=$BK$38,BO60,IF($AC$112=$BS$38,BW60,IF($AC$112=$CA$38,CE60,""))))</f>
        <v>#REF!</v>
      </c>
      <c r="AB93" s="487" t="e">
        <f aca="false">IF($AC$112=$BC$38,BH60,IF($AC$112=$BK$38,BP60,IF($AC$112=$BS$38,BX60,IF($AC$112=$CA$38,CF60,""))))</f>
        <v>#REF!</v>
      </c>
      <c r="AD93" s="508"/>
      <c r="AE93" s="508"/>
      <c r="AF93" s="518" t="e">
        <f aca="false">IF(G50="","",G50)</f>
        <v>#REF!</v>
      </c>
      <c r="AG93" s="519" t="e">
        <f aca="false">IF(H50="","",H50)</f>
        <v>#REF!</v>
      </c>
      <c r="AH93" s="520" t="e">
        <f aca="false">IF(I50="","",I50)</f>
        <v>#REF!</v>
      </c>
      <c r="AI93" s="519" t="e">
        <f aca="false">IF(G60="","",G60)</f>
        <v>#REF!</v>
      </c>
      <c r="AJ93" s="519" t="e">
        <f aca="false">IF(H60="","",H60)</f>
        <v>#REF!</v>
      </c>
      <c r="AK93" s="519" t="e">
        <f aca="false">IF(I60="","",I60)</f>
        <v>#REF!</v>
      </c>
      <c r="AL93" s="518" t="e">
        <f aca="false">IF(G70="","",G70)</f>
        <v>#REF!</v>
      </c>
      <c r="AM93" s="519" t="e">
        <f aca="false">IF(H70="","",H70)</f>
        <v>#REF!</v>
      </c>
      <c r="AN93" s="519" t="e">
        <f aca="false">IF(I70="","",I70)</f>
        <v>#REF!</v>
      </c>
      <c r="AO93" s="481" t="e">
        <f aca="false">IF(AF93="",NA(),AVERAGE(AF93:AH93))</f>
        <v>#REF!</v>
      </c>
      <c r="AP93" s="481" t="e">
        <f aca="false">IF(AI93="",NA(),AVERAGE(AI93:AK93))</f>
        <v>#REF!</v>
      </c>
      <c r="AQ93" s="481" t="e">
        <f aca="false">IF(AL93="",NA(),AVERAGE(AL93:AN93))</f>
        <v>#REF!</v>
      </c>
    </row>
    <row r="94" customFormat="false" ht="12.75" hidden="false" customHeight="false" outlineLevel="0" collapsed="false">
      <c r="J94" s="513" t="e">
        <f aca="false">IF(G60="",NA(),2)</f>
        <v>#REF!</v>
      </c>
      <c r="K94" s="514" t="e">
        <f aca="false">IF(G60="",NA(),F60)</f>
        <v>#REF!</v>
      </c>
      <c r="L94" s="514" t="e">
        <f aca="false">IF(G60="",NA(),G60)</f>
        <v>#REF!</v>
      </c>
      <c r="N94" s="495" t="e">
        <f aca="false">IF($AC$111=$O$38,N61,IF($AC$111=$W$38,V61,IF($AC$111=$AE$38,AD61,IF($AC$111=$AM$38,AL61,IF($AC$111=$AU$38,AT61,"")))))</f>
        <v>#REF!</v>
      </c>
      <c r="O94" s="487" t="e">
        <f aca="false">IF($AC$112=$O$38,O61,IF($AC$112=$W$38,W61,IF($AC$112=$AE$38,AE61,IF($AC$112=$AM$38,AM61,IF($AC$112=$AU$38,AU61,"")))))</f>
        <v>#REF!</v>
      </c>
      <c r="P94" s="487" t="e">
        <f aca="false">IF($AC$112=$O$38,P61,IF($AC$112=$W$38,X61,IF($AC$112=$AE$38,AF61,IF($AC$112=$AM$38,AN61,IF($AC$112=$AU$38,AV61,"")))))</f>
        <v>#REF!</v>
      </c>
      <c r="Q94" s="487" t="e">
        <f aca="false">IF($AC$112=$O$38,Q61,IF($AC$112=$W$38,Y61,IF($AC$112=$AE$38,AG61,IF($AC$112=$AM$38,AO61,IF($AC$112=$AU$38,AW61,"")))))</f>
        <v>#REF!</v>
      </c>
      <c r="R94" s="487" t="e">
        <f aca="false">IF($AC$112=$O$38,R61,IF($AC$112=$W$38,Z61,IF($AC$112=$AE$38,AH61,IF($AC$112=$AM$38,AP61,IF($AC$112=$AU$38,AX61,"")))))</f>
        <v>#REF!</v>
      </c>
      <c r="S94" s="487" t="e">
        <f aca="false">IF($AC$112=$O$38,S61,IF($AC$112=$W$38,AA61,IF($AC$112=$AE$38,AI61,IF($AC$112=$AM$38,AQ61,IF($AC$112=$AU$38,AY61,"")))))</f>
        <v>#REF!</v>
      </c>
      <c r="T94" s="487" t="e">
        <f aca="false">IF($AC$112=$O$38,T61,IF($AC$112=$W$38,AB61,IF($AC$112=$AE$38,AJ61,IF($AC$112=$AM$38,AR61,IF($AC$112=$AU$38,AZ61,"")))))</f>
        <v>#REF!</v>
      </c>
      <c r="U94" s="84"/>
      <c r="V94" s="487" t="e">
        <f aca="false">IF($AC$112=$BC$38,BB61,IF($AC$112=$BK$38,BJ61,IF($AC$112=$BS$38,BR61,IF($AC$112=$CA$38,BZ61,""))))</f>
        <v>#REF!</v>
      </c>
      <c r="W94" s="487" t="e">
        <f aca="false">IF($AC$112=$BC$38,BC61,IF($AC$112=$BK$38,BK61,IF($AC$112=$BS$38,BS61,IF($AC$112=$CA$38,CA61,""))))</f>
        <v>#REF!</v>
      </c>
      <c r="X94" s="487" t="e">
        <f aca="false">IF($AC$112=$BC$38,BD61,IF($AC$112=$BK$38,BL61,IF($AC$112=$BS$38,BT61,IF($AC$112=$CA$38,CB61,""))))</f>
        <v>#REF!</v>
      </c>
      <c r="Y94" s="487" t="e">
        <f aca="false">IF($AC$112=$BC$38,BE61,IF($AC$112=$BK$38,BM61,IF($AC$112=$BS$38,BU61,IF($AC$112=$CA$38,CC61,""))))</f>
        <v>#REF!</v>
      </c>
      <c r="Z94" s="487" t="e">
        <f aca="false">IF($AC$112=$BC$38,BF61,IF($AC$112=$BK$38,BN61,IF($AC$112=$BS$38,BV61,IF($AC$112=$CA$38,CD61,""))))</f>
        <v>#REF!</v>
      </c>
      <c r="AA94" s="487" t="e">
        <f aca="false">IF($AC$112=$BC$38,BG61,IF($AC$112=$BK$38,BO61,IF($AC$112=$BS$38,BW61,IF($AC$112=$CA$38,CE61,""))))</f>
        <v>#REF!</v>
      </c>
      <c r="AB94" s="487" t="e">
        <f aca="false">IF($AC$112=$BC$38,BH61,IF($AC$112=$BK$38,BP61,IF($AC$112=$BS$38,BX61,IF($AC$112=$CA$38,CF61,""))))</f>
        <v>#REF!</v>
      </c>
      <c r="AD94" s="508"/>
      <c r="AE94" s="508"/>
    </row>
    <row r="95" customFormat="false" ht="12.75" hidden="false" customHeight="false" outlineLevel="0" collapsed="false">
      <c r="J95" s="513" t="e">
        <f aca="false">IF(G61="",NA(),3)</f>
        <v>#REF!</v>
      </c>
      <c r="K95" s="514" t="e">
        <f aca="false">IF(G61="",NA(),F61)</f>
        <v>#REF!</v>
      </c>
      <c r="L95" s="514" t="e">
        <f aca="false">IF(G61="",NA(),G61)</f>
        <v>#REF!</v>
      </c>
      <c r="N95" s="495" t="e">
        <f aca="false">IF($AC$111=$O$38,N62,IF($AC$111=$W$38,V62,IF($AC$111=$AE$38,AD62,IF($AC$111=$AM$38,AL62,IF($AC$111=$AU$38,AT62,"")))))</f>
        <v>#REF!</v>
      </c>
      <c r="O95" s="487" t="e">
        <f aca="false">IF($AC$112=$O$38,O62,IF($AC$112=$W$38,W62,IF($AC$112=$AE$38,AE62,IF($AC$112=$AM$38,AM62,IF($AC$112=$AU$38,AU62,"")))))</f>
        <v>#REF!</v>
      </c>
      <c r="P95" s="487" t="e">
        <f aca="false">IF($AC$112=$O$38,P62,IF($AC$112=$W$38,X62,IF($AC$112=$AE$38,AF62,IF($AC$112=$AM$38,AN62,IF($AC$112=$AU$38,AV62,"")))))</f>
        <v>#REF!</v>
      </c>
      <c r="Q95" s="487" t="e">
        <f aca="false">IF($AC$112=$O$38,Q62,IF($AC$112=$W$38,Y62,IF($AC$112=$AE$38,AG62,IF($AC$112=$AM$38,AO62,IF($AC$112=$AU$38,AW62,"")))))</f>
        <v>#REF!</v>
      </c>
      <c r="R95" s="487" t="e">
        <f aca="false">IF($AC$112=$O$38,R62,IF($AC$112=$W$38,Z62,IF($AC$112=$AE$38,AH62,IF($AC$112=$AM$38,AP62,IF($AC$112=$AU$38,AX62,"")))))</f>
        <v>#REF!</v>
      </c>
      <c r="S95" s="487" t="e">
        <f aca="false">IF($AC$112=$O$38,S62,IF($AC$112=$W$38,AA62,IF($AC$112=$AE$38,AI62,IF($AC$112=$AM$38,AQ62,IF($AC$112=$AU$38,AY62,"")))))</f>
        <v>#REF!</v>
      </c>
      <c r="T95" s="487" t="e">
        <f aca="false">IF($AC$112=$O$38,T62,IF($AC$112=$W$38,AB62,IF($AC$112=$AE$38,AJ62,IF($AC$112=$AM$38,AR62,IF($AC$112=$AU$38,AZ62,"")))))</f>
        <v>#REF!</v>
      </c>
      <c r="U95" s="84"/>
      <c r="V95" s="487" t="e">
        <f aca="false">IF($AC$112=$BC$38,BB62,IF($AC$112=$BK$38,BJ62,IF($AC$112=$BS$38,BR62,IF($AC$112=$CA$38,BZ62,""))))</f>
        <v>#REF!</v>
      </c>
      <c r="W95" s="487" t="e">
        <f aca="false">IF($AC$112=$BC$38,BC62,IF($AC$112=$BK$38,BK62,IF($AC$112=$BS$38,BS62,IF($AC$112=$CA$38,CA62,""))))</f>
        <v>#REF!</v>
      </c>
      <c r="X95" s="487" t="e">
        <f aca="false">IF($AC$112=$BC$38,BD62,IF($AC$112=$BK$38,BL62,IF($AC$112=$BS$38,BT62,IF($AC$112=$CA$38,CB62,""))))</f>
        <v>#REF!</v>
      </c>
      <c r="Y95" s="487" t="e">
        <f aca="false">IF($AC$112=$BC$38,BE62,IF($AC$112=$BK$38,BM62,IF($AC$112=$BS$38,BU62,IF($AC$112=$CA$38,CC62,""))))</f>
        <v>#REF!</v>
      </c>
      <c r="Z95" s="487" t="e">
        <f aca="false">IF($AC$112=$BC$38,BF62,IF($AC$112=$BK$38,BN62,IF($AC$112=$BS$38,BV62,IF($AC$112=$CA$38,CD62,""))))</f>
        <v>#REF!</v>
      </c>
      <c r="AA95" s="487" t="e">
        <f aca="false">IF($AC$112=$BC$38,BG62,IF($AC$112=$BK$38,BO62,IF($AC$112=$BS$38,BW62,IF($AC$112=$CA$38,CE62,""))))</f>
        <v>#REF!</v>
      </c>
      <c r="AB95" s="487" t="e">
        <f aca="false">IF($AC$112=$BC$38,BH62,IF($AC$112=$BK$38,BP62,IF($AC$112=$BS$38,BX62,IF($AC$112=$CA$38,CF62,""))))</f>
        <v>#REF!</v>
      </c>
      <c r="AD95" s="508"/>
      <c r="AE95" s="508"/>
    </row>
    <row r="96" customFormat="false" ht="12.75" hidden="false" customHeight="false" outlineLevel="0" collapsed="false">
      <c r="J96" s="513" t="e">
        <f aca="false">IF(G62="",NA(),3)</f>
        <v>#REF!</v>
      </c>
      <c r="K96" s="514" t="e">
        <f aca="false">IF(G62="",NA(),F62)</f>
        <v>#REF!</v>
      </c>
      <c r="L96" s="514" t="e">
        <f aca="false">IF(G62="",NA(),G62)</f>
        <v>#REF!</v>
      </c>
      <c r="N96" s="495" t="e">
        <f aca="false">IF($AC$111=$O$38,N63,IF($AC$111=$W$38,V63,IF($AC$111=$AE$38,AD63,IF($AC$111=$AM$38,AL63,IF($AC$111=$AU$38,AT63,"")))))</f>
        <v>#REF!</v>
      </c>
      <c r="O96" s="487" t="e">
        <f aca="false">IF($AC$112=$O$38,O63,IF($AC$112=$W$38,W63,IF($AC$112=$AE$38,AE63,IF($AC$112=$AM$38,AM63,IF($AC$112=$AU$38,AU63,"")))))</f>
        <v>#REF!</v>
      </c>
      <c r="P96" s="487" t="e">
        <f aca="false">IF($AC$112=$O$38,P63,IF($AC$112=$W$38,X63,IF($AC$112=$AE$38,AF63,IF($AC$112=$AM$38,AN63,IF($AC$112=$AU$38,AV63,"")))))</f>
        <v>#REF!</v>
      </c>
      <c r="Q96" s="487" t="e">
        <f aca="false">IF($AC$112=$O$38,Q63,IF($AC$112=$W$38,Y63,IF($AC$112=$AE$38,AG63,IF($AC$112=$AM$38,AO63,IF($AC$112=$AU$38,AW63,"")))))</f>
        <v>#REF!</v>
      </c>
      <c r="R96" s="487" t="e">
        <f aca="false">IF($AC$112=$O$38,R63,IF($AC$112=$W$38,Z63,IF($AC$112=$AE$38,AH63,IF($AC$112=$AM$38,AP63,IF($AC$112=$AU$38,AX63,"")))))</f>
        <v>#REF!</v>
      </c>
      <c r="S96" s="487" t="e">
        <f aca="false">IF($AC$112=$O$38,S63,IF($AC$112=$W$38,AA63,IF($AC$112=$AE$38,AI63,IF($AC$112=$AM$38,AQ63,IF($AC$112=$AU$38,AY63,"")))))</f>
        <v>#REF!</v>
      </c>
      <c r="T96" s="487" t="e">
        <f aca="false">IF($AC$112=$O$38,T63,IF($AC$112=$W$38,AB63,IF($AC$112=$AE$38,AJ63,IF($AC$112=$AM$38,AR63,IF($AC$112=$AU$38,AZ63,"")))))</f>
        <v>#REF!</v>
      </c>
      <c r="U96" s="84"/>
      <c r="V96" s="487" t="e">
        <f aca="false">IF($AC$112=$BC$38,BB63,IF($AC$112=$BK$38,BJ63,IF($AC$112=$BS$38,BR63,IF($AC$112=$CA$38,BZ63,""))))</f>
        <v>#REF!</v>
      </c>
      <c r="W96" s="487" t="e">
        <f aca="false">IF($AC$112=$BC$38,BC63,IF($AC$112=$BK$38,BK63,IF($AC$112=$BS$38,BS63,IF($AC$112=$CA$38,CA63,""))))</f>
        <v>#REF!</v>
      </c>
      <c r="X96" s="487" t="e">
        <f aca="false">IF($AC$112=$BC$38,BD63,IF($AC$112=$BK$38,BL63,IF($AC$112=$BS$38,BT63,IF($AC$112=$CA$38,CB63,""))))</f>
        <v>#REF!</v>
      </c>
      <c r="Y96" s="487" t="e">
        <f aca="false">IF($AC$112=$BC$38,BE63,IF($AC$112=$BK$38,BM63,IF($AC$112=$BS$38,BU63,IF($AC$112=$CA$38,CC63,""))))</f>
        <v>#REF!</v>
      </c>
      <c r="Z96" s="487" t="e">
        <f aca="false">IF($AC$112=$BC$38,BF63,IF($AC$112=$BK$38,BN63,IF($AC$112=$BS$38,BV63,IF($AC$112=$CA$38,CD63,""))))</f>
        <v>#REF!</v>
      </c>
      <c r="AA96" s="487" t="e">
        <f aca="false">IF($AC$112=$BC$38,BG63,IF($AC$112=$BK$38,BO63,IF($AC$112=$BS$38,BW63,IF($AC$112=$CA$38,CE63,""))))</f>
        <v>#REF!</v>
      </c>
      <c r="AB96" s="487" t="e">
        <f aca="false">IF($AC$112=$BC$38,BH63,IF($AC$112=$BK$38,BP63,IF($AC$112=$BS$38,BX63,IF($AC$112=$CA$38,CF63,""))))</f>
        <v>#REF!</v>
      </c>
      <c r="AD96" s="508"/>
      <c r="AE96" s="508"/>
    </row>
    <row r="97" customFormat="false" ht="12.75" hidden="false" customHeight="false" outlineLevel="0" collapsed="false">
      <c r="J97" s="513" t="e">
        <f aca="false">IF(G63="",NA(),3)</f>
        <v>#REF!</v>
      </c>
      <c r="K97" s="514" t="e">
        <f aca="false">IF(G63="",NA(),F63)</f>
        <v>#REF!</v>
      </c>
      <c r="L97" s="514" t="e">
        <f aca="false">IF(G63="",NA(),G63)</f>
        <v>#REF!</v>
      </c>
      <c r="N97" s="495" t="e">
        <f aca="false">IF($AC$111=$O$38,N64,IF($AC$111=$W$38,V64,IF($AC$111=$AE$38,AD64,IF($AC$111=$AM$38,AL64,IF($AC$111=$AU$38,AT64,"")))))</f>
        <v>#REF!</v>
      </c>
      <c r="O97" s="487" t="e">
        <f aca="false">IF($AC$112=$O$38,O64,IF($AC$112=$W$38,W64,IF($AC$112=$AE$38,AE64,IF($AC$112=$AM$38,AM64,IF($AC$112=$AU$38,AU64,"")))))</f>
        <v>#REF!</v>
      </c>
      <c r="P97" s="487" t="e">
        <f aca="false">IF($AC$112=$O$38,P64,IF($AC$112=$W$38,X64,IF($AC$112=$AE$38,AF64,IF($AC$112=$AM$38,AN64,IF($AC$112=$AU$38,AV64,"")))))</f>
        <v>#REF!</v>
      </c>
      <c r="Q97" s="487" t="e">
        <f aca="false">IF($AC$112=$O$38,Q64,IF($AC$112=$W$38,Y64,IF($AC$112=$AE$38,AG64,IF($AC$112=$AM$38,AO64,IF($AC$112=$AU$38,AW64,"")))))</f>
        <v>#REF!</v>
      </c>
      <c r="R97" s="487" t="e">
        <f aca="false">IF($AC$112=$O$38,R64,IF($AC$112=$W$38,Z64,IF($AC$112=$AE$38,AH64,IF($AC$112=$AM$38,AP64,IF($AC$112=$AU$38,AX64,"")))))</f>
        <v>#REF!</v>
      </c>
      <c r="S97" s="487" t="e">
        <f aca="false">IF($AC$112=$O$38,S64,IF($AC$112=$W$38,AA64,IF($AC$112=$AE$38,AI64,IF($AC$112=$AM$38,AQ64,IF($AC$112=$AU$38,AY64,"")))))</f>
        <v>#REF!</v>
      </c>
      <c r="T97" s="487" t="e">
        <f aca="false">IF($AC$112=$O$38,T64,IF($AC$112=$W$38,AB64,IF($AC$112=$AE$38,AJ64,IF($AC$112=$AM$38,AR64,IF($AC$112=$AU$38,AZ64,"")))))</f>
        <v>#REF!</v>
      </c>
      <c r="U97" s="84"/>
      <c r="V97" s="487" t="e">
        <f aca="false">IF($AC$112=$BC$38,BB64,IF($AC$112=$BK$38,BJ64,IF($AC$112=$BS$38,BR64,IF($AC$112=$CA$38,BZ64,""))))</f>
        <v>#REF!</v>
      </c>
      <c r="W97" s="487" t="e">
        <f aca="false">IF($AC$112=$BC$38,BC64,IF($AC$112=$BK$38,BK64,IF($AC$112=$BS$38,BS64,IF($AC$112=$CA$38,CA64,""))))</f>
        <v>#REF!</v>
      </c>
      <c r="X97" s="487" t="e">
        <f aca="false">IF($AC$112=$BC$38,BD64,IF($AC$112=$BK$38,BL64,IF($AC$112=$BS$38,BT64,IF($AC$112=$CA$38,CB64,""))))</f>
        <v>#REF!</v>
      </c>
      <c r="Y97" s="487" t="e">
        <f aca="false">IF($AC$112=$BC$38,BE64,IF($AC$112=$BK$38,BM64,IF($AC$112=$BS$38,BU64,IF($AC$112=$CA$38,CC64,""))))</f>
        <v>#REF!</v>
      </c>
      <c r="Z97" s="487" t="e">
        <f aca="false">IF($AC$112=$BC$38,BF64,IF($AC$112=$BK$38,BN64,IF($AC$112=$BS$38,BV64,IF($AC$112=$CA$38,CD64,""))))</f>
        <v>#REF!</v>
      </c>
      <c r="AA97" s="487" t="e">
        <f aca="false">IF($AC$112=$BC$38,BG64,IF($AC$112=$BK$38,BO64,IF($AC$112=$BS$38,BW64,IF($AC$112=$CA$38,CE64,""))))</f>
        <v>#REF!</v>
      </c>
      <c r="AB97" s="487" t="e">
        <f aca="false">IF($AC$112=$BC$38,BH64,IF($AC$112=$BK$38,BP64,IF($AC$112=$BS$38,BX64,IF($AC$112=$CA$38,CF64,""))))</f>
        <v>#REF!</v>
      </c>
      <c r="AD97" s="508"/>
      <c r="AE97" s="508"/>
    </row>
    <row r="98" customFormat="false" ht="12.75" hidden="false" customHeight="false" outlineLevel="0" collapsed="false">
      <c r="J98" s="513" t="e">
        <f aca="false">IF(G64="",NA(),3)</f>
        <v>#REF!</v>
      </c>
      <c r="K98" s="514" t="e">
        <f aca="false">IF(G64="",NA(),F64)</f>
        <v>#REF!</v>
      </c>
      <c r="L98" s="514" t="e">
        <f aca="false">IF(G64="",NA(),G64)</f>
        <v>#REF!</v>
      </c>
      <c r="N98" s="495" t="e">
        <f aca="false">IF($AC$111=$O$38,N65,IF($AC$111=$W$38,V65,IF($AC$111=$AE$38,AD65,IF($AC$111=$AM$38,AL65,IF($AC$111=$AU$38,AT65,"")))))</f>
        <v>#REF!</v>
      </c>
      <c r="O98" s="487" t="e">
        <f aca="false">IF($AC$112=$O$38,O65,IF($AC$112=$W$38,W65,IF($AC$112=$AE$38,AE65,IF($AC$112=$AM$38,AM65,IF($AC$112=$AU$38,AU65,"")))))</f>
        <v>#REF!</v>
      </c>
      <c r="P98" s="487" t="e">
        <f aca="false">IF($AC$112=$O$38,P65,IF($AC$112=$W$38,X65,IF($AC$112=$AE$38,AF65,IF($AC$112=$AM$38,AN65,IF($AC$112=$AU$38,AV65,"")))))</f>
        <v>#REF!</v>
      </c>
      <c r="Q98" s="487" t="e">
        <f aca="false">IF($AC$112=$O$38,Q65,IF($AC$112=$W$38,Y65,IF($AC$112=$AE$38,AG65,IF($AC$112=$AM$38,AO65,IF($AC$112=$AU$38,AW65,"")))))</f>
        <v>#REF!</v>
      </c>
      <c r="R98" s="487" t="e">
        <f aca="false">IF($AC$112=$O$38,R65,IF($AC$112=$W$38,Z65,IF($AC$112=$AE$38,AH65,IF($AC$112=$AM$38,AP65,IF($AC$112=$AU$38,AX65,"")))))</f>
        <v>#REF!</v>
      </c>
      <c r="S98" s="487" t="e">
        <f aca="false">IF($AC$112=$O$38,S65,IF($AC$112=$W$38,AA65,IF($AC$112=$AE$38,AI65,IF($AC$112=$AM$38,AQ65,IF($AC$112=$AU$38,AY65,"")))))</f>
        <v>#REF!</v>
      </c>
      <c r="T98" s="487" t="e">
        <f aca="false">IF($AC$112=$O$38,T65,IF($AC$112=$W$38,AB65,IF($AC$112=$AE$38,AJ65,IF($AC$112=$AM$38,AR65,IF($AC$112=$AU$38,AZ65,"")))))</f>
        <v>#REF!</v>
      </c>
      <c r="U98" s="84"/>
      <c r="V98" s="487" t="e">
        <f aca="false">IF($AC$112=$BC$38,BB65,IF($AC$112=$BK$38,BJ65,IF($AC$112=$BS$38,BR65,IF($AC$112=$CA$38,BZ65,""))))</f>
        <v>#REF!</v>
      </c>
      <c r="W98" s="487" t="e">
        <f aca="false">IF($AC$112=$BC$38,BC65,IF($AC$112=$BK$38,BK65,IF($AC$112=$BS$38,BS65,IF($AC$112=$CA$38,CA65,""))))</f>
        <v>#REF!</v>
      </c>
      <c r="X98" s="487" t="e">
        <f aca="false">IF($AC$112=$BC$38,BD65,IF($AC$112=$BK$38,BL65,IF($AC$112=$BS$38,BT65,IF($AC$112=$CA$38,CB65,""))))</f>
        <v>#REF!</v>
      </c>
      <c r="Y98" s="487" t="e">
        <f aca="false">IF($AC$112=$BC$38,BE65,IF($AC$112=$BK$38,BM65,IF($AC$112=$BS$38,BU65,IF($AC$112=$CA$38,CC65,""))))</f>
        <v>#REF!</v>
      </c>
      <c r="Z98" s="487" t="e">
        <f aca="false">IF($AC$112=$BC$38,BF65,IF($AC$112=$BK$38,BN65,IF($AC$112=$BS$38,BV65,IF($AC$112=$CA$38,CD65,""))))</f>
        <v>#REF!</v>
      </c>
      <c r="AA98" s="487" t="e">
        <f aca="false">IF($AC$112=$BC$38,BG65,IF($AC$112=$BK$38,BO65,IF($AC$112=$BS$38,BW65,IF($AC$112=$CA$38,CE65,""))))</f>
        <v>#REF!</v>
      </c>
      <c r="AB98" s="487" t="e">
        <f aca="false">IF($AC$112=$BC$38,BH65,IF($AC$112=$BK$38,BP65,IF($AC$112=$BS$38,BX65,IF($AC$112=$CA$38,CF65,""))))</f>
        <v>#REF!</v>
      </c>
      <c r="AD98" s="508"/>
      <c r="AE98" s="508"/>
    </row>
    <row r="99" customFormat="false" ht="12.75" hidden="false" customHeight="false" outlineLevel="0" collapsed="false">
      <c r="J99" s="513" t="e">
        <f aca="false">IF(G65="",NA(),3)</f>
        <v>#REF!</v>
      </c>
      <c r="K99" s="514" t="e">
        <f aca="false">IF(G65="",NA(),F65)</f>
        <v>#REF!</v>
      </c>
      <c r="L99" s="514" t="e">
        <f aca="false">IF(G65="",NA(),G65)</f>
        <v>#REF!</v>
      </c>
      <c r="N99" s="495" t="e">
        <f aca="false">IF($AC$111=$O$38,N66,IF($AC$111=$W$38,V66,IF($AC$111=$AE$38,AD66,IF($AC$111=$AM$38,AL66,IF($AC$111=$AU$38,AT66,"")))))</f>
        <v>#REF!</v>
      </c>
      <c r="O99" s="487" t="e">
        <f aca="false">IF($AC$112=$O$38,O66,IF($AC$112=$W$38,W66,IF($AC$112=$AE$38,AE66,IF($AC$112=$AM$38,AM66,IF($AC$112=$AU$38,AU66,"")))))</f>
        <v>#REF!</v>
      </c>
      <c r="P99" s="487" t="e">
        <f aca="false">IF($AC$112=$O$38,P66,IF($AC$112=$W$38,X66,IF($AC$112=$AE$38,AF66,IF($AC$112=$AM$38,AN66,IF($AC$112=$AU$38,AV66,"")))))</f>
        <v>#REF!</v>
      </c>
      <c r="Q99" s="487" t="e">
        <f aca="false">IF($AC$112=$O$38,Q66,IF($AC$112=$W$38,Y66,IF($AC$112=$AE$38,AG66,IF($AC$112=$AM$38,AO66,IF($AC$112=$AU$38,AW66,"")))))</f>
        <v>#REF!</v>
      </c>
      <c r="R99" s="487" t="e">
        <f aca="false">IF($AC$112=$O$38,R66,IF($AC$112=$W$38,Z66,IF($AC$112=$AE$38,AH66,IF($AC$112=$AM$38,AP66,IF($AC$112=$AU$38,AX66,"")))))</f>
        <v>#REF!</v>
      </c>
      <c r="S99" s="487" t="e">
        <f aca="false">IF($AC$112=$O$38,S66,IF($AC$112=$W$38,AA66,IF($AC$112=$AE$38,AI66,IF($AC$112=$AM$38,AQ66,IF($AC$112=$AU$38,AY66,"")))))</f>
        <v>#REF!</v>
      </c>
      <c r="T99" s="487" t="e">
        <f aca="false">IF($AC$112=$O$38,T66,IF($AC$112=$W$38,AB66,IF($AC$112=$AE$38,AJ66,IF($AC$112=$AM$38,AR66,IF($AC$112=$AU$38,AZ66,"")))))</f>
        <v>#REF!</v>
      </c>
      <c r="U99" s="84"/>
      <c r="V99" s="487" t="e">
        <f aca="false">IF($AC$112=$BC$38,BB66,IF($AC$112=$BK$38,BJ66,IF($AC$112=$BS$38,BR66,IF($AC$112=$CA$38,BZ66,""))))</f>
        <v>#REF!</v>
      </c>
      <c r="W99" s="487" t="e">
        <f aca="false">IF($AC$112=$BC$38,BC66,IF($AC$112=$BK$38,BK66,IF($AC$112=$BS$38,BS66,IF($AC$112=$CA$38,CA66,""))))</f>
        <v>#REF!</v>
      </c>
      <c r="X99" s="487" t="e">
        <f aca="false">IF($AC$112=$BC$38,BD66,IF($AC$112=$BK$38,BL66,IF($AC$112=$BS$38,BT66,IF($AC$112=$CA$38,CB66,""))))</f>
        <v>#REF!</v>
      </c>
      <c r="Y99" s="487" t="e">
        <f aca="false">IF($AC$112=$BC$38,BE66,IF($AC$112=$BK$38,BM66,IF($AC$112=$BS$38,BU66,IF($AC$112=$CA$38,CC66,""))))</f>
        <v>#REF!</v>
      </c>
      <c r="Z99" s="487" t="e">
        <f aca="false">IF($AC$112=$BC$38,BF66,IF($AC$112=$BK$38,BN66,IF($AC$112=$BS$38,BV66,IF($AC$112=$CA$38,CD66,""))))</f>
        <v>#REF!</v>
      </c>
      <c r="AA99" s="487" t="e">
        <f aca="false">IF($AC$112=$BC$38,BG66,IF($AC$112=$BK$38,BO66,IF($AC$112=$BS$38,BW66,IF($AC$112=$CA$38,CE66,""))))</f>
        <v>#REF!</v>
      </c>
      <c r="AB99" s="487" t="e">
        <f aca="false">IF($AC$112=$BC$38,BH66,IF($AC$112=$BK$38,BP66,IF($AC$112=$BS$38,BX66,IF($AC$112=$CA$38,CF66,""))))</f>
        <v>#REF!</v>
      </c>
      <c r="AD99" s="508"/>
      <c r="AE99" s="508"/>
    </row>
    <row r="100" customFormat="false" ht="12.75" hidden="false" customHeight="false" outlineLevel="0" collapsed="false">
      <c r="J100" s="513" t="e">
        <f aca="false">IF(G66="",NA(),3)</f>
        <v>#REF!</v>
      </c>
      <c r="K100" s="514" t="e">
        <f aca="false">IF(G66="",NA(),F66)</f>
        <v>#REF!</v>
      </c>
      <c r="L100" s="514" t="e">
        <f aca="false">IF(G66="",NA(),G66)</f>
        <v>#REF!</v>
      </c>
      <c r="N100" s="495" t="e">
        <f aca="false">IF($AC$111=$O$38,N67,IF($AC$111=$W$38,V67,IF($AC$111=$AE$38,AD67,IF($AC$111=$AM$38,AL67,IF($AC$111=$AU$38,AT67,"")))))</f>
        <v>#REF!</v>
      </c>
      <c r="O100" s="487" t="e">
        <f aca="false">IF($AC$112=$O$38,O67,IF($AC$112=$W$38,W67,IF($AC$112=$AE$38,AE67,IF($AC$112=$AM$38,AM67,IF($AC$112=$AU$38,AU67,"")))))</f>
        <v>#REF!</v>
      </c>
      <c r="P100" s="487" t="e">
        <f aca="false">IF($AC$112=$O$38,P67,IF($AC$112=$W$38,X67,IF($AC$112=$AE$38,AF67,IF($AC$112=$AM$38,AN67,IF($AC$112=$AU$38,AV67,"")))))</f>
        <v>#REF!</v>
      </c>
      <c r="Q100" s="487" t="e">
        <f aca="false">IF($AC$112=$O$38,Q67,IF($AC$112=$W$38,Y67,IF($AC$112=$AE$38,AG67,IF($AC$112=$AM$38,AO67,IF($AC$112=$AU$38,AW67,"")))))</f>
        <v>#REF!</v>
      </c>
      <c r="R100" s="487" t="e">
        <f aca="false">IF($AC$112=$O$38,R67,IF($AC$112=$W$38,Z67,IF($AC$112=$AE$38,AH67,IF($AC$112=$AM$38,AP67,IF($AC$112=$AU$38,AX67,"")))))</f>
        <v>#REF!</v>
      </c>
      <c r="S100" s="487" t="e">
        <f aca="false">IF($AC$112=$O$38,S67,IF($AC$112=$W$38,AA67,IF($AC$112=$AE$38,AI67,IF($AC$112=$AM$38,AQ67,IF($AC$112=$AU$38,AY67,"")))))</f>
        <v>#REF!</v>
      </c>
      <c r="T100" s="487" t="e">
        <f aca="false">IF($AC$112=$O$38,T67,IF($AC$112=$W$38,AB67,IF($AC$112=$AE$38,AJ67,IF($AC$112=$AM$38,AR67,IF($AC$112=$AU$38,AZ67,"")))))</f>
        <v>#REF!</v>
      </c>
      <c r="U100" s="84"/>
      <c r="V100" s="487" t="e">
        <f aca="false">IF($AC$112=$BC$38,BB67,IF($AC$112=$BK$38,BJ67,IF($AC$112=$BS$38,BR67,IF($AC$112=$CA$38,BZ67,""))))</f>
        <v>#REF!</v>
      </c>
      <c r="W100" s="487" t="e">
        <f aca="false">IF($AC$112=$BC$38,BC67,IF($AC$112=$BK$38,BK67,IF($AC$112=$BS$38,BS67,IF($AC$112=$CA$38,CA67,""))))</f>
        <v>#REF!</v>
      </c>
      <c r="X100" s="487" t="e">
        <f aca="false">IF($AC$112=$BC$38,BD67,IF($AC$112=$BK$38,BL67,IF($AC$112=$BS$38,BT67,IF($AC$112=$CA$38,CB67,""))))</f>
        <v>#REF!</v>
      </c>
      <c r="Y100" s="487" t="e">
        <f aca="false">IF($AC$112=$BC$38,BE67,IF($AC$112=$BK$38,BM67,IF($AC$112=$BS$38,BU67,IF($AC$112=$CA$38,CC67,""))))</f>
        <v>#REF!</v>
      </c>
      <c r="Z100" s="487" t="e">
        <f aca="false">IF($AC$112=$BC$38,BF67,IF($AC$112=$BK$38,BN67,IF($AC$112=$BS$38,BV67,IF($AC$112=$CA$38,CD67,""))))</f>
        <v>#REF!</v>
      </c>
      <c r="AA100" s="487" t="e">
        <f aca="false">IF($AC$112=$BC$38,BG67,IF($AC$112=$BK$38,BO67,IF($AC$112=$BS$38,BW67,IF($AC$112=$CA$38,CE67,""))))</f>
        <v>#REF!</v>
      </c>
      <c r="AB100" s="487" t="e">
        <f aca="false">IF($AC$112=$BC$38,BH67,IF($AC$112=$BK$38,BP67,IF($AC$112=$BS$38,BX67,IF($AC$112=$CA$38,CF67,""))))</f>
        <v>#REF!</v>
      </c>
      <c r="AD100" s="508"/>
      <c r="AE100" s="508"/>
    </row>
    <row r="101" customFormat="false" ht="12.75" hidden="false" customHeight="false" outlineLevel="0" collapsed="false">
      <c r="J101" s="513" t="e">
        <f aca="false">IF(G67="",NA(),3)</f>
        <v>#REF!</v>
      </c>
      <c r="K101" s="514" t="e">
        <f aca="false">IF(G67="",NA(),F67)</f>
        <v>#REF!</v>
      </c>
      <c r="L101" s="514" t="e">
        <f aca="false">IF(G67="",NA(),G67)</f>
        <v>#REF!</v>
      </c>
      <c r="N101" s="495" t="e">
        <f aca="false">IF($AC$111=$O$38,N68,IF($AC$111=$W$38,V68,IF($AC$111=$AE$38,AD68,IF($AC$111=$AM$38,AL68,IF($AC$111=$AU$38,AT68,"")))))</f>
        <v>#REF!</v>
      </c>
      <c r="O101" s="487" t="e">
        <f aca="false">IF($AC$112=$O$38,O68,IF($AC$112=$W$38,W68,IF($AC$112=$AE$38,AE68,IF($AC$112=$AM$38,AM68,IF($AC$112=$AU$38,AU68,"")))))</f>
        <v>#REF!</v>
      </c>
      <c r="P101" s="487" t="e">
        <f aca="false">IF($AC$112=$O$38,P68,IF($AC$112=$W$38,X68,IF($AC$112=$AE$38,AF68,IF($AC$112=$AM$38,AN68,IF($AC$112=$AU$38,AV68,"")))))</f>
        <v>#REF!</v>
      </c>
      <c r="Q101" s="487" t="e">
        <f aca="false">IF($AC$112=$O$38,Q68,IF($AC$112=$W$38,Y68,IF($AC$112=$AE$38,AG68,IF($AC$112=$AM$38,AO68,IF($AC$112=$AU$38,AW68,"")))))</f>
        <v>#REF!</v>
      </c>
      <c r="R101" s="487" t="e">
        <f aca="false">IF($AC$112=$O$38,R68,IF($AC$112=$W$38,Z68,IF($AC$112=$AE$38,AH68,IF($AC$112=$AM$38,AP68,IF($AC$112=$AU$38,AX68,"")))))</f>
        <v>#REF!</v>
      </c>
      <c r="S101" s="487" t="e">
        <f aca="false">IF($AC$112=$O$38,S68,IF($AC$112=$W$38,AA68,IF($AC$112=$AE$38,AI68,IF($AC$112=$AM$38,AQ68,IF($AC$112=$AU$38,AY68,"")))))</f>
        <v>#REF!</v>
      </c>
      <c r="T101" s="487" t="e">
        <f aca="false">IF($AC$112=$O$38,T68,IF($AC$112=$W$38,AB68,IF($AC$112=$AE$38,AJ68,IF($AC$112=$AM$38,AR68,IF($AC$112=$AU$38,AZ68,"")))))</f>
        <v>#REF!</v>
      </c>
      <c r="U101" s="84"/>
      <c r="V101" s="487" t="e">
        <f aca="false">IF($AC$112=$BC$38,BB68,IF($AC$112=$BK$38,BJ68,IF($AC$112=$BS$38,BR68,IF($AC$112=$CA$38,BZ68,""))))</f>
        <v>#REF!</v>
      </c>
      <c r="W101" s="487" t="e">
        <f aca="false">IF($AC$112=$BC$38,BC68,IF($AC$112=$BK$38,BK68,IF($AC$112=$BS$38,BS68,IF($AC$112=$CA$38,CA68,""))))</f>
        <v>#REF!</v>
      </c>
      <c r="X101" s="487" t="e">
        <f aca="false">IF($AC$112=$BC$38,BD68,IF($AC$112=$BK$38,BL68,IF($AC$112=$BS$38,BT68,IF($AC$112=$CA$38,CB68,""))))</f>
        <v>#REF!</v>
      </c>
      <c r="Y101" s="487" t="e">
        <f aca="false">IF($AC$112=$BC$38,BE68,IF($AC$112=$BK$38,BM68,IF($AC$112=$BS$38,BU68,IF($AC$112=$CA$38,CC68,""))))</f>
        <v>#REF!</v>
      </c>
      <c r="Z101" s="487" t="e">
        <f aca="false">IF($AC$112=$BC$38,BF68,IF($AC$112=$BK$38,BN68,IF($AC$112=$BS$38,BV68,IF($AC$112=$CA$38,CD68,""))))</f>
        <v>#REF!</v>
      </c>
      <c r="AA101" s="487" t="e">
        <f aca="false">IF($AC$112=$BC$38,BG68,IF($AC$112=$BK$38,BO68,IF($AC$112=$BS$38,BW68,IF($AC$112=$CA$38,CE68,""))))</f>
        <v>#REF!</v>
      </c>
      <c r="AB101" s="487" t="e">
        <f aca="false">IF($AC$112=$BC$38,BH68,IF($AC$112=$BK$38,BP68,IF($AC$112=$BS$38,BX68,IF($AC$112=$CA$38,CF68,""))))</f>
        <v>#REF!</v>
      </c>
      <c r="AD101" s="508"/>
      <c r="AE101" s="508"/>
    </row>
    <row r="102" s="84" customFormat="true" ht="12.75" hidden="false" customHeight="false" outlineLevel="0" collapsed="false">
      <c r="J102" s="513" t="e">
        <f aca="false">IF(G68="",NA(),3)</f>
        <v>#REF!</v>
      </c>
      <c r="K102" s="514" t="e">
        <f aca="false">IF(G68="",NA(),F68)</f>
        <v>#REF!</v>
      </c>
      <c r="L102" s="514" t="e">
        <f aca="false">IF(G68="",NA(),G68)</f>
        <v>#REF!</v>
      </c>
      <c r="N102" s="495" t="e">
        <f aca="false">IF($AC$111=$O$38,N69,IF($AC$111=$W$38,V69,IF($AC$111=$AE$38,AD69,IF($AC$111=$AM$38,AL69,IF($AC$111=$AU$38,AT69,"")))))</f>
        <v>#REF!</v>
      </c>
      <c r="O102" s="487" t="e">
        <f aca="false">IF($AC$112=$O$38,O69,IF($AC$112=$W$38,W69,IF($AC$112=$AE$38,AE69,IF($AC$112=$AM$38,AM69,IF($AC$112=$AU$38,AU69,"")))))</f>
        <v>#REF!</v>
      </c>
      <c r="P102" s="487" t="e">
        <f aca="false">IF($AC$112=$O$38,P69,IF($AC$112=$W$38,X69,IF($AC$112=$AE$38,AF69,IF($AC$112=$AM$38,AN69,IF($AC$112=$AU$38,AV69,"")))))</f>
        <v>#REF!</v>
      </c>
      <c r="Q102" s="487" t="e">
        <f aca="false">IF($AC$112=$O$38,Q69,IF($AC$112=$W$38,Y69,IF($AC$112=$AE$38,AG69,IF($AC$112=$AM$38,AO69,IF($AC$112=$AU$38,AW69,"")))))</f>
        <v>#REF!</v>
      </c>
      <c r="R102" s="487" t="e">
        <f aca="false">IF($AC$112=$O$38,R69,IF($AC$112=$W$38,Z69,IF($AC$112=$AE$38,AH69,IF($AC$112=$AM$38,AP69,IF($AC$112=$AU$38,AX69,"")))))</f>
        <v>#REF!</v>
      </c>
      <c r="S102" s="487" t="e">
        <f aca="false">IF($AC$112=$O$38,S69,IF($AC$112=$W$38,AA69,IF($AC$112=$AE$38,AI69,IF($AC$112=$AM$38,AQ69,IF($AC$112=$AU$38,AY69,"")))))</f>
        <v>#REF!</v>
      </c>
      <c r="T102" s="487" t="e">
        <f aca="false">IF($AC$112=$O$38,T69,IF($AC$112=$W$38,AB69,IF($AC$112=$AE$38,AJ69,IF($AC$112=$AM$38,AR69,IF($AC$112=$AU$38,AZ69,"")))))</f>
        <v>#REF!</v>
      </c>
      <c r="V102" s="487" t="e">
        <f aca="false">IF($AC$112=$BC$38,BB69,IF($AC$112=$BK$38,BJ69,IF($AC$112=$BS$38,BR69,IF($AC$112=$CA$38,BZ69,""))))</f>
        <v>#REF!</v>
      </c>
      <c r="W102" s="487" t="e">
        <f aca="false">IF($AC$112=$BC$38,BC69,IF($AC$112=$BK$38,BK69,IF($AC$112=$BS$38,BS69,IF($AC$112=$CA$38,CA69,""))))</f>
        <v>#REF!</v>
      </c>
      <c r="X102" s="487" t="e">
        <f aca="false">IF($AC$112=$BC$38,BD69,IF($AC$112=$BK$38,BL69,IF($AC$112=$BS$38,BT69,IF($AC$112=$CA$38,CB69,""))))</f>
        <v>#REF!</v>
      </c>
      <c r="Y102" s="487" t="e">
        <f aca="false">IF($AC$112=$BC$38,BE69,IF($AC$112=$BK$38,BM69,IF($AC$112=$BS$38,BU69,IF($AC$112=$CA$38,CC69,""))))</f>
        <v>#REF!</v>
      </c>
      <c r="Z102" s="487" t="e">
        <f aca="false">IF($AC$112=$BC$38,BF69,IF($AC$112=$BK$38,BN69,IF($AC$112=$BS$38,BV69,IF($AC$112=$CA$38,CD69,""))))</f>
        <v>#REF!</v>
      </c>
      <c r="AA102" s="487" t="e">
        <f aca="false">IF($AC$112=$BC$38,BG69,IF($AC$112=$BK$38,BO69,IF($AC$112=$BS$38,BW69,IF($AC$112=$CA$38,CE69,""))))</f>
        <v>#REF!</v>
      </c>
      <c r="AB102" s="487" t="e">
        <f aca="false">IF($AC$112=$BC$38,BH69,IF($AC$112=$BK$38,BP69,IF($AC$112=$BS$38,BX69,IF($AC$112=$CA$38,CF69,""))))</f>
        <v>#REF!</v>
      </c>
      <c r="AE102" s="508"/>
    </row>
    <row r="103" customFormat="false" ht="12.75" hidden="false" customHeight="false" outlineLevel="0" collapsed="false">
      <c r="J103" s="513" t="e">
        <f aca="false">IF(G69="",NA(),3)</f>
        <v>#REF!</v>
      </c>
      <c r="K103" s="514" t="e">
        <f aca="false">IF(G69="",NA(),F69)</f>
        <v>#REF!</v>
      </c>
      <c r="L103" s="514" t="e">
        <f aca="false">IF(G69="",NA(),G69)</f>
        <v>#REF!</v>
      </c>
      <c r="N103" s="495" t="e">
        <f aca="false">IF($AC$111=$O$38,N70,IF($AC$111=$W$38,V70,IF($AC$111=$AE$38,AD70,IF($AC$111=$AM$38,AL70,IF($AC$111=$AU$38,AT70,"")))))</f>
        <v>#REF!</v>
      </c>
      <c r="O103" s="487" t="e">
        <f aca="false">IF($AC$112=$O$38,O70,IF($AC$112=$W$38,W70,IF($AC$112=$AE$38,AE70,IF($AC$112=$AM$38,AM70,IF($AC$112=$AU$38,AU70,"")))))</f>
        <v>#REF!</v>
      </c>
      <c r="P103" s="487" t="e">
        <f aca="false">IF($AC$112=$O$38,P70,IF($AC$112=$W$38,X70,IF($AC$112=$AE$38,AF70,IF($AC$112=$AM$38,AN70,IF($AC$112=$AU$38,AV70,"")))))</f>
        <v>#REF!</v>
      </c>
      <c r="Q103" s="487" t="e">
        <f aca="false">IF($AC$112=$O$38,Q70,IF($AC$112=$W$38,Y70,IF($AC$112=$AE$38,AG70,IF($AC$112=$AM$38,AO70,IF($AC$112=$AU$38,AW70,"")))))</f>
        <v>#REF!</v>
      </c>
      <c r="R103" s="487" t="e">
        <f aca="false">IF($AC$112=$O$38,R70,IF($AC$112=$W$38,Z70,IF($AC$112=$AE$38,AH70,IF($AC$112=$AM$38,AP70,IF($AC$112=$AU$38,AX70,"")))))</f>
        <v>#REF!</v>
      </c>
      <c r="S103" s="487" t="e">
        <f aca="false">IF($AC$112=$O$38,S70,IF($AC$112=$W$38,AA70,IF($AC$112=$AE$38,AI70,IF($AC$112=$AM$38,AQ70,IF($AC$112=$AU$38,AY70,"")))))</f>
        <v>#REF!</v>
      </c>
      <c r="T103" s="487" t="e">
        <f aca="false">IF($AC$112=$O$38,T70,IF($AC$112=$W$38,AB70,IF($AC$112=$AE$38,AJ70,IF($AC$112=$AM$38,AR70,IF($AC$112=$AU$38,AZ70,"")))))</f>
        <v>#REF!</v>
      </c>
      <c r="V103" s="487" t="e">
        <f aca="false">IF($AC$112=$BC$38,BB70,IF($AC$112=$BK$38,BJ70,IF($AC$112=$BS$38,BR70,IF($AC$112=$CA$38,BZ70,""))))</f>
        <v>#REF!</v>
      </c>
      <c r="W103" s="487" t="e">
        <f aca="false">IF($AC$112=$BC$38,BC70,IF($AC$112=$BK$38,BK70,IF($AC$112=$BS$38,BS70,IF($AC$112=$CA$38,CA70,""))))</f>
        <v>#REF!</v>
      </c>
      <c r="X103" s="487" t="e">
        <f aca="false">IF($AC$112=$BC$38,BD70,IF($AC$112=$BK$38,BL70,IF($AC$112=$BS$38,BT70,IF($AC$112=$CA$38,CB70,""))))</f>
        <v>#REF!</v>
      </c>
      <c r="Y103" s="487" t="e">
        <f aca="false">IF($AC$112=$BC$38,BE70,IF($AC$112=$BK$38,BM70,IF($AC$112=$BS$38,BU70,IF($AC$112=$CA$38,CC70,""))))</f>
        <v>#REF!</v>
      </c>
      <c r="Z103" s="487" t="e">
        <f aca="false">IF($AC$112=$BC$38,BF70,IF($AC$112=$BK$38,BN70,IF($AC$112=$BS$38,BV70,IF($AC$112=$CA$38,CD70,""))))</f>
        <v>#REF!</v>
      </c>
      <c r="AA103" s="487" t="e">
        <f aca="false">IF($AC$112=$BC$38,BG70,IF($AC$112=$BK$38,BO70,IF($AC$112=$BS$38,BW70,IF($AC$112=$CA$38,CE70,""))))</f>
        <v>#REF!</v>
      </c>
      <c r="AB103" s="487" t="e">
        <f aca="false">IF($AC$112=$BC$38,BH70,IF($AC$112=$BK$38,BP70,IF($AC$112=$BS$38,BX70,IF($AC$112=$CA$38,CF70,""))))</f>
        <v>#REF!</v>
      </c>
    </row>
    <row r="104" customFormat="false" ht="12.75" hidden="false" customHeight="false" outlineLevel="0" collapsed="false">
      <c r="J104" s="513" t="e">
        <f aca="false">IF(G70="",NA(),3)</f>
        <v>#REF!</v>
      </c>
      <c r="K104" s="514" t="e">
        <f aca="false">IF(G70="",NA(),F70)</f>
        <v>#REF!</v>
      </c>
      <c r="L104" s="514" t="e">
        <f aca="false">IF(G70="",NA(),G70)</f>
        <v>#REF!</v>
      </c>
    </row>
    <row r="105" customFormat="false" ht="12.75" hidden="false" customHeight="false" outlineLevel="0" collapsed="false">
      <c r="J105" s="513" t="e">
        <f aca="false">IF(G41="",NA(),1)</f>
        <v>#REF!</v>
      </c>
      <c r="K105" s="522" t="e">
        <f aca="false">IF(G41="",NA(),F41)</f>
        <v>#REF!</v>
      </c>
      <c r="L105" s="514" t="e">
        <f aca="false">IF(H41="",NA(),H41)</f>
        <v>#REF!</v>
      </c>
      <c r="O105" s="494" t="s">
        <v>459</v>
      </c>
      <c r="P105" s="494"/>
      <c r="Q105" s="494"/>
      <c r="R105" s="494"/>
      <c r="S105" s="494"/>
      <c r="T105" s="494"/>
      <c r="AQ105" s="509" t="e">
        <f aca="false">IF(G41="",NA(),1)</f>
        <v>#REF!</v>
      </c>
      <c r="AR105" s="509" t="e">
        <f aca="false">IF(G41="",NA(),F41)</f>
        <v>#REF!</v>
      </c>
      <c r="AS105" s="455" t="e">
        <f aca="false">IF(G41="",NA(),G41)</f>
        <v>#REF!</v>
      </c>
      <c r="AT105" s="455" t="e">
        <f aca="false">IF(H41="",NA(),H41)</f>
        <v>#REF!</v>
      </c>
      <c r="AU105" s="455" t="e">
        <f aca="false">IF(I41="",NA(),I41)</f>
        <v>#REF!</v>
      </c>
    </row>
    <row r="106" customFormat="false" ht="12.75" hidden="false" customHeight="false" outlineLevel="0" collapsed="false">
      <c r="J106" s="513" t="e">
        <f aca="false">IF(G42="",NA(),1)</f>
        <v>#REF!</v>
      </c>
      <c r="K106" s="522" t="e">
        <f aca="false">IF(G42="",NA(),F42)</f>
        <v>#REF!</v>
      </c>
      <c r="L106" s="514" t="e">
        <f aca="false">IF(H42="",NA(),H42)</f>
        <v>#REF!</v>
      </c>
      <c r="O106" s="492" t="s">
        <v>412</v>
      </c>
      <c r="P106" s="492" t="s">
        <v>418</v>
      </c>
      <c r="Q106" s="492" t="s">
        <v>421</v>
      </c>
      <c r="R106" s="492" t="s">
        <v>412</v>
      </c>
      <c r="S106" s="492" t="s">
        <v>418</v>
      </c>
      <c r="T106" s="492" t="s">
        <v>421</v>
      </c>
      <c r="AQ106" s="509" t="e">
        <f aca="false">IF(G42="",NA(),1)</f>
        <v>#REF!</v>
      </c>
      <c r="AR106" s="509" t="e">
        <f aca="false">IF(G42="",NA(),F42)</f>
        <v>#REF!</v>
      </c>
      <c r="AS106" s="455" t="e">
        <f aca="false">IF(G42="",NA(),G42)</f>
        <v>#REF!</v>
      </c>
      <c r="AT106" s="455" t="e">
        <f aca="false">IF(H42="",NA(),H42)</f>
        <v>#REF!</v>
      </c>
      <c r="AU106" s="455" t="e">
        <f aca="false">IF(I42="",NA(),I42)</f>
        <v>#REF!</v>
      </c>
    </row>
    <row r="107" customFormat="false" ht="12.75" hidden="false" customHeight="false" outlineLevel="0" collapsed="false">
      <c r="J107" s="513" t="e">
        <f aca="false">IF(G43="",NA(),1)</f>
        <v>#REF!</v>
      </c>
      <c r="K107" s="522" t="e">
        <f aca="false">IF(G43="",NA(),F43)</f>
        <v>#REF!</v>
      </c>
      <c r="L107" s="514" t="e">
        <f aca="false">IF(H43="",NA(),H43)</f>
        <v>#REF!</v>
      </c>
      <c r="O107" s="494" t="s">
        <v>254</v>
      </c>
      <c r="P107" s="494"/>
      <c r="Q107" s="494"/>
      <c r="R107" s="494" t="s">
        <v>257</v>
      </c>
      <c r="S107" s="494"/>
      <c r="T107" s="494"/>
      <c r="V107" s="487" t="s">
        <v>254</v>
      </c>
      <c r="W107" s="487" t="s">
        <v>254</v>
      </c>
      <c r="X107" s="487" t="s">
        <v>460</v>
      </c>
      <c r="Y107" s="487" t="s">
        <v>461</v>
      </c>
      <c r="Z107" s="487" t="s">
        <v>462</v>
      </c>
      <c r="AB107" s="523" t="s">
        <v>463</v>
      </c>
      <c r="AC107" s="523"/>
      <c r="AD107" s="523"/>
      <c r="AQ107" s="509" t="e">
        <f aca="false">IF(G43="",NA(),1)</f>
        <v>#REF!</v>
      </c>
      <c r="AR107" s="509" t="e">
        <f aca="false">IF(G43="",NA(),F43)</f>
        <v>#REF!</v>
      </c>
      <c r="AS107" s="455" t="e">
        <f aca="false">IF(G43="",NA(),G43)</f>
        <v>#REF!</v>
      </c>
      <c r="AT107" s="455" t="e">
        <f aca="false">IF(H43="",NA(),H43)</f>
        <v>#REF!</v>
      </c>
      <c r="AU107" s="455" t="e">
        <f aca="false">IF(I43="",NA(),I43)</f>
        <v>#REF!</v>
      </c>
    </row>
    <row r="108" customFormat="false" ht="12.75" hidden="false" customHeight="false" outlineLevel="0" collapsed="false">
      <c r="J108" s="513" t="e">
        <f aca="false">IF(G44="",NA(),1)</f>
        <v>#REF!</v>
      </c>
      <c r="K108" s="522" t="e">
        <f aca="false">IF(G44="",NA(),F44)</f>
        <v>#REF!</v>
      </c>
      <c r="L108" s="514" t="e">
        <f aca="false">IF(H44="",NA(),H44)</f>
        <v>#REF!</v>
      </c>
      <c r="N108" s="506" t="e">
        <f aca="false">IF($AC$111&gt;17,N74,V74)</f>
        <v>#REF!</v>
      </c>
      <c r="O108" s="487" t="e">
        <f aca="false">IF($AC$112&gt;5,O74,W74)</f>
        <v>#REF!</v>
      </c>
      <c r="P108" s="487" t="e">
        <f aca="false">IF($AC$112&gt;5,P74,X74)</f>
        <v>#REF!</v>
      </c>
      <c r="Q108" s="487" t="e">
        <f aca="false">IF($AC$112&gt;5,Q74,Y74)</f>
        <v>#REF!</v>
      </c>
      <c r="R108" s="487" t="e">
        <f aca="false">IF($AC$112&gt;5,R74,Z74)</f>
        <v>#REF!</v>
      </c>
      <c r="S108" s="487" t="e">
        <f aca="false">IF($AC$112&gt;5,S74,AA74)</f>
        <v>#REF!</v>
      </c>
      <c r="T108" s="487" t="e">
        <f aca="false">IF($AC$112&gt;5,T74,AB74)</f>
        <v>#REF!</v>
      </c>
      <c r="V108" s="487" t="e">
        <f aca="false">$K$71</f>
        <v>#REF!</v>
      </c>
      <c r="W108" s="487" t="e">
        <f aca="false">$L$71</f>
        <v>#REF!</v>
      </c>
      <c r="X108" s="487" t="e">
        <f aca="false">IF(#REF!=3,'Calculations (2)'!V108+('Calculations (2)'!$AC$110*'Calculations (2)'!W108),IF(#REF!=2,'Calculations (2)'!V108+('Calculations (2)'!$AC$109*'Calculations (2)'!W108)))</f>
        <v>#REF!</v>
      </c>
      <c r="Y108" s="487" t="e">
        <f aca="false">IF(#REF!=3,'Calculations (2)'!V108-('Calculations (2)'!$AC$110*'Calculations (2)'!W108),IF(#REF!=2,'Calculations (2)'!V108-('Calculations (2)'!$AC$109*'Calculations (2)'!W108)))</f>
        <v>#REF!</v>
      </c>
      <c r="Z108" s="487" t="e">
        <f aca="false">IF(#REF!=3,('Calculations (2)'!$AD$110*'Calculations (2)'!W108),IF(#REF!=2,('Calculations (2)'!$AD$109*'Calculations (2)'!W108)))</f>
        <v>#REF!</v>
      </c>
      <c r="AB108" s="523" t="s">
        <v>377</v>
      </c>
      <c r="AC108" s="523" t="s">
        <v>464</v>
      </c>
      <c r="AD108" s="523" t="s">
        <v>465</v>
      </c>
      <c r="AQ108" s="509" t="e">
        <f aca="false">IF(G44="",NA(),1)</f>
        <v>#REF!</v>
      </c>
      <c r="AR108" s="509" t="e">
        <f aca="false">IF(G44="",NA(),F44)</f>
        <v>#REF!</v>
      </c>
      <c r="AS108" s="455" t="e">
        <f aca="false">IF(G44="",NA(),G44)</f>
        <v>#REF!</v>
      </c>
      <c r="AT108" s="455" t="e">
        <f aca="false">IF(H44="",NA(),H44)</f>
        <v>#REF!</v>
      </c>
      <c r="AU108" s="455" t="e">
        <f aca="false">IF(I44="",NA(),I44)</f>
        <v>#REF!</v>
      </c>
    </row>
    <row r="109" customFormat="false" ht="12.75" hidden="false" customHeight="false" outlineLevel="0" collapsed="false">
      <c r="J109" s="513" t="e">
        <f aca="false">IF(G45="",NA(),1)</f>
        <v>#REF!</v>
      </c>
      <c r="K109" s="522" t="e">
        <f aca="false">IF(G45="",NA(),F45)</f>
        <v>#REF!</v>
      </c>
      <c r="L109" s="514" t="e">
        <f aca="false">IF(H45="",NA(),H45)</f>
        <v>#REF!</v>
      </c>
      <c r="N109" s="506" t="e">
        <f aca="false">IF($AC$111&gt;17,N75,V75)</f>
        <v>#REF!</v>
      </c>
      <c r="O109" s="487" t="e">
        <f aca="false">IF($AC$112&gt;5,O75,W75)</f>
        <v>#REF!</v>
      </c>
      <c r="P109" s="487" t="e">
        <f aca="false">IF($AC$112&gt;5,P75,X75)</f>
        <v>#REF!</v>
      </c>
      <c r="Q109" s="487" t="e">
        <f aca="false">IF($AC$112&gt;5,Q75,Y75)</f>
        <v>#REF!</v>
      </c>
      <c r="R109" s="487" t="e">
        <f aca="false">IF($AC$112&gt;5,R75,Z75)</f>
        <v>#REF!</v>
      </c>
      <c r="S109" s="487" t="e">
        <f aca="false">IF($AC$112&gt;5,S75,AA75)</f>
        <v>#REF!</v>
      </c>
      <c r="T109" s="487" t="e">
        <f aca="false">IF($AC$112&gt;5,T75,AB75)</f>
        <v>#REF!</v>
      </c>
      <c r="V109" s="487" t="e">
        <f aca="false">$K$71</f>
        <v>#REF!</v>
      </c>
      <c r="W109" s="487" t="e">
        <f aca="false">$L$71</f>
        <v>#REF!</v>
      </c>
      <c r="X109" s="487" t="e">
        <f aca="false">IF(#REF!=3,'Calculations (2)'!V109+('Calculations (2)'!$AC$110*'Calculations (2)'!W109),IF(#REF!=2,'Calculations (2)'!V109+('Calculations (2)'!$AC$109*'Calculations (2)'!W109)))</f>
        <v>#REF!</v>
      </c>
      <c r="Y109" s="487" t="e">
        <f aca="false">IF(#REF!=3,'Calculations (2)'!V109-('Calculations (2)'!$AC$110*'Calculations (2)'!W109),IF(#REF!=2,'Calculations (2)'!V109-('Calculations (2)'!$AC$109*'Calculations (2)'!W109)))</f>
        <v>#REF!</v>
      </c>
      <c r="Z109" s="487" t="e">
        <f aca="false">IF(#REF!=3,('Calculations (2)'!$AD$110*'Calculations (2)'!W109),IF(#REF!=2,('Calculations (2)'!$AD$109*'Calculations (2)'!W109)))</f>
        <v>#REF!</v>
      </c>
      <c r="AB109" s="523" t="n">
        <v>2</v>
      </c>
      <c r="AC109" s="523" t="n">
        <v>1.88</v>
      </c>
      <c r="AD109" s="523" t="n">
        <v>3.27</v>
      </c>
      <c r="AQ109" s="509" t="e">
        <f aca="false">IF(G45="",NA(),1)</f>
        <v>#REF!</v>
      </c>
      <c r="AR109" s="509" t="e">
        <f aca="false">IF(G45="",NA(),F45)</f>
        <v>#REF!</v>
      </c>
      <c r="AS109" s="455" t="e">
        <f aca="false">IF(G45="",NA(),G45)</f>
        <v>#REF!</v>
      </c>
      <c r="AT109" s="455" t="e">
        <f aca="false">IF(H45="",NA(),H45)</f>
        <v>#REF!</v>
      </c>
      <c r="AU109" s="455" t="e">
        <f aca="false">IF(I45="",NA(),I45)</f>
        <v>#REF!</v>
      </c>
    </row>
    <row r="110" customFormat="false" ht="12.75" hidden="false" customHeight="false" outlineLevel="0" collapsed="false">
      <c r="J110" s="513" t="e">
        <f aca="false">IF(G46="",NA(),1)</f>
        <v>#REF!</v>
      </c>
      <c r="K110" s="522" t="e">
        <f aca="false">IF(G46="",NA(),F46)</f>
        <v>#REF!</v>
      </c>
      <c r="L110" s="514" t="e">
        <f aca="false">IF(H46="",NA(),H46)</f>
        <v>#REF!</v>
      </c>
      <c r="N110" s="506" t="e">
        <f aca="false">IF($AC$111&gt;17,N76,V76)</f>
        <v>#REF!</v>
      </c>
      <c r="O110" s="487" t="e">
        <f aca="false">IF($AC$112&gt;5,O76,W76)</f>
        <v>#REF!</v>
      </c>
      <c r="P110" s="487" t="e">
        <f aca="false">IF($AC$112&gt;5,P76,X76)</f>
        <v>#REF!</v>
      </c>
      <c r="Q110" s="487" t="e">
        <f aca="false">IF($AC$112&gt;5,Q76,Y76)</f>
        <v>#REF!</v>
      </c>
      <c r="R110" s="487" t="e">
        <f aca="false">IF($AC$112&gt;5,R76,Z76)</f>
        <v>#REF!</v>
      </c>
      <c r="S110" s="487" t="e">
        <f aca="false">IF($AC$112&gt;5,S76,AA76)</f>
        <v>#REF!</v>
      </c>
      <c r="T110" s="487" t="e">
        <f aca="false">IF($AC$112&gt;5,T76,AB76)</f>
        <v>#REF!</v>
      </c>
      <c r="V110" s="487" t="e">
        <f aca="false">$K$71</f>
        <v>#REF!</v>
      </c>
      <c r="W110" s="487" t="e">
        <f aca="false">$L$71</f>
        <v>#REF!</v>
      </c>
      <c r="X110" s="487" t="e">
        <f aca="false">IF(#REF!=3,'Calculations (2)'!V110+('Calculations (2)'!$AC$110*'Calculations (2)'!W110),IF(#REF!=2,'Calculations (2)'!V110+('Calculations (2)'!$AC$109*'Calculations (2)'!W110)))</f>
        <v>#REF!</v>
      </c>
      <c r="Y110" s="487" t="e">
        <f aca="false">IF(#REF!=3,'Calculations (2)'!V110-('Calculations (2)'!$AC$110*'Calculations (2)'!W110),IF(#REF!=2,'Calculations (2)'!V110-('Calculations (2)'!$AC$109*'Calculations (2)'!W110)))</f>
        <v>#REF!</v>
      </c>
      <c r="Z110" s="487" t="e">
        <f aca="false">IF(#REF!=3,('Calculations (2)'!$AD$110*'Calculations (2)'!W110),IF(#REF!=2,('Calculations (2)'!$AD$109*'Calculations (2)'!W110)))</f>
        <v>#REF!</v>
      </c>
      <c r="AB110" s="523" t="n">
        <v>3</v>
      </c>
      <c r="AC110" s="523" t="n">
        <v>1.023</v>
      </c>
      <c r="AD110" s="523" t="n">
        <v>2.575</v>
      </c>
      <c r="AQ110" s="509" t="e">
        <f aca="false">IF(G46="",NA(),1)</f>
        <v>#REF!</v>
      </c>
      <c r="AR110" s="509" t="e">
        <f aca="false">IF(G46="",NA(),F46)</f>
        <v>#REF!</v>
      </c>
      <c r="AS110" s="455" t="e">
        <f aca="false">IF(G46="",NA(),G46)</f>
        <v>#REF!</v>
      </c>
      <c r="AT110" s="455" t="e">
        <f aca="false">IF(H46="",NA(),H46)</f>
        <v>#REF!</v>
      </c>
      <c r="AU110" s="455" t="e">
        <f aca="false">IF(I46="",NA(),I46)</f>
        <v>#REF!</v>
      </c>
    </row>
    <row r="111" customFormat="false" ht="12.75" hidden="false" customHeight="false" outlineLevel="0" collapsed="false">
      <c r="J111" s="513" t="e">
        <f aca="false">IF(G47="",NA(),1)</f>
        <v>#REF!</v>
      </c>
      <c r="K111" s="522" t="e">
        <f aca="false">IF(G47="",NA(),F47)</f>
        <v>#REF!</v>
      </c>
      <c r="L111" s="514" t="e">
        <f aca="false">IF(H47="",NA(),H47)</f>
        <v>#REF!</v>
      </c>
      <c r="N111" s="506" t="e">
        <f aca="false">IF($AC$111&gt;17,N77,V77)</f>
        <v>#REF!</v>
      </c>
      <c r="O111" s="487" t="e">
        <f aca="false">IF($AC$112&gt;5,O77,W77)</f>
        <v>#REF!</v>
      </c>
      <c r="P111" s="487" t="e">
        <f aca="false">IF($AC$112&gt;5,P77,X77)</f>
        <v>#REF!</v>
      </c>
      <c r="Q111" s="487" t="e">
        <f aca="false">IF($AC$112&gt;5,Q77,Y77)</f>
        <v>#REF!</v>
      </c>
      <c r="R111" s="487" t="e">
        <f aca="false">IF($AC$112&gt;5,R77,Z77)</f>
        <v>#REF!</v>
      </c>
      <c r="S111" s="487" t="e">
        <f aca="false">IF($AC$112&gt;5,S77,AA77)</f>
        <v>#REF!</v>
      </c>
      <c r="T111" s="487" t="e">
        <f aca="false">IF($AC$112&gt;5,T77,AB77)</f>
        <v>#REF!</v>
      </c>
      <c r="V111" s="487" t="e">
        <f aca="false">$K$71</f>
        <v>#REF!</v>
      </c>
      <c r="W111" s="487" t="e">
        <f aca="false">$L$71</f>
        <v>#REF!</v>
      </c>
      <c r="X111" s="487" t="e">
        <f aca="false">IF(#REF!=3,'Calculations (2)'!V111+('Calculations (2)'!$AC$110*'Calculations (2)'!W111),IF(#REF!=2,'Calculations (2)'!V111+('Calculations (2)'!$AC$109*'Calculations (2)'!W111)))</f>
        <v>#REF!</v>
      </c>
      <c r="Y111" s="487" t="e">
        <f aca="false">IF(#REF!=3,'Calculations (2)'!V111-('Calculations (2)'!$AC$110*'Calculations (2)'!W111),IF(#REF!=2,'Calculations (2)'!V111-('Calculations (2)'!$AC$109*'Calculations (2)'!W111)))</f>
        <v>#REF!</v>
      </c>
      <c r="Z111" s="487" t="e">
        <f aca="false">IF(#REF!=3,('Calculations (2)'!$AD$110*'Calculations (2)'!W111),IF(#REF!=2,('Calculations (2)'!$AD$109*'Calculations (2)'!W111)))</f>
        <v>#REF!</v>
      </c>
      <c r="AB111" s="525" t="s">
        <v>466</v>
      </c>
      <c r="AC111" s="487" t="e">
        <f aca="false">#REF!*#REF!</f>
        <v>#REF!</v>
      </c>
      <c r="AQ111" s="509" t="e">
        <f aca="false">IF(G47="",NA(),1)</f>
        <v>#REF!</v>
      </c>
      <c r="AR111" s="509" t="e">
        <f aca="false">IF(G47="",NA(),F47)</f>
        <v>#REF!</v>
      </c>
      <c r="AS111" s="455" t="e">
        <f aca="false">IF(G47="",NA(),G47)</f>
        <v>#REF!</v>
      </c>
      <c r="AT111" s="455" t="e">
        <f aca="false">IF(H47="",NA(),H47)</f>
        <v>#REF!</v>
      </c>
      <c r="AU111" s="455" t="e">
        <f aca="false">IF(I47="",NA(),I47)</f>
        <v>#REF!</v>
      </c>
    </row>
    <row r="112" customFormat="false" ht="12.75" hidden="false" customHeight="false" outlineLevel="0" collapsed="false">
      <c r="J112" s="513" t="e">
        <f aca="false">IF(G48="",NA(),1)</f>
        <v>#REF!</v>
      </c>
      <c r="K112" s="522" t="e">
        <f aca="false">IF(G48="",NA(),F48)</f>
        <v>#REF!</v>
      </c>
      <c r="L112" s="514" t="e">
        <f aca="false">IF(H48="",NA(),H48)</f>
        <v>#REF!</v>
      </c>
      <c r="N112" s="506" t="e">
        <f aca="false">IF($AC$111&gt;17,N78,V78)</f>
        <v>#REF!</v>
      </c>
      <c r="O112" s="487" t="e">
        <f aca="false">IF($AC$112&gt;5,O78,W78)</f>
        <v>#REF!</v>
      </c>
      <c r="P112" s="487" t="e">
        <f aca="false">IF($AC$112&gt;5,P78,X78)</f>
        <v>#REF!</v>
      </c>
      <c r="Q112" s="487" t="e">
        <f aca="false">IF($AC$112&gt;5,Q78,Y78)</f>
        <v>#REF!</v>
      </c>
      <c r="R112" s="487" t="e">
        <f aca="false">IF($AC$112&gt;5,R78,Z78)</f>
        <v>#REF!</v>
      </c>
      <c r="S112" s="487" t="e">
        <f aca="false">IF($AC$112&gt;5,S78,AA78)</f>
        <v>#REF!</v>
      </c>
      <c r="T112" s="487" t="e">
        <f aca="false">IF($AC$112&gt;5,T78,AB78)</f>
        <v>#REF!</v>
      </c>
      <c r="V112" s="487" t="e">
        <f aca="false">$K$71</f>
        <v>#REF!</v>
      </c>
      <c r="W112" s="487" t="e">
        <f aca="false">$L$71</f>
        <v>#REF!</v>
      </c>
      <c r="X112" s="487" t="e">
        <f aca="false">IF(#REF!=3,'Calculations (2)'!V112+('Calculations (2)'!$AC$110*'Calculations (2)'!W112),IF(#REF!=2,'Calculations (2)'!V112+('Calculations (2)'!$AC$109*'Calculations (2)'!W112)))</f>
        <v>#REF!</v>
      </c>
      <c r="Y112" s="487" t="e">
        <f aca="false">IF(#REF!=3,'Calculations (2)'!V112-('Calculations (2)'!$AC$110*'Calculations (2)'!W112),IF(#REF!=2,'Calculations (2)'!V112-('Calculations (2)'!$AC$109*'Calculations (2)'!W112)))</f>
        <v>#REF!</v>
      </c>
      <c r="Z112" s="487" t="e">
        <f aca="false">IF(#REF!=3,('Calculations (2)'!$AD$110*'Calculations (2)'!W112),IF(#REF!=2,('Calculations (2)'!$AD$109*'Calculations (2)'!W112)))</f>
        <v>#REF!</v>
      </c>
      <c r="AB112" s="525" t="s">
        <v>467</v>
      </c>
      <c r="AC112" s="487" t="e">
        <f aca="false">#REF!</f>
        <v>#REF!</v>
      </c>
      <c r="AQ112" s="509" t="e">
        <f aca="false">IF(G48="",NA(),1)</f>
        <v>#REF!</v>
      </c>
      <c r="AR112" s="509" t="e">
        <f aca="false">IF(G48="",NA(),F48)</f>
        <v>#REF!</v>
      </c>
      <c r="AS112" s="455" t="e">
        <f aca="false">IF(G48="",NA(),G48)</f>
        <v>#REF!</v>
      </c>
      <c r="AT112" s="455" t="e">
        <f aca="false">IF(H48="",NA(),H48)</f>
        <v>#REF!</v>
      </c>
      <c r="AU112" s="455" t="e">
        <f aca="false">IF(I48="",NA(),I48)</f>
        <v>#REF!</v>
      </c>
    </row>
    <row r="113" customFormat="false" ht="12.75" hidden="false" customHeight="false" outlineLevel="0" collapsed="false">
      <c r="J113" s="513" t="e">
        <f aca="false">IF(G49="",NA(),1)</f>
        <v>#REF!</v>
      </c>
      <c r="K113" s="522" t="e">
        <f aca="false">IF(G49="",NA(),F49)</f>
        <v>#REF!</v>
      </c>
      <c r="L113" s="514" t="e">
        <f aca="false">IF(H49="",NA(),H49)</f>
        <v>#REF!</v>
      </c>
      <c r="N113" s="506" t="e">
        <f aca="false">IF($AC$111&gt;17,N79,V79)</f>
        <v>#REF!</v>
      </c>
      <c r="O113" s="487" t="e">
        <f aca="false">IF($AC$112&gt;5,O79,W79)</f>
        <v>#REF!</v>
      </c>
      <c r="P113" s="487" t="e">
        <f aca="false">IF($AC$112&gt;5,P79,X79)</f>
        <v>#REF!</v>
      </c>
      <c r="Q113" s="487" t="e">
        <f aca="false">IF($AC$112&gt;5,Q79,Y79)</f>
        <v>#REF!</v>
      </c>
      <c r="R113" s="487" t="e">
        <f aca="false">IF($AC$112&gt;5,R79,Z79)</f>
        <v>#REF!</v>
      </c>
      <c r="S113" s="487" t="e">
        <f aca="false">IF($AC$112&gt;5,S79,AA79)</f>
        <v>#REF!</v>
      </c>
      <c r="T113" s="487" t="e">
        <f aca="false">IF($AC$112&gt;5,T79,AB79)</f>
        <v>#REF!</v>
      </c>
      <c r="V113" s="487" t="e">
        <f aca="false">$K$71</f>
        <v>#REF!</v>
      </c>
      <c r="W113" s="487" t="e">
        <f aca="false">$L$71</f>
        <v>#REF!</v>
      </c>
      <c r="X113" s="487" t="e">
        <f aca="false">IF(#REF!=3,'Calculations (2)'!V113+('Calculations (2)'!$AC$110*'Calculations (2)'!W113),IF(#REF!=2,'Calculations (2)'!V113+('Calculations (2)'!$AC$109*'Calculations (2)'!W113)))</f>
        <v>#REF!</v>
      </c>
      <c r="Y113" s="487" t="e">
        <f aca="false">IF(#REF!=3,'Calculations (2)'!V113-('Calculations (2)'!$AC$110*'Calculations (2)'!W113),IF(#REF!=2,'Calculations (2)'!V113-('Calculations (2)'!$AC$109*'Calculations (2)'!W113)))</f>
        <v>#REF!</v>
      </c>
      <c r="Z113" s="487" t="e">
        <f aca="false">IF(#REF!=3,('Calculations (2)'!$AD$110*'Calculations (2)'!W113),IF(#REF!=2,('Calculations (2)'!$AD$109*'Calculations (2)'!W113)))</f>
        <v>#REF!</v>
      </c>
      <c r="AQ113" s="509" t="e">
        <f aca="false">IF(G49="",NA(),1)</f>
        <v>#REF!</v>
      </c>
      <c r="AR113" s="509" t="e">
        <f aca="false">IF(G49="",NA(),F49)</f>
        <v>#REF!</v>
      </c>
      <c r="AS113" s="455" t="e">
        <f aca="false">IF(G49="",NA(),G49)</f>
        <v>#REF!</v>
      </c>
      <c r="AT113" s="455" t="e">
        <f aca="false">IF(H49="",NA(),H49)</f>
        <v>#REF!</v>
      </c>
      <c r="AU113" s="455" t="e">
        <f aca="false">IF(I49="",NA(),I49)</f>
        <v>#REF!</v>
      </c>
    </row>
    <row r="114" customFormat="false" ht="12.75" hidden="false" customHeight="false" outlineLevel="0" collapsed="false">
      <c r="J114" s="513" t="e">
        <f aca="false">IF(G50="",NA(),1)</f>
        <v>#REF!</v>
      </c>
      <c r="K114" s="522" t="e">
        <f aca="false">IF(G50="",NA(),F50)</f>
        <v>#REF!</v>
      </c>
      <c r="L114" s="514" t="e">
        <f aca="false">IF(H50="",NA(),H50)</f>
        <v>#REF!</v>
      </c>
      <c r="N114" s="506" t="e">
        <f aca="false">IF($AC$111&gt;17,N80,V80)</f>
        <v>#REF!</v>
      </c>
      <c r="O114" s="487" t="e">
        <f aca="false">IF($AC$112&gt;5,O80,W80)</f>
        <v>#REF!</v>
      </c>
      <c r="P114" s="487" t="e">
        <f aca="false">IF($AC$112&gt;5,P80,X80)</f>
        <v>#REF!</v>
      </c>
      <c r="Q114" s="487" t="e">
        <f aca="false">IF($AC$112&gt;5,Q80,Y80)</f>
        <v>#REF!</v>
      </c>
      <c r="R114" s="487" t="e">
        <f aca="false">IF($AC$112&gt;5,R80,Z80)</f>
        <v>#REF!</v>
      </c>
      <c r="S114" s="487" t="e">
        <f aca="false">IF($AC$112&gt;5,S80,AA80)</f>
        <v>#REF!</v>
      </c>
      <c r="T114" s="487" t="e">
        <f aca="false">IF($AC$112&gt;5,T80,AB80)</f>
        <v>#REF!</v>
      </c>
      <c r="V114" s="487" t="e">
        <f aca="false">$K$71</f>
        <v>#REF!</v>
      </c>
      <c r="W114" s="487" t="e">
        <f aca="false">$L$71</f>
        <v>#REF!</v>
      </c>
      <c r="X114" s="487" t="e">
        <f aca="false">IF(#REF!=3,'Calculations (2)'!V114+('Calculations (2)'!$AC$110*'Calculations (2)'!W114),IF(#REF!=2,'Calculations (2)'!V114+('Calculations (2)'!$AC$109*'Calculations (2)'!W114)))</f>
        <v>#REF!</v>
      </c>
      <c r="Y114" s="487" t="e">
        <f aca="false">IF(#REF!=3,'Calculations (2)'!V114-('Calculations (2)'!$AC$110*'Calculations (2)'!W114),IF(#REF!=2,'Calculations (2)'!V114-('Calculations (2)'!$AC$109*'Calculations (2)'!W114)))</f>
        <v>#REF!</v>
      </c>
      <c r="Z114" s="487" t="e">
        <f aca="false">IF(#REF!=3,('Calculations (2)'!$AD$110*'Calculations (2)'!W114),IF(#REF!=2,('Calculations (2)'!$AD$109*'Calculations (2)'!W114)))</f>
        <v>#REF!</v>
      </c>
      <c r="AQ114" s="509" t="e">
        <f aca="false">IF(G50="",NA(),1)</f>
        <v>#REF!</v>
      </c>
      <c r="AR114" s="509" t="e">
        <f aca="false">IF(G50="",NA(),F50)</f>
        <v>#REF!</v>
      </c>
      <c r="AS114" s="455" t="e">
        <f aca="false">IF(G50="",NA(),G50)</f>
        <v>#REF!</v>
      </c>
      <c r="AT114" s="455" t="e">
        <f aca="false">IF(H50="",NA(),H50)</f>
        <v>#REF!</v>
      </c>
      <c r="AU114" s="455" t="e">
        <f aca="false">IF(I50="",NA(),I50)</f>
        <v>#REF!</v>
      </c>
    </row>
    <row r="115" customFormat="false" ht="12.75" hidden="false" customHeight="false" outlineLevel="0" collapsed="false">
      <c r="J115" s="513" t="e">
        <f aca="false">IF(G51="",NA(),2)</f>
        <v>#REF!</v>
      </c>
      <c r="K115" s="522" t="e">
        <f aca="false">IF(G51="",NA(),F51)</f>
        <v>#REF!</v>
      </c>
      <c r="L115" s="514" t="e">
        <f aca="false">IF(H51="",NA(),H51)</f>
        <v>#REF!</v>
      </c>
      <c r="N115" s="506" t="e">
        <f aca="false">IF($AC$111&gt;17,N81,V81)</f>
        <v>#REF!</v>
      </c>
      <c r="O115" s="487" t="e">
        <f aca="false">IF($AC$112&gt;5,O81,W81)</f>
        <v>#REF!</v>
      </c>
      <c r="P115" s="487" t="e">
        <f aca="false">IF($AC$112&gt;5,P81,X81)</f>
        <v>#REF!</v>
      </c>
      <c r="Q115" s="487" t="e">
        <f aca="false">IF($AC$112&gt;5,Q81,Y81)</f>
        <v>#REF!</v>
      </c>
      <c r="R115" s="487" t="e">
        <f aca="false">IF($AC$112&gt;5,R81,Z81)</f>
        <v>#REF!</v>
      </c>
      <c r="S115" s="487" t="e">
        <f aca="false">IF($AC$112&gt;5,S81,AA81)</f>
        <v>#REF!</v>
      </c>
      <c r="T115" s="487" t="e">
        <f aca="false">IF($AC$112&gt;5,T81,AB81)</f>
        <v>#REF!</v>
      </c>
      <c r="V115" s="487" t="e">
        <f aca="false">$K$71</f>
        <v>#REF!</v>
      </c>
      <c r="W115" s="487" t="e">
        <f aca="false">$L$71</f>
        <v>#REF!</v>
      </c>
      <c r="X115" s="487" t="e">
        <f aca="false">IF(#REF!=3,'Calculations (2)'!V115+('Calculations (2)'!$AC$110*'Calculations (2)'!W115),IF(#REF!=2,'Calculations (2)'!V115+('Calculations (2)'!$AC$109*'Calculations (2)'!W115)))</f>
        <v>#REF!</v>
      </c>
      <c r="Y115" s="487" t="e">
        <f aca="false">IF(#REF!=3,'Calculations (2)'!V115-('Calculations (2)'!$AC$110*'Calculations (2)'!W115),IF(#REF!=2,'Calculations (2)'!V115-('Calculations (2)'!$AC$109*'Calculations (2)'!W115)))</f>
        <v>#REF!</v>
      </c>
      <c r="Z115" s="487" t="e">
        <f aca="false">IF(#REF!=3,('Calculations (2)'!$AD$110*'Calculations (2)'!W115),IF(#REF!=2,('Calculations (2)'!$AD$109*'Calculations (2)'!W115)))</f>
        <v>#REF!</v>
      </c>
      <c r="AQ115" s="509" t="e">
        <f aca="false">IF(G51="",NA(),2)</f>
        <v>#REF!</v>
      </c>
      <c r="AR115" s="509" t="e">
        <f aca="false">IF(G51="",NA(),F51)</f>
        <v>#REF!</v>
      </c>
      <c r="AS115" s="455" t="e">
        <f aca="false">IF(G51="",NA(),G51)</f>
        <v>#REF!</v>
      </c>
      <c r="AT115" s="455" t="e">
        <f aca="false">IF(H51="",NA(),H51)</f>
        <v>#REF!</v>
      </c>
      <c r="AU115" s="455" t="e">
        <f aca="false">IF(I51="",NA(),I51)</f>
        <v>#REF!</v>
      </c>
    </row>
    <row r="116" customFormat="false" ht="12.75" hidden="false" customHeight="false" outlineLevel="0" collapsed="false">
      <c r="J116" s="513" t="e">
        <f aca="false">IF(G52="",NA(),2)</f>
        <v>#REF!</v>
      </c>
      <c r="K116" s="522" t="e">
        <f aca="false">IF(G52="",NA(),F52)</f>
        <v>#REF!</v>
      </c>
      <c r="L116" s="514" t="e">
        <f aca="false">IF(H52="",NA(),H52)</f>
        <v>#REF!</v>
      </c>
      <c r="N116" s="506" t="e">
        <f aca="false">IF($AC$111&gt;17,N82,V82)</f>
        <v>#REF!</v>
      </c>
      <c r="O116" s="487" t="e">
        <f aca="false">IF($AC$112&gt;5,O82,W82)</f>
        <v>#REF!</v>
      </c>
      <c r="P116" s="487" t="e">
        <f aca="false">IF($AC$112&gt;5,P82,X82)</f>
        <v>#REF!</v>
      </c>
      <c r="Q116" s="487" t="e">
        <f aca="false">IF($AC$112&gt;5,Q82,Y82)</f>
        <v>#REF!</v>
      </c>
      <c r="R116" s="487" t="e">
        <f aca="false">IF($AC$112&gt;5,R82,Z82)</f>
        <v>#REF!</v>
      </c>
      <c r="S116" s="487" t="e">
        <f aca="false">IF($AC$112&gt;5,S82,AA82)</f>
        <v>#REF!</v>
      </c>
      <c r="T116" s="487" t="e">
        <f aca="false">IF($AC$112&gt;5,T82,AB82)</f>
        <v>#REF!</v>
      </c>
      <c r="V116" s="487" t="e">
        <f aca="false">$K$71</f>
        <v>#REF!</v>
      </c>
      <c r="W116" s="487" t="e">
        <f aca="false">$L$71</f>
        <v>#REF!</v>
      </c>
      <c r="X116" s="487" t="e">
        <f aca="false">IF(#REF!=3,'Calculations (2)'!V116+('Calculations (2)'!$AC$110*'Calculations (2)'!W116),IF(#REF!=2,'Calculations (2)'!V116+('Calculations (2)'!$AC$109*'Calculations (2)'!W116)))</f>
        <v>#REF!</v>
      </c>
      <c r="Y116" s="487" t="e">
        <f aca="false">IF(#REF!=3,'Calculations (2)'!V116-('Calculations (2)'!$AC$110*'Calculations (2)'!W116),IF(#REF!=2,'Calculations (2)'!V116-('Calculations (2)'!$AC$109*'Calculations (2)'!W116)))</f>
        <v>#REF!</v>
      </c>
      <c r="Z116" s="487" t="e">
        <f aca="false">IF(#REF!=3,('Calculations (2)'!$AD$110*'Calculations (2)'!W116),IF(#REF!=2,('Calculations (2)'!$AD$109*'Calculations (2)'!W116)))</f>
        <v>#REF!</v>
      </c>
      <c r="AQ116" s="509" t="e">
        <f aca="false">IF(G52="",NA(),2)</f>
        <v>#REF!</v>
      </c>
      <c r="AR116" s="509" t="e">
        <f aca="false">IF(G52="",NA(),F52)</f>
        <v>#REF!</v>
      </c>
      <c r="AS116" s="455" t="e">
        <f aca="false">IF(G52="",NA(),G52)</f>
        <v>#REF!</v>
      </c>
      <c r="AT116" s="455" t="e">
        <f aca="false">IF(H52="",NA(),H52)</f>
        <v>#REF!</v>
      </c>
      <c r="AU116" s="455" t="e">
        <f aca="false">IF(I52="",NA(),I52)</f>
        <v>#REF!</v>
      </c>
    </row>
    <row r="117" customFormat="false" ht="12.75" hidden="false" customHeight="false" outlineLevel="0" collapsed="false">
      <c r="J117" s="513" t="e">
        <f aca="false">IF(G53="",NA(),2)</f>
        <v>#REF!</v>
      </c>
      <c r="K117" s="522" t="e">
        <f aca="false">IF(G53="",NA(),F53)</f>
        <v>#REF!</v>
      </c>
      <c r="L117" s="514" t="e">
        <f aca="false">IF(H53="",NA(),H53)</f>
        <v>#REF!</v>
      </c>
      <c r="N117" s="506" t="e">
        <f aca="false">IF($AC$111&gt;17,N83,V83)</f>
        <v>#REF!</v>
      </c>
      <c r="O117" s="487" t="e">
        <f aca="false">IF($AC$112&gt;5,O83,W83)</f>
        <v>#REF!</v>
      </c>
      <c r="P117" s="487" t="e">
        <f aca="false">IF($AC$112&gt;5,P83,X83)</f>
        <v>#REF!</v>
      </c>
      <c r="Q117" s="487" t="e">
        <f aca="false">IF($AC$112&gt;5,Q83,Y83)</f>
        <v>#REF!</v>
      </c>
      <c r="R117" s="487" t="e">
        <f aca="false">IF($AC$112&gt;5,R83,Z83)</f>
        <v>#REF!</v>
      </c>
      <c r="S117" s="487" t="e">
        <f aca="false">IF($AC$112&gt;5,S83,AA83)</f>
        <v>#REF!</v>
      </c>
      <c r="T117" s="487" t="e">
        <f aca="false">IF($AC$112&gt;5,T83,AB83)</f>
        <v>#REF!</v>
      </c>
      <c r="V117" s="487" t="e">
        <f aca="false">$K$71</f>
        <v>#REF!</v>
      </c>
      <c r="W117" s="487" t="e">
        <f aca="false">$L$71</f>
        <v>#REF!</v>
      </c>
      <c r="X117" s="487" t="e">
        <f aca="false">IF(#REF!=3,'Calculations (2)'!V117+('Calculations (2)'!$AC$110*'Calculations (2)'!W117),IF(#REF!=2,'Calculations (2)'!V117+('Calculations (2)'!$AC$109*'Calculations (2)'!W117)))</f>
        <v>#REF!</v>
      </c>
      <c r="Y117" s="487" t="e">
        <f aca="false">IF(#REF!=3,'Calculations (2)'!V117-('Calculations (2)'!$AC$110*'Calculations (2)'!W117),IF(#REF!=2,'Calculations (2)'!V117-('Calculations (2)'!$AC$109*'Calculations (2)'!W117)))</f>
        <v>#REF!</v>
      </c>
      <c r="Z117" s="487" t="e">
        <f aca="false">IF(#REF!=3,('Calculations (2)'!$AD$110*'Calculations (2)'!W117),IF(#REF!=2,('Calculations (2)'!$AD$109*'Calculations (2)'!W117)))</f>
        <v>#REF!</v>
      </c>
      <c r="AQ117" s="509" t="e">
        <f aca="false">IF(G53="",NA(),2)</f>
        <v>#REF!</v>
      </c>
      <c r="AR117" s="509" t="e">
        <f aca="false">IF(G53="",NA(),F53)</f>
        <v>#REF!</v>
      </c>
      <c r="AS117" s="455" t="e">
        <f aca="false">IF(G53="",NA(),G53)</f>
        <v>#REF!</v>
      </c>
      <c r="AT117" s="455" t="e">
        <f aca="false">IF(H53="",NA(),H53)</f>
        <v>#REF!</v>
      </c>
      <c r="AU117" s="455" t="e">
        <f aca="false">IF(I53="",NA(),I53)</f>
        <v>#REF!</v>
      </c>
    </row>
    <row r="118" customFormat="false" ht="12.75" hidden="false" customHeight="false" outlineLevel="0" collapsed="false">
      <c r="J118" s="513" t="e">
        <f aca="false">IF(G54="",NA(),2)</f>
        <v>#REF!</v>
      </c>
      <c r="K118" s="522" t="e">
        <f aca="false">IF(G54="",NA(),F54)</f>
        <v>#REF!</v>
      </c>
      <c r="L118" s="514" t="e">
        <f aca="false">IF(H54="",NA(),H54)</f>
        <v>#REF!</v>
      </c>
      <c r="N118" s="506" t="e">
        <f aca="false">IF($AC$111&gt;17,N84,V84)</f>
        <v>#REF!</v>
      </c>
      <c r="O118" s="487" t="e">
        <f aca="false">IF($AC$112&gt;5,O84,W84)</f>
        <v>#REF!</v>
      </c>
      <c r="P118" s="487" t="e">
        <f aca="false">IF($AC$112&gt;5,P84,X84)</f>
        <v>#REF!</v>
      </c>
      <c r="Q118" s="487" t="e">
        <f aca="false">IF($AC$112&gt;5,Q84,Y84)</f>
        <v>#REF!</v>
      </c>
      <c r="R118" s="487" t="e">
        <f aca="false">IF($AC$112&gt;5,R84,Z84)</f>
        <v>#REF!</v>
      </c>
      <c r="S118" s="487" t="e">
        <f aca="false">IF($AC$112&gt;5,S84,AA84)</f>
        <v>#REF!</v>
      </c>
      <c r="T118" s="487" t="e">
        <f aca="false">IF($AC$112&gt;5,T84,AB84)</f>
        <v>#REF!</v>
      </c>
      <c r="V118" s="487" t="e">
        <f aca="false">$K$71</f>
        <v>#REF!</v>
      </c>
      <c r="W118" s="487" t="e">
        <f aca="false">$L$71</f>
        <v>#REF!</v>
      </c>
      <c r="X118" s="487" t="e">
        <f aca="false">IF(#REF!=3,'Calculations (2)'!V118+('Calculations (2)'!$AC$110*'Calculations (2)'!W118),IF(#REF!=2,'Calculations (2)'!V118+('Calculations (2)'!$AC$109*'Calculations (2)'!W118)))</f>
        <v>#REF!</v>
      </c>
      <c r="Y118" s="487" t="e">
        <f aca="false">IF(#REF!=3,'Calculations (2)'!V118-('Calculations (2)'!$AC$110*'Calculations (2)'!W118),IF(#REF!=2,'Calculations (2)'!V118-('Calculations (2)'!$AC$109*'Calculations (2)'!W118)))</f>
        <v>#REF!</v>
      </c>
      <c r="Z118" s="487" t="e">
        <f aca="false">IF(#REF!=3,('Calculations (2)'!$AD$110*'Calculations (2)'!W118),IF(#REF!=2,('Calculations (2)'!$AD$109*'Calculations (2)'!W118)))</f>
        <v>#REF!</v>
      </c>
      <c r="AQ118" s="509" t="e">
        <f aca="false">IF(G54="",NA(),2)</f>
        <v>#REF!</v>
      </c>
      <c r="AR118" s="509" t="e">
        <f aca="false">IF(G54="",NA(),F54)</f>
        <v>#REF!</v>
      </c>
      <c r="AS118" s="455" t="e">
        <f aca="false">IF(G54="",NA(),G54)</f>
        <v>#REF!</v>
      </c>
      <c r="AT118" s="455" t="e">
        <f aca="false">IF(H54="",NA(),H54)</f>
        <v>#REF!</v>
      </c>
      <c r="AU118" s="455" t="e">
        <f aca="false">IF(I54="",NA(),I54)</f>
        <v>#REF!</v>
      </c>
    </row>
    <row r="119" customFormat="false" ht="12.75" hidden="false" customHeight="false" outlineLevel="0" collapsed="false">
      <c r="J119" s="513" t="e">
        <f aca="false">IF(G55="",NA(),2)</f>
        <v>#REF!</v>
      </c>
      <c r="K119" s="522" t="e">
        <f aca="false">IF(G55="",NA(),F55)</f>
        <v>#REF!</v>
      </c>
      <c r="L119" s="514" t="e">
        <f aca="false">IF(H55="",NA(),H55)</f>
        <v>#REF!</v>
      </c>
      <c r="N119" s="506" t="e">
        <f aca="false">IF($AC$111&gt;17,N85,V85)</f>
        <v>#REF!</v>
      </c>
      <c r="O119" s="487" t="e">
        <f aca="false">IF($AC$112&gt;5,O85,W85)</f>
        <v>#REF!</v>
      </c>
      <c r="P119" s="487" t="e">
        <f aca="false">IF($AC$112&gt;5,P85,X85)</f>
        <v>#REF!</v>
      </c>
      <c r="Q119" s="487" t="e">
        <f aca="false">IF($AC$112&gt;5,Q85,Y85)</f>
        <v>#REF!</v>
      </c>
      <c r="R119" s="487" t="e">
        <f aca="false">IF($AC$112&gt;5,R85,Z85)</f>
        <v>#REF!</v>
      </c>
      <c r="S119" s="487" t="e">
        <f aca="false">IF($AC$112&gt;5,S85,AA85)</f>
        <v>#REF!</v>
      </c>
      <c r="T119" s="487" t="e">
        <f aca="false">IF($AC$112&gt;5,T85,AB85)</f>
        <v>#REF!</v>
      </c>
      <c r="V119" s="487" t="e">
        <f aca="false">$K$71</f>
        <v>#REF!</v>
      </c>
      <c r="W119" s="487" t="e">
        <f aca="false">$L$71</f>
        <v>#REF!</v>
      </c>
      <c r="X119" s="487" t="e">
        <f aca="false">IF(#REF!=3,'Calculations (2)'!V119+('Calculations (2)'!$AC$110*'Calculations (2)'!W119),IF(#REF!=2,'Calculations (2)'!V119+('Calculations (2)'!$AC$109*'Calculations (2)'!W119)))</f>
        <v>#REF!</v>
      </c>
      <c r="Y119" s="487" t="e">
        <f aca="false">IF(#REF!=3,'Calculations (2)'!V119-('Calculations (2)'!$AC$110*'Calculations (2)'!W119),IF(#REF!=2,'Calculations (2)'!V119-('Calculations (2)'!$AC$109*'Calculations (2)'!W119)))</f>
        <v>#REF!</v>
      </c>
      <c r="Z119" s="487" t="e">
        <f aca="false">IF(#REF!=3,('Calculations (2)'!$AD$110*'Calculations (2)'!W119),IF(#REF!=2,('Calculations (2)'!$AD$109*'Calculations (2)'!W119)))</f>
        <v>#REF!</v>
      </c>
      <c r="AQ119" s="509" t="e">
        <f aca="false">IF(G55="",NA(),2)</f>
        <v>#REF!</v>
      </c>
      <c r="AR119" s="509" t="e">
        <f aca="false">IF(G55="",NA(),F55)</f>
        <v>#REF!</v>
      </c>
      <c r="AS119" s="455" t="e">
        <f aca="false">IF(G55="",NA(),G55)</f>
        <v>#REF!</v>
      </c>
      <c r="AT119" s="455" t="e">
        <f aca="false">IF(H55="",NA(),H55)</f>
        <v>#REF!</v>
      </c>
      <c r="AU119" s="455" t="e">
        <f aca="false">IF(I55="",NA(),I55)</f>
        <v>#REF!</v>
      </c>
    </row>
    <row r="120" customFormat="false" ht="12.75" hidden="false" customHeight="false" outlineLevel="0" collapsed="false">
      <c r="J120" s="513" t="e">
        <f aca="false">IF(G56="",NA(),2)</f>
        <v>#REF!</v>
      </c>
      <c r="K120" s="522" t="e">
        <f aca="false">IF(G56="",NA(),F56)</f>
        <v>#REF!</v>
      </c>
      <c r="L120" s="514" t="e">
        <f aca="false">IF(H56="",NA(),H56)</f>
        <v>#REF!</v>
      </c>
      <c r="N120" s="506" t="e">
        <f aca="false">IF($AC$111&gt;17,N86,V86)</f>
        <v>#REF!</v>
      </c>
      <c r="O120" s="487" t="e">
        <f aca="false">IF($AC$112&gt;5,O86,W86)</f>
        <v>#REF!</v>
      </c>
      <c r="P120" s="487" t="e">
        <f aca="false">IF($AC$112&gt;5,P86,X86)</f>
        <v>#REF!</v>
      </c>
      <c r="Q120" s="487" t="e">
        <f aca="false">IF($AC$112&gt;5,Q86,Y86)</f>
        <v>#REF!</v>
      </c>
      <c r="R120" s="487" t="e">
        <f aca="false">IF($AC$112&gt;5,R86,Z86)</f>
        <v>#REF!</v>
      </c>
      <c r="S120" s="487" t="e">
        <f aca="false">IF($AC$112&gt;5,S86,AA86)</f>
        <v>#REF!</v>
      </c>
      <c r="T120" s="487" t="e">
        <f aca="false">IF($AC$112&gt;5,T86,AB86)</f>
        <v>#REF!</v>
      </c>
      <c r="V120" s="487" t="e">
        <f aca="false">$K$71</f>
        <v>#REF!</v>
      </c>
      <c r="W120" s="487" t="e">
        <f aca="false">$L$71</f>
        <v>#REF!</v>
      </c>
      <c r="X120" s="487" t="e">
        <f aca="false">IF(#REF!=3,'Calculations (2)'!V120+('Calculations (2)'!$AC$110*'Calculations (2)'!W120),IF(#REF!=2,'Calculations (2)'!V120+('Calculations (2)'!$AC$109*'Calculations (2)'!W120)))</f>
        <v>#REF!</v>
      </c>
      <c r="Y120" s="487" t="e">
        <f aca="false">IF(#REF!=3,'Calculations (2)'!V120-('Calculations (2)'!$AC$110*'Calculations (2)'!W120),IF(#REF!=2,'Calculations (2)'!V120-('Calculations (2)'!$AC$109*'Calculations (2)'!W120)))</f>
        <v>#REF!</v>
      </c>
      <c r="Z120" s="487" t="e">
        <f aca="false">IF(#REF!=3,('Calculations (2)'!$AD$110*'Calculations (2)'!W120),IF(#REF!=2,('Calculations (2)'!$AD$109*'Calculations (2)'!W120)))</f>
        <v>#REF!</v>
      </c>
      <c r="AQ120" s="509" t="e">
        <f aca="false">IF(G56="",NA(),2)</f>
        <v>#REF!</v>
      </c>
      <c r="AR120" s="509" t="e">
        <f aca="false">IF(G56="",NA(),F56)</f>
        <v>#REF!</v>
      </c>
      <c r="AS120" s="455" t="e">
        <f aca="false">IF(G56="",NA(),G56)</f>
        <v>#REF!</v>
      </c>
      <c r="AT120" s="455" t="e">
        <f aca="false">IF(H56="",NA(),H56)</f>
        <v>#REF!</v>
      </c>
      <c r="AU120" s="455" t="e">
        <f aca="false">IF(I56="",NA(),I56)</f>
        <v>#REF!</v>
      </c>
    </row>
    <row r="121" customFormat="false" ht="12.75" hidden="false" customHeight="false" outlineLevel="0" collapsed="false">
      <c r="J121" s="513" t="e">
        <f aca="false">IF(G57="",NA(),2)</f>
        <v>#REF!</v>
      </c>
      <c r="K121" s="522" t="e">
        <f aca="false">IF(G57="",NA(),F57)</f>
        <v>#REF!</v>
      </c>
      <c r="L121" s="514" t="e">
        <f aca="false">IF(H57="",NA(),H57)</f>
        <v>#REF!</v>
      </c>
      <c r="N121" s="506" t="e">
        <f aca="false">IF($AC$111&gt;17,N87,V87)</f>
        <v>#REF!</v>
      </c>
      <c r="O121" s="487" t="e">
        <f aca="false">IF($AC$112&gt;5,O87,W87)</f>
        <v>#REF!</v>
      </c>
      <c r="P121" s="487" t="e">
        <f aca="false">IF($AC$112&gt;5,P87,X87)</f>
        <v>#REF!</v>
      </c>
      <c r="Q121" s="487" t="e">
        <f aca="false">IF($AC$112&gt;5,Q87,Y87)</f>
        <v>#REF!</v>
      </c>
      <c r="R121" s="487" t="e">
        <f aca="false">IF($AC$112&gt;5,R87,Z87)</f>
        <v>#REF!</v>
      </c>
      <c r="S121" s="487" t="e">
        <f aca="false">IF($AC$112&gt;5,S87,AA87)</f>
        <v>#REF!</v>
      </c>
      <c r="T121" s="487" t="e">
        <f aca="false">IF($AC$112&gt;5,T87,AB87)</f>
        <v>#REF!</v>
      </c>
      <c r="V121" s="487" t="e">
        <f aca="false">$K$71</f>
        <v>#REF!</v>
      </c>
      <c r="W121" s="487" t="e">
        <f aca="false">$L$71</f>
        <v>#REF!</v>
      </c>
      <c r="X121" s="487" t="e">
        <f aca="false">IF(#REF!=3,'Calculations (2)'!V121+('Calculations (2)'!$AC$110*'Calculations (2)'!W121),IF(#REF!=2,'Calculations (2)'!V121+('Calculations (2)'!$AC$109*'Calculations (2)'!W121)))</f>
        <v>#REF!</v>
      </c>
      <c r="Y121" s="487" t="e">
        <f aca="false">IF(#REF!=3,'Calculations (2)'!V121-('Calculations (2)'!$AC$110*'Calculations (2)'!W121),IF(#REF!=2,'Calculations (2)'!V121-('Calculations (2)'!$AC$109*'Calculations (2)'!W121)))</f>
        <v>#REF!</v>
      </c>
      <c r="Z121" s="487" t="e">
        <f aca="false">IF(#REF!=3,('Calculations (2)'!$AD$110*'Calculations (2)'!W121),IF(#REF!=2,('Calculations (2)'!$AD$109*'Calculations (2)'!W121)))</f>
        <v>#REF!</v>
      </c>
      <c r="AQ121" s="509" t="e">
        <f aca="false">IF(G57="",NA(),2)</f>
        <v>#REF!</v>
      </c>
      <c r="AR121" s="509" t="e">
        <f aca="false">IF(G57="",NA(),F57)</f>
        <v>#REF!</v>
      </c>
      <c r="AS121" s="455" t="e">
        <f aca="false">IF(G57="",NA(),G57)</f>
        <v>#REF!</v>
      </c>
      <c r="AT121" s="455" t="e">
        <f aca="false">IF(H57="",NA(),H57)</f>
        <v>#REF!</v>
      </c>
      <c r="AU121" s="455" t="e">
        <f aca="false">IF(I57="",NA(),I57)</f>
        <v>#REF!</v>
      </c>
    </row>
    <row r="122" customFormat="false" ht="12.75" hidden="false" customHeight="false" outlineLevel="0" collapsed="false">
      <c r="J122" s="513" t="e">
        <f aca="false">IF(G58="",NA(),2)</f>
        <v>#REF!</v>
      </c>
      <c r="K122" s="522" t="e">
        <f aca="false">IF(G58="",NA(),F58)</f>
        <v>#REF!</v>
      </c>
      <c r="L122" s="514" t="e">
        <f aca="false">IF(H58="",NA(),H58)</f>
        <v>#REF!</v>
      </c>
      <c r="N122" s="506" t="e">
        <f aca="false">IF($AC$111&gt;17,N88,V88)</f>
        <v>#REF!</v>
      </c>
      <c r="O122" s="487" t="e">
        <f aca="false">IF($AC$112&gt;5,O88,W88)</f>
        <v>#REF!</v>
      </c>
      <c r="P122" s="487" t="e">
        <f aca="false">IF($AC$112&gt;5,P88,X88)</f>
        <v>#REF!</v>
      </c>
      <c r="Q122" s="487" t="e">
        <f aca="false">IF($AC$112&gt;5,Q88,Y88)</f>
        <v>#REF!</v>
      </c>
      <c r="R122" s="487" t="e">
        <f aca="false">IF($AC$112&gt;5,R88,Z88)</f>
        <v>#REF!</v>
      </c>
      <c r="S122" s="487" t="e">
        <f aca="false">IF($AC$112&gt;5,S88,AA88)</f>
        <v>#REF!</v>
      </c>
      <c r="T122" s="487" t="e">
        <f aca="false">IF($AC$112&gt;5,T88,AB88)</f>
        <v>#REF!</v>
      </c>
      <c r="V122" s="487" t="e">
        <f aca="false">$K$71</f>
        <v>#REF!</v>
      </c>
      <c r="W122" s="487" t="e">
        <f aca="false">$L$71</f>
        <v>#REF!</v>
      </c>
      <c r="X122" s="487" t="e">
        <f aca="false">IF(#REF!=3,'Calculations (2)'!V122+('Calculations (2)'!$AC$110*'Calculations (2)'!W122),IF(#REF!=2,'Calculations (2)'!V122+('Calculations (2)'!$AC$109*'Calculations (2)'!W122)))</f>
        <v>#REF!</v>
      </c>
      <c r="Y122" s="487" t="e">
        <f aca="false">IF(#REF!=3,'Calculations (2)'!V122-('Calculations (2)'!$AC$110*'Calculations (2)'!W122),IF(#REF!=2,'Calculations (2)'!V122-('Calculations (2)'!$AC$109*'Calculations (2)'!W122)))</f>
        <v>#REF!</v>
      </c>
      <c r="Z122" s="487" t="e">
        <f aca="false">IF(#REF!=3,('Calculations (2)'!$AD$110*'Calculations (2)'!W122),IF(#REF!=2,('Calculations (2)'!$AD$109*'Calculations (2)'!W122)))</f>
        <v>#REF!</v>
      </c>
      <c r="AQ122" s="509" t="e">
        <f aca="false">IF(G58="",NA(),2)</f>
        <v>#REF!</v>
      </c>
      <c r="AR122" s="509" t="e">
        <f aca="false">IF(G58="",NA(),F58)</f>
        <v>#REF!</v>
      </c>
      <c r="AS122" s="455" t="e">
        <f aca="false">IF(G58="",NA(),G58)</f>
        <v>#REF!</v>
      </c>
      <c r="AT122" s="455" t="e">
        <f aca="false">IF(H58="",NA(),H58)</f>
        <v>#REF!</v>
      </c>
      <c r="AU122" s="455" t="e">
        <f aca="false">IF(I58="",NA(),I58)</f>
        <v>#REF!</v>
      </c>
    </row>
    <row r="123" customFormat="false" ht="12.75" hidden="false" customHeight="false" outlineLevel="0" collapsed="false">
      <c r="J123" s="513" t="e">
        <f aca="false">IF(G59="",NA(),2)</f>
        <v>#REF!</v>
      </c>
      <c r="K123" s="522" t="e">
        <f aca="false">IF(G59="",NA(),F59)</f>
        <v>#REF!</v>
      </c>
      <c r="L123" s="514" t="e">
        <f aca="false">IF(H59="",NA(),H59)</f>
        <v>#REF!</v>
      </c>
      <c r="N123" s="506" t="e">
        <f aca="false">IF($AC$111&gt;17,N89,V89)</f>
        <v>#REF!</v>
      </c>
      <c r="O123" s="487" t="e">
        <f aca="false">IF($AC$112&gt;5,O89,W89)</f>
        <v>#REF!</v>
      </c>
      <c r="P123" s="487" t="e">
        <f aca="false">IF($AC$112&gt;5,P89,X89)</f>
        <v>#REF!</v>
      </c>
      <c r="Q123" s="487" t="e">
        <f aca="false">IF($AC$112&gt;5,Q89,Y89)</f>
        <v>#REF!</v>
      </c>
      <c r="R123" s="487" t="e">
        <f aca="false">IF($AC$112&gt;5,R89,Z89)</f>
        <v>#REF!</v>
      </c>
      <c r="S123" s="487" t="e">
        <f aca="false">IF($AC$112&gt;5,S89,AA89)</f>
        <v>#REF!</v>
      </c>
      <c r="T123" s="487" t="e">
        <f aca="false">IF($AC$112&gt;5,T89,AB89)</f>
        <v>#REF!</v>
      </c>
      <c r="V123" s="487" t="e">
        <f aca="false">$K$71</f>
        <v>#REF!</v>
      </c>
      <c r="W123" s="487" t="e">
        <f aca="false">$L$71</f>
        <v>#REF!</v>
      </c>
      <c r="X123" s="487" t="e">
        <f aca="false">IF(#REF!=3,'Calculations (2)'!V123+('Calculations (2)'!$AC$110*'Calculations (2)'!W123),IF(#REF!=2,'Calculations (2)'!V123+('Calculations (2)'!$AC$109*'Calculations (2)'!W123)))</f>
        <v>#REF!</v>
      </c>
      <c r="Y123" s="487" t="e">
        <f aca="false">IF(#REF!=3,'Calculations (2)'!V123-('Calculations (2)'!$AC$110*'Calculations (2)'!W123),IF(#REF!=2,'Calculations (2)'!V123-('Calculations (2)'!$AC$109*'Calculations (2)'!W123)))</f>
        <v>#REF!</v>
      </c>
      <c r="Z123" s="487" t="e">
        <f aca="false">IF(#REF!=3,('Calculations (2)'!$AD$110*'Calculations (2)'!W123),IF(#REF!=2,('Calculations (2)'!$AD$109*'Calculations (2)'!W123)))</f>
        <v>#REF!</v>
      </c>
      <c r="AQ123" s="509" t="e">
        <f aca="false">IF(G59="",NA(),2)</f>
        <v>#REF!</v>
      </c>
      <c r="AR123" s="509" t="e">
        <f aca="false">IF(G59="",NA(),F59)</f>
        <v>#REF!</v>
      </c>
      <c r="AS123" s="455" t="e">
        <f aca="false">IF(G59="",NA(),G59)</f>
        <v>#REF!</v>
      </c>
      <c r="AT123" s="455" t="e">
        <f aca="false">IF(H59="",NA(),H59)</f>
        <v>#REF!</v>
      </c>
      <c r="AU123" s="455" t="e">
        <f aca="false">IF(I59="",NA(),I59)</f>
        <v>#REF!</v>
      </c>
    </row>
    <row r="124" customFormat="false" ht="12.75" hidden="false" customHeight="false" outlineLevel="0" collapsed="false">
      <c r="J124" s="513" t="e">
        <f aca="false">IF(G60="",NA(),2)</f>
        <v>#REF!</v>
      </c>
      <c r="K124" s="522" t="e">
        <f aca="false">IF(G60="",NA(),F60)</f>
        <v>#REF!</v>
      </c>
      <c r="L124" s="514" t="e">
        <f aca="false">IF(H60="",NA(),H60)</f>
        <v>#REF!</v>
      </c>
      <c r="N124" s="506" t="e">
        <f aca="false">IF($AC$111&gt;17,N90,V90)</f>
        <v>#REF!</v>
      </c>
      <c r="O124" s="487" t="e">
        <f aca="false">IF($AC$112&gt;5,O90,W90)</f>
        <v>#REF!</v>
      </c>
      <c r="P124" s="487" t="e">
        <f aca="false">IF($AC$112&gt;5,P90,X90)</f>
        <v>#REF!</v>
      </c>
      <c r="Q124" s="487" t="e">
        <f aca="false">IF($AC$112&gt;5,Q90,Y90)</f>
        <v>#REF!</v>
      </c>
      <c r="R124" s="487" t="e">
        <f aca="false">IF($AC$112&gt;5,R90,Z90)</f>
        <v>#REF!</v>
      </c>
      <c r="S124" s="487" t="e">
        <f aca="false">IF($AC$112&gt;5,S90,AA90)</f>
        <v>#REF!</v>
      </c>
      <c r="T124" s="487" t="e">
        <f aca="false">IF($AC$112&gt;5,T90,AB90)</f>
        <v>#REF!</v>
      </c>
      <c r="V124" s="487" t="e">
        <f aca="false">$K$71</f>
        <v>#REF!</v>
      </c>
      <c r="W124" s="487" t="e">
        <f aca="false">$L$71</f>
        <v>#REF!</v>
      </c>
      <c r="X124" s="487" t="e">
        <f aca="false">IF(#REF!=3,'Calculations (2)'!V124+('Calculations (2)'!$AC$110*'Calculations (2)'!W124),IF(#REF!=2,'Calculations (2)'!V124+('Calculations (2)'!$AC$109*'Calculations (2)'!W124)))</f>
        <v>#REF!</v>
      </c>
      <c r="Y124" s="487" t="e">
        <f aca="false">IF(#REF!=3,'Calculations (2)'!V124-('Calculations (2)'!$AC$110*'Calculations (2)'!W124),IF(#REF!=2,'Calculations (2)'!V124-('Calculations (2)'!$AC$109*'Calculations (2)'!W124)))</f>
        <v>#REF!</v>
      </c>
      <c r="Z124" s="487" t="e">
        <f aca="false">IF(#REF!=3,('Calculations (2)'!$AD$110*'Calculations (2)'!W124),IF(#REF!=2,('Calculations (2)'!$AD$109*'Calculations (2)'!W124)))</f>
        <v>#REF!</v>
      </c>
      <c r="AQ124" s="509" t="e">
        <f aca="false">IF(G60="",NA(),2)</f>
        <v>#REF!</v>
      </c>
      <c r="AR124" s="509" t="e">
        <f aca="false">IF(G60="",NA(),F60)</f>
        <v>#REF!</v>
      </c>
      <c r="AS124" s="455" t="e">
        <f aca="false">IF(G60="",NA(),G60)</f>
        <v>#REF!</v>
      </c>
      <c r="AT124" s="455" t="e">
        <f aca="false">IF(H60="",NA(),H60)</f>
        <v>#REF!</v>
      </c>
      <c r="AU124" s="455" t="e">
        <f aca="false">IF(I60="",NA(),I60)</f>
        <v>#REF!</v>
      </c>
    </row>
    <row r="125" customFormat="false" ht="12.75" hidden="false" customHeight="false" outlineLevel="0" collapsed="false">
      <c r="J125" s="513" t="e">
        <f aca="false">IF(G61="",NA(),3)</f>
        <v>#REF!</v>
      </c>
      <c r="K125" s="522" t="e">
        <f aca="false">IF(G61="",NA(),F61)</f>
        <v>#REF!</v>
      </c>
      <c r="L125" s="514" t="e">
        <f aca="false">IF(H61="",NA(),H61)</f>
        <v>#REF!</v>
      </c>
      <c r="N125" s="506" t="e">
        <f aca="false">IF($AC$111&gt;17,N91,V91)</f>
        <v>#REF!</v>
      </c>
      <c r="O125" s="487" t="e">
        <f aca="false">IF($AC$112&gt;5,O91,W91)</f>
        <v>#REF!</v>
      </c>
      <c r="P125" s="487" t="e">
        <f aca="false">IF($AC$112&gt;5,P91,X91)</f>
        <v>#REF!</v>
      </c>
      <c r="Q125" s="487" t="e">
        <f aca="false">IF($AC$112&gt;5,Q91,Y91)</f>
        <v>#REF!</v>
      </c>
      <c r="R125" s="487" t="e">
        <f aca="false">IF($AC$112&gt;5,R91,Z91)</f>
        <v>#REF!</v>
      </c>
      <c r="S125" s="487" t="e">
        <f aca="false">IF($AC$112&gt;5,S91,AA91)</f>
        <v>#REF!</v>
      </c>
      <c r="T125" s="487" t="e">
        <f aca="false">IF($AC$112&gt;5,T91,AB91)</f>
        <v>#REF!</v>
      </c>
      <c r="V125" s="487" t="e">
        <f aca="false">$K$71</f>
        <v>#REF!</v>
      </c>
      <c r="W125" s="487" t="e">
        <f aca="false">$L$71</f>
        <v>#REF!</v>
      </c>
      <c r="X125" s="487" t="e">
        <f aca="false">IF(#REF!=3,'Calculations (2)'!V125+('Calculations (2)'!$AC$110*'Calculations (2)'!W125),IF(#REF!=2,'Calculations (2)'!V125+('Calculations (2)'!$AC$109*'Calculations (2)'!W125)))</f>
        <v>#REF!</v>
      </c>
      <c r="Y125" s="487" t="e">
        <f aca="false">IF(#REF!=3,'Calculations (2)'!V125-('Calculations (2)'!$AC$110*'Calculations (2)'!W125),IF(#REF!=2,'Calculations (2)'!V125-('Calculations (2)'!$AC$109*'Calculations (2)'!W125)))</f>
        <v>#REF!</v>
      </c>
      <c r="Z125" s="487" t="e">
        <f aca="false">IF(#REF!=3,('Calculations (2)'!$AD$110*'Calculations (2)'!W125),IF(#REF!=2,('Calculations (2)'!$AD$109*'Calculations (2)'!W125)))</f>
        <v>#REF!</v>
      </c>
      <c r="AQ125" s="509" t="e">
        <f aca="false">IF(G61="",NA(),3)</f>
        <v>#REF!</v>
      </c>
      <c r="AR125" s="509" t="e">
        <f aca="false">IF(G61="",NA(),F61)</f>
        <v>#REF!</v>
      </c>
      <c r="AS125" s="455" t="e">
        <f aca="false">IF(G61="",NA(),G61)</f>
        <v>#REF!</v>
      </c>
      <c r="AT125" s="455" t="e">
        <f aca="false">IF(H61="",NA(),H61)</f>
        <v>#REF!</v>
      </c>
      <c r="AU125" s="455" t="e">
        <f aca="false">IF(I61="",NA(),I61)</f>
        <v>#REF!</v>
      </c>
    </row>
    <row r="126" customFormat="false" ht="12.75" hidden="false" customHeight="false" outlineLevel="0" collapsed="false">
      <c r="J126" s="513" t="e">
        <f aca="false">IF(G62="",NA(),3)</f>
        <v>#REF!</v>
      </c>
      <c r="K126" s="522" t="e">
        <f aca="false">IF(G62="",NA(),F62)</f>
        <v>#REF!</v>
      </c>
      <c r="L126" s="514" t="e">
        <f aca="false">IF(H62="",NA(),H62)</f>
        <v>#REF!</v>
      </c>
      <c r="N126" s="506" t="e">
        <f aca="false">IF($AC$111&gt;17,N92,V92)</f>
        <v>#REF!</v>
      </c>
      <c r="O126" s="487" t="e">
        <f aca="false">IF($AC$112&gt;5,O92,W92)</f>
        <v>#REF!</v>
      </c>
      <c r="P126" s="487" t="e">
        <f aca="false">IF($AC$112&gt;5,P92,X92)</f>
        <v>#REF!</v>
      </c>
      <c r="Q126" s="487" t="e">
        <f aca="false">IF($AC$112&gt;5,Q92,Y92)</f>
        <v>#REF!</v>
      </c>
      <c r="R126" s="487" t="e">
        <f aca="false">IF($AC$112&gt;5,R92,Z92)</f>
        <v>#REF!</v>
      </c>
      <c r="S126" s="487" t="e">
        <f aca="false">IF($AC$112&gt;5,S92,AA92)</f>
        <v>#REF!</v>
      </c>
      <c r="T126" s="487" t="e">
        <f aca="false">IF($AC$112&gt;5,T92,AB92)</f>
        <v>#REF!</v>
      </c>
      <c r="V126" s="487" t="e">
        <f aca="false">$K$71</f>
        <v>#REF!</v>
      </c>
      <c r="W126" s="487" t="e">
        <f aca="false">$L$71</f>
        <v>#REF!</v>
      </c>
      <c r="X126" s="487" t="e">
        <f aca="false">IF(#REF!=3,'Calculations (2)'!V126+('Calculations (2)'!$AC$110*'Calculations (2)'!W126),IF(#REF!=2,'Calculations (2)'!V126+('Calculations (2)'!$AC$109*'Calculations (2)'!W126)))</f>
        <v>#REF!</v>
      </c>
      <c r="Y126" s="487" t="e">
        <f aca="false">IF(#REF!=3,'Calculations (2)'!V126-('Calculations (2)'!$AC$110*'Calculations (2)'!W126),IF(#REF!=2,'Calculations (2)'!V126-('Calculations (2)'!$AC$109*'Calculations (2)'!W126)))</f>
        <v>#REF!</v>
      </c>
      <c r="Z126" s="487" t="e">
        <f aca="false">IF(#REF!=3,('Calculations (2)'!$AD$110*'Calculations (2)'!W126),IF(#REF!=2,('Calculations (2)'!$AD$109*'Calculations (2)'!W126)))</f>
        <v>#REF!</v>
      </c>
      <c r="AQ126" s="509" t="e">
        <f aca="false">IF(G62="",NA(),3)</f>
        <v>#REF!</v>
      </c>
      <c r="AR126" s="509" t="e">
        <f aca="false">IF(G62="",NA(),F62)</f>
        <v>#REF!</v>
      </c>
      <c r="AS126" s="455" t="e">
        <f aca="false">IF(G62="",NA(),G62)</f>
        <v>#REF!</v>
      </c>
      <c r="AT126" s="455" t="e">
        <f aca="false">IF(H62="",NA(),H62)</f>
        <v>#REF!</v>
      </c>
      <c r="AU126" s="455" t="e">
        <f aca="false">IF(I62="",NA(),I62)</f>
        <v>#REF!</v>
      </c>
    </row>
    <row r="127" customFormat="false" ht="12.75" hidden="false" customHeight="false" outlineLevel="0" collapsed="false">
      <c r="J127" s="513" t="e">
        <f aca="false">IF(G63="",NA(),3)</f>
        <v>#REF!</v>
      </c>
      <c r="K127" s="522" t="e">
        <f aca="false">IF(G63="",NA(),F63)</f>
        <v>#REF!</v>
      </c>
      <c r="L127" s="514" t="e">
        <f aca="false">IF(H63="",NA(),H63)</f>
        <v>#REF!</v>
      </c>
      <c r="N127" s="506" t="e">
        <f aca="false">IF($AC$111&gt;17,N93,V93)</f>
        <v>#REF!</v>
      </c>
      <c r="O127" s="487" t="e">
        <f aca="false">IF($AC$112&gt;5,O93,W93)</f>
        <v>#REF!</v>
      </c>
      <c r="P127" s="487" t="e">
        <f aca="false">IF($AC$112&gt;5,P93,X93)</f>
        <v>#REF!</v>
      </c>
      <c r="Q127" s="487" t="e">
        <f aca="false">IF($AC$112&gt;5,Q93,Y93)</f>
        <v>#REF!</v>
      </c>
      <c r="R127" s="487" t="e">
        <f aca="false">IF($AC$112&gt;5,R93,Z93)</f>
        <v>#REF!</v>
      </c>
      <c r="S127" s="487" t="e">
        <f aca="false">IF($AC$112&gt;5,S93,AA93)</f>
        <v>#REF!</v>
      </c>
      <c r="T127" s="487" t="e">
        <f aca="false">IF($AC$112&gt;5,T93,AB93)</f>
        <v>#REF!</v>
      </c>
      <c r="V127" s="487" t="e">
        <f aca="false">$K$71</f>
        <v>#REF!</v>
      </c>
      <c r="W127" s="487" t="e">
        <f aca="false">$L$71</f>
        <v>#REF!</v>
      </c>
      <c r="X127" s="487" t="e">
        <f aca="false">IF(#REF!=3,'Calculations (2)'!V127+('Calculations (2)'!$AC$110*'Calculations (2)'!W127),IF(#REF!=2,'Calculations (2)'!V127+('Calculations (2)'!$AC$109*'Calculations (2)'!W127)))</f>
        <v>#REF!</v>
      </c>
      <c r="Y127" s="487" t="e">
        <f aca="false">IF(#REF!=3,'Calculations (2)'!V127-('Calculations (2)'!$AC$110*'Calculations (2)'!W127),IF(#REF!=2,'Calculations (2)'!V127-('Calculations (2)'!$AC$109*'Calculations (2)'!W127)))</f>
        <v>#REF!</v>
      </c>
      <c r="Z127" s="487" t="e">
        <f aca="false">IF(#REF!=3,('Calculations (2)'!$AD$110*'Calculations (2)'!W127),IF(#REF!=2,('Calculations (2)'!$AD$109*'Calculations (2)'!W127)))</f>
        <v>#REF!</v>
      </c>
      <c r="AQ127" s="509" t="e">
        <f aca="false">IF(G63="",NA(),3)</f>
        <v>#REF!</v>
      </c>
      <c r="AR127" s="509" t="e">
        <f aca="false">IF(G63="",NA(),F63)</f>
        <v>#REF!</v>
      </c>
      <c r="AS127" s="455" t="e">
        <f aca="false">IF(G63="",NA(),G63)</f>
        <v>#REF!</v>
      </c>
      <c r="AT127" s="455" t="e">
        <f aca="false">IF(H63="",NA(),H63)</f>
        <v>#REF!</v>
      </c>
      <c r="AU127" s="455" t="e">
        <f aca="false">IF(I63="",NA(),I63)</f>
        <v>#REF!</v>
      </c>
    </row>
    <row r="128" customFormat="false" ht="12.75" hidden="false" customHeight="false" outlineLevel="0" collapsed="false">
      <c r="J128" s="513" t="e">
        <f aca="false">IF(G64="",NA(),3)</f>
        <v>#REF!</v>
      </c>
      <c r="K128" s="522" t="e">
        <f aca="false">IF(G64="",NA(),F64)</f>
        <v>#REF!</v>
      </c>
      <c r="L128" s="514" t="e">
        <f aca="false">IF(H64="",NA(),H64)</f>
        <v>#REF!</v>
      </c>
      <c r="N128" s="506" t="e">
        <f aca="false">IF($AC$111&gt;17,N94,V94)</f>
        <v>#REF!</v>
      </c>
      <c r="O128" s="487" t="e">
        <f aca="false">IF($AC$112&gt;5,O94,W94)</f>
        <v>#REF!</v>
      </c>
      <c r="P128" s="487" t="e">
        <f aca="false">IF($AC$112&gt;5,P94,X94)</f>
        <v>#REF!</v>
      </c>
      <c r="Q128" s="487" t="e">
        <f aca="false">IF($AC$112&gt;5,Q94,Y94)</f>
        <v>#REF!</v>
      </c>
      <c r="R128" s="487" t="e">
        <f aca="false">IF($AC$112&gt;5,R94,Z94)</f>
        <v>#REF!</v>
      </c>
      <c r="S128" s="487" t="e">
        <f aca="false">IF($AC$112&gt;5,S94,AA94)</f>
        <v>#REF!</v>
      </c>
      <c r="T128" s="487" t="e">
        <f aca="false">IF($AC$112&gt;5,T94,AB94)</f>
        <v>#REF!</v>
      </c>
      <c r="V128" s="487" t="e">
        <f aca="false">$K$71</f>
        <v>#REF!</v>
      </c>
      <c r="W128" s="487" t="e">
        <f aca="false">$L$71</f>
        <v>#REF!</v>
      </c>
      <c r="X128" s="487" t="e">
        <f aca="false">IF(#REF!=3,'Calculations (2)'!V128+('Calculations (2)'!$AC$110*'Calculations (2)'!W128),IF(#REF!=2,'Calculations (2)'!V128+('Calculations (2)'!$AC$109*'Calculations (2)'!W128)))</f>
        <v>#REF!</v>
      </c>
      <c r="Y128" s="487" t="e">
        <f aca="false">IF(#REF!=3,'Calculations (2)'!V128-('Calculations (2)'!$AC$110*'Calculations (2)'!W128),IF(#REF!=2,'Calculations (2)'!V128-('Calculations (2)'!$AC$109*'Calculations (2)'!W128)))</f>
        <v>#REF!</v>
      </c>
      <c r="Z128" s="487" t="e">
        <f aca="false">IF(#REF!=3,('Calculations (2)'!$AD$110*'Calculations (2)'!W128),IF(#REF!=2,('Calculations (2)'!$AD$109*'Calculations (2)'!W128)))</f>
        <v>#REF!</v>
      </c>
      <c r="AQ128" s="509" t="e">
        <f aca="false">IF(G64="",NA(),3)</f>
        <v>#REF!</v>
      </c>
      <c r="AR128" s="509" t="e">
        <f aca="false">IF(G64="",NA(),F64)</f>
        <v>#REF!</v>
      </c>
      <c r="AS128" s="455" t="e">
        <f aca="false">IF(G64="",NA(),G64)</f>
        <v>#REF!</v>
      </c>
      <c r="AT128" s="455" t="e">
        <f aca="false">IF(H64="",NA(),H64)</f>
        <v>#REF!</v>
      </c>
      <c r="AU128" s="455" t="e">
        <f aca="false">IF(I64="",NA(),I64)</f>
        <v>#REF!</v>
      </c>
    </row>
    <row r="129" customFormat="false" ht="12.75" hidden="false" customHeight="false" outlineLevel="0" collapsed="false">
      <c r="J129" s="513" t="e">
        <f aca="false">IF(G65="",NA(),3)</f>
        <v>#REF!</v>
      </c>
      <c r="K129" s="522" t="e">
        <f aca="false">IF(G65="",NA(),F65)</f>
        <v>#REF!</v>
      </c>
      <c r="L129" s="514" t="e">
        <f aca="false">IF(H65="",NA(),H65)</f>
        <v>#REF!</v>
      </c>
      <c r="N129" s="506" t="e">
        <f aca="false">IF($AC$111&gt;17,N95,V95)</f>
        <v>#REF!</v>
      </c>
      <c r="O129" s="487" t="e">
        <f aca="false">IF($AC$112&gt;5,O95,W95)</f>
        <v>#REF!</v>
      </c>
      <c r="P129" s="487" t="e">
        <f aca="false">IF($AC$112&gt;5,P95,X95)</f>
        <v>#REF!</v>
      </c>
      <c r="Q129" s="487" t="e">
        <f aca="false">IF($AC$112&gt;5,Q95,Y95)</f>
        <v>#REF!</v>
      </c>
      <c r="R129" s="487" t="e">
        <f aca="false">IF($AC$112&gt;5,R95,Z95)</f>
        <v>#REF!</v>
      </c>
      <c r="S129" s="487" t="e">
        <f aca="false">IF($AC$112&gt;5,S95,AA95)</f>
        <v>#REF!</v>
      </c>
      <c r="T129" s="487" t="e">
        <f aca="false">IF($AC$112&gt;5,T95,AB95)</f>
        <v>#REF!</v>
      </c>
      <c r="V129" s="487" t="e">
        <f aca="false">$K$71</f>
        <v>#REF!</v>
      </c>
      <c r="W129" s="487" t="e">
        <f aca="false">$L$71</f>
        <v>#REF!</v>
      </c>
      <c r="X129" s="487" t="e">
        <f aca="false">IF(#REF!=3,'Calculations (2)'!V129+('Calculations (2)'!$AC$110*'Calculations (2)'!W129),IF(#REF!=2,'Calculations (2)'!V129+('Calculations (2)'!$AC$109*'Calculations (2)'!W129)))</f>
        <v>#REF!</v>
      </c>
      <c r="Y129" s="487" t="e">
        <f aca="false">IF(#REF!=3,'Calculations (2)'!V129-('Calculations (2)'!$AC$110*'Calculations (2)'!W129),IF(#REF!=2,'Calculations (2)'!V129-('Calculations (2)'!$AC$109*'Calculations (2)'!W129)))</f>
        <v>#REF!</v>
      </c>
      <c r="Z129" s="487" t="e">
        <f aca="false">IF(#REF!=3,('Calculations (2)'!$AD$110*'Calculations (2)'!W129),IF(#REF!=2,('Calculations (2)'!$AD$109*'Calculations (2)'!W129)))</f>
        <v>#REF!</v>
      </c>
      <c r="AQ129" s="509" t="e">
        <f aca="false">IF(G65="",NA(),3)</f>
        <v>#REF!</v>
      </c>
      <c r="AR129" s="509" t="e">
        <f aca="false">IF(G65="",NA(),F65)</f>
        <v>#REF!</v>
      </c>
      <c r="AS129" s="455" t="e">
        <f aca="false">IF(G65="",NA(),G65)</f>
        <v>#REF!</v>
      </c>
      <c r="AT129" s="455" t="e">
        <f aca="false">IF(H65="",NA(),H65)</f>
        <v>#REF!</v>
      </c>
      <c r="AU129" s="455" t="e">
        <f aca="false">IF(I65="",NA(),I65)</f>
        <v>#REF!</v>
      </c>
    </row>
    <row r="130" customFormat="false" ht="12.75" hidden="false" customHeight="false" outlineLevel="0" collapsed="false">
      <c r="J130" s="513" t="e">
        <f aca="false">IF(G66="",NA(),3)</f>
        <v>#REF!</v>
      </c>
      <c r="K130" s="522" t="e">
        <f aca="false">IF(G66="",NA(),F66)</f>
        <v>#REF!</v>
      </c>
      <c r="L130" s="514" t="e">
        <f aca="false">IF(H66="",NA(),H66)</f>
        <v>#REF!</v>
      </c>
      <c r="N130" s="506" t="e">
        <f aca="false">IF($AC$111&gt;17,N96,V96)</f>
        <v>#REF!</v>
      </c>
      <c r="O130" s="487" t="e">
        <f aca="false">IF($AC$112&gt;5,O96,W96)</f>
        <v>#REF!</v>
      </c>
      <c r="P130" s="487" t="e">
        <f aca="false">IF($AC$112&gt;5,P96,X96)</f>
        <v>#REF!</v>
      </c>
      <c r="Q130" s="487" t="e">
        <f aca="false">IF($AC$112&gt;5,Q96,Y96)</f>
        <v>#REF!</v>
      </c>
      <c r="R130" s="487" t="e">
        <f aca="false">IF($AC$112&gt;5,R96,Z96)</f>
        <v>#REF!</v>
      </c>
      <c r="S130" s="487" t="e">
        <f aca="false">IF($AC$112&gt;5,S96,AA96)</f>
        <v>#REF!</v>
      </c>
      <c r="T130" s="487" t="e">
        <f aca="false">IF($AC$112&gt;5,T96,AB96)</f>
        <v>#REF!</v>
      </c>
      <c r="V130" s="487" t="e">
        <f aca="false">$K$71</f>
        <v>#REF!</v>
      </c>
      <c r="W130" s="487" t="e">
        <f aca="false">$L$71</f>
        <v>#REF!</v>
      </c>
      <c r="X130" s="487" t="e">
        <f aca="false">IF(#REF!=3,'Calculations (2)'!V130+('Calculations (2)'!$AC$110*'Calculations (2)'!W130),IF(#REF!=2,'Calculations (2)'!V130+('Calculations (2)'!$AC$109*'Calculations (2)'!W130)))</f>
        <v>#REF!</v>
      </c>
      <c r="Y130" s="487" t="e">
        <f aca="false">IF(#REF!=3,'Calculations (2)'!V130-('Calculations (2)'!$AC$110*'Calculations (2)'!W130),IF(#REF!=2,'Calculations (2)'!V130-('Calculations (2)'!$AC$109*'Calculations (2)'!W130)))</f>
        <v>#REF!</v>
      </c>
      <c r="Z130" s="487" t="e">
        <f aca="false">IF(#REF!=3,('Calculations (2)'!$AD$110*'Calculations (2)'!W130),IF(#REF!=2,('Calculations (2)'!$AD$109*'Calculations (2)'!W130)))</f>
        <v>#REF!</v>
      </c>
      <c r="AQ130" s="509" t="e">
        <f aca="false">IF(G66="",NA(),3)</f>
        <v>#REF!</v>
      </c>
      <c r="AR130" s="509" t="e">
        <f aca="false">IF(G66="",NA(),F66)</f>
        <v>#REF!</v>
      </c>
      <c r="AS130" s="455" t="e">
        <f aca="false">IF(G66="",NA(),G66)</f>
        <v>#REF!</v>
      </c>
      <c r="AT130" s="455" t="e">
        <f aca="false">IF(H66="",NA(),H66)</f>
        <v>#REF!</v>
      </c>
      <c r="AU130" s="455" t="e">
        <f aca="false">IF(I66="",NA(),I66)</f>
        <v>#REF!</v>
      </c>
    </row>
    <row r="131" customFormat="false" ht="12.75" hidden="false" customHeight="false" outlineLevel="0" collapsed="false">
      <c r="J131" s="513" t="e">
        <f aca="false">IF(G67="",NA(),3)</f>
        <v>#REF!</v>
      </c>
      <c r="K131" s="522" t="e">
        <f aca="false">IF(G67="",NA(),F67)</f>
        <v>#REF!</v>
      </c>
      <c r="L131" s="514" t="e">
        <f aca="false">IF(H67="",NA(),H67)</f>
        <v>#REF!</v>
      </c>
      <c r="N131" s="506" t="e">
        <f aca="false">IF($AC$111&gt;17,N97,V97)</f>
        <v>#REF!</v>
      </c>
      <c r="O131" s="487" t="e">
        <f aca="false">IF($AC$112&gt;5,O97,W97)</f>
        <v>#REF!</v>
      </c>
      <c r="P131" s="487" t="e">
        <f aca="false">IF($AC$112&gt;5,P97,X97)</f>
        <v>#REF!</v>
      </c>
      <c r="Q131" s="487" t="e">
        <f aca="false">IF($AC$112&gt;5,Q97,Y97)</f>
        <v>#REF!</v>
      </c>
      <c r="R131" s="487" t="e">
        <f aca="false">IF($AC$112&gt;5,R97,Z97)</f>
        <v>#REF!</v>
      </c>
      <c r="S131" s="487" t="e">
        <f aca="false">IF($AC$112&gt;5,S97,AA97)</f>
        <v>#REF!</v>
      </c>
      <c r="T131" s="487" t="e">
        <f aca="false">IF($AC$112&gt;5,T97,AB97)</f>
        <v>#REF!</v>
      </c>
      <c r="V131" s="487" t="e">
        <f aca="false">$K$71</f>
        <v>#REF!</v>
      </c>
      <c r="W131" s="487" t="e">
        <f aca="false">$L$71</f>
        <v>#REF!</v>
      </c>
      <c r="X131" s="487" t="e">
        <f aca="false">IF(#REF!=3,'Calculations (2)'!V131+('Calculations (2)'!$AC$110*'Calculations (2)'!W131),IF(#REF!=2,'Calculations (2)'!V131+('Calculations (2)'!$AC$109*'Calculations (2)'!W131)))</f>
        <v>#REF!</v>
      </c>
      <c r="Y131" s="487" t="e">
        <f aca="false">IF(#REF!=3,'Calculations (2)'!V131-('Calculations (2)'!$AC$110*'Calculations (2)'!W131),IF(#REF!=2,'Calculations (2)'!V131-('Calculations (2)'!$AC$109*'Calculations (2)'!W131)))</f>
        <v>#REF!</v>
      </c>
      <c r="Z131" s="487" t="e">
        <f aca="false">IF(#REF!=3,('Calculations (2)'!$AD$110*'Calculations (2)'!W131),IF(#REF!=2,('Calculations (2)'!$AD$109*'Calculations (2)'!W131)))</f>
        <v>#REF!</v>
      </c>
      <c r="AQ131" s="509" t="e">
        <f aca="false">IF(G67="",NA(),3)</f>
        <v>#REF!</v>
      </c>
      <c r="AR131" s="509" t="e">
        <f aca="false">IF(G67="",NA(),F67)</f>
        <v>#REF!</v>
      </c>
      <c r="AS131" s="455" t="e">
        <f aca="false">IF(G67="",NA(),G67)</f>
        <v>#REF!</v>
      </c>
      <c r="AT131" s="455" t="e">
        <f aca="false">IF(H67="",NA(),H67)</f>
        <v>#REF!</v>
      </c>
      <c r="AU131" s="455" t="e">
        <f aca="false">IF(I67="",NA(),I67)</f>
        <v>#REF!</v>
      </c>
    </row>
    <row r="132" customFormat="false" ht="12.75" hidden="false" customHeight="false" outlineLevel="0" collapsed="false">
      <c r="J132" s="513" t="e">
        <f aca="false">IF(G68="",NA(),3)</f>
        <v>#REF!</v>
      </c>
      <c r="K132" s="522" t="e">
        <f aca="false">IF(G68="",NA(),F68)</f>
        <v>#REF!</v>
      </c>
      <c r="L132" s="514" t="e">
        <f aca="false">IF(H68="",NA(),H68)</f>
        <v>#REF!</v>
      </c>
      <c r="N132" s="506" t="e">
        <f aca="false">IF($AC$111&gt;17,N98,V98)</f>
        <v>#REF!</v>
      </c>
      <c r="O132" s="487" t="e">
        <f aca="false">IF($AC$112&gt;5,O98,W98)</f>
        <v>#REF!</v>
      </c>
      <c r="P132" s="487" t="e">
        <f aca="false">IF($AC$112&gt;5,P98,X98)</f>
        <v>#REF!</v>
      </c>
      <c r="Q132" s="487" t="e">
        <f aca="false">IF($AC$112&gt;5,Q98,Y98)</f>
        <v>#REF!</v>
      </c>
      <c r="R132" s="487" t="e">
        <f aca="false">IF($AC$112&gt;5,R98,Z98)</f>
        <v>#REF!</v>
      </c>
      <c r="S132" s="487" t="e">
        <f aca="false">IF($AC$112&gt;5,S98,AA98)</f>
        <v>#REF!</v>
      </c>
      <c r="T132" s="487" t="e">
        <f aca="false">IF($AC$112&gt;5,T98,AB98)</f>
        <v>#REF!</v>
      </c>
      <c r="V132" s="487" t="e">
        <f aca="false">$K$71</f>
        <v>#REF!</v>
      </c>
      <c r="W132" s="487" t="e">
        <f aca="false">$L$71</f>
        <v>#REF!</v>
      </c>
      <c r="X132" s="487" t="e">
        <f aca="false">IF(#REF!=3,'Calculations (2)'!V132+('Calculations (2)'!$AC$110*'Calculations (2)'!W132),IF(#REF!=2,'Calculations (2)'!V132+('Calculations (2)'!$AC$109*'Calculations (2)'!W132)))</f>
        <v>#REF!</v>
      </c>
      <c r="Y132" s="487" t="e">
        <f aca="false">IF(#REF!=3,'Calculations (2)'!V132-('Calculations (2)'!$AC$110*'Calculations (2)'!W132),IF(#REF!=2,'Calculations (2)'!V132-('Calculations (2)'!$AC$109*'Calculations (2)'!W132)))</f>
        <v>#REF!</v>
      </c>
      <c r="Z132" s="487" t="e">
        <f aca="false">IF(#REF!=3,('Calculations (2)'!$AD$110*'Calculations (2)'!W132),IF(#REF!=2,('Calculations (2)'!$AD$109*'Calculations (2)'!W132)))</f>
        <v>#REF!</v>
      </c>
      <c r="AQ132" s="509" t="e">
        <f aca="false">IF(G68="",NA(),3)</f>
        <v>#REF!</v>
      </c>
      <c r="AR132" s="509" t="e">
        <f aca="false">IF(G68="",NA(),F68)</f>
        <v>#REF!</v>
      </c>
      <c r="AS132" s="455" t="e">
        <f aca="false">IF(G68="",NA(),G68)</f>
        <v>#REF!</v>
      </c>
      <c r="AT132" s="455" t="e">
        <f aca="false">IF(H68="",NA(),H68)</f>
        <v>#REF!</v>
      </c>
      <c r="AU132" s="455" t="e">
        <f aca="false">IF(I68="",NA(),I68)</f>
        <v>#REF!</v>
      </c>
    </row>
    <row r="133" customFormat="false" ht="12.75" hidden="false" customHeight="false" outlineLevel="0" collapsed="false">
      <c r="J133" s="513" t="e">
        <f aca="false">IF(G69="",NA(),3)</f>
        <v>#REF!</v>
      </c>
      <c r="K133" s="522" t="e">
        <f aca="false">IF(G69="",NA(),F69)</f>
        <v>#REF!</v>
      </c>
      <c r="L133" s="514" t="e">
        <f aca="false">IF(H69="",NA(),H69)</f>
        <v>#REF!</v>
      </c>
      <c r="N133" s="506" t="e">
        <f aca="false">IF($AC$111&gt;17,N99,V99)</f>
        <v>#REF!</v>
      </c>
      <c r="O133" s="487" t="e">
        <f aca="false">IF($AC$112&gt;5,O99,W99)</f>
        <v>#REF!</v>
      </c>
      <c r="P133" s="487" t="e">
        <f aca="false">IF($AC$112&gt;5,P99,X99)</f>
        <v>#REF!</v>
      </c>
      <c r="Q133" s="487" t="e">
        <f aca="false">IF($AC$112&gt;5,Q99,Y99)</f>
        <v>#REF!</v>
      </c>
      <c r="R133" s="487" t="e">
        <f aca="false">IF($AC$112&gt;5,R99,Z99)</f>
        <v>#REF!</v>
      </c>
      <c r="S133" s="487" t="e">
        <f aca="false">IF($AC$112&gt;5,S99,AA99)</f>
        <v>#REF!</v>
      </c>
      <c r="T133" s="487" t="e">
        <f aca="false">IF($AC$112&gt;5,T99,AB99)</f>
        <v>#REF!</v>
      </c>
      <c r="V133" s="487" t="e">
        <f aca="false">$K$71</f>
        <v>#REF!</v>
      </c>
      <c r="W133" s="487" t="e">
        <f aca="false">$L$71</f>
        <v>#REF!</v>
      </c>
      <c r="X133" s="487" t="e">
        <f aca="false">IF(#REF!=3,'Calculations (2)'!V133+('Calculations (2)'!$AC$110*'Calculations (2)'!W133),IF(#REF!=2,'Calculations (2)'!V133+('Calculations (2)'!$AC$109*'Calculations (2)'!W133)))</f>
        <v>#REF!</v>
      </c>
      <c r="Y133" s="487" t="e">
        <f aca="false">IF(#REF!=3,'Calculations (2)'!V133-('Calculations (2)'!$AC$110*'Calculations (2)'!W133),IF(#REF!=2,'Calculations (2)'!V133-('Calculations (2)'!$AC$109*'Calculations (2)'!W133)))</f>
        <v>#REF!</v>
      </c>
      <c r="Z133" s="487" t="e">
        <f aca="false">IF(#REF!=3,('Calculations (2)'!$AD$110*'Calculations (2)'!W133),IF(#REF!=2,('Calculations (2)'!$AD$109*'Calculations (2)'!W133)))</f>
        <v>#REF!</v>
      </c>
      <c r="AQ133" s="509" t="e">
        <f aca="false">IF(G69="",NA(),3)</f>
        <v>#REF!</v>
      </c>
      <c r="AR133" s="509" t="e">
        <f aca="false">IF(G69="",NA(),F69)</f>
        <v>#REF!</v>
      </c>
      <c r="AS133" s="455" t="e">
        <f aca="false">IF(G69="",NA(),G69)</f>
        <v>#REF!</v>
      </c>
      <c r="AT133" s="455" t="e">
        <f aca="false">IF(H69="",NA(),H69)</f>
        <v>#REF!</v>
      </c>
      <c r="AU133" s="455" t="e">
        <f aca="false">IF(I69="",NA(),I69)</f>
        <v>#REF!</v>
      </c>
    </row>
    <row r="134" customFormat="false" ht="12.75" hidden="false" customHeight="false" outlineLevel="0" collapsed="false">
      <c r="J134" s="513" t="e">
        <f aca="false">IF(G70="",NA(),3)</f>
        <v>#REF!</v>
      </c>
      <c r="K134" s="522" t="e">
        <f aca="false">IF(G70="",NA(),F70)</f>
        <v>#REF!</v>
      </c>
      <c r="L134" s="514" t="e">
        <f aca="false">IF(H70="",NA(),H70)</f>
        <v>#REF!</v>
      </c>
      <c r="N134" s="506" t="e">
        <f aca="false">IF($AC$111&gt;17,N100,V100)</f>
        <v>#REF!</v>
      </c>
      <c r="O134" s="487" t="e">
        <f aca="false">IF($AC$112&gt;5,O100,W100)</f>
        <v>#REF!</v>
      </c>
      <c r="P134" s="487" t="e">
        <f aca="false">IF($AC$112&gt;5,P100,X100)</f>
        <v>#REF!</v>
      </c>
      <c r="Q134" s="487" t="e">
        <f aca="false">IF($AC$112&gt;5,Q100,Y100)</f>
        <v>#REF!</v>
      </c>
      <c r="R134" s="487" t="e">
        <f aca="false">IF($AC$112&gt;5,R100,Z100)</f>
        <v>#REF!</v>
      </c>
      <c r="S134" s="487" t="e">
        <f aca="false">IF($AC$112&gt;5,S100,AA100)</f>
        <v>#REF!</v>
      </c>
      <c r="T134" s="487" t="e">
        <f aca="false">IF($AC$112&gt;5,T100,AB100)</f>
        <v>#REF!</v>
      </c>
      <c r="V134" s="487" t="e">
        <f aca="false">$K$71</f>
        <v>#REF!</v>
      </c>
      <c r="W134" s="487" t="e">
        <f aca="false">$L$71</f>
        <v>#REF!</v>
      </c>
      <c r="X134" s="487" t="e">
        <f aca="false">IF(#REF!=3,'Calculations (2)'!V134+('Calculations (2)'!$AC$110*'Calculations (2)'!W134),IF(#REF!=2,'Calculations (2)'!V134+('Calculations (2)'!$AC$109*'Calculations (2)'!W134)))</f>
        <v>#REF!</v>
      </c>
      <c r="Y134" s="487" t="e">
        <f aca="false">IF(#REF!=3,'Calculations (2)'!V134-('Calculations (2)'!$AC$110*'Calculations (2)'!W134),IF(#REF!=2,'Calculations (2)'!V134-('Calculations (2)'!$AC$109*'Calculations (2)'!W134)))</f>
        <v>#REF!</v>
      </c>
      <c r="Z134" s="487" t="e">
        <f aca="false">IF(#REF!=3,('Calculations (2)'!$AD$110*'Calculations (2)'!W134),IF(#REF!=2,('Calculations (2)'!$AD$109*'Calculations (2)'!W134)))</f>
        <v>#REF!</v>
      </c>
      <c r="AQ134" s="509" t="e">
        <f aca="false">IF(G70="",NA(),3)</f>
        <v>#REF!</v>
      </c>
      <c r="AR134" s="509" t="e">
        <f aca="false">IF(G70="",NA(),F70)</f>
        <v>#REF!</v>
      </c>
      <c r="AS134" s="455" t="e">
        <f aca="false">IF(G70="",NA(),G70)</f>
        <v>#REF!</v>
      </c>
      <c r="AT134" s="455" t="e">
        <f aca="false">IF(H70="",NA(),H70)</f>
        <v>#REF!</v>
      </c>
      <c r="AU134" s="455" t="e">
        <f aca="false">IF(I70="",NA(),I70)</f>
        <v>#REF!</v>
      </c>
    </row>
    <row r="135" customFormat="false" ht="12.75" hidden="false" customHeight="false" outlineLevel="0" collapsed="false">
      <c r="J135" s="513" t="e">
        <f aca="false">IF(G41="",NA(),1)</f>
        <v>#REF!</v>
      </c>
      <c r="K135" s="526" t="e">
        <f aca="false">IF(G41="",NA(),F41)</f>
        <v>#REF!</v>
      </c>
      <c r="L135" s="514" t="e">
        <f aca="false">IF(I41="",NA(),I41)</f>
        <v>#REF!</v>
      </c>
      <c r="N135" s="506" t="e">
        <f aca="false">IF($AC$111&gt;17,N101,V101)</f>
        <v>#REF!</v>
      </c>
      <c r="O135" s="487" t="e">
        <f aca="false">IF($AC$112&gt;5,O101,W101)</f>
        <v>#REF!</v>
      </c>
      <c r="P135" s="487" t="e">
        <f aca="false">IF($AC$112&gt;5,P101,X101)</f>
        <v>#REF!</v>
      </c>
      <c r="Q135" s="487" t="e">
        <f aca="false">IF($AC$112&gt;5,Q101,Y101)</f>
        <v>#REF!</v>
      </c>
      <c r="R135" s="487" t="e">
        <f aca="false">IF($AC$112&gt;5,R101,Z101)</f>
        <v>#REF!</v>
      </c>
      <c r="S135" s="487" t="e">
        <f aca="false">IF($AC$112&gt;5,S101,AA101)</f>
        <v>#REF!</v>
      </c>
      <c r="T135" s="487" t="e">
        <f aca="false">IF($AC$112&gt;5,T101,AB101)</f>
        <v>#REF!</v>
      </c>
      <c r="V135" s="487" t="e">
        <f aca="false">$K$71</f>
        <v>#REF!</v>
      </c>
      <c r="W135" s="487" t="e">
        <f aca="false">$L$71</f>
        <v>#REF!</v>
      </c>
      <c r="X135" s="487" t="e">
        <f aca="false">IF(#REF!=3,'Calculations (2)'!V135+('Calculations (2)'!$AC$110*'Calculations (2)'!W135),IF(#REF!=2,'Calculations (2)'!V135+('Calculations (2)'!$AC$109*'Calculations (2)'!W135)))</f>
        <v>#REF!</v>
      </c>
      <c r="Y135" s="487" t="e">
        <f aca="false">IF(#REF!=3,'Calculations (2)'!V135-('Calculations (2)'!$AC$110*'Calculations (2)'!W135),IF(#REF!=2,'Calculations (2)'!V135-('Calculations (2)'!$AC$109*'Calculations (2)'!W135)))</f>
        <v>#REF!</v>
      </c>
      <c r="Z135" s="487" t="e">
        <f aca="false">IF(#REF!=3,('Calculations (2)'!$AD$110*'Calculations (2)'!W135),IF(#REF!=2,('Calculations (2)'!$AD$109*'Calculations (2)'!W135)))</f>
        <v>#REF!</v>
      </c>
    </row>
    <row r="136" customFormat="false" ht="12.75" hidden="false" customHeight="false" outlineLevel="0" collapsed="false">
      <c r="J136" s="513" t="e">
        <f aca="false">IF(G42="",NA(),1)</f>
        <v>#REF!</v>
      </c>
      <c r="K136" s="526" t="e">
        <f aca="false">IF(G42="",NA(),F42)</f>
        <v>#REF!</v>
      </c>
      <c r="L136" s="514" t="e">
        <f aca="false">IF(I42="",NA(),I42)</f>
        <v>#REF!</v>
      </c>
      <c r="N136" s="506" t="e">
        <f aca="false">IF($AC$111&gt;17,N102,V102)</f>
        <v>#REF!</v>
      </c>
      <c r="O136" s="487" t="e">
        <f aca="false">IF($AC$112&gt;5,O102,W102)</f>
        <v>#REF!</v>
      </c>
      <c r="P136" s="487" t="e">
        <f aca="false">IF($AC$112&gt;5,P102,X102)</f>
        <v>#REF!</v>
      </c>
      <c r="Q136" s="487" t="e">
        <f aca="false">IF($AC$112&gt;5,Q102,Y102)</f>
        <v>#REF!</v>
      </c>
      <c r="R136" s="487" t="e">
        <f aca="false">IF($AC$112&gt;5,R102,Z102)</f>
        <v>#REF!</v>
      </c>
      <c r="S136" s="487" t="e">
        <f aca="false">IF($AC$112&gt;5,S102,AA102)</f>
        <v>#REF!</v>
      </c>
      <c r="T136" s="487" t="e">
        <f aca="false">IF($AC$112&gt;5,T102,AB102)</f>
        <v>#REF!</v>
      </c>
      <c r="V136" s="487" t="e">
        <f aca="false">$K$71</f>
        <v>#REF!</v>
      </c>
      <c r="W136" s="487" t="e">
        <f aca="false">$L$71</f>
        <v>#REF!</v>
      </c>
      <c r="X136" s="487" t="e">
        <f aca="false">IF(#REF!=3,'Calculations (2)'!V136+('Calculations (2)'!$AC$110*'Calculations (2)'!W136),IF(#REF!=2,'Calculations (2)'!V136+('Calculations (2)'!$AC$109*'Calculations (2)'!W136)))</f>
        <v>#REF!</v>
      </c>
      <c r="Y136" s="487" t="e">
        <f aca="false">IF(#REF!=3,'Calculations (2)'!V136-('Calculations (2)'!$AC$110*'Calculations (2)'!W136),IF(#REF!=2,'Calculations (2)'!V136-('Calculations (2)'!$AC$109*'Calculations (2)'!W136)))</f>
        <v>#REF!</v>
      </c>
      <c r="Z136" s="487" t="e">
        <f aca="false">IF(#REF!=3,('Calculations (2)'!$AD$110*'Calculations (2)'!W136),IF(#REF!=2,('Calculations (2)'!$AD$109*'Calculations (2)'!W136)))</f>
        <v>#REF!</v>
      </c>
    </row>
    <row r="137" customFormat="false" ht="12.75" hidden="false" customHeight="false" outlineLevel="0" collapsed="false">
      <c r="J137" s="513" t="e">
        <f aca="false">IF(G43="",NA(),1)</f>
        <v>#REF!</v>
      </c>
      <c r="K137" s="526" t="e">
        <f aca="false">IF(G43="",NA(),F43)</f>
        <v>#REF!</v>
      </c>
      <c r="L137" s="514" t="e">
        <f aca="false">IF(I43="",NA(),I43)</f>
        <v>#REF!</v>
      </c>
      <c r="N137" s="506" t="e">
        <f aca="false">IF($AC$111&gt;17,N103,V103)</f>
        <v>#REF!</v>
      </c>
      <c r="O137" s="487" t="e">
        <f aca="false">IF($AC$112&gt;5,O103,W103)</f>
        <v>#REF!</v>
      </c>
      <c r="P137" s="487" t="e">
        <f aca="false">IF($AC$112&gt;5,P103,X103)</f>
        <v>#REF!</v>
      </c>
      <c r="Q137" s="487" t="e">
        <f aca="false">IF($AC$112&gt;5,Q103,Y103)</f>
        <v>#REF!</v>
      </c>
      <c r="R137" s="487" t="e">
        <f aca="false">IF($AC$112&gt;5,R103,Z103)</f>
        <v>#REF!</v>
      </c>
      <c r="S137" s="487" t="e">
        <f aca="false">IF($AC$112&gt;5,S103,AA103)</f>
        <v>#REF!</v>
      </c>
      <c r="T137" s="487" t="e">
        <f aca="false">IF($AC$112&gt;5,T103,AB103)</f>
        <v>#REF!</v>
      </c>
      <c r="V137" s="487" t="e">
        <f aca="false">$K$71</f>
        <v>#REF!</v>
      </c>
      <c r="W137" s="487" t="e">
        <f aca="false">$L$71</f>
        <v>#REF!</v>
      </c>
      <c r="X137" s="487" t="e">
        <f aca="false">IF(#REF!=3,'Calculations (2)'!V137+('Calculations (2)'!$AC$110*'Calculations (2)'!W137),IF(#REF!=2,'Calculations (2)'!V137+('Calculations (2)'!$AC$109*'Calculations (2)'!W137)))</f>
        <v>#REF!</v>
      </c>
      <c r="Y137" s="487" t="e">
        <f aca="false">IF(#REF!=3,'Calculations (2)'!V137-('Calculations (2)'!$AC$110*'Calculations (2)'!W137),IF(#REF!=2,'Calculations (2)'!V137-('Calculations (2)'!$AC$109*'Calculations (2)'!W137)))</f>
        <v>#REF!</v>
      </c>
      <c r="Z137" s="487" t="e">
        <f aca="false">IF(#REF!=3,('Calculations (2)'!$AD$110*'Calculations (2)'!W137),IF(#REF!=2,('Calculations (2)'!$AD$109*'Calculations (2)'!W137)))</f>
        <v>#REF!</v>
      </c>
    </row>
    <row r="138" customFormat="false" ht="12.75" hidden="false" customHeight="false" outlineLevel="0" collapsed="false">
      <c r="J138" s="513" t="e">
        <f aca="false">IF(G44="",NA(),1)</f>
        <v>#REF!</v>
      </c>
      <c r="K138" s="526" t="e">
        <f aca="false">IF(G44="",NA(),F44)</f>
        <v>#REF!</v>
      </c>
      <c r="L138" s="514" t="e">
        <f aca="false">IF(I44="",NA(),I44)</f>
        <v>#REF!</v>
      </c>
    </row>
    <row r="139" customFormat="false" ht="12.75" hidden="false" customHeight="false" outlineLevel="0" collapsed="false">
      <c r="J139" s="513" t="e">
        <f aca="false">IF(G45="",NA(),1)</f>
        <v>#REF!</v>
      </c>
      <c r="K139" s="526" t="e">
        <f aca="false">IF(G45="",NA(),F45)</f>
        <v>#REF!</v>
      </c>
      <c r="L139" s="514" t="e">
        <f aca="false">IF(I45="",NA(),I45)</f>
        <v>#REF!</v>
      </c>
    </row>
    <row r="140" customFormat="false" ht="12.75" hidden="false" customHeight="false" outlineLevel="0" collapsed="false">
      <c r="J140" s="513" t="e">
        <f aca="false">IF(G46="",NA(),1)</f>
        <v>#REF!</v>
      </c>
      <c r="K140" s="526" t="e">
        <f aca="false">IF(G46="",NA(),F46)</f>
        <v>#REF!</v>
      </c>
      <c r="L140" s="514" t="e">
        <f aca="false">IF(I46="",NA(),I46)</f>
        <v>#REF!</v>
      </c>
    </row>
    <row r="141" customFormat="false" ht="12.75" hidden="false" customHeight="false" outlineLevel="0" collapsed="false">
      <c r="J141" s="513" t="e">
        <f aca="false">IF(G47="",NA(),1)</f>
        <v>#REF!</v>
      </c>
      <c r="K141" s="526" t="e">
        <f aca="false">IF(G47="",NA(),F47)</f>
        <v>#REF!</v>
      </c>
      <c r="L141" s="514" t="e">
        <f aca="false">IF(I47="",NA(),I47)</f>
        <v>#REF!</v>
      </c>
    </row>
    <row r="142" customFormat="false" ht="12.75" hidden="false" customHeight="false" outlineLevel="0" collapsed="false">
      <c r="J142" s="513" t="e">
        <f aca="false">IF(G48="",NA(),1)</f>
        <v>#REF!</v>
      </c>
      <c r="K142" s="526" t="e">
        <f aca="false">IF(G48="",NA(),F48)</f>
        <v>#REF!</v>
      </c>
      <c r="L142" s="514" t="e">
        <f aca="false">IF(I48="",NA(),I48)</f>
        <v>#REF!</v>
      </c>
    </row>
    <row r="143" customFormat="false" ht="12.75" hidden="false" customHeight="false" outlineLevel="0" collapsed="false">
      <c r="J143" s="513" t="e">
        <f aca="false">IF(G49="",NA(),1)</f>
        <v>#REF!</v>
      </c>
      <c r="K143" s="526" t="e">
        <f aca="false">IF(G49="",NA(),F49)</f>
        <v>#REF!</v>
      </c>
      <c r="L143" s="514" t="e">
        <f aca="false">IF(I49="",NA(),I49)</f>
        <v>#REF!</v>
      </c>
    </row>
    <row r="144" customFormat="false" ht="12.75" hidden="false" customHeight="false" outlineLevel="0" collapsed="false">
      <c r="J144" s="513" t="e">
        <f aca="false">IF(G50="",NA(),1)</f>
        <v>#REF!</v>
      </c>
      <c r="K144" s="526" t="e">
        <f aca="false">IF(G50="",NA(),F50)</f>
        <v>#REF!</v>
      </c>
      <c r="L144" s="514" t="e">
        <f aca="false">IF(I50="",NA(),I50)</f>
        <v>#REF!</v>
      </c>
    </row>
    <row r="145" customFormat="false" ht="12.75" hidden="false" customHeight="false" outlineLevel="0" collapsed="false">
      <c r="J145" s="513" t="e">
        <f aca="false">IF(G51="",NA(),2)</f>
        <v>#REF!</v>
      </c>
      <c r="K145" s="526" t="e">
        <f aca="false">IF(G51="",NA(),F51)</f>
        <v>#REF!</v>
      </c>
      <c r="L145" s="514" t="e">
        <f aca="false">IF(I51="",NA(),I51)</f>
        <v>#REF!</v>
      </c>
    </row>
    <row r="146" customFormat="false" ht="12.75" hidden="false" customHeight="false" outlineLevel="0" collapsed="false">
      <c r="J146" s="513" t="e">
        <f aca="false">IF(G52="",NA(),2)</f>
        <v>#REF!</v>
      </c>
      <c r="K146" s="526" t="e">
        <f aca="false">IF(G52="",NA(),F52)</f>
        <v>#REF!</v>
      </c>
      <c r="L146" s="514" t="e">
        <f aca="false">IF(I52="",NA(),I52)</f>
        <v>#REF!</v>
      </c>
    </row>
    <row r="147" customFormat="false" ht="12.75" hidden="false" customHeight="false" outlineLevel="0" collapsed="false">
      <c r="J147" s="513" t="e">
        <f aca="false">IF(G53="",NA(),2)</f>
        <v>#REF!</v>
      </c>
      <c r="K147" s="526" t="e">
        <f aca="false">IF(G53="",NA(),F53)</f>
        <v>#REF!</v>
      </c>
      <c r="L147" s="514" t="e">
        <f aca="false">IF(I53="",NA(),I53)</f>
        <v>#REF!</v>
      </c>
    </row>
    <row r="148" customFormat="false" ht="12.75" hidden="false" customHeight="false" outlineLevel="0" collapsed="false">
      <c r="J148" s="513" t="e">
        <f aca="false">IF(G54="",NA(),2)</f>
        <v>#REF!</v>
      </c>
      <c r="K148" s="526" t="e">
        <f aca="false">IF(G54="",NA(),F54)</f>
        <v>#REF!</v>
      </c>
      <c r="L148" s="514" t="e">
        <f aca="false">IF(I54="",NA(),I54)</f>
        <v>#REF!</v>
      </c>
    </row>
    <row r="149" customFormat="false" ht="12.75" hidden="false" customHeight="false" outlineLevel="0" collapsed="false">
      <c r="J149" s="513" t="e">
        <f aca="false">IF(G55="",NA(),2)</f>
        <v>#REF!</v>
      </c>
      <c r="K149" s="526" t="e">
        <f aca="false">IF(G55="",NA(),F55)</f>
        <v>#REF!</v>
      </c>
      <c r="L149" s="514" t="e">
        <f aca="false">IF(I55="",NA(),I55)</f>
        <v>#REF!</v>
      </c>
    </row>
    <row r="150" customFormat="false" ht="12.75" hidden="false" customHeight="false" outlineLevel="0" collapsed="false">
      <c r="J150" s="513" t="e">
        <f aca="false">IF(G56="",NA(),2)</f>
        <v>#REF!</v>
      </c>
      <c r="K150" s="526" t="e">
        <f aca="false">IF(G56="",NA(),F56)</f>
        <v>#REF!</v>
      </c>
      <c r="L150" s="514" t="e">
        <f aca="false">IF(I56="",NA(),I56)</f>
        <v>#REF!</v>
      </c>
    </row>
    <row r="151" customFormat="false" ht="12.75" hidden="false" customHeight="false" outlineLevel="0" collapsed="false">
      <c r="J151" s="513" t="e">
        <f aca="false">IF(G57="",NA(),2)</f>
        <v>#REF!</v>
      </c>
      <c r="K151" s="526" t="e">
        <f aca="false">IF(G57="",NA(),F57)</f>
        <v>#REF!</v>
      </c>
      <c r="L151" s="514" t="e">
        <f aca="false">IF(I57="",NA(),I57)</f>
        <v>#REF!</v>
      </c>
    </row>
    <row r="152" customFormat="false" ht="12.75" hidden="false" customHeight="false" outlineLevel="0" collapsed="false">
      <c r="J152" s="513" t="e">
        <f aca="false">IF(G58="",NA(),2)</f>
        <v>#REF!</v>
      </c>
      <c r="K152" s="526" t="e">
        <f aca="false">IF(G58="",NA(),F58)</f>
        <v>#REF!</v>
      </c>
      <c r="L152" s="514" t="e">
        <f aca="false">IF(I58="",NA(),I58)</f>
        <v>#REF!</v>
      </c>
    </row>
    <row r="153" customFormat="false" ht="12.75" hidden="false" customHeight="false" outlineLevel="0" collapsed="false">
      <c r="J153" s="513" t="e">
        <f aca="false">IF(G59="",NA(),2)</f>
        <v>#REF!</v>
      </c>
      <c r="K153" s="526" t="e">
        <f aca="false">IF(G59="",NA(),F59)</f>
        <v>#REF!</v>
      </c>
      <c r="L153" s="514" t="e">
        <f aca="false">IF(I59="",NA(),I59)</f>
        <v>#REF!</v>
      </c>
    </row>
    <row r="154" customFormat="false" ht="12.75" hidden="false" customHeight="false" outlineLevel="0" collapsed="false">
      <c r="J154" s="513" t="e">
        <f aca="false">IF(G60="",NA(),2)</f>
        <v>#REF!</v>
      </c>
      <c r="K154" s="526" t="e">
        <f aca="false">IF(G60="",NA(),F60)</f>
        <v>#REF!</v>
      </c>
      <c r="L154" s="514" t="e">
        <f aca="false">IF(I60="",NA(),I60)</f>
        <v>#REF!</v>
      </c>
    </row>
    <row r="155" customFormat="false" ht="12.75" hidden="false" customHeight="false" outlineLevel="0" collapsed="false">
      <c r="J155" s="513" t="e">
        <f aca="false">IF(G61="",NA(),3)</f>
        <v>#REF!</v>
      </c>
      <c r="K155" s="526" t="e">
        <f aca="false">IF(G61="",NA(),F61)</f>
        <v>#REF!</v>
      </c>
      <c r="L155" s="514" t="e">
        <f aca="false">IF(I61="",NA(),I61)</f>
        <v>#REF!</v>
      </c>
    </row>
    <row r="156" customFormat="false" ht="12.75" hidden="false" customHeight="false" outlineLevel="0" collapsed="false">
      <c r="J156" s="513" t="e">
        <f aca="false">IF(G62="",NA(),3)</f>
        <v>#REF!</v>
      </c>
      <c r="K156" s="526" t="e">
        <f aca="false">IF(G62="",NA(),F62)</f>
        <v>#REF!</v>
      </c>
      <c r="L156" s="514" t="e">
        <f aca="false">IF(I62="",NA(),I62)</f>
        <v>#REF!</v>
      </c>
    </row>
    <row r="157" customFormat="false" ht="12.75" hidden="false" customHeight="false" outlineLevel="0" collapsed="false">
      <c r="J157" s="513" t="e">
        <f aca="false">IF(G63="",NA(),3)</f>
        <v>#REF!</v>
      </c>
      <c r="K157" s="526" t="e">
        <f aca="false">IF(G63="",NA(),F63)</f>
        <v>#REF!</v>
      </c>
      <c r="L157" s="514" t="e">
        <f aca="false">IF(I63="",NA(),I63)</f>
        <v>#REF!</v>
      </c>
    </row>
    <row r="158" customFormat="false" ht="12.75" hidden="false" customHeight="false" outlineLevel="0" collapsed="false">
      <c r="J158" s="513" t="e">
        <f aca="false">IF(G64="",NA(),3)</f>
        <v>#REF!</v>
      </c>
      <c r="K158" s="526" t="e">
        <f aca="false">IF(G64="",NA(),F64)</f>
        <v>#REF!</v>
      </c>
      <c r="L158" s="514" t="e">
        <f aca="false">IF(I64="",NA(),I64)</f>
        <v>#REF!</v>
      </c>
    </row>
    <row r="159" customFormat="false" ht="12.75" hidden="false" customHeight="false" outlineLevel="0" collapsed="false">
      <c r="J159" s="513" t="e">
        <f aca="false">IF(G65="",NA(),3)</f>
        <v>#REF!</v>
      </c>
      <c r="K159" s="526" t="e">
        <f aca="false">IF(G65="",NA(),F65)</f>
        <v>#REF!</v>
      </c>
      <c r="L159" s="514" t="e">
        <f aca="false">IF(I65="",NA(),I65)</f>
        <v>#REF!</v>
      </c>
    </row>
    <row r="160" customFormat="false" ht="12.75" hidden="false" customHeight="false" outlineLevel="0" collapsed="false">
      <c r="J160" s="513" t="e">
        <f aca="false">IF(G66="",NA(),3)</f>
        <v>#REF!</v>
      </c>
      <c r="K160" s="526" t="e">
        <f aca="false">IF(G66="",NA(),F66)</f>
        <v>#REF!</v>
      </c>
      <c r="L160" s="514" t="e">
        <f aca="false">IF(I66="",NA(),I66)</f>
        <v>#REF!</v>
      </c>
    </row>
    <row r="161" customFormat="false" ht="12.75" hidden="false" customHeight="false" outlineLevel="0" collapsed="false">
      <c r="J161" s="513" t="e">
        <f aca="false">IF(G67="",NA(),3)</f>
        <v>#REF!</v>
      </c>
      <c r="K161" s="526" t="e">
        <f aca="false">IF(G67="",NA(),F67)</f>
        <v>#REF!</v>
      </c>
      <c r="L161" s="514" t="e">
        <f aca="false">IF(I67="",NA(),I67)</f>
        <v>#REF!</v>
      </c>
    </row>
    <row r="162" customFormat="false" ht="12.75" hidden="false" customHeight="false" outlineLevel="0" collapsed="false">
      <c r="J162" s="513" t="e">
        <f aca="false">IF(G68="",NA(),3)</f>
        <v>#REF!</v>
      </c>
      <c r="K162" s="526" t="e">
        <f aca="false">IF(G68="",NA(),F68)</f>
        <v>#REF!</v>
      </c>
      <c r="L162" s="514" t="e">
        <f aca="false">IF(I68="",NA(),I68)</f>
        <v>#REF!</v>
      </c>
    </row>
    <row r="163" customFormat="false" ht="12.75" hidden="false" customHeight="false" outlineLevel="0" collapsed="false">
      <c r="J163" s="513" t="e">
        <f aca="false">IF(G69="",NA(),3)</f>
        <v>#REF!</v>
      </c>
      <c r="K163" s="526" t="e">
        <f aca="false">IF(G69="",NA(),F69)</f>
        <v>#REF!</v>
      </c>
      <c r="L163" s="514" t="e">
        <f aca="false">IF(I69="",NA(),I69)</f>
        <v>#REF!</v>
      </c>
    </row>
    <row r="164" customFormat="false" ht="12.75" hidden="false" customHeight="false" outlineLevel="0" collapsed="false">
      <c r="J164" s="513" t="e">
        <f aca="false">IF(G70="",NA(),3)</f>
        <v>#REF!</v>
      </c>
      <c r="K164" s="526" t="e">
        <f aca="false">IF(G70="",NA(),F70)</f>
        <v>#REF!</v>
      </c>
      <c r="L164" s="514" t="e">
        <f aca="false">IF(I70="",NA(),I70)</f>
        <v>#REF!</v>
      </c>
    </row>
  </sheetData>
  <sheetProtection sheet="true" password="cf58" objects="true" scenarios="true"/>
  <mergeCells count="37">
    <mergeCell ref="O39:T39"/>
    <mergeCell ref="W39:AB39"/>
    <mergeCell ref="AE39:AJ39"/>
    <mergeCell ref="AM39:AR39"/>
    <mergeCell ref="AU39:AZ39"/>
    <mergeCell ref="BC39:BH39"/>
    <mergeCell ref="BK39:BP39"/>
    <mergeCell ref="BS39:BX39"/>
    <mergeCell ref="CA39:CF39"/>
    <mergeCell ref="O40:Q40"/>
    <mergeCell ref="R40:T40"/>
    <mergeCell ref="W40:Y40"/>
    <mergeCell ref="Z40:AB40"/>
    <mergeCell ref="AE40:AG40"/>
    <mergeCell ref="AH40:AJ40"/>
    <mergeCell ref="AM40:AO40"/>
    <mergeCell ref="AP40:AR40"/>
    <mergeCell ref="AU40:AW40"/>
    <mergeCell ref="AX40:AZ40"/>
    <mergeCell ref="BC40:BE40"/>
    <mergeCell ref="BF40:BH40"/>
    <mergeCell ref="BK40:BM40"/>
    <mergeCell ref="BN40:BP40"/>
    <mergeCell ref="BS40:BU40"/>
    <mergeCell ref="BV40:BX40"/>
    <mergeCell ref="CA40:CC40"/>
    <mergeCell ref="CD40:CF40"/>
    <mergeCell ref="O72:T72"/>
    <mergeCell ref="W72:AB72"/>
    <mergeCell ref="O73:Q73"/>
    <mergeCell ref="R73:T73"/>
    <mergeCell ref="W73:Y73"/>
    <mergeCell ref="Z73:AB73"/>
    <mergeCell ref="O105:T105"/>
    <mergeCell ref="O107:Q107"/>
    <mergeCell ref="R107:T107"/>
    <mergeCell ref="AB107:AD107"/>
  </mergeCells>
  <printOptions headings="false" gridLines="false" gridLinesSet="true" horizontalCentered="true" verticalCentered="true"/>
  <pageMargins left="0" right="0" top="0" bottom="0"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146"/>
  <sheetViews>
    <sheetView showFormulas="false" showGridLines="true" showRowColHeaders="true" showZeros="true" rightToLeft="false" tabSelected="false" showOutlineSymbols="true" defaultGridColor="true" view="pageBreakPreview" topLeftCell="A1" colorId="64" zoomScale="80" zoomScaleNormal="100" zoomScalePageLayoutView="80" workbookViewId="0">
      <selection pane="topLeft" activeCell="H29" activeCellId="0" sqref="H29"/>
    </sheetView>
  </sheetViews>
  <sheetFormatPr defaultColWidth="11.43359375" defaultRowHeight="11.25" zeroHeight="false" outlineLevelRow="0" outlineLevelCol="0"/>
  <cols>
    <col collapsed="false" customWidth="false" hidden="false" outlineLevel="0" max="1" min="1" style="527" width="11.42"/>
    <col collapsed="false" customWidth="false" hidden="false" outlineLevel="0" max="2" min="2" style="528" width="11.42"/>
    <col collapsed="false" customWidth="false" hidden="false" outlineLevel="0" max="1024" min="3" style="529" width="11.42"/>
  </cols>
  <sheetData>
    <row r="1" s="532" customFormat="true" ht="15" hidden="false" customHeight="true" outlineLevel="0" collapsed="false">
      <c r="A1" s="530" t="s">
        <v>122</v>
      </c>
      <c r="B1" s="531"/>
      <c r="C1" s="531"/>
      <c r="D1" s="531"/>
      <c r="E1" s="531"/>
      <c r="F1" s="531"/>
      <c r="G1" s="531"/>
      <c r="H1" s="531"/>
      <c r="I1" s="531"/>
      <c r="J1" s="531"/>
      <c r="K1" s="531"/>
      <c r="L1" s="531"/>
      <c r="M1" s="531"/>
      <c r="N1" s="531"/>
      <c r="O1" s="531"/>
      <c r="P1" s="531"/>
      <c r="Q1" s="531"/>
      <c r="R1" s="531"/>
      <c r="S1" s="531"/>
      <c r="T1" s="531"/>
      <c r="U1" s="531"/>
      <c r="V1" s="531"/>
      <c r="W1" s="531"/>
      <c r="X1" s="531"/>
      <c r="Y1" s="531"/>
      <c r="Z1" s="531"/>
      <c r="AA1" s="531"/>
      <c r="AB1" s="531"/>
      <c r="AC1" s="531"/>
      <c r="AD1" s="531"/>
      <c r="AE1" s="531"/>
      <c r="AF1" s="531"/>
    </row>
    <row r="2" customFormat="false" ht="12.75" hidden="false" customHeight="false" outlineLevel="0" collapsed="false">
      <c r="A2" s="533" t="s">
        <v>468</v>
      </c>
      <c r="B2" s="533"/>
      <c r="C2" s="533"/>
      <c r="D2" s="533"/>
      <c r="E2" s="533"/>
      <c r="F2" s="533"/>
      <c r="G2" s="533"/>
      <c r="H2" s="533"/>
      <c r="I2" s="533"/>
      <c r="J2" s="533"/>
      <c r="K2" s="533"/>
      <c r="L2" s="533"/>
      <c r="M2" s="533"/>
      <c r="N2" s="533"/>
      <c r="O2" s="533"/>
      <c r="P2" s="533"/>
      <c r="Q2" s="533"/>
      <c r="R2" s="533"/>
      <c r="S2" s="533"/>
      <c r="T2" s="534"/>
      <c r="U2" s="534"/>
      <c r="V2" s="534"/>
      <c r="W2" s="534"/>
      <c r="X2" s="534"/>
      <c r="Y2" s="534"/>
      <c r="Z2" s="534"/>
      <c r="AA2" s="534"/>
      <c r="AB2" s="534"/>
      <c r="AC2" s="534"/>
      <c r="AD2" s="534"/>
      <c r="AE2" s="534"/>
      <c r="AF2" s="534"/>
    </row>
    <row r="3" s="527" customFormat="true" ht="12.75" hidden="false" customHeight="true" outlineLevel="0" collapsed="false">
      <c r="A3" s="535"/>
      <c r="B3" s="535"/>
      <c r="C3" s="535"/>
      <c r="D3" s="535"/>
      <c r="E3" s="535"/>
      <c r="F3" s="535"/>
      <c r="G3" s="535"/>
      <c r="H3" s="535"/>
      <c r="I3" s="535"/>
      <c r="J3" s="535"/>
      <c r="K3" s="535"/>
      <c r="L3" s="535"/>
      <c r="M3" s="535"/>
      <c r="N3" s="535"/>
      <c r="O3" s="535"/>
      <c r="P3" s="535"/>
      <c r="Q3" s="535"/>
      <c r="R3" s="535"/>
      <c r="S3" s="535"/>
      <c r="T3" s="535"/>
      <c r="U3" s="535"/>
      <c r="V3" s="535"/>
      <c r="W3" s="535"/>
      <c r="X3" s="535"/>
      <c r="Y3" s="535"/>
      <c r="Z3" s="535"/>
      <c r="AA3" s="535"/>
      <c r="AB3" s="535"/>
      <c r="AC3" s="535"/>
      <c r="AD3" s="535"/>
      <c r="AE3" s="535"/>
      <c r="AF3" s="535"/>
    </row>
    <row r="4" customFormat="false" ht="13.5" hidden="false" customHeight="true" outlineLevel="0" collapsed="false">
      <c r="A4" s="531"/>
      <c r="B4" s="531" t="s">
        <v>469</v>
      </c>
      <c r="C4" s="536"/>
      <c r="D4" s="531"/>
      <c r="E4" s="531" t="s">
        <v>470</v>
      </c>
      <c r="F4" s="531"/>
      <c r="G4" s="537"/>
      <c r="H4" s="537"/>
      <c r="I4" s="537"/>
      <c r="J4" s="536"/>
      <c r="K4" s="536"/>
      <c r="L4" s="531" t="s">
        <v>471</v>
      </c>
      <c r="M4" s="531"/>
      <c r="N4" s="531"/>
      <c r="O4" s="537"/>
      <c r="P4" s="537"/>
      <c r="Q4" s="537"/>
      <c r="R4" s="531"/>
      <c r="S4" s="531"/>
      <c r="T4" s="531"/>
      <c r="U4" s="531"/>
      <c r="V4" s="531"/>
      <c r="W4" s="531"/>
      <c r="X4" s="531"/>
      <c r="Y4" s="531"/>
      <c r="Z4" s="531"/>
      <c r="AA4" s="531"/>
      <c r="AB4" s="531"/>
      <c r="AC4" s="531"/>
      <c r="AD4" s="531"/>
      <c r="AE4" s="531"/>
      <c r="AF4" s="531"/>
    </row>
    <row r="5" customFormat="false" ht="12.75" hidden="false" customHeight="false" outlineLevel="0" collapsed="false">
      <c r="A5" s="538"/>
      <c r="B5" s="538"/>
      <c r="C5" s="538"/>
      <c r="D5" s="538"/>
      <c r="E5" s="538"/>
      <c r="F5" s="538"/>
      <c r="G5" s="538"/>
      <c r="H5" s="538"/>
      <c r="I5" s="538"/>
      <c r="J5" s="538"/>
      <c r="K5" s="538"/>
      <c r="L5" s="538"/>
      <c r="M5" s="538"/>
      <c r="N5" s="538"/>
      <c r="O5" s="538"/>
      <c r="P5" s="538"/>
      <c r="Q5" s="538"/>
      <c r="R5" s="538"/>
      <c r="S5" s="538"/>
      <c r="T5" s="538"/>
      <c r="U5" s="538"/>
      <c r="V5" s="538"/>
      <c r="W5" s="538"/>
      <c r="X5" s="538"/>
      <c r="Y5" s="538"/>
      <c r="Z5" s="538"/>
      <c r="AA5" s="538"/>
      <c r="AB5" s="538"/>
      <c r="AC5" s="538"/>
      <c r="AD5" s="538"/>
      <c r="AE5" s="538"/>
      <c r="AF5" s="538"/>
    </row>
    <row r="6" customFormat="false" ht="12.75" hidden="false" customHeight="false" outlineLevel="0" collapsed="false">
      <c r="A6" s="538"/>
      <c r="B6" s="538"/>
      <c r="C6" s="538"/>
      <c r="D6" s="538"/>
      <c r="E6" s="538"/>
      <c r="F6" s="538"/>
      <c r="G6" s="538"/>
      <c r="H6" s="538"/>
      <c r="I6" s="538"/>
      <c r="J6" s="538"/>
      <c r="K6" s="538"/>
      <c r="L6" s="538"/>
      <c r="M6" s="538"/>
      <c r="N6" s="538"/>
      <c r="O6" s="538"/>
      <c r="P6" s="538"/>
      <c r="Q6" s="538"/>
      <c r="R6" s="538"/>
      <c r="S6" s="538"/>
      <c r="T6" s="538"/>
      <c r="U6" s="538"/>
      <c r="V6" s="538"/>
      <c r="W6" s="538"/>
      <c r="X6" s="538"/>
      <c r="Y6" s="538"/>
      <c r="Z6" s="538"/>
      <c r="AA6" s="538"/>
      <c r="AB6" s="538"/>
      <c r="AC6" s="538"/>
      <c r="AD6" s="538"/>
      <c r="AE6" s="538"/>
      <c r="AF6" s="538"/>
    </row>
    <row r="7" customFormat="false" ht="12.75" hidden="false" customHeight="false" outlineLevel="0" collapsed="false">
      <c r="A7" s="538"/>
      <c r="B7" s="539"/>
      <c r="C7" s="538"/>
      <c r="D7" s="538"/>
      <c r="E7" s="538"/>
      <c r="F7" s="538"/>
      <c r="G7" s="538"/>
      <c r="H7" s="538"/>
      <c r="I7" s="538"/>
      <c r="J7" s="538"/>
      <c r="K7" s="538"/>
      <c r="L7" s="538"/>
      <c r="M7" s="538"/>
      <c r="N7" s="538"/>
      <c r="O7" s="538"/>
      <c r="P7" s="538"/>
      <c r="Q7" s="538"/>
      <c r="R7" s="538"/>
      <c r="S7" s="538"/>
      <c r="T7" s="538"/>
      <c r="U7" s="538"/>
      <c r="V7" s="538"/>
      <c r="W7" s="538"/>
      <c r="X7" s="538"/>
      <c r="Y7" s="538"/>
      <c r="Z7" s="538"/>
      <c r="AA7" s="538"/>
      <c r="AB7" s="538"/>
      <c r="AC7" s="538"/>
      <c r="AD7" s="538"/>
      <c r="AE7" s="538"/>
      <c r="AF7" s="538"/>
    </row>
    <row r="8" customFormat="false" ht="12.75" hidden="false" customHeight="false" outlineLevel="0" collapsed="false">
      <c r="A8" s="538"/>
      <c r="B8" s="539"/>
      <c r="C8" s="538"/>
      <c r="D8" s="538"/>
      <c r="E8" s="538"/>
      <c r="F8" s="538"/>
      <c r="G8" s="538"/>
      <c r="H8" s="538"/>
      <c r="I8" s="538"/>
      <c r="J8" s="538"/>
      <c r="K8" s="538"/>
      <c r="L8" s="538"/>
      <c r="M8" s="538"/>
      <c r="N8" s="538"/>
      <c r="O8" s="538"/>
      <c r="P8" s="538"/>
      <c r="Q8" s="538"/>
      <c r="R8" s="538"/>
      <c r="S8" s="538"/>
      <c r="T8" s="538"/>
      <c r="U8" s="538"/>
      <c r="V8" s="538"/>
      <c r="W8" s="538"/>
      <c r="X8" s="538"/>
      <c r="Y8" s="538"/>
      <c r="Z8" s="538"/>
      <c r="AA8" s="538"/>
      <c r="AB8" s="538"/>
      <c r="AC8" s="538"/>
      <c r="AD8" s="538"/>
      <c r="AE8" s="538"/>
      <c r="AF8" s="538"/>
    </row>
    <row r="9" customFormat="false" ht="12.75" hidden="false" customHeight="false" outlineLevel="0" collapsed="false">
      <c r="A9" s="538"/>
      <c r="B9" s="538"/>
      <c r="C9" s="538"/>
      <c r="D9" s="538"/>
      <c r="E9" s="538"/>
      <c r="F9" s="538"/>
      <c r="G9" s="538"/>
      <c r="H9" s="538"/>
      <c r="I9" s="538"/>
      <c r="J9" s="538"/>
      <c r="K9" s="538"/>
      <c r="L9" s="538"/>
      <c r="M9" s="538"/>
      <c r="N9" s="538"/>
      <c r="O9" s="538"/>
      <c r="P9" s="538"/>
      <c r="Q9" s="538"/>
      <c r="R9" s="538"/>
      <c r="S9" s="538"/>
      <c r="T9" s="538"/>
      <c r="U9" s="538"/>
      <c r="V9" s="538"/>
      <c r="W9" s="538"/>
      <c r="X9" s="538"/>
      <c r="Y9" s="538"/>
      <c r="Z9" s="538"/>
      <c r="AA9" s="538"/>
      <c r="AB9" s="538"/>
      <c r="AC9" s="538"/>
      <c r="AD9" s="538"/>
      <c r="AE9" s="538"/>
      <c r="AF9" s="538"/>
    </row>
    <row r="10" customFormat="false" ht="12.75" hidden="false" customHeight="false" outlineLevel="0" collapsed="false">
      <c r="A10" s="538"/>
      <c r="B10" s="538"/>
      <c r="C10" s="538"/>
      <c r="D10" s="538"/>
      <c r="E10" s="538"/>
      <c r="F10" s="538"/>
      <c r="G10" s="538"/>
      <c r="H10" s="538"/>
      <c r="I10" s="538"/>
      <c r="J10" s="538"/>
      <c r="K10" s="538"/>
      <c r="L10" s="538"/>
      <c r="M10" s="538"/>
      <c r="N10" s="538"/>
      <c r="O10" s="538"/>
      <c r="P10" s="538"/>
      <c r="Q10" s="538"/>
      <c r="R10" s="538"/>
      <c r="S10" s="538"/>
      <c r="T10" s="538"/>
      <c r="U10" s="538"/>
      <c r="V10" s="538"/>
      <c r="W10" s="538"/>
      <c r="X10" s="538"/>
      <c r="Y10" s="538"/>
      <c r="Z10" s="538"/>
      <c r="AA10" s="538"/>
      <c r="AB10" s="538"/>
      <c r="AC10" s="538"/>
      <c r="AD10" s="538"/>
      <c r="AE10" s="538"/>
      <c r="AF10" s="538"/>
    </row>
    <row r="11" customFormat="false" ht="12.75" hidden="false" customHeight="false" outlineLevel="0" collapsed="false">
      <c r="A11" s="538"/>
      <c r="B11" s="539"/>
      <c r="C11" s="538"/>
      <c r="D11" s="538"/>
      <c r="E11" s="538"/>
      <c r="F11" s="538"/>
      <c r="G11" s="538"/>
      <c r="H11" s="538"/>
      <c r="I11" s="538"/>
      <c r="J11" s="538"/>
      <c r="K11" s="538"/>
      <c r="L11" s="538"/>
      <c r="M11" s="538"/>
      <c r="N11" s="538"/>
      <c r="O11" s="538"/>
      <c r="P11" s="538"/>
      <c r="Q11" s="538"/>
      <c r="R11" s="538"/>
      <c r="S11" s="538"/>
      <c r="T11" s="538"/>
      <c r="U11" s="538"/>
      <c r="V11" s="538"/>
      <c r="W11" s="538"/>
      <c r="X11" s="538"/>
      <c r="Y11" s="538"/>
      <c r="Z11" s="538"/>
      <c r="AA11" s="538"/>
      <c r="AB11" s="538"/>
      <c r="AC11" s="538"/>
      <c r="AD11" s="538"/>
      <c r="AE11" s="538"/>
      <c r="AF11" s="538"/>
    </row>
    <row r="12" customFormat="false" ht="12.75" hidden="false" customHeight="false" outlineLevel="0" collapsed="false">
      <c r="A12" s="538"/>
      <c r="B12" s="539"/>
      <c r="C12" s="538"/>
      <c r="D12" s="538"/>
      <c r="E12" s="538"/>
      <c r="F12" s="538"/>
      <c r="G12" s="538"/>
      <c r="H12" s="538"/>
      <c r="I12" s="538"/>
      <c r="J12" s="538"/>
      <c r="K12" s="538"/>
      <c r="L12" s="538"/>
      <c r="M12" s="538"/>
      <c r="N12" s="538"/>
      <c r="O12" s="538"/>
      <c r="P12" s="538"/>
      <c r="Q12" s="538"/>
      <c r="R12" s="538"/>
      <c r="S12" s="538"/>
      <c r="T12" s="538"/>
      <c r="U12" s="538"/>
      <c r="V12" s="538"/>
      <c r="W12" s="538"/>
      <c r="X12" s="538"/>
      <c r="Y12" s="538"/>
      <c r="Z12" s="538"/>
      <c r="AA12" s="538"/>
      <c r="AB12" s="538"/>
      <c r="AC12" s="538"/>
      <c r="AD12" s="538"/>
      <c r="AE12" s="538"/>
      <c r="AF12" s="538"/>
    </row>
    <row r="13" customFormat="false" ht="12.75" hidden="false" customHeight="false" outlineLevel="0" collapsed="false">
      <c r="A13" s="538"/>
      <c r="B13" s="539"/>
      <c r="C13" s="538"/>
      <c r="D13" s="538"/>
      <c r="E13" s="538"/>
      <c r="F13" s="538"/>
      <c r="G13" s="538"/>
      <c r="H13" s="538"/>
      <c r="I13" s="538"/>
      <c r="J13" s="538"/>
      <c r="K13" s="538"/>
      <c r="L13" s="538"/>
      <c r="M13" s="538"/>
      <c r="N13" s="538"/>
      <c r="O13" s="538"/>
      <c r="P13" s="538"/>
      <c r="Q13" s="538"/>
      <c r="R13" s="538"/>
      <c r="S13" s="538"/>
      <c r="T13" s="538"/>
      <c r="U13" s="538"/>
      <c r="V13" s="538"/>
      <c r="W13" s="538"/>
      <c r="X13" s="538"/>
      <c r="Y13" s="538"/>
      <c r="Z13" s="538"/>
      <c r="AA13" s="538"/>
      <c r="AB13" s="538"/>
      <c r="AC13" s="538"/>
      <c r="AD13" s="538"/>
      <c r="AE13" s="538"/>
      <c r="AF13" s="538"/>
    </row>
    <row r="14" customFormat="false" ht="12.75" hidden="false" customHeight="false" outlineLevel="0" collapsed="false">
      <c r="A14" s="538"/>
      <c r="B14" s="538"/>
      <c r="C14" s="538"/>
      <c r="D14" s="538"/>
      <c r="E14" s="538"/>
      <c r="F14" s="538"/>
      <c r="G14" s="538"/>
      <c r="H14" s="538"/>
      <c r="I14" s="538"/>
      <c r="J14" s="538"/>
      <c r="K14" s="538"/>
      <c r="L14" s="538"/>
      <c r="M14" s="538"/>
      <c r="N14" s="538"/>
      <c r="O14" s="538"/>
      <c r="P14" s="538"/>
      <c r="Q14" s="538"/>
      <c r="R14" s="538"/>
      <c r="S14" s="538"/>
      <c r="T14" s="538"/>
      <c r="U14" s="538"/>
      <c r="V14" s="538"/>
      <c r="W14" s="538"/>
      <c r="X14" s="538"/>
      <c r="Y14" s="538"/>
      <c r="Z14" s="538"/>
      <c r="AA14" s="538"/>
      <c r="AB14" s="538"/>
      <c r="AC14" s="538"/>
      <c r="AD14" s="538"/>
      <c r="AE14" s="538"/>
      <c r="AF14" s="538"/>
    </row>
    <row r="15" customFormat="false" ht="12.75" hidden="false" customHeight="false" outlineLevel="0" collapsed="false">
      <c r="A15" s="538"/>
      <c r="B15" s="538"/>
      <c r="C15" s="538"/>
      <c r="D15" s="538"/>
      <c r="E15" s="538"/>
      <c r="F15" s="538"/>
      <c r="G15" s="538"/>
      <c r="H15" s="538"/>
      <c r="I15" s="538"/>
      <c r="J15" s="538"/>
      <c r="K15" s="538"/>
      <c r="L15" s="538"/>
      <c r="M15" s="538"/>
      <c r="N15" s="538"/>
      <c r="O15" s="538"/>
      <c r="P15" s="538"/>
      <c r="Q15" s="538"/>
      <c r="R15" s="538"/>
      <c r="S15" s="538"/>
      <c r="T15" s="538"/>
      <c r="U15" s="538"/>
      <c r="V15" s="538"/>
      <c r="W15" s="538"/>
      <c r="X15" s="538"/>
      <c r="Y15" s="538"/>
      <c r="Z15" s="538"/>
      <c r="AA15" s="538"/>
      <c r="AB15" s="538"/>
      <c r="AC15" s="538"/>
      <c r="AD15" s="538"/>
      <c r="AE15" s="538"/>
      <c r="AF15" s="538"/>
    </row>
    <row r="16" customFormat="false" ht="12.75" hidden="false" customHeight="false" outlineLevel="0" collapsed="false">
      <c r="A16" s="538"/>
      <c r="B16" s="539"/>
      <c r="C16" s="538"/>
      <c r="D16" s="538"/>
      <c r="E16" s="538"/>
      <c r="F16" s="538"/>
      <c r="G16" s="538"/>
      <c r="H16" s="539"/>
      <c r="I16" s="538"/>
      <c r="J16" s="538"/>
      <c r="K16" s="538"/>
      <c r="L16" s="538"/>
      <c r="M16" s="538"/>
      <c r="N16" s="539"/>
      <c r="O16" s="538"/>
      <c r="P16" s="538"/>
      <c r="Q16" s="538"/>
      <c r="R16" s="538"/>
      <c r="S16" s="538"/>
      <c r="T16" s="539"/>
      <c r="U16" s="538"/>
      <c r="V16" s="538"/>
      <c r="W16" s="538"/>
      <c r="X16" s="538"/>
      <c r="Y16" s="538"/>
      <c r="Z16" s="539"/>
      <c r="AA16" s="538"/>
      <c r="AB16" s="538"/>
      <c r="AC16" s="538"/>
      <c r="AD16" s="538"/>
      <c r="AE16" s="538"/>
      <c r="AF16" s="539"/>
    </row>
    <row r="17" customFormat="false" ht="12.75" hidden="false" customHeight="false" outlineLevel="0" collapsed="false">
      <c r="A17" s="538"/>
      <c r="B17" s="539"/>
      <c r="C17" s="538"/>
      <c r="D17" s="538"/>
      <c r="E17" s="538"/>
      <c r="F17" s="538"/>
      <c r="G17" s="538"/>
      <c r="H17" s="539"/>
      <c r="I17" s="538"/>
      <c r="J17" s="538"/>
      <c r="K17" s="538"/>
      <c r="L17" s="538"/>
      <c r="M17" s="538"/>
      <c r="N17" s="539"/>
      <c r="O17" s="538"/>
      <c r="P17" s="538"/>
      <c r="Q17" s="538"/>
      <c r="R17" s="538"/>
      <c r="S17" s="538"/>
      <c r="T17" s="539"/>
      <c r="U17" s="538"/>
      <c r="V17" s="538"/>
      <c r="W17" s="538"/>
      <c r="X17" s="538"/>
      <c r="Y17" s="538"/>
      <c r="Z17" s="539"/>
      <c r="AA17" s="538"/>
      <c r="AB17" s="538"/>
      <c r="AC17" s="538"/>
      <c r="AD17" s="538"/>
      <c r="AE17" s="538"/>
      <c r="AF17" s="539"/>
    </row>
    <row r="18" customFormat="false" ht="12.75" hidden="false" customHeight="false" outlineLevel="0" collapsed="false">
      <c r="A18" s="538"/>
      <c r="B18" s="538"/>
      <c r="C18" s="538"/>
      <c r="D18" s="538"/>
      <c r="E18" s="538"/>
      <c r="F18" s="538"/>
      <c r="G18" s="538"/>
      <c r="H18" s="538"/>
      <c r="I18" s="538"/>
      <c r="J18" s="538"/>
      <c r="K18" s="538"/>
      <c r="L18" s="538"/>
      <c r="M18" s="538"/>
      <c r="N18" s="538"/>
      <c r="O18" s="538"/>
      <c r="P18" s="538"/>
      <c r="Q18" s="538"/>
      <c r="R18" s="538"/>
      <c r="S18" s="538"/>
      <c r="T18" s="538"/>
      <c r="U18" s="538"/>
      <c r="V18" s="538"/>
      <c r="W18" s="538"/>
      <c r="X18" s="538"/>
      <c r="Y18" s="538"/>
      <c r="Z18" s="538"/>
      <c r="AA18" s="538"/>
      <c r="AB18" s="538"/>
      <c r="AC18" s="538"/>
      <c r="AD18" s="538"/>
      <c r="AE18" s="538"/>
      <c r="AF18" s="538"/>
    </row>
    <row r="19" customFormat="false" ht="12.75" hidden="false" customHeight="false" outlineLevel="0" collapsed="false">
      <c r="A19" s="538"/>
      <c r="B19" s="538"/>
      <c r="C19" s="538"/>
      <c r="D19" s="538"/>
      <c r="E19" s="538"/>
      <c r="F19" s="538"/>
      <c r="G19" s="538"/>
      <c r="H19" s="538"/>
      <c r="I19" s="538"/>
      <c r="J19" s="538"/>
      <c r="K19" s="538"/>
      <c r="L19" s="538"/>
      <c r="M19" s="538"/>
      <c r="N19" s="538"/>
      <c r="O19" s="538"/>
      <c r="P19" s="538"/>
      <c r="Q19" s="538"/>
      <c r="R19" s="538"/>
      <c r="S19" s="538"/>
      <c r="T19" s="538"/>
      <c r="U19" s="538"/>
      <c r="V19" s="538"/>
      <c r="W19" s="538"/>
      <c r="X19" s="538"/>
      <c r="Y19" s="538"/>
      <c r="Z19" s="538"/>
      <c r="AA19" s="538"/>
      <c r="AB19" s="538"/>
      <c r="AC19" s="538"/>
      <c r="AD19" s="538"/>
      <c r="AE19" s="538"/>
      <c r="AF19" s="538"/>
    </row>
    <row r="20" customFormat="false" ht="12.75" hidden="false" customHeight="false" outlineLevel="0" collapsed="false">
      <c r="A20" s="538"/>
      <c r="B20" s="538"/>
      <c r="C20" s="538"/>
      <c r="D20" s="538"/>
      <c r="E20" s="538"/>
      <c r="F20" s="538"/>
      <c r="G20" s="538"/>
      <c r="H20" s="538"/>
      <c r="I20" s="538"/>
      <c r="J20" s="538"/>
      <c r="K20" s="538"/>
      <c r="L20" s="538"/>
      <c r="M20" s="538"/>
      <c r="N20" s="538"/>
      <c r="O20" s="538"/>
      <c r="P20" s="538"/>
      <c r="Q20" s="538"/>
      <c r="R20" s="538"/>
      <c r="S20" s="538"/>
      <c r="T20" s="538"/>
      <c r="U20" s="538"/>
      <c r="V20" s="538"/>
      <c r="W20" s="538"/>
      <c r="X20" s="538"/>
      <c r="Y20" s="538"/>
      <c r="Z20" s="538"/>
      <c r="AA20" s="538"/>
      <c r="AB20" s="538"/>
      <c r="AC20" s="538"/>
      <c r="AD20" s="538"/>
      <c r="AE20" s="538"/>
      <c r="AF20" s="538"/>
    </row>
    <row r="21" customFormat="false" ht="12.75" hidden="false" customHeight="false" outlineLevel="0" collapsed="false">
      <c r="A21" s="538"/>
      <c r="B21" s="538"/>
      <c r="C21" s="538"/>
      <c r="D21" s="538"/>
      <c r="E21" s="538"/>
      <c r="F21" s="538"/>
      <c r="G21" s="538"/>
      <c r="H21" s="538"/>
      <c r="I21" s="538"/>
      <c r="J21" s="538"/>
      <c r="K21" s="538"/>
      <c r="L21" s="538"/>
      <c r="M21" s="538"/>
      <c r="N21" s="538"/>
      <c r="O21" s="538"/>
      <c r="P21" s="538"/>
      <c r="Q21" s="538"/>
      <c r="R21" s="538"/>
      <c r="S21" s="538"/>
      <c r="T21" s="538"/>
      <c r="U21" s="538"/>
      <c r="V21" s="538"/>
      <c r="W21" s="538"/>
      <c r="X21" s="538"/>
      <c r="Y21" s="538"/>
      <c r="Z21" s="538"/>
      <c r="AA21" s="538"/>
      <c r="AB21" s="538"/>
      <c r="AC21" s="538"/>
      <c r="AD21" s="538"/>
      <c r="AE21" s="538"/>
      <c r="AF21" s="538"/>
    </row>
    <row r="22" customFormat="false" ht="12.75" hidden="false" customHeight="false" outlineLevel="0" collapsed="false">
      <c r="A22" s="538"/>
      <c r="B22" s="539"/>
      <c r="C22" s="538"/>
      <c r="D22" s="538"/>
      <c r="E22" s="538"/>
      <c r="F22" s="538"/>
      <c r="G22" s="538"/>
      <c r="H22" s="539"/>
      <c r="I22" s="538"/>
      <c r="J22" s="538"/>
      <c r="K22" s="538"/>
      <c r="L22" s="538"/>
      <c r="M22" s="538"/>
      <c r="N22" s="539"/>
      <c r="O22" s="538"/>
      <c r="P22" s="538"/>
      <c r="Q22" s="538"/>
      <c r="R22" s="538"/>
      <c r="S22" s="538"/>
      <c r="T22" s="539"/>
      <c r="U22" s="538"/>
      <c r="V22" s="538"/>
      <c r="W22" s="538"/>
      <c r="X22" s="538"/>
      <c r="Y22" s="538"/>
      <c r="Z22" s="539"/>
      <c r="AA22" s="538"/>
      <c r="AB22" s="538"/>
      <c r="AC22" s="538"/>
      <c r="AD22" s="538"/>
      <c r="AE22" s="538"/>
      <c r="AF22" s="539"/>
    </row>
    <row r="23" customFormat="false" ht="12.75" hidden="false" customHeight="false" outlineLevel="0" collapsed="false">
      <c r="A23" s="538"/>
      <c r="B23" s="539"/>
      <c r="C23" s="538"/>
      <c r="D23" s="538"/>
      <c r="E23" s="538"/>
      <c r="F23" s="538"/>
      <c r="G23" s="538"/>
      <c r="H23" s="539"/>
      <c r="I23" s="538"/>
      <c r="J23" s="538"/>
      <c r="K23" s="538"/>
      <c r="L23" s="538"/>
      <c r="M23" s="538"/>
      <c r="N23" s="539"/>
      <c r="O23" s="538"/>
      <c r="P23" s="538"/>
      <c r="Q23" s="538"/>
      <c r="R23" s="538"/>
      <c r="S23" s="538"/>
      <c r="T23" s="539"/>
      <c r="U23" s="538"/>
      <c r="V23" s="538"/>
      <c r="W23" s="538"/>
      <c r="X23" s="538"/>
      <c r="Y23" s="538"/>
      <c r="Z23" s="539"/>
      <c r="AA23" s="538"/>
      <c r="AB23" s="538"/>
      <c r="AC23" s="538"/>
      <c r="AD23" s="538"/>
      <c r="AE23" s="538"/>
      <c r="AF23" s="539"/>
    </row>
    <row r="24" customFormat="false" ht="12.75" hidden="false" customHeight="false" outlineLevel="0" collapsed="false">
      <c r="A24" s="538"/>
      <c r="B24" s="538"/>
      <c r="C24" s="538"/>
      <c r="D24" s="538"/>
      <c r="E24" s="538"/>
      <c r="F24" s="538"/>
      <c r="G24" s="538"/>
      <c r="H24" s="538"/>
      <c r="I24" s="538"/>
      <c r="J24" s="538"/>
      <c r="K24" s="538"/>
      <c r="L24" s="538"/>
      <c r="M24" s="538"/>
      <c r="N24" s="538"/>
      <c r="O24" s="538"/>
      <c r="P24" s="538"/>
      <c r="Q24" s="538"/>
      <c r="R24" s="538"/>
      <c r="S24" s="538"/>
      <c r="T24" s="538"/>
      <c r="U24" s="538"/>
      <c r="V24" s="538"/>
      <c r="W24" s="538"/>
      <c r="X24" s="538"/>
      <c r="Y24" s="538"/>
      <c r="Z24" s="538"/>
      <c r="AA24" s="538"/>
      <c r="AB24" s="538"/>
      <c r="AC24" s="538"/>
      <c r="AD24" s="538"/>
      <c r="AE24" s="538"/>
      <c r="AF24" s="538"/>
    </row>
    <row r="25" customFormat="false" ht="12.75" hidden="false" customHeight="false" outlineLevel="0" collapsed="false">
      <c r="A25" s="538"/>
      <c r="B25" s="538"/>
      <c r="C25" s="538"/>
      <c r="D25" s="538"/>
      <c r="E25" s="538"/>
      <c r="F25" s="538"/>
      <c r="G25" s="538"/>
      <c r="H25" s="538"/>
      <c r="I25" s="538"/>
      <c r="J25" s="538"/>
      <c r="K25" s="538"/>
      <c r="L25" s="538"/>
      <c r="M25" s="538"/>
      <c r="N25" s="538"/>
      <c r="O25" s="538"/>
      <c r="P25" s="538"/>
      <c r="Q25" s="538"/>
      <c r="R25" s="538"/>
      <c r="S25" s="538"/>
      <c r="T25" s="538"/>
      <c r="U25" s="538"/>
      <c r="V25" s="538"/>
      <c r="W25" s="538"/>
      <c r="X25" s="538"/>
      <c r="Y25" s="538"/>
      <c r="Z25" s="538"/>
      <c r="AA25" s="538"/>
      <c r="AB25" s="538"/>
      <c r="AC25" s="538"/>
      <c r="AD25" s="538"/>
      <c r="AE25" s="538"/>
      <c r="AF25" s="538"/>
    </row>
    <row r="26" customFormat="false" ht="12.75" hidden="false" customHeight="false" outlineLevel="0" collapsed="false">
      <c r="A26" s="538"/>
      <c r="B26" s="538"/>
      <c r="C26" s="538"/>
      <c r="D26" s="538"/>
      <c r="E26" s="538"/>
      <c r="F26" s="538"/>
      <c r="G26" s="538"/>
      <c r="H26" s="538"/>
      <c r="I26" s="538"/>
      <c r="J26" s="538"/>
      <c r="K26" s="538"/>
      <c r="L26" s="538"/>
      <c r="M26" s="538"/>
      <c r="N26" s="538"/>
      <c r="O26" s="538"/>
      <c r="P26" s="538"/>
      <c r="Q26" s="538"/>
      <c r="R26" s="538"/>
      <c r="S26" s="538"/>
      <c r="T26" s="538"/>
      <c r="U26" s="538"/>
      <c r="V26" s="538"/>
      <c r="W26" s="538"/>
      <c r="X26" s="538"/>
      <c r="Y26" s="538"/>
      <c r="Z26" s="538"/>
      <c r="AA26" s="538"/>
      <c r="AB26" s="538"/>
      <c r="AC26" s="538"/>
      <c r="AD26" s="538"/>
      <c r="AE26" s="538"/>
      <c r="AF26" s="538"/>
    </row>
    <row r="27" customFormat="false" ht="12.75" hidden="false" customHeight="false" outlineLevel="0" collapsed="false">
      <c r="A27" s="538"/>
      <c r="B27" s="538"/>
      <c r="C27" s="538"/>
      <c r="D27" s="538"/>
      <c r="E27" s="538"/>
      <c r="F27" s="538"/>
      <c r="G27" s="538"/>
      <c r="H27" s="538"/>
      <c r="I27" s="538"/>
      <c r="J27" s="538"/>
      <c r="K27" s="538"/>
      <c r="L27" s="538"/>
      <c r="M27" s="538"/>
      <c r="N27" s="538"/>
      <c r="O27" s="538"/>
      <c r="P27" s="538"/>
      <c r="Q27" s="538"/>
      <c r="R27" s="538"/>
      <c r="S27" s="538"/>
      <c r="T27" s="538"/>
      <c r="U27" s="538"/>
      <c r="V27" s="538"/>
      <c r="W27" s="538"/>
      <c r="X27" s="538"/>
      <c r="Y27" s="538"/>
      <c r="Z27" s="538"/>
      <c r="AA27" s="538"/>
      <c r="AB27" s="538"/>
      <c r="AC27" s="538"/>
      <c r="AD27" s="538"/>
      <c r="AE27" s="538"/>
      <c r="AF27" s="538"/>
    </row>
    <row r="28" customFormat="false" ht="12.75" hidden="false" customHeight="false" outlineLevel="0" collapsed="false">
      <c r="A28" s="538"/>
      <c r="B28" s="539"/>
      <c r="C28" s="538"/>
      <c r="D28" s="538"/>
      <c r="E28" s="538"/>
      <c r="F28" s="538"/>
      <c r="G28" s="538"/>
      <c r="H28" s="539"/>
      <c r="I28" s="538"/>
      <c r="J28" s="538"/>
      <c r="K28" s="538"/>
      <c r="L28" s="538"/>
      <c r="M28" s="538"/>
      <c r="N28" s="539"/>
      <c r="O28" s="538"/>
      <c r="P28" s="538"/>
      <c r="Q28" s="538"/>
      <c r="R28" s="538"/>
      <c r="S28" s="538"/>
      <c r="T28" s="539"/>
      <c r="U28" s="538"/>
      <c r="V28" s="538"/>
      <c r="W28" s="538"/>
      <c r="X28" s="538"/>
      <c r="Y28" s="538"/>
      <c r="Z28" s="539"/>
      <c r="AA28" s="538"/>
      <c r="AB28" s="538"/>
      <c r="AC28" s="538"/>
      <c r="AD28" s="538"/>
      <c r="AE28" s="538"/>
      <c r="AF28" s="539"/>
    </row>
    <row r="29" customFormat="false" ht="12.75" hidden="false" customHeight="false" outlineLevel="0" collapsed="false">
      <c r="A29" s="538"/>
      <c r="B29" s="539"/>
      <c r="C29" s="538"/>
      <c r="D29" s="538"/>
      <c r="E29" s="538"/>
      <c r="F29" s="538"/>
      <c r="G29" s="538"/>
      <c r="H29" s="539"/>
      <c r="I29" s="538"/>
      <c r="J29" s="538"/>
      <c r="K29" s="538"/>
      <c r="L29" s="538"/>
      <c r="M29" s="538"/>
      <c r="N29" s="539"/>
      <c r="O29" s="538"/>
      <c r="P29" s="538"/>
      <c r="Q29" s="538"/>
      <c r="R29" s="538"/>
      <c r="S29" s="538"/>
      <c r="T29" s="539"/>
      <c r="U29" s="538"/>
      <c r="V29" s="538"/>
      <c r="W29" s="538"/>
      <c r="X29" s="538"/>
      <c r="Y29" s="538"/>
      <c r="Z29" s="539"/>
      <c r="AA29" s="538"/>
      <c r="AB29" s="538"/>
      <c r="AC29" s="538"/>
      <c r="AD29" s="538"/>
      <c r="AE29" s="538"/>
      <c r="AF29" s="539"/>
    </row>
    <row r="30" customFormat="false" ht="12.75" hidden="false" customHeight="false" outlineLevel="0" collapsed="false">
      <c r="A30" s="538"/>
      <c r="B30" s="538"/>
      <c r="C30" s="538"/>
      <c r="D30" s="538"/>
      <c r="E30" s="538"/>
      <c r="F30" s="538"/>
      <c r="G30" s="538"/>
      <c r="H30" s="538"/>
      <c r="I30" s="538"/>
      <c r="J30" s="538"/>
      <c r="K30" s="538"/>
      <c r="L30" s="538"/>
      <c r="M30" s="538"/>
      <c r="N30" s="538"/>
      <c r="O30" s="538"/>
      <c r="P30" s="538"/>
      <c r="Q30" s="538"/>
      <c r="R30" s="538"/>
      <c r="S30" s="538"/>
      <c r="T30" s="538"/>
      <c r="U30" s="538"/>
      <c r="V30" s="538"/>
      <c r="W30" s="538"/>
      <c r="X30" s="538"/>
      <c r="Y30" s="538"/>
      <c r="Z30" s="538"/>
      <c r="AA30" s="538"/>
      <c r="AB30" s="538"/>
      <c r="AC30" s="538"/>
      <c r="AD30" s="538"/>
      <c r="AE30" s="538"/>
      <c r="AF30" s="538"/>
    </row>
    <row r="31" customFormat="false" ht="12.75" hidden="false" customHeight="false" outlineLevel="0" collapsed="false">
      <c r="A31" s="538"/>
      <c r="B31" s="538"/>
      <c r="C31" s="538"/>
      <c r="D31" s="538"/>
      <c r="E31" s="538"/>
      <c r="F31" s="538"/>
      <c r="G31" s="538"/>
      <c r="H31" s="538"/>
      <c r="I31" s="538"/>
      <c r="J31" s="538"/>
      <c r="K31" s="538"/>
      <c r="L31" s="538"/>
      <c r="M31" s="538"/>
      <c r="N31" s="538"/>
      <c r="O31" s="538"/>
      <c r="P31" s="538"/>
      <c r="Q31" s="538"/>
      <c r="R31" s="538"/>
      <c r="S31" s="538"/>
      <c r="T31" s="538"/>
      <c r="U31" s="538"/>
      <c r="V31" s="538"/>
      <c r="W31" s="538"/>
      <c r="X31" s="538"/>
      <c r="Y31" s="538"/>
      <c r="Z31" s="538"/>
      <c r="AA31" s="538"/>
      <c r="AB31" s="538"/>
      <c r="AC31" s="538"/>
      <c r="AD31" s="538"/>
      <c r="AE31" s="538"/>
      <c r="AF31" s="538"/>
    </row>
    <row r="32" customFormat="false" ht="12.75" hidden="false" customHeight="false" outlineLevel="0" collapsed="false">
      <c r="A32" s="538"/>
      <c r="B32" s="538"/>
      <c r="C32" s="538"/>
      <c r="D32" s="538"/>
      <c r="E32" s="538"/>
      <c r="F32" s="538"/>
      <c r="G32" s="538"/>
      <c r="H32" s="538"/>
      <c r="I32" s="538"/>
      <c r="J32" s="538"/>
      <c r="K32" s="538"/>
      <c r="L32" s="538"/>
      <c r="M32" s="538"/>
      <c r="N32" s="538"/>
      <c r="O32" s="538"/>
      <c r="P32" s="538"/>
      <c r="Q32" s="538"/>
      <c r="R32" s="538"/>
      <c r="S32" s="538"/>
      <c r="T32" s="538"/>
      <c r="U32" s="538"/>
      <c r="V32" s="538"/>
      <c r="W32" s="538"/>
      <c r="X32" s="538"/>
      <c r="Y32" s="538"/>
      <c r="Z32" s="538"/>
      <c r="AA32" s="538"/>
      <c r="AB32" s="538"/>
      <c r="AC32" s="538"/>
      <c r="AD32" s="538"/>
      <c r="AE32" s="538"/>
      <c r="AF32" s="538"/>
    </row>
    <row r="33" customFormat="false" ht="12.75" hidden="false" customHeight="false" outlineLevel="0" collapsed="false">
      <c r="A33" s="538"/>
      <c r="B33" s="538"/>
      <c r="C33" s="538"/>
      <c r="D33" s="538"/>
      <c r="E33" s="538"/>
      <c r="F33" s="538"/>
      <c r="G33" s="538"/>
      <c r="H33" s="538"/>
      <c r="I33" s="538"/>
      <c r="J33" s="538"/>
      <c r="K33" s="538"/>
      <c r="L33" s="538"/>
      <c r="M33" s="538"/>
      <c r="N33" s="538"/>
      <c r="O33" s="538"/>
      <c r="P33" s="538"/>
      <c r="Q33" s="538"/>
      <c r="R33" s="538"/>
      <c r="S33" s="538"/>
      <c r="T33" s="538"/>
      <c r="U33" s="538"/>
      <c r="V33" s="538"/>
      <c r="W33" s="538"/>
      <c r="X33" s="538"/>
      <c r="Y33" s="538"/>
      <c r="Z33" s="538"/>
      <c r="AA33" s="538"/>
      <c r="AB33" s="538"/>
      <c r="AC33" s="538"/>
      <c r="AD33" s="538"/>
      <c r="AE33" s="538"/>
      <c r="AF33" s="538"/>
    </row>
    <row r="34" customFormat="false" ht="12.75" hidden="false" customHeight="false" outlineLevel="0" collapsed="false">
      <c r="A34" s="538"/>
      <c r="B34" s="539"/>
      <c r="C34" s="538"/>
      <c r="D34" s="538"/>
      <c r="E34" s="538"/>
      <c r="F34" s="538"/>
      <c r="G34" s="538"/>
      <c r="H34" s="539"/>
      <c r="I34" s="538"/>
      <c r="J34" s="538"/>
      <c r="K34" s="538"/>
      <c r="L34" s="538"/>
      <c r="M34" s="538"/>
      <c r="N34" s="539"/>
      <c r="O34" s="538"/>
      <c r="P34" s="538"/>
      <c r="Q34" s="538"/>
      <c r="R34" s="538"/>
      <c r="S34" s="538"/>
      <c r="T34" s="539"/>
      <c r="U34" s="538"/>
      <c r="V34" s="538"/>
      <c r="W34" s="538"/>
      <c r="X34" s="538"/>
      <c r="Y34" s="538"/>
      <c r="Z34" s="539"/>
      <c r="AA34" s="538"/>
      <c r="AB34" s="538"/>
      <c r="AC34" s="538"/>
      <c r="AD34" s="538"/>
      <c r="AE34" s="538"/>
      <c r="AF34" s="539"/>
    </row>
    <row r="35" customFormat="false" ht="12.75" hidden="false" customHeight="false" outlineLevel="0" collapsed="false">
      <c r="A35" s="538"/>
      <c r="B35" s="539"/>
      <c r="C35" s="538"/>
      <c r="D35" s="538"/>
      <c r="E35" s="538"/>
      <c r="F35" s="538"/>
      <c r="G35" s="538"/>
      <c r="H35" s="539"/>
      <c r="I35" s="538"/>
      <c r="J35" s="538"/>
      <c r="K35" s="538"/>
      <c r="L35" s="538"/>
      <c r="M35" s="538"/>
      <c r="N35" s="539"/>
      <c r="O35" s="538"/>
      <c r="P35" s="538"/>
      <c r="Q35" s="538"/>
      <c r="R35" s="538"/>
      <c r="S35" s="538"/>
      <c r="T35" s="539"/>
      <c r="U35" s="538"/>
      <c r="V35" s="538"/>
      <c r="W35" s="538"/>
      <c r="X35" s="538"/>
      <c r="Y35" s="538"/>
      <c r="Z35" s="539"/>
      <c r="AA35" s="538"/>
      <c r="AB35" s="538"/>
      <c r="AC35" s="538"/>
      <c r="AD35" s="538"/>
      <c r="AE35" s="538"/>
      <c r="AF35" s="539"/>
    </row>
    <row r="36" customFormat="false" ht="12.75" hidden="false" customHeight="false" outlineLevel="0" collapsed="false">
      <c r="A36" s="538"/>
      <c r="B36" s="538"/>
      <c r="C36" s="538"/>
      <c r="D36" s="538"/>
      <c r="E36" s="538"/>
      <c r="F36" s="538"/>
      <c r="G36" s="538"/>
      <c r="H36" s="538"/>
      <c r="I36" s="538"/>
      <c r="J36" s="538"/>
      <c r="K36" s="538"/>
      <c r="L36" s="538"/>
      <c r="M36" s="538"/>
      <c r="N36" s="538"/>
      <c r="O36" s="538"/>
      <c r="P36" s="538"/>
      <c r="Q36" s="538"/>
      <c r="R36" s="538"/>
      <c r="S36" s="538"/>
      <c r="T36" s="538"/>
      <c r="U36" s="538"/>
      <c r="V36" s="538"/>
      <c r="W36" s="538"/>
      <c r="X36" s="538"/>
      <c r="Y36" s="538"/>
      <c r="Z36" s="538"/>
      <c r="AA36" s="538"/>
      <c r="AB36" s="538"/>
      <c r="AC36" s="538"/>
      <c r="AD36" s="538"/>
      <c r="AE36" s="538"/>
      <c r="AF36" s="538"/>
    </row>
    <row r="37" customFormat="false" ht="12.75" hidden="false" customHeight="false" outlineLevel="0" collapsed="false">
      <c r="A37" s="538"/>
      <c r="B37" s="538"/>
      <c r="C37" s="538"/>
      <c r="D37" s="538"/>
      <c r="E37" s="538"/>
      <c r="F37" s="538"/>
      <c r="G37" s="538"/>
      <c r="H37" s="538"/>
      <c r="I37" s="538"/>
      <c r="J37" s="538"/>
      <c r="K37" s="538"/>
      <c r="L37" s="538"/>
      <c r="M37" s="538"/>
      <c r="N37" s="538"/>
      <c r="O37" s="538"/>
      <c r="P37" s="538"/>
      <c r="Q37" s="538"/>
      <c r="R37" s="538"/>
      <c r="S37" s="538"/>
      <c r="T37" s="538"/>
      <c r="U37" s="538"/>
      <c r="V37" s="538"/>
      <c r="W37" s="538"/>
      <c r="X37" s="538"/>
      <c r="Y37" s="538"/>
      <c r="Z37" s="538"/>
      <c r="AA37" s="538"/>
      <c r="AB37" s="538"/>
      <c r="AC37" s="538"/>
      <c r="AD37" s="538"/>
      <c r="AE37" s="538"/>
      <c r="AF37" s="538"/>
    </row>
    <row r="38" customFormat="false" ht="12.75" hidden="false" customHeight="false" outlineLevel="0" collapsed="false">
      <c r="A38" s="538"/>
      <c r="B38" s="538"/>
      <c r="C38" s="538"/>
      <c r="D38" s="538"/>
      <c r="E38" s="538"/>
      <c r="F38" s="538"/>
      <c r="G38" s="538"/>
      <c r="H38" s="538"/>
      <c r="I38" s="538"/>
      <c r="J38" s="538"/>
      <c r="K38" s="538"/>
      <c r="L38" s="538"/>
      <c r="M38" s="538"/>
      <c r="N38" s="538"/>
      <c r="O38" s="538"/>
      <c r="P38" s="538"/>
      <c r="Q38" s="538"/>
      <c r="R38" s="538"/>
      <c r="S38" s="538"/>
      <c r="T38" s="538"/>
      <c r="U38" s="538"/>
      <c r="V38" s="538"/>
      <c r="W38" s="538"/>
      <c r="X38" s="538"/>
      <c r="Y38" s="538"/>
      <c r="Z38" s="538"/>
      <c r="AA38" s="538"/>
      <c r="AB38" s="538"/>
      <c r="AC38" s="538"/>
      <c r="AD38" s="538"/>
      <c r="AE38" s="538"/>
      <c r="AF38" s="538"/>
    </row>
    <row r="39" customFormat="false" ht="12.75" hidden="false" customHeight="false" outlineLevel="0" collapsed="false">
      <c r="A39" s="538"/>
      <c r="B39" s="538"/>
      <c r="C39" s="538"/>
      <c r="D39" s="538"/>
      <c r="E39" s="538"/>
      <c r="F39" s="538"/>
      <c r="G39" s="538"/>
      <c r="H39" s="538"/>
      <c r="I39" s="538"/>
      <c r="J39" s="538"/>
      <c r="K39" s="538"/>
      <c r="L39" s="538"/>
      <c r="M39" s="538"/>
      <c r="N39" s="538"/>
      <c r="O39" s="538"/>
      <c r="P39" s="538"/>
      <c r="Q39" s="538"/>
      <c r="R39" s="538"/>
      <c r="S39" s="538"/>
      <c r="T39" s="538"/>
      <c r="U39" s="538"/>
      <c r="V39" s="538"/>
      <c r="W39" s="538"/>
      <c r="X39" s="538"/>
      <c r="Y39" s="538"/>
      <c r="Z39" s="538"/>
      <c r="AA39" s="538"/>
      <c r="AB39" s="538"/>
      <c r="AC39" s="538"/>
      <c r="AD39" s="538"/>
      <c r="AE39" s="538"/>
      <c r="AF39" s="538"/>
    </row>
    <row r="40" customFormat="false" ht="12.75" hidden="false" customHeight="false" outlineLevel="0" collapsed="false">
      <c r="A40" s="538"/>
      <c r="B40" s="539"/>
      <c r="C40" s="538"/>
      <c r="D40" s="538"/>
      <c r="E40" s="538"/>
      <c r="F40" s="538"/>
      <c r="G40" s="538"/>
      <c r="H40" s="539"/>
      <c r="I40" s="538"/>
      <c r="J40" s="538"/>
      <c r="K40" s="538"/>
      <c r="L40" s="538"/>
      <c r="M40" s="538"/>
      <c r="N40" s="539"/>
      <c r="O40" s="538"/>
      <c r="P40" s="538"/>
      <c r="Q40" s="538"/>
      <c r="R40" s="538"/>
      <c r="S40" s="538"/>
      <c r="T40" s="539"/>
      <c r="U40" s="538"/>
      <c r="V40" s="538"/>
      <c r="W40" s="538"/>
      <c r="X40" s="538"/>
      <c r="Y40" s="538"/>
      <c r="Z40" s="539"/>
      <c r="AA40" s="538"/>
      <c r="AB40" s="538"/>
      <c r="AC40" s="538"/>
      <c r="AD40" s="538"/>
      <c r="AE40" s="538"/>
      <c r="AF40" s="539"/>
    </row>
    <row r="41" customFormat="false" ht="12.75" hidden="false" customHeight="false" outlineLevel="0" collapsed="false">
      <c r="A41" s="531"/>
      <c r="B41" s="530"/>
      <c r="C41" s="531"/>
      <c r="D41" s="531"/>
      <c r="E41" s="531"/>
      <c r="F41" s="531"/>
      <c r="G41" s="531"/>
      <c r="H41" s="531"/>
      <c r="I41" s="531"/>
      <c r="J41" s="531"/>
      <c r="K41" s="531"/>
      <c r="L41" s="531"/>
      <c r="M41" s="531"/>
      <c r="N41" s="531"/>
      <c r="O41" s="531"/>
      <c r="P41" s="531"/>
      <c r="Q41" s="531"/>
      <c r="R41" s="531"/>
      <c r="S41" s="531"/>
      <c r="T41" s="531"/>
      <c r="U41" s="531"/>
      <c r="V41" s="531"/>
      <c r="W41" s="531"/>
      <c r="X41" s="531"/>
      <c r="Y41" s="531"/>
      <c r="Z41" s="531"/>
      <c r="AA41" s="531"/>
      <c r="AB41" s="531"/>
      <c r="AC41" s="531"/>
      <c r="AD41" s="531"/>
      <c r="AE41" s="531"/>
      <c r="AF41" s="531"/>
    </row>
    <row r="42" customFormat="false" ht="12.75" hidden="false" customHeight="false" outlineLevel="0" collapsed="false">
      <c r="A42" s="533" t="s">
        <v>468</v>
      </c>
      <c r="B42" s="533"/>
      <c r="C42" s="533"/>
      <c r="D42" s="533"/>
      <c r="E42" s="533"/>
      <c r="F42" s="533"/>
      <c r="G42" s="533"/>
      <c r="H42" s="533"/>
      <c r="I42" s="533"/>
      <c r="J42" s="533"/>
      <c r="K42" s="533"/>
      <c r="L42" s="533"/>
      <c r="M42" s="533"/>
      <c r="N42" s="533"/>
      <c r="O42" s="533"/>
      <c r="P42" s="533"/>
      <c r="Q42" s="533"/>
      <c r="R42" s="533"/>
      <c r="S42" s="533"/>
      <c r="T42" s="534"/>
      <c r="U42" s="534"/>
      <c r="V42" s="534"/>
      <c r="W42" s="534"/>
      <c r="X42" s="534"/>
      <c r="Y42" s="534"/>
      <c r="Z42" s="534"/>
      <c r="AA42" s="534"/>
      <c r="AB42" s="534"/>
      <c r="AC42" s="534"/>
      <c r="AD42" s="534"/>
      <c r="AE42" s="534"/>
      <c r="AF42" s="534"/>
    </row>
    <row r="43" customFormat="false" ht="13.5" hidden="false" customHeight="false" outlineLevel="0" collapsed="false">
      <c r="A43" s="535"/>
      <c r="B43" s="535"/>
      <c r="C43" s="535"/>
      <c r="D43" s="535"/>
      <c r="E43" s="535"/>
      <c r="F43" s="535"/>
      <c r="G43" s="535"/>
      <c r="H43" s="535"/>
      <c r="I43" s="535"/>
      <c r="J43" s="535"/>
      <c r="K43" s="535"/>
      <c r="L43" s="535"/>
      <c r="M43" s="535"/>
      <c r="N43" s="535"/>
      <c r="O43" s="535"/>
      <c r="P43" s="535"/>
      <c r="Q43" s="535"/>
      <c r="R43" s="535"/>
      <c r="S43" s="535"/>
      <c r="T43" s="535"/>
      <c r="U43" s="535"/>
      <c r="V43" s="535"/>
      <c r="W43" s="535"/>
      <c r="X43" s="535"/>
      <c r="Y43" s="535"/>
      <c r="Z43" s="535"/>
      <c r="AA43" s="535"/>
      <c r="AB43" s="535"/>
      <c r="AC43" s="535"/>
      <c r="AD43" s="535"/>
      <c r="AE43" s="535"/>
      <c r="AF43" s="535"/>
    </row>
    <row r="44" customFormat="false" ht="13.5" hidden="false" customHeight="false" outlineLevel="0" collapsed="false">
      <c r="A44" s="531"/>
      <c r="B44" s="531" t="s">
        <v>472</v>
      </c>
      <c r="C44" s="536"/>
      <c r="D44" s="531"/>
      <c r="E44" s="531" t="s">
        <v>470</v>
      </c>
      <c r="F44" s="531"/>
      <c r="G44" s="537"/>
      <c r="H44" s="537"/>
      <c r="I44" s="537"/>
      <c r="J44" s="536"/>
      <c r="K44" s="536"/>
      <c r="L44" s="531" t="s">
        <v>471</v>
      </c>
      <c r="M44" s="531"/>
      <c r="N44" s="531"/>
      <c r="O44" s="537"/>
      <c r="P44" s="537"/>
      <c r="Q44" s="537"/>
      <c r="R44" s="531"/>
      <c r="S44" s="531"/>
      <c r="T44" s="531"/>
      <c r="U44" s="531"/>
      <c r="V44" s="531"/>
      <c r="W44" s="531"/>
      <c r="X44" s="531"/>
      <c r="Y44" s="531"/>
      <c r="Z44" s="531"/>
      <c r="AA44" s="531"/>
      <c r="AB44" s="531"/>
      <c r="AC44" s="531"/>
      <c r="AD44" s="531"/>
      <c r="AE44" s="531"/>
      <c r="AF44" s="531"/>
    </row>
    <row r="45" customFormat="false" ht="12.75" hidden="false" customHeight="false" outlineLevel="0" collapsed="false">
      <c r="A45" s="538"/>
      <c r="B45" s="539"/>
      <c r="C45" s="538"/>
      <c r="D45" s="538"/>
      <c r="E45" s="538"/>
      <c r="F45" s="538"/>
      <c r="G45" s="538"/>
      <c r="H45" s="538"/>
      <c r="I45" s="538"/>
      <c r="J45" s="538"/>
      <c r="K45" s="538"/>
      <c r="L45" s="538"/>
      <c r="M45" s="538"/>
      <c r="N45" s="538"/>
      <c r="O45" s="538"/>
      <c r="P45" s="538"/>
      <c r="Q45" s="538"/>
      <c r="R45" s="538"/>
      <c r="S45" s="538"/>
      <c r="T45" s="538"/>
      <c r="U45" s="538"/>
      <c r="V45" s="538"/>
      <c r="W45" s="538"/>
      <c r="X45" s="538"/>
      <c r="Y45" s="538"/>
      <c r="Z45" s="538"/>
      <c r="AA45" s="538"/>
      <c r="AB45" s="538"/>
      <c r="AC45" s="538"/>
      <c r="AD45" s="538"/>
      <c r="AE45" s="538"/>
      <c r="AF45" s="538"/>
    </row>
    <row r="46" customFormat="false" ht="12.75" hidden="false" customHeight="false" outlineLevel="0" collapsed="false">
      <c r="A46" s="538"/>
      <c r="B46" s="538"/>
      <c r="C46" s="538"/>
      <c r="D46" s="538"/>
      <c r="E46" s="538"/>
      <c r="F46" s="538"/>
      <c r="G46" s="538"/>
      <c r="H46" s="538"/>
      <c r="I46" s="538"/>
      <c r="J46" s="538"/>
      <c r="K46" s="538"/>
      <c r="L46" s="538"/>
      <c r="M46" s="538"/>
      <c r="N46" s="538"/>
      <c r="O46" s="538"/>
      <c r="P46" s="538"/>
      <c r="Q46" s="538"/>
      <c r="R46" s="538"/>
      <c r="S46" s="538"/>
      <c r="T46" s="538"/>
      <c r="U46" s="538"/>
      <c r="V46" s="538"/>
      <c r="W46" s="538"/>
      <c r="X46" s="538"/>
      <c r="Y46" s="538"/>
      <c r="Z46" s="538"/>
      <c r="AA46" s="538"/>
      <c r="AB46" s="538"/>
      <c r="AC46" s="538"/>
      <c r="AD46" s="538"/>
      <c r="AE46" s="538"/>
      <c r="AF46" s="538"/>
    </row>
    <row r="47" customFormat="false" ht="12.75" hidden="false" customHeight="false" outlineLevel="0" collapsed="false">
      <c r="A47" s="538"/>
      <c r="B47" s="538"/>
      <c r="C47" s="538"/>
      <c r="D47" s="538"/>
      <c r="E47" s="538"/>
      <c r="F47" s="538"/>
      <c r="G47" s="538"/>
      <c r="H47" s="538"/>
      <c r="I47" s="538"/>
      <c r="J47" s="538"/>
      <c r="K47" s="538"/>
      <c r="L47" s="538"/>
      <c r="M47" s="538"/>
      <c r="N47" s="538"/>
      <c r="O47" s="538"/>
      <c r="P47" s="538"/>
      <c r="Q47" s="538"/>
      <c r="R47" s="538"/>
      <c r="S47" s="538"/>
      <c r="T47" s="538"/>
      <c r="U47" s="538"/>
      <c r="V47" s="538"/>
      <c r="W47" s="538"/>
      <c r="X47" s="538"/>
      <c r="Y47" s="538"/>
      <c r="Z47" s="538"/>
      <c r="AA47" s="538"/>
      <c r="AB47" s="538"/>
      <c r="AC47" s="538"/>
      <c r="AD47" s="538"/>
      <c r="AE47" s="538"/>
      <c r="AF47" s="538"/>
    </row>
    <row r="48" customFormat="false" ht="12.75" hidden="false" customHeight="false" outlineLevel="0" collapsed="false">
      <c r="A48" s="538"/>
      <c r="B48" s="539"/>
      <c r="C48" s="538"/>
      <c r="D48" s="538"/>
      <c r="E48" s="538"/>
      <c r="F48" s="538"/>
      <c r="G48" s="538"/>
      <c r="H48" s="538"/>
      <c r="I48" s="538"/>
      <c r="J48" s="538"/>
      <c r="K48" s="538"/>
      <c r="L48" s="538"/>
      <c r="M48" s="538"/>
      <c r="N48" s="538"/>
      <c r="O48" s="538"/>
      <c r="P48" s="538"/>
      <c r="Q48" s="538"/>
      <c r="R48" s="538"/>
      <c r="S48" s="538"/>
      <c r="T48" s="538"/>
      <c r="U48" s="538"/>
      <c r="V48" s="538"/>
      <c r="W48" s="538"/>
      <c r="X48" s="538"/>
      <c r="Y48" s="538"/>
      <c r="Z48" s="538"/>
      <c r="AA48" s="538"/>
      <c r="AB48" s="538"/>
      <c r="AC48" s="538"/>
      <c r="AD48" s="538"/>
      <c r="AE48" s="538"/>
      <c r="AF48" s="538"/>
    </row>
    <row r="49" customFormat="false" ht="12.75" hidden="false" customHeight="false" outlineLevel="0" collapsed="false">
      <c r="A49" s="538"/>
      <c r="B49" s="539"/>
      <c r="C49" s="538"/>
      <c r="D49" s="538"/>
      <c r="E49" s="538"/>
      <c r="F49" s="538"/>
      <c r="G49" s="538"/>
      <c r="H49" s="538"/>
      <c r="I49" s="538"/>
      <c r="J49" s="538"/>
      <c r="K49" s="538"/>
      <c r="L49" s="538"/>
      <c r="M49" s="538"/>
      <c r="N49" s="538"/>
      <c r="O49" s="538"/>
      <c r="P49" s="538"/>
      <c r="Q49" s="538"/>
      <c r="R49" s="538"/>
      <c r="S49" s="538"/>
      <c r="T49" s="538"/>
      <c r="U49" s="538"/>
      <c r="V49" s="538"/>
      <c r="W49" s="538"/>
      <c r="X49" s="538"/>
      <c r="Y49" s="538"/>
      <c r="Z49" s="538"/>
      <c r="AA49" s="538"/>
      <c r="AB49" s="538"/>
      <c r="AC49" s="538"/>
      <c r="AD49" s="538"/>
      <c r="AE49" s="538"/>
      <c r="AF49" s="538"/>
    </row>
    <row r="50" customFormat="false" ht="12.75" hidden="false" customHeight="false" outlineLevel="0" collapsed="false">
      <c r="A50" s="538"/>
      <c r="B50" s="539"/>
      <c r="C50" s="538"/>
      <c r="D50" s="538"/>
      <c r="E50" s="538"/>
      <c r="F50" s="538"/>
      <c r="G50" s="538"/>
      <c r="H50" s="538"/>
      <c r="I50" s="538"/>
      <c r="J50" s="538"/>
      <c r="K50" s="538"/>
      <c r="L50" s="538"/>
      <c r="M50" s="538"/>
      <c r="N50" s="538"/>
      <c r="O50" s="538"/>
      <c r="P50" s="538"/>
      <c r="Q50" s="538"/>
      <c r="R50" s="538"/>
      <c r="S50" s="538"/>
      <c r="T50" s="538"/>
      <c r="U50" s="538"/>
      <c r="V50" s="538"/>
      <c r="W50" s="538"/>
      <c r="X50" s="538"/>
      <c r="Y50" s="538"/>
      <c r="Z50" s="538"/>
      <c r="AA50" s="538"/>
      <c r="AB50" s="538"/>
      <c r="AC50" s="538"/>
      <c r="AD50" s="538"/>
      <c r="AE50" s="538"/>
      <c r="AF50" s="538"/>
    </row>
    <row r="51" customFormat="false" ht="12.75" hidden="false" customHeight="false" outlineLevel="0" collapsed="false">
      <c r="A51" s="538"/>
      <c r="B51" s="538"/>
      <c r="C51" s="538"/>
      <c r="D51" s="538"/>
      <c r="E51" s="538"/>
      <c r="F51" s="538"/>
      <c r="G51" s="538"/>
      <c r="H51" s="538"/>
      <c r="I51" s="538"/>
      <c r="J51" s="538"/>
      <c r="K51" s="538"/>
      <c r="L51" s="538"/>
      <c r="M51" s="538"/>
      <c r="N51" s="538"/>
      <c r="O51" s="538"/>
      <c r="P51" s="538"/>
      <c r="Q51" s="538"/>
      <c r="R51" s="538"/>
      <c r="S51" s="538"/>
      <c r="T51" s="538"/>
      <c r="U51" s="538"/>
      <c r="V51" s="538"/>
      <c r="W51" s="538"/>
      <c r="X51" s="538"/>
      <c r="Y51" s="538"/>
      <c r="Z51" s="538"/>
      <c r="AA51" s="538"/>
      <c r="AB51" s="538"/>
      <c r="AC51" s="538"/>
      <c r="AD51" s="538"/>
      <c r="AE51" s="538"/>
      <c r="AF51" s="538"/>
    </row>
    <row r="52" customFormat="false" ht="12.75" hidden="false" customHeight="false" outlineLevel="0" collapsed="false">
      <c r="A52" s="538"/>
      <c r="B52" s="538"/>
      <c r="C52" s="538"/>
      <c r="D52" s="538"/>
      <c r="E52" s="538"/>
      <c r="F52" s="538"/>
      <c r="G52" s="538"/>
      <c r="H52" s="538"/>
      <c r="I52" s="538"/>
      <c r="J52" s="538"/>
      <c r="K52" s="538"/>
      <c r="L52" s="538"/>
      <c r="M52" s="538"/>
      <c r="N52" s="538"/>
      <c r="O52" s="538"/>
      <c r="P52" s="538"/>
      <c r="Q52" s="538"/>
      <c r="R52" s="538"/>
      <c r="S52" s="538"/>
      <c r="T52" s="538"/>
      <c r="U52" s="538"/>
      <c r="V52" s="538"/>
      <c r="W52" s="538"/>
      <c r="X52" s="538"/>
      <c r="Y52" s="538"/>
      <c r="Z52" s="538"/>
      <c r="AA52" s="538"/>
      <c r="AB52" s="538"/>
      <c r="AC52" s="538"/>
      <c r="AD52" s="538"/>
      <c r="AE52" s="538"/>
      <c r="AF52" s="538"/>
    </row>
    <row r="53" customFormat="false" ht="12.75" hidden="false" customHeight="false" outlineLevel="0" collapsed="false">
      <c r="A53" s="538"/>
      <c r="B53" s="539"/>
      <c r="C53" s="538"/>
      <c r="D53" s="538"/>
      <c r="E53" s="538"/>
      <c r="F53" s="538"/>
      <c r="G53" s="538"/>
      <c r="H53" s="539"/>
      <c r="I53" s="538"/>
      <c r="J53" s="538"/>
      <c r="K53" s="538"/>
      <c r="L53" s="538"/>
      <c r="M53" s="538"/>
      <c r="N53" s="539"/>
      <c r="O53" s="538"/>
      <c r="P53" s="538"/>
      <c r="Q53" s="538"/>
      <c r="R53" s="538"/>
      <c r="S53" s="538"/>
      <c r="T53" s="539"/>
      <c r="U53" s="538"/>
      <c r="V53" s="538"/>
      <c r="W53" s="538"/>
      <c r="X53" s="538"/>
      <c r="Y53" s="538"/>
      <c r="Z53" s="539"/>
      <c r="AA53" s="538"/>
      <c r="AB53" s="538"/>
      <c r="AC53" s="538"/>
      <c r="AD53" s="538"/>
      <c r="AE53" s="538"/>
      <c r="AF53" s="539"/>
    </row>
    <row r="54" customFormat="false" ht="12.75" hidden="false" customHeight="false" outlineLevel="0" collapsed="false">
      <c r="A54" s="538"/>
      <c r="B54" s="539"/>
      <c r="C54" s="538"/>
      <c r="D54" s="538"/>
      <c r="E54" s="538"/>
      <c r="F54" s="538"/>
      <c r="G54" s="538"/>
      <c r="H54" s="539"/>
      <c r="I54" s="538"/>
      <c r="J54" s="538"/>
      <c r="K54" s="538"/>
      <c r="L54" s="538"/>
      <c r="M54" s="538"/>
      <c r="N54" s="539"/>
      <c r="O54" s="538"/>
      <c r="P54" s="538"/>
      <c r="Q54" s="538"/>
      <c r="R54" s="538"/>
      <c r="S54" s="538"/>
      <c r="T54" s="539"/>
      <c r="U54" s="538"/>
      <c r="V54" s="538"/>
      <c r="W54" s="538"/>
      <c r="X54" s="538"/>
      <c r="Y54" s="538"/>
      <c r="Z54" s="539"/>
      <c r="AA54" s="538"/>
      <c r="AB54" s="538"/>
      <c r="AC54" s="538"/>
      <c r="AD54" s="538"/>
      <c r="AE54" s="538"/>
      <c r="AF54" s="539"/>
    </row>
    <row r="55" customFormat="false" ht="12.75" hidden="false" customHeight="false" outlineLevel="0" collapsed="false">
      <c r="A55" s="538"/>
      <c r="B55" s="538"/>
      <c r="C55" s="538"/>
      <c r="D55" s="538"/>
      <c r="E55" s="538"/>
      <c r="F55" s="538"/>
      <c r="G55" s="538"/>
      <c r="H55" s="538"/>
      <c r="I55" s="538"/>
      <c r="J55" s="538"/>
      <c r="K55" s="538"/>
      <c r="L55" s="538"/>
      <c r="M55" s="538"/>
      <c r="N55" s="538"/>
      <c r="O55" s="538"/>
      <c r="P55" s="538"/>
      <c r="Q55" s="538"/>
      <c r="R55" s="538"/>
      <c r="S55" s="538"/>
      <c r="T55" s="538"/>
      <c r="U55" s="538"/>
      <c r="V55" s="538"/>
      <c r="W55" s="538"/>
      <c r="X55" s="538"/>
      <c r="Y55" s="538"/>
      <c r="Z55" s="538"/>
      <c r="AA55" s="538"/>
      <c r="AB55" s="538"/>
      <c r="AC55" s="538"/>
      <c r="AD55" s="538"/>
      <c r="AE55" s="538"/>
      <c r="AF55" s="538"/>
    </row>
    <row r="56" customFormat="false" ht="12.75" hidden="false" customHeight="false" outlineLevel="0" collapsed="false">
      <c r="A56" s="538"/>
      <c r="B56" s="538"/>
      <c r="C56" s="538"/>
      <c r="D56" s="538"/>
      <c r="E56" s="538"/>
      <c r="F56" s="538"/>
      <c r="G56" s="538"/>
      <c r="H56" s="538"/>
      <c r="I56" s="538"/>
      <c r="J56" s="538"/>
      <c r="K56" s="538"/>
      <c r="L56" s="538"/>
      <c r="M56" s="538"/>
      <c r="N56" s="538"/>
      <c r="O56" s="538"/>
      <c r="P56" s="538"/>
      <c r="Q56" s="538"/>
      <c r="R56" s="538"/>
      <c r="S56" s="538"/>
      <c r="T56" s="538"/>
      <c r="U56" s="538"/>
      <c r="V56" s="538"/>
      <c r="W56" s="538"/>
      <c r="X56" s="538"/>
      <c r="Y56" s="538"/>
      <c r="Z56" s="538"/>
      <c r="AA56" s="538"/>
      <c r="AB56" s="538"/>
      <c r="AC56" s="538"/>
      <c r="AD56" s="538"/>
      <c r="AE56" s="538"/>
      <c r="AF56" s="538"/>
    </row>
    <row r="57" customFormat="false" ht="12.75" hidden="false" customHeight="false" outlineLevel="0" collapsed="false">
      <c r="A57" s="538"/>
      <c r="B57" s="538"/>
      <c r="C57" s="538"/>
      <c r="D57" s="538"/>
      <c r="E57" s="538"/>
      <c r="F57" s="538"/>
      <c r="G57" s="538"/>
      <c r="H57" s="538"/>
      <c r="I57" s="538"/>
      <c r="J57" s="538"/>
      <c r="K57" s="538"/>
      <c r="L57" s="538"/>
      <c r="M57" s="538"/>
      <c r="N57" s="538"/>
      <c r="O57" s="538"/>
      <c r="P57" s="538"/>
      <c r="Q57" s="538"/>
      <c r="R57" s="538"/>
      <c r="S57" s="538"/>
      <c r="T57" s="538"/>
      <c r="U57" s="538"/>
      <c r="V57" s="538"/>
      <c r="W57" s="538"/>
      <c r="X57" s="538"/>
      <c r="Y57" s="538"/>
      <c r="Z57" s="538"/>
      <c r="AA57" s="538"/>
      <c r="AB57" s="538"/>
      <c r="AC57" s="538"/>
      <c r="AD57" s="538"/>
      <c r="AE57" s="538"/>
      <c r="AF57" s="538"/>
    </row>
    <row r="58" customFormat="false" ht="12.75" hidden="false" customHeight="false" outlineLevel="0" collapsed="false">
      <c r="A58" s="538"/>
      <c r="B58" s="538"/>
      <c r="C58" s="538"/>
      <c r="D58" s="538"/>
      <c r="E58" s="538"/>
      <c r="F58" s="538"/>
      <c r="G58" s="538"/>
      <c r="H58" s="538"/>
      <c r="I58" s="538"/>
      <c r="J58" s="538"/>
      <c r="K58" s="538"/>
      <c r="L58" s="538"/>
      <c r="M58" s="538"/>
      <c r="N58" s="538"/>
      <c r="O58" s="538"/>
      <c r="P58" s="538"/>
      <c r="Q58" s="538"/>
      <c r="R58" s="538"/>
      <c r="S58" s="538"/>
      <c r="T58" s="538"/>
      <c r="U58" s="538"/>
      <c r="V58" s="538"/>
      <c r="W58" s="538"/>
      <c r="X58" s="538"/>
      <c r="Y58" s="538"/>
      <c r="Z58" s="538"/>
      <c r="AA58" s="538"/>
      <c r="AB58" s="538"/>
      <c r="AC58" s="538"/>
      <c r="AD58" s="538"/>
      <c r="AE58" s="538"/>
      <c r="AF58" s="538"/>
    </row>
    <row r="59" customFormat="false" ht="12.75" hidden="false" customHeight="false" outlineLevel="0" collapsed="false">
      <c r="A59" s="538"/>
      <c r="B59" s="539"/>
      <c r="C59" s="538"/>
      <c r="D59" s="538"/>
      <c r="E59" s="538"/>
      <c r="F59" s="538"/>
      <c r="G59" s="538"/>
      <c r="H59" s="539"/>
      <c r="I59" s="538"/>
      <c r="J59" s="538"/>
      <c r="K59" s="538"/>
      <c r="L59" s="538"/>
      <c r="M59" s="538"/>
      <c r="N59" s="539"/>
      <c r="O59" s="538"/>
      <c r="P59" s="538"/>
      <c r="Q59" s="538"/>
      <c r="R59" s="538"/>
      <c r="S59" s="538"/>
      <c r="T59" s="539"/>
      <c r="U59" s="538"/>
      <c r="V59" s="538"/>
      <c r="W59" s="538"/>
      <c r="X59" s="538"/>
      <c r="Y59" s="538"/>
      <c r="Z59" s="539"/>
      <c r="AA59" s="538"/>
      <c r="AB59" s="538"/>
      <c r="AC59" s="538"/>
      <c r="AD59" s="538"/>
      <c r="AE59" s="538"/>
      <c r="AF59" s="539"/>
    </row>
    <row r="60" customFormat="false" ht="12.75" hidden="false" customHeight="false" outlineLevel="0" collapsed="false">
      <c r="A60" s="538"/>
      <c r="B60" s="539"/>
      <c r="C60" s="538"/>
      <c r="D60" s="538"/>
      <c r="E60" s="538"/>
      <c r="F60" s="538"/>
      <c r="G60" s="538"/>
      <c r="H60" s="539"/>
      <c r="I60" s="538"/>
      <c r="J60" s="538"/>
      <c r="K60" s="538"/>
      <c r="L60" s="538"/>
      <c r="M60" s="538"/>
      <c r="N60" s="539"/>
      <c r="O60" s="538"/>
      <c r="P60" s="538"/>
      <c r="Q60" s="538"/>
      <c r="R60" s="538"/>
      <c r="S60" s="538"/>
      <c r="T60" s="539"/>
      <c r="U60" s="538"/>
      <c r="V60" s="538"/>
      <c r="W60" s="538"/>
      <c r="X60" s="538"/>
      <c r="Y60" s="538"/>
      <c r="Z60" s="539"/>
      <c r="AA60" s="538"/>
      <c r="AB60" s="538"/>
      <c r="AC60" s="538"/>
      <c r="AD60" s="538"/>
      <c r="AE60" s="538"/>
      <c r="AF60" s="539"/>
    </row>
    <row r="61" customFormat="false" ht="12.75" hidden="false" customHeight="false" outlineLevel="0" collapsed="false">
      <c r="A61" s="538"/>
      <c r="B61" s="538"/>
      <c r="C61" s="538"/>
      <c r="D61" s="538"/>
      <c r="E61" s="538"/>
      <c r="F61" s="538"/>
      <c r="G61" s="538"/>
      <c r="H61" s="538"/>
      <c r="I61" s="538"/>
      <c r="J61" s="538"/>
      <c r="K61" s="538"/>
      <c r="L61" s="538"/>
      <c r="M61" s="538"/>
      <c r="N61" s="538"/>
      <c r="O61" s="538"/>
      <c r="P61" s="538"/>
      <c r="Q61" s="538"/>
      <c r="R61" s="538"/>
      <c r="S61" s="538"/>
      <c r="T61" s="538"/>
      <c r="U61" s="538"/>
      <c r="V61" s="538"/>
      <c r="W61" s="538"/>
      <c r="X61" s="538"/>
      <c r="Y61" s="538"/>
      <c r="Z61" s="538"/>
      <c r="AA61" s="538"/>
      <c r="AB61" s="538"/>
      <c r="AC61" s="538"/>
      <c r="AD61" s="538"/>
      <c r="AE61" s="538"/>
      <c r="AF61" s="538"/>
    </row>
    <row r="62" customFormat="false" ht="12.75" hidden="false" customHeight="false" outlineLevel="0" collapsed="false">
      <c r="A62" s="538"/>
      <c r="B62" s="538"/>
      <c r="C62" s="538"/>
      <c r="D62" s="538"/>
      <c r="E62" s="538"/>
      <c r="F62" s="538"/>
      <c r="G62" s="538"/>
      <c r="H62" s="538"/>
      <c r="I62" s="538"/>
      <c r="J62" s="538"/>
      <c r="K62" s="538"/>
      <c r="L62" s="538"/>
      <c r="M62" s="538"/>
      <c r="N62" s="538"/>
      <c r="O62" s="538"/>
      <c r="P62" s="538"/>
      <c r="Q62" s="538"/>
      <c r="R62" s="538"/>
      <c r="S62" s="538"/>
      <c r="T62" s="538"/>
      <c r="U62" s="538"/>
      <c r="V62" s="538"/>
      <c r="W62" s="538"/>
      <c r="X62" s="538"/>
      <c r="Y62" s="538"/>
      <c r="Z62" s="538"/>
      <c r="AA62" s="538"/>
      <c r="AB62" s="538"/>
      <c r="AC62" s="538"/>
      <c r="AD62" s="538"/>
      <c r="AE62" s="538"/>
      <c r="AF62" s="538"/>
    </row>
    <row r="63" customFormat="false" ht="12.75" hidden="false" customHeight="false" outlineLevel="0" collapsed="false">
      <c r="A63" s="538"/>
      <c r="B63" s="538"/>
      <c r="C63" s="538"/>
      <c r="D63" s="538"/>
      <c r="E63" s="538"/>
      <c r="F63" s="538"/>
      <c r="G63" s="538"/>
      <c r="H63" s="538"/>
      <c r="I63" s="538"/>
      <c r="J63" s="538"/>
      <c r="K63" s="538"/>
      <c r="L63" s="538"/>
      <c r="M63" s="538"/>
      <c r="N63" s="538"/>
      <c r="O63" s="538"/>
      <c r="P63" s="538"/>
      <c r="Q63" s="538"/>
      <c r="R63" s="538"/>
      <c r="S63" s="538"/>
      <c r="T63" s="538"/>
      <c r="U63" s="538"/>
      <c r="V63" s="538"/>
      <c r="W63" s="538"/>
      <c r="X63" s="538"/>
      <c r="Y63" s="538"/>
      <c r="Z63" s="538"/>
      <c r="AA63" s="538"/>
      <c r="AB63" s="538"/>
      <c r="AC63" s="538"/>
      <c r="AD63" s="538"/>
      <c r="AE63" s="538"/>
      <c r="AF63" s="538"/>
    </row>
    <row r="64" customFormat="false" ht="12.75" hidden="false" customHeight="false" outlineLevel="0" collapsed="false">
      <c r="A64" s="538"/>
      <c r="B64" s="538"/>
      <c r="C64" s="538"/>
      <c r="D64" s="538"/>
      <c r="E64" s="538"/>
      <c r="F64" s="538"/>
      <c r="G64" s="538"/>
      <c r="H64" s="538"/>
      <c r="I64" s="538"/>
      <c r="J64" s="538"/>
      <c r="K64" s="538"/>
      <c r="L64" s="538"/>
      <c r="M64" s="538"/>
      <c r="N64" s="538"/>
      <c r="O64" s="538"/>
      <c r="P64" s="538"/>
      <c r="Q64" s="538"/>
      <c r="R64" s="538"/>
      <c r="S64" s="538"/>
      <c r="T64" s="538"/>
      <c r="U64" s="538"/>
      <c r="V64" s="538"/>
      <c r="W64" s="538"/>
      <c r="X64" s="538"/>
      <c r="Y64" s="538"/>
      <c r="Z64" s="538"/>
      <c r="AA64" s="538"/>
      <c r="AB64" s="538"/>
      <c r="AC64" s="538"/>
      <c r="AD64" s="538"/>
      <c r="AE64" s="538"/>
      <c r="AF64" s="538"/>
    </row>
    <row r="65" customFormat="false" ht="12.75" hidden="false" customHeight="false" outlineLevel="0" collapsed="false">
      <c r="A65" s="538"/>
      <c r="B65" s="539"/>
      <c r="C65" s="538"/>
      <c r="D65" s="538"/>
      <c r="E65" s="538"/>
      <c r="F65" s="538"/>
      <c r="G65" s="538"/>
      <c r="H65" s="539"/>
      <c r="I65" s="538"/>
      <c r="J65" s="538"/>
      <c r="K65" s="538"/>
      <c r="L65" s="538"/>
      <c r="M65" s="538"/>
      <c r="N65" s="539"/>
      <c r="O65" s="538"/>
      <c r="P65" s="538"/>
      <c r="Q65" s="538"/>
      <c r="R65" s="538"/>
      <c r="S65" s="538"/>
      <c r="T65" s="539"/>
      <c r="U65" s="538"/>
      <c r="V65" s="538"/>
      <c r="W65" s="538"/>
      <c r="X65" s="538"/>
      <c r="Y65" s="538"/>
      <c r="Z65" s="539"/>
      <c r="AA65" s="538"/>
      <c r="AB65" s="538"/>
      <c r="AC65" s="538"/>
      <c r="AD65" s="538"/>
      <c r="AE65" s="538"/>
      <c r="AF65" s="539"/>
    </row>
    <row r="66" customFormat="false" ht="12.75" hidden="false" customHeight="false" outlineLevel="0" collapsed="false">
      <c r="A66" s="538"/>
      <c r="B66" s="539"/>
      <c r="C66" s="538"/>
      <c r="D66" s="538"/>
      <c r="E66" s="538"/>
      <c r="F66" s="538"/>
      <c r="G66" s="538"/>
      <c r="H66" s="539"/>
      <c r="I66" s="538"/>
      <c r="J66" s="538"/>
      <c r="K66" s="538"/>
      <c r="L66" s="538"/>
      <c r="M66" s="538"/>
      <c r="N66" s="539"/>
      <c r="O66" s="538"/>
      <c r="P66" s="538"/>
      <c r="Q66" s="538"/>
      <c r="R66" s="538"/>
      <c r="S66" s="538"/>
      <c r="T66" s="539"/>
      <c r="U66" s="538"/>
      <c r="V66" s="538"/>
      <c r="W66" s="538"/>
      <c r="X66" s="538"/>
      <c r="Y66" s="538"/>
      <c r="Z66" s="539"/>
      <c r="AA66" s="538"/>
      <c r="AB66" s="538"/>
      <c r="AC66" s="538"/>
      <c r="AD66" s="538"/>
      <c r="AE66" s="538"/>
      <c r="AF66" s="539"/>
    </row>
    <row r="67" customFormat="false" ht="12.75" hidden="false" customHeight="false" outlineLevel="0" collapsed="false">
      <c r="A67" s="538"/>
      <c r="B67" s="538"/>
      <c r="C67" s="538"/>
      <c r="D67" s="538"/>
      <c r="E67" s="538"/>
      <c r="F67" s="538"/>
      <c r="G67" s="538"/>
      <c r="H67" s="538"/>
      <c r="I67" s="538"/>
      <c r="J67" s="538"/>
      <c r="K67" s="538"/>
      <c r="L67" s="538"/>
      <c r="M67" s="538"/>
      <c r="N67" s="538"/>
      <c r="O67" s="538"/>
      <c r="P67" s="538"/>
      <c r="Q67" s="538"/>
      <c r="R67" s="538"/>
      <c r="S67" s="538"/>
      <c r="T67" s="538"/>
      <c r="U67" s="538"/>
      <c r="V67" s="538"/>
      <c r="W67" s="538"/>
      <c r="X67" s="538"/>
      <c r="Y67" s="538"/>
      <c r="Z67" s="538"/>
      <c r="AA67" s="538"/>
      <c r="AB67" s="538"/>
      <c r="AC67" s="538"/>
      <c r="AD67" s="538"/>
      <c r="AE67" s="538"/>
      <c r="AF67" s="538"/>
    </row>
    <row r="68" customFormat="false" ht="12.75" hidden="false" customHeight="false" outlineLevel="0" collapsed="false">
      <c r="A68" s="538"/>
      <c r="B68" s="538"/>
      <c r="C68" s="538"/>
      <c r="D68" s="538"/>
      <c r="E68" s="538"/>
      <c r="F68" s="538"/>
      <c r="G68" s="538"/>
      <c r="H68" s="538"/>
      <c r="I68" s="538"/>
      <c r="J68" s="538"/>
      <c r="K68" s="538"/>
      <c r="L68" s="538"/>
      <c r="M68" s="538"/>
      <c r="N68" s="538"/>
      <c r="O68" s="538"/>
      <c r="P68" s="538"/>
      <c r="Q68" s="538"/>
      <c r="R68" s="538"/>
      <c r="S68" s="538"/>
      <c r="T68" s="538"/>
      <c r="U68" s="538"/>
      <c r="V68" s="538"/>
      <c r="W68" s="538"/>
      <c r="X68" s="538"/>
      <c r="Y68" s="538"/>
      <c r="Z68" s="538"/>
      <c r="AA68" s="538"/>
      <c r="AB68" s="538"/>
      <c r="AC68" s="538"/>
      <c r="AD68" s="538"/>
      <c r="AE68" s="538"/>
      <c r="AF68" s="538"/>
    </row>
    <row r="69" customFormat="false" ht="12.75" hidden="false" customHeight="false" outlineLevel="0" collapsed="false">
      <c r="A69" s="538"/>
      <c r="B69" s="538"/>
      <c r="C69" s="538"/>
      <c r="D69" s="538"/>
      <c r="E69" s="538"/>
      <c r="F69" s="538"/>
      <c r="G69" s="538"/>
      <c r="H69" s="538"/>
      <c r="I69" s="538"/>
      <c r="J69" s="538"/>
      <c r="K69" s="538"/>
      <c r="L69" s="538"/>
      <c r="M69" s="538"/>
      <c r="N69" s="538"/>
      <c r="O69" s="538"/>
      <c r="P69" s="538"/>
      <c r="Q69" s="538"/>
      <c r="R69" s="538"/>
      <c r="S69" s="538"/>
      <c r="T69" s="538"/>
      <c r="U69" s="538"/>
      <c r="V69" s="538"/>
      <c r="W69" s="538"/>
      <c r="X69" s="538"/>
      <c r="Y69" s="538"/>
      <c r="Z69" s="538"/>
      <c r="AA69" s="538"/>
      <c r="AB69" s="538"/>
      <c r="AC69" s="538"/>
      <c r="AD69" s="538"/>
      <c r="AE69" s="538"/>
      <c r="AF69" s="538"/>
    </row>
    <row r="70" customFormat="false" ht="12.75" hidden="false" customHeight="false" outlineLevel="0" collapsed="false">
      <c r="A70" s="538"/>
      <c r="B70" s="538"/>
      <c r="C70" s="538"/>
      <c r="D70" s="538"/>
      <c r="E70" s="538"/>
      <c r="F70" s="538"/>
      <c r="G70" s="538"/>
      <c r="H70" s="538"/>
      <c r="I70" s="538"/>
      <c r="J70" s="538"/>
      <c r="K70" s="538"/>
      <c r="L70" s="538"/>
      <c r="M70" s="538"/>
      <c r="N70" s="538"/>
      <c r="O70" s="538"/>
      <c r="P70" s="538"/>
      <c r="Q70" s="538"/>
      <c r="R70" s="538"/>
      <c r="S70" s="538"/>
      <c r="T70" s="538"/>
      <c r="U70" s="538"/>
      <c r="V70" s="538"/>
      <c r="W70" s="538"/>
      <c r="X70" s="538"/>
      <c r="Y70" s="538"/>
      <c r="Z70" s="538"/>
      <c r="AA70" s="538"/>
      <c r="AB70" s="538"/>
      <c r="AC70" s="538"/>
      <c r="AD70" s="538"/>
      <c r="AE70" s="538"/>
      <c r="AF70" s="538"/>
    </row>
    <row r="71" customFormat="false" ht="12.75" hidden="false" customHeight="false" outlineLevel="0" collapsed="false">
      <c r="A71" s="538"/>
      <c r="B71" s="539"/>
      <c r="C71" s="538"/>
      <c r="D71" s="538"/>
      <c r="E71" s="538"/>
      <c r="F71" s="538"/>
      <c r="G71" s="538"/>
      <c r="H71" s="539"/>
      <c r="I71" s="538"/>
      <c r="J71" s="538"/>
      <c r="K71" s="538"/>
      <c r="L71" s="538"/>
      <c r="M71" s="538"/>
      <c r="N71" s="539"/>
      <c r="O71" s="538"/>
      <c r="P71" s="538"/>
      <c r="Q71" s="538"/>
      <c r="R71" s="538"/>
      <c r="S71" s="538"/>
      <c r="T71" s="539"/>
      <c r="U71" s="538"/>
      <c r="V71" s="538"/>
      <c r="W71" s="538"/>
      <c r="X71" s="538"/>
      <c r="Y71" s="538"/>
      <c r="Z71" s="539"/>
      <c r="AA71" s="538"/>
      <c r="AB71" s="538"/>
      <c r="AC71" s="538"/>
      <c r="AD71" s="538"/>
      <c r="AE71" s="538"/>
      <c r="AF71" s="539"/>
    </row>
    <row r="72" customFormat="false" ht="12.75" hidden="false" customHeight="false" outlineLevel="0" collapsed="false">
      <c r="A72" s="538"/>
      <c r="B72" s="539"/>
      <c r="C72" s="538"/>
      <c r="D72" s="538"/>
      <c r="E72" s="538"/>
      <c r="F72" s="538"/>
      <c r="G72" s="538"/>
      <c r="H72" s="539"/>
      <c r="I72" s="538"/>
      <c r="J72" s="538"/>
      <c r="K72" s="538"/>
      <c r="L72" s="538"/>
      <c r="M72" s="538"/>
      <c r="N72" s="539"/>
      <c r="O72" s="538"/>
      <c r="P72" s="538"/>
      <c r="Q72" s="538"/>
      <c r="R72" s="538"/>
      <c r="S72" s="538"/>
      <c r="T72" s="539"/>
      <c r="U72" s="538"/>
      <c r="V72" s="538"/>
      <c r="W72" s="538"/>
      <c r="X72" s="538"/>
      <c r="Y72" s="538"/>
      <c r="Z72" s="539"/>
      <c r="AA72" s="538"/>
      <c r="AB72" s="538"/>
      <c r="AC72" s="538"/>
      <c r="AD72" s="538"/>
      <c r="AE72" s="538"/>
      <c r="AF72" s="539"/>
    </row>
    <row r="73" customFormat="false" ht="12.75" hidden="false" customHeight="false" outlineLevel="0" collapsed="false">
      <c r="A73" s="538"/>
      <c r="B73" s="538"/>
      <c r="C73" s="538"/>
      <c r="D73" s="538"/>
      <c r="E73" s="538"/>
      <c r="F73" s="538"/>
      <c r="G73" s="538"/>
      <c r="H73" s="538"/>
      <c r="I73" s="538"/>
      <c r="J73" s="538"/>
      <c r="K73" s="538"/>
      <c r="L73" s="538"/>
      <c r="M73" s="538"/>
      <c r="N73" s="538"/>
      <c r="O73" s="538"/>
      <c r="P73" s="538"/>
      <c r="Q73" s="538"/>
      <c r="R73" s="538"/>
      <c r="S73" s="538"/>
      <c r="T73" s="538"/>
      <c r="U73" s="538"/>
      <c r="V73" s="538"/>
      <c r="W73" s="538"/>
      <c r="X73" s="538"/>
      <c r="Y73" s="538"/>
      <c r="Z73" s="538"/>
      <c r="AA73" s="538"/>
      <c r="AB73" s="538"/>
      <c r="AC73" s="538"/>
      <c r="AD73" s="538"/>
      <c r="AE73" s="538"/>
      <c r="AF73" s="538"/>
    </row>
    <row r="74" customFormat="false" ht="12.75" hidden="false" customHeight="false" outlineLevel="0" collapsed="false">
      <c r="A74" s="538"/>
      <c r="B74" s="538"/>
      <c r="C74" s="538"/>
      <c r="D74" s="538"/>
      <c r="E74" s="538"/>
      <c r="F74" s="538"/>
      <c r="G74" s="538"/>
      <c r="H74" s="538"/>
      <c r="I74" s="538"/>
      <c r="J74" s="538"/>
      <c r="K74" s="538"/>
      <c r="L74" s="538"/>
      <c r="M74" s="538"/>
      <c r="N74" s="538"/>
      <c r="O74" s="538"/>
      <c r="P74" s="538"/>
      <c r="Q74" s="538"/>
      <c r="R74" s="538"/>
      <c r="S74" s="538"/>
      <c r="T74" s="538"/>
      <c r="U74" s="538"/>
      <c r="V74" s="538"/>
      <c r="W74" s="538"/>
      <c r="X74" s="538"/>
      <c r="Y74" s="538"/>
      <c r="Z74" s="538"/>
      <c r="AA74" s="538"/>
      <c r="AB74" s="538"/>
      <c r="AC74" s="538"/>
      <c r="AD74" s="538"/>
      <c r="AE74" s="538"/>
      <c r="AF74" s="538"/>
    </row>
    <row r="75" customFormat="false" ht="12.75" hidden="false" customHeight="false" outlineLevel="0" collapsed="false">
      <c r="A75" s="538"/>
      <c r="B75" s="538"/>
      <c r="C75" s="538"/>
      <c r="D75" s="538"/>
      <c r="E75" s="538"/>
      <c r="F75" s="538"/>
      <c r="G75" s="538"/>
      <c r="H75" s="538"/>
      <c r="I75" s="538"/>
      <c r="J75" s="538"/>
      <c r="K75" s="538"/>
      <c r="L75" s="538"/>
      <c r="M75" s="538"/>
      <c r="N75" s="538"/>
      <c r="O75" s="538"/>
      <c r="P75" s="538"/>
      <c r="Q75" s="538"/>
      <c r="R75" s="538"/>
      <c r="S75" s="538"/>
      <c r="T75" s="538"/>
      <c r="U75" s="538"/>
      <c r="V75" s="538"/>
      <c r="W75" s="538"/>
      <c r="X75" s="538"/>
      <c r="Y75" s="538"/>
      <c r="Z75" s="538"/>
      <c r="AA75" s="538"/>
      <c r="AB75" s="538"/>
      <c r="AC75" s="538"/>
      <c r="AD75" s="538"/>
      <c r="AE75" s="538"/>
      <c r="AF75" s="538"/>
    </row>
    <row r="76" customFormat="false" ht="12.75" hidden="false" customHeight="false" outlineLevel="0" collapsed="false">
      <c r="A76" s="538"/>
      <c r="B76" s="538"/>
      <c r="C76" s="538"/>
      <c r="D76" s="538"/>
      <c r="E76" s="538"/>
      <c r="F76" s="538"/>
      <c r="G76" s="538"/>
      <c r="H76" s="538"/>
      <c r="I76" s="538"/>
      <c r="J76" s="538"/>
      <c r="K76" s="538"/>
      <c r="L76" s="538"/>
      <c r="M76" s="538"/>
      <c r="N76" s="538"/>
      <c r="O76" s="538"/>
      <c r="P76" s="538"/>
      <c r="Q76" s="538"/>
      <c r="R76" s="538"/>
      <c r="S76" s="538"/>
      <c r="T76" s="538"/>
      <c r="U76" s="538"/>
      <c r="V76" s="538"/>
      <c r="W76" s="538"/>
      <c r="X76" s="538"/>
      <c r="Y76" s="538"/>
      <c r="Z76" s="538"/>
      <c r="AA76" s="538"/>
      <c r="AB76" s="538"/>
      <c r="AC76" s="538"/>
      <c r="AD76" s="538"/>
      <c r="AE76" s="538"/>
      <c r="AF76" s="538"/>
    </row>
    <row r="77" customFormat="false" ht="12.75" hidden="false" customHeight="false" outlineLevel="0" collapsed="false">
      <c r="A77" s="538"/>
      <c r="B77" s="539"/>
      <c r="C77" s="538"/>
      <c r="D77" s="538"/>
      <c r="E77" s="538"/>
      <c r="F77" s="538"/>
      <c r="G77" s="538"/>
      <c r="H77" s="539"/>
      <c r="I77" s="538"/>
      <c r="J77" s="538"/>
      <c r="K77" s="538"/>
      <c r="L77" s="538"/>
      <c r="M77" s="538"/>
      <c r="N77" s="539"/>
      <c r="O77" s="538"/>
      <c r="P77" s="538"/>
      <c r="Q77" s="538"/>
      <c r="R77" s="538"/>
      <c r="S77" s="538"/>
      <c r="T77" s="539"/>
      <c r="U77" s="538"/>
      <c r="V77" s="538"/>
      <c r="W77" s="538"/>
      <c r="X77" s="538"/>
      <c r="Y77" s="538"/>
      <c r="Z77" s="539"/>
      <c r="AA77" s="538"/>
      <c r="AB77" s="538"/>
      <c r="AC77" s="538"/>
      <c r="AD77" s="538"/>
      <c r="AE77" s="538"/>
      <c r="AF77" s="539"/>
    </row>
    <row r="78" customFormat="false" ht="12.75" hidden="false" customHeight="false" outlineLevel="0" collapsed="false">
      <c r="A78" s="538"/>
      <c r="B78" s="538"/>
      <c r="C78" s="538"/>
      <c r="D78" s="538"/>
      <c r="E78" s="538"/>
      <c r="F78" s="538"/>
      <c r="G78" s="538"/>
      <c r="H78" s="538"/>
      <c r="I78" s="538"/>
      <c r="J78" s="538"/>
      <c r="K78" s="538"/>
      <c r="L78" s="538"/>
      <c r="M78" s="538"/>
      <c r="N78" s="538"/>
      <c r="O78" s="538"/>
      <c r="P78" s="538"/>
      <c r="Q78" s="538"/>
      <c r="R78" s="538"/>
      <c r="S78" s="538"/>
      <c r="T78" s="538"/>
      <c r="U78" s="538"/>
      <c r="V78" s="538"/>
      <c r="W78" s="538"/>
      <c r="X78" s="538"/>
      <c r="Y78" s="538"/>
      <c r="Z78" s="538"/>
      <c r="AA78" s="538"/>
      <c r="AB78" s="538"/>
      <c r="AC78" s="538"/>
      <c r="AD78" s="538"/>
      <c r="AE78" s="538"/>
      <c r="AF78" s="538"/>
    </row>
    <row r="79" customFormat="false" ht="12.75" hidden="false" customHeight="false" outlineLevel="0" collapsed="false">
      <c r="A79" s="538"/>
      <c r="B79" s="538"/>
      <c r="C79" s="538"/>
      <c r="D79" s="538"/>
      <c r="E79" s="538"/>
      <c r="F79" s="538"/>
      <c r="G79" s="538"/>
      <c r="H79" s="538"/>
      <c r="I79" s="538"/>
      <c r="J79" s="538"/>
      <c r="K79" s="538"/>
      <c r="L79" s="538"/>
      <c r="M79" s="538"/>
      <c r="N79" s="538"/>
      <c r="O79" s="538"/>
      <c r="P79" s="538"/>
      <c r="Q79" s="538"/>
      <c r="R79" s="538"/>
      <c r="S79" s="538"/>
      <c r="T79" s="538"/>
      <c r="U79" s="538"/>
      <c r="V79" s="538"/>
      <c r="W79" s="538"/>
      <c r="X79" s="538"/>
      <c r="Y79" s="538"/>
      <c r="Z79" s="538"/>
      <c r="AA79" s="538"/>
      <c r="AB79" s="538"/>
      <c r="AC79" s="538"/>
      <c r="AD79" s="538"/>
      <c r="AE79" s="538"/>
      <c r="AF79" s="538"/>
    </row>
    <row r="80" customFormat="false" ht="12.75" hidden="false" customHeight="false" outlineLevel="0" collapsed="false">
      <c r="A80" s="538"/>
      <c r="B80" s="538"/>
      <c r="C80" s="538"/>
      <c r="D80" s="538"/>
      <c r="E80" s="538"/>
      <c r="F80" s="538"/>
      <c r="G80" s="538"/>
      <c r="H80" s="538"/>
      <c r="I80" s="538"/>
      <c r="J80" s="538"/>
      <c r="K80" s="538"/>
      <c r="L80" s="538"/>
      <c r="M80" s="538"/>
      <c r="N80" s="538"/>
      <c r="O80" s="538"/>
      <c r="P80" s="538"/>
      <c r="Q80" s="538"/>
      <c r="R80" s="538"/>
      <c r="S80" s="538"/>
      <c r="T80" s="538"/>
      <c r="U80" s="538"/>
      <c r="V80" s="538"/>
      <c r="W80" s="538"/>
      <c r="X80" s="538"/>
      <c r="Y80" s="538"/>
      <c r="Z80" s="538"/>
      <c r="AA80" s="538"/>
      <c r="AB80" s="538"/>
      <c r="AC80" s="538"/>
      <c r="AD80" s="538"/>
      <c r="AE80" s="538"/>
      <c r="AF80" s="538"/>
    </row>
    <row r="81" customFormat="false" ht="12.75" hidden="false" customHeight="false" outlineLevel="0" collapsed="false">
      <c r="A81" s="538"/>
      <c r="B81" s="538"/>
      <c r="C81" s="538"/>
      <c r="D81" s="538"/>
      <c r="E81" s="538"/>
      <c r="F81" s="538"/>
      <c r="G81" s="538"/>
      <c r="H81" s="538"/>
      <c r="I81" s="538"/>
      <c r="J81" s="538"/>
      <c r="K81" s="538"/>
      <c r="L81" s="538"/>
      <c r="M81" s="538"/>
      <c r="N81" s="538"/>
      <c r="O81" s="538"/>
      <c r="P81" s="538"/>
      <c r="Q81" s="538"/>
      <c r="R81" s="538"/>
      <c r="S81" s="538"/>
      <c r="T81" s="538"/>
      <c r="U81" s="538"/>
      <c r="V81" s="538"/>
      <c r="W81" s="538"/>
      <c r="X81" s="538"/>
      <c r="Y81" s="538"/>
      <c r="Z81" s="538"/>
      <c r="AA81" s="538"/>
      <c r="AB81" s="538"/>
      <c r="AC81" s="538"/>
      <c r="AD81" s="538"/>
      <c r="AE81" s="538"/>
      <c r="AF81" s="538"/>
    </row>
    <row r="82" customFormat="false" ht="12.75" hidden="false" customHeight="false" outlineLevel="0" collapsed="false">
      <c r="A82" s="538"/>
      <c r="B82" s="538"/>
      <c r="C82" s="538"/>
      <c r="D82" s="538"/>
      <c r="E82" s="538"/>
      <c r="F82" s="538"/>
      <c r="G82" s="538"/>
      <c r="H82" s="538"/>
      <c r="I82" s="538"/>
      <c r="J82" s="538"/>
      <c r="K82" s="538"/>
      <c r="L82" s="538"/>
      <c r="M82" s="538"/>
      <c r="N82" s="538"/>
      <c r="O82" s="538"/>
      <c r="P82" s="538"/>
      <c r="Q82" s="538"/>
      <c r="R82" s="538"/>
      <c r="S82" s="538"/>
      <c r="T82" s="538"/>
      <c r="U82" s="538"/>
      <c r="V82" s="538"/>
      <c r="W82" s="538"/>
      <c r="X82" s="538"/>
      <c r="Y82" s="538"/>
      <c r="Z82" s="538"/>
      <c r="AA82" s="538"/>
      <c r="AB82" s="538"/>
      <c r="AC82" s="538"/>
      <c r="AD82" s="538"/>
      <c r="AE82" s="538"/>
      <c r="AF82" s="538"/>
    </row>
    <row r="83" customFormat="false" ht="12.75" hidden="false" customHeight="false" outlineLevel="0" collapsed="false">
      <c r="A83" s="538"/>
      <c r="B83" s="538"/>
      <c r="C83" s="538"/>
      <c r="D83" s="538"/>
      <c r="E83" s="538"/>
      <c r="F83" s="538"/>
      <c r="G83" s="538"/>
      <c r="H83" s="538"/>
      <c r="I83" s="538"/>
      <c r="J83" s="538"/>
      <c r="K83" s="538"/>
      <c r="L83" s="538"/>
      <c r="M83" s="538"/>
      <c r="N83" s="538"/>
      <c r="O83" s="538"/>
      <c r="P83" s="538"/>
      <c r="Q83" s="538"/>
      <c r="R83" s="538"/>
      <c r="S83" s="538"/>
      <c r="T83" s="538"/>
      <c r="U83" s="538"/>
      <c r="V83" s="538"/>
      <c r="W83" s="538"/>
      <c r="X83" s="538"/>
      <c r="Y83" s="538"/>
      <c r="Z83" s="538"/>
      <c r="AA83" s="538"/>
      <c r="AB83" s="538"/>
      <c r="AC83" s="538"/>
      <c r="AD83" s="538"/>
      <c r="AE83" s="538"/>
      <c r="AF83" s="538"/>
    </row>
    <row r="84" customFormat="false" ht="12.75" hidden="false" customHeight="false" outlineLevel="0" collapsed="false">
      <c r="A84" s="538"/>
      <c r="B84" s="538"/>
      <c r="C84" s="538"/>
      <c r="D84" s="538"/>
      <c r="E84" s="538"/>
      <c r="F84" s="538"/>
      <c r="G84" s="538"/>
      <c r="H84" s="538"/>
      <c r="I84" s="538"/>
      <c r="J84" s="538"/>
      <c r="K84" s="538"/>
      <c r="L84" s="538"/>
      <c r="M84" s="538"/>
      <c r="N84" s="538"/>
      <c r="O84" s="538"/>
      <c r="P84" s="538"/>
      <c r="Q84" s="538"/>
      <c r="R84" s="538"/>
      <c r="S84" s="538"/>
      <c r="T84" s="538"/>
      <c r="U84" s="538"/>
      <c r="V84" s="538"/>
      <c r="W84" s="538"/>
      <c r="X84" s="538"/>
      <c r="Y84" s="538"/>
      <c r="Z84" s="538"/>
      <c r="AA84" s="538"/>
      <c r="AB84" s="538"/>
      <c r="AC84" s="538"/>
      <c r="AD84" s="538"/>
      <c r="AE84" s="538"/>
      <c r="AF84" s="538"/>
    </row>
    <row r="85" customFormat="false" ht="12.75" hidden="false" customHeight="false" outlineLevel="0" collapsed="false">
      <c r="A85" s="538"/>
      <c r="B85" s="538"/>
      <c r="C85" s="538"/>
      <c r="D85" s="538"/>
      <c r="E85" s="538"/>
      <c r="F85" s="538"/>
      <c r="G85" s="538"/>
      <c r="H85" s="538"/>
      <c r="I85" s="538"/>
      <c r="J85" s="538"/>
      <c r="K85" s="538"/>
      <c r="L85" s="538"/>
      <c r="M85" s="538"/>
      <c r="N85" s="538"/>
      <c r="O85" s="538"/>
      <c r="P85" s="538"/>
      <c r="Q85" s="538"/>
      <c r="R85" s="538"/>
      <c r="S85" s="538"/>
      <c r="T85" s="538"/>
      <c r="U85" s="538"/>
      <c r="V85" s="538"/>
      <c r="W85" s="538"/>
      <c r="X85" s="538"/>
      <c r="Y85" s="538"/>
      <c r="Z85" s="538"/>
      <c r="AA85" s="538"/>
      <c r="AB85" s="538"/>
      <c r="AC85" s="538"/>
      <c r="AD85" s="538"/>
      <c r="AE85" s="538"/>
      <c r="AF85" s="538"/>
    </row>
    <row r="86" customFormat="false" ht="12.75" hidden="false" customHeight="false" outlineLevel="0" collapsed="false">
      <c r="A86" s="538"/>
      <c r="B86" s="538"/>
      <c r="C86" s="538"/>
      <c r="D86" s="538"/>
      <c r="E86" s="538"/>
      <c r="F86" s="538"/>
      <c r="G86" s="538"/>
      <c r="H86" s="538"/>
      <c r="I86" s="538"/>
      <c r="J86" s="538"/>
      <c r="K86" s="538"/>
      <c r="L86" s="538"/>
      <c r="M86" s="538"/>
      <c r="N86" s="538"/>
      <c r="O86" s="538"/>
      <c r="P86" s="538"/>
      <c r="Q86" s="538"/>
      <c r="R86" s="538"/>
      <c r="S86" s="538"/>
      <c r="T86" s="538"/>
      <c r="U86" s="538"/>
      <c r="V86" s="538"/>
      <c r="W86" s="538"/>
      <c r="X86" s="538"/>
      <c r="Y86" s="538"/>
      <c r="Z86" s="538"/>
      <c r="AA86" s="538"/>
      <c r="AB86" s="538"/>
      <c r="AC86" s="538"/>
      <c r="AD86" s="538"/>
      <c r="AE86" s="538"/>
      <c r="AF86" s="538"/>
    </row>
    <row r="87" customFormat="false" ht="12.75" hidden="false" customHeight="false" outlineLevel="0" collapsed="false">
      <c r="A87" s="538"/>
      <c r="B87" s="538"/>
      <c r="C87" s="538"/>
      <c r="D87" s="538"/>
      <c r="E87" s="538"/>
      <c r="F87" s="538"/>
      <c r="G87" s="538"/>
      <c r="H87" s="538"/>
      <c r="I87" s="538"/>
      <c r="J87" s="538"/>
      <c r="K87" s="538"/>
      <c r="L87" s="538"/>
      <c r="M87" s="538"/>
      <c r="N87" s="538"/>
      <c r="O87" s="538"/>
      <c r="P87" s="538"/>
      <c r="Q87" s="538"/>
      <c r="R87" s="538"/>
      <c r="S87" s="538"/>
      <c r="T87" s="538"/>
      <c r="U87" s="538"/>
      <c r="V87" s="538"/>
      <c r="W87" s="538"/>
      <c r="X87" s="538"/>
      <c r="Y87" s="538"/>
      <c r="Z87" s="538"/>
      <c r="AA87" s="538"/>
      <c r="AB87" s="538"/>
      <c r="AC87" s="538"/>
      <c r="AD87" s="538"/>
      <c r="AE87" s="538"/>
      <c r="AF87" s="538"/>
    </row>
    <row r="88" customFormat="false" ht="12.75" hidden="false" customHeight="false" outlineLevel="0" collapsed="false">
      <c r="A88" s="538"/>
      <c r="B88" s="538"/>
      <c r="C88" s="538"/>
      <c r="D88" s="538"/>
      <c r="E88" s="538"/>
      <c r="F88" s="538"/>
      <c r="G88" s="538"/>
      <c r="H88" s="538"/>
      <c r="I88" s="538"/>
      <c r="J88" s="538"/>
      <c r="K88" s="538"/>
      <c r="L88" s="538"/>
      <c r="M88" s="538"/>
      <c r="N88" s="538"/>
      <c r="O88" s="538"/>
      <c r="P88" s="538"/>
      <c r="Q88" s="538"/>
      <c r="R88" s="538"/>
      <c r="S88" s="538"/>
      <c r="T88" s="538"/>
      <c r="U88" s="538"/>
      <c r="V88" s="538"/>
      <c r="W88" s="538"/>
      <c r="X88" s="538"/>
      <c r="Y88" s="538"/>
      <c r="Z88" s="538"/>
      <c r="AA88" s="538"/>
      <c r="AB88" s="538"/>
      <c r="AC88" s="538"/>
      <c r="AD88" s="538"/>
      <c r="AE88" s="538"/>
      <c r="AF88" s="538"/>
    </row>
    <row r="89" customFormat="false" ht="12.75" hidden="false" customHeight="false" outlineLevel="0" collapsed="false">
      <c r="A89" s="538"/>
      <c r="B89" s="538"/>
      <c r="C89" s="538"/>
      <c r="D89" s="538"/>
      <c r="E89" s="538"/>
      <c r="F89" s="538"/>
      <c r="G89" s="538"/>
      <c r="H89" s="538"/>
      <c r="I89" s="538"/>
      <c r="J89" s="538"/>
      <c r="K89" s="538"/>
      <c r="L89" s="538"/>
      <c r="M89" s="538"/>
      <c r="N89" s="538"/>
      <c r="O89" s="538"/>
      <c r="P89" s="538"/>
      <c r="Q89" s="538"/>
      <c r="R89" s="538"/>
      <c r="S89" s="538"/>
      <c r="T89" s="538"/>
      <c r="U89" s="538"/>
      <c r="V89" s="538"/>
      <c r="W89" s="538"/>
      <c r="X89" s="538"/>
      <c r="Y89" s="538"/>
      <c r="Z89" s="538"/>
      <c r="AA89" s="538"/>
      <c r="AB89" s="538"/>
      <c r="AC89" s="538"/>
      <c r="AD89" s="538"/>
      <c r="AE89" s="538"/>
      <c r="AF89" s="538"/>
    </row>
    <row r="90" customFormat="false" ht="12.75" hidden="false" customHeight="false" outlineLevel="0" collapsed="false">
      <c r="A90" s="538"/>
      <c r="B90" s="538"/>
      <c r="C90" s="538"/>
      <c r="D90" s="538"/>
      <c r="E90" s="538"/>
      <c r="F90" s="538"/>
      <c r="G90" s="538"/>
      <c r="H90" s="538"/>
      <c r="I90" s="538"/>
      <c r="J90" s="538"/>
      <c r="K90" s="538"/>
      <c r="L90" s="538"/>
      <c r="M90" s="538"/>
      <c r="N90" s="538"/>
      <c r="O90" s="538"/>
      <c r="P90" s="538"/>
      <c r="Q90" s="538"/>
      <c r="R90" s="538"/>
      <c r="S90" s="538"/>
      <c r="T90" s="538"/>
      <c r="U90" s="538"/>
      <c r="V90" s="538"/>
      <c r="W90" s="538"/>
      <c r="X90" s="538"/>
      <c r="Y90" s="538"/>
      <c r="Z90" s="538"/>
      <c r="AA90" s="538"/>
      <c r="AB90" s="538"/>
      <c r="AC90" s="538"/>
      <c r="AD90" s="538"/>
      <c r="AE90" s="538"/>
      <c r="AF90" s="538"/>
    </row>
    <row r="91" customFormat="false" ht="12.75" hidden="false" customHeight="false" outlineLevel="0" collapsed="false">
      <c r="A91" s="531"/>
      <c r="B91" s="530"/>
      <c r="C91" s="531"/>
      <c r="D91" s="531"/>
      <c r="E91" s="531"/>
      <c r="F91" s="531"/>
      <c r="G91" s="531"/>
      <c r="H91" s="531"/>
      <c r="I91" s="531"/>
      <c r="J91" s="531"/>
      <c r="K91" s="531"/>
      <c r="L91" s="531"/>
      <c r="M91" s="531"/>
      <c r="N91" s="531"/>
      <c r="O91" s="531"/>
      <c r="P91" s="531"/>
      <c r="Q91" s="531"/>
      <c r="R91" s="531"/>
      <c r="S91" s="531"/>
      <c r="T91" s="531"/>
      <c r="U91" s="531"/>
      <c r="V91" s="531"/>
      <c r="W91" s="531"/>
      <c r="X91" s="531"/>
      <c r="Y91" s="531"/>
      <c r="Z91" s="531"/>
      <c r="AA91" s="531"/>
      <c r="AB91" s="531"/>
      <c r="AC91" s="531"/>
      <c r="AD91" s="531"/>
      <c r="AE91" s="531"/>
      <c r="AF91" s="531"/>
    </row>
    <row r="92" customFormat="false" ht="12.75" hidden="false" customHeight="false" outlineLevel="0" collapsed="false">
      <c r="A92" s="533" t="s">
        <v>468</v>
      </c>
      <c r="B92" s="533"/>
      <c r="C92" s="533"/>
      <c r="D92" s="533"/>
      <c r="E92" s="533"/>
      <c r="F92" s="533"/>
      <c r="G92" s="533"/>
      <c r="H92" s="533"/>
      <c r="I92" s="533"/>
      <c r="J92" s="533"/>
      <c r="K92" s="533"/>
      <c r="L92" s="533"/>
      <c r="M92" s="533"/>
      <c r="N92" s="533"/>
      <c r="O92" s="533"/>
      <c r="P92" s="533"/>
      <c r="Q92" s="533"/>
      <c r="R92" s="533"/>
      <c r="S92" s="533"/>
      <c r="T92" s="534"/>
      <c r="U92" s="534"/>
      <c r="V92" s="534"/>
      <c r="W92" s="534"/>
      <c r="X92" s="534"/>
      <c r="Y92" s="534"/>
      <c r="Z92" s="534"/>
      <c r="AA92" s="534"/>
      <c r="AB92" s="534"/>
      <c r="AC92" s="534"/>
      <c r="AD92" s="534"/>
      <c r="AE92" s="534"/>
      <c r="AF92" s="534"/>
    </row>
    <row r="93" customFormat="false" ht="11.25" hidden="false" customHeight="true" outlineLevel="0" collapsed="false">
      <c r="A93" s="535"/>
      <c r="B93" s="535"/>
      <c r="C93" s="535"/>
      <c r="D93" s="535"/>
      <c r="E93" s="535"/>
      <c r="F93" s="535"/>
      <c r="G93" s="535"/>
      <c r="H93" s="535"/>
      <c r="I93" s="535"/>
      <c r="J93" s="535"/>
      <c r="K93" s="535"/>
      <c r="L93" s="535"/>
      <c r="M93" s="535"/>
      <c r="N93" s="535"/>
      <c r="O93" s="535"/>
      <c r="P93" s="535"/>
      <c r="Q93" s="535"/>
      <c r="R93" s="535"/>
      <c r="S93" s="535"/>
      <c r="T93" s="535"/>
      <c r="U93" s="535"/>
      <c r="V93" s="535"/>
      <c r="W93" s="535"/>
      <c r="X93" s="535"/>
      <c r="Y93" s="535"/>
      <c r="Z93" s="535"/>
      <c r="AA93" s="535"/>
      <c r="AB93" s="535"/>
      <c r="AC93" s="535"/>
      <c r="AD93" s="535"/>
      <c r="AE93" s="535"/>
      <c r="AF93" s="535"/>
    </row>
    <row r="94" customFormat="false" ht="13.5" hidden="false" customHeight="false" outlineLevel="0" collapsed="false">
      <c r="A94" s="531"/>
      <c r="B94" s="531" t="s">
        <v>473</v>
      </c>
      <c r="C94" s="536"/>
      <c r="D94" s="531"/>
      <c r="E94" s="531" t="s">
        <v>470</v>
      </c>
      <c r="F94" s="531"/>
      <c r="G94" s="537"/>
      <c r="H94" s="537"/>
      <c r="I94" s="537"/>
      <c r="J94" s="536"/>
      <c r="K94" s="536"/>
      <c r="L94" s="531" t="s">
        <v>471</v>
      </c>
      <c r="M94" s="531"/>
      <c r="N94" s="531"/>
      <c r="O94" s="537"/>
      <c r="P94" s="537"/>
      <c r="Q94" s="537"/>
      <c r="R94" s="531"/>
      <c r="S94" s="531"/>
      <c r="T94" s="531"/>
      <c r="U94" s="531"/>
      <c r="V94" s="531"/>
      <c r="W94" s="531"/>
      <c r="X94" s="531"/>
      <c r="Y94" s="531"/>
      <c r="Z94" s="531"/>
      <c r="AA94" s="531"/>
      <c r="AB94" s="531"/>
      <c r="AC94" s="531"/>
      <c r="AD94" s="531"/>
      <c r="AE94" s="531"/>
      <c r="AF94" s="531"/>
    </row>
    <row r="95" customFormat="false" ht="12.75" hidden="false" customHeight="false" outlineLevel="0" collapsed="false">
      <c r="A95" s="538"/>
      <c r="B95" s="539"/>
      <c r="C95" s="538"/>
      <c r="D95" s="538"/>
      <c r="E95" s="538"/>
      <c r="F95" s="538"/>
      <c r="G95" s="538"/>
      <c r="H95" s="538"/>
      <c r="I95" s="538"/>
      <c r="J95" s="538"/>
      <c r="K95" s="538"/>
      <c r="L95" s="538"/>
      <c r="M95" s="538"/>
      <c r="N95" s="538"/>
      <c r="O95" s="538"/>
      <c r="P95" s="538"/>
      <c r="Q95" s="538"/>
      <c r="R95" s="538"/>
      <c r="S95" s="538"/>
      <c r="T95" s="538"/>
      <c r="U95" s="538"/>
      <c r="V95" s="538"/>
      <c r="W95" s="538"/>
      <c r="X95" s="538"/>
      <c r="Y95" s="538"/>
      <c r="Z95" s="538"/>
      <c r="AA95" s="538"/>
      <c r="AB95" s="538"/>
      <c r="AC95" s="538"/>
      <c r="AD95" s="538"/>
      <c r="AE95" s="538"/>
      <c r="AF95" s="538"/>
    </row>
    <row r="96" customFormat="false" ht="12.75" hidden="false" customHeight="false" outlineLevel="0" collapsed="false">
      <c r="A96" s="538"/>
      <c r="B96" s="538"/>
      <c r="C96" s="538"/>
      <c r="D96" s="538"/>
      <c r="E96" s="538"/>
      <c r="F96" s="538"/>
      <c r="G96" s="538"/>
      <c r="H96" s="538"/>
      <c r="I96" s="538"/>
      <c r="J96" s="538"/>
      <c r="K96" s="538"/>
      <c r="L96" s="538"/>
      <c r="M96" s="538"/>
      <c r="N96" s="538"/>
      <c r="O96" s="538"/>
      <c r="P96" s="538"/>
      <c r="Q96" s="538"/>
      <c r="R96" s="538"/>
      <c r="S96" s="538"/>
      <c r="T96" s="538"/>
      <c r="U96" s="538"/>
      <c r="V96" s="538"/>
      <c r="W96" s="538"/>
      <c r="X96" s="538"/>
      <c r="Y96" s="538"/>
      <c r="Z96" s="538"/>
      <c r="AA96" s="538"/>
      <c r="AB96" s="538"/>
      <c r="AC96" s="538"/>
      <c r="AD96" s="538"/>
      <c r="AE96" s="538"/>
      <c r="AF96" s="538"/>
    </row>
    <row r="97" customFormat="false" ht="12.75" hidden="false" customHeight="false" outlineLevel="0" collapsed="false">
      <c r="A97" s="538"/>
      <c r="B97" s="538"/>
      <c r="C97" s="538"/>
      <c r="D97" s="538"/>
      <c r="E97" s="538"/>
      <c r="F97" s="538"/>
      <c r="G97" s="538"/>
      <c r="H97" s="538"/>
      <c r="I97" s="538"/>
      <c r="J97" s="538"/>
      <c r="K97" s="538"/>
      <c r="L97" s="538"/>
      <c r="M97" s="538"/>
      <c r="N97" s="538"/>
      <c r="O97" s="538"/>
      <c r="P97" s="538"/>
      <c r="Q97" s="538"/>
      <c r="R97" s="538"/>
      <c r="S97" s="538"/>
      <c r="T97" s="538"/>
      <c r="U97" s="538"/>
      <c r="V97" s="538"/>
      <c r="W97" s="538"/>
      <c r="X97" s="538"/>
      <c r="Y97" s="538"/>
      <c r="Z97" s="538"/>
      <c r="AA97" s="538"/>
      <c r="AB97" s="538"/>
      <c r="AC97" s="538"/>
      <c r="AD97" s="538"/>
      <c r="AE97" s="538"/>
      <c r="AF97" s="538"/>
    </row>
    <row r="98" customFormat="false" ht="12.75" hidden="false" customHeight="false" outlineLevel="0" collapsed="false">
      <c r="A98" s="538"/>
      <c r="B98" s="539"/>
      <c r="C98" s="538"/>
      <c r="D98" s="538"/>
      <c r="E98" s="538"/>
      <c r="F98" s="538"/>
      <c r="G98" s="538"/>
      <c r="H98" s="538"/>
      <c r="I98" s="538"/>
      <c r="J98" s="538"/>
      <c r="K98" s="538"/>
      <c r="L98" s="538"/>
      <c r="M98" s="538"/>
      <c r="N98" s="538"/>
      <c r="O98" s="538"/>
      <c r="P98" s="538"/>
      <c r="Q98" s="538"/>
      <c r="R98" s="538"/>
      <c r="S98" s="538"/>
      <c r="T98" s="538"/>
      <c r="U98" s="538"/>
      <c r="V98" s="538"/>
      <c r="W98" s="538"/>
      <c r="X98" s="538"/>
      <c r="Y98" s="538"/>
      <c r="Z98" s="538"/>
      <c r="AA98" s="538"/>
      <c r="AB98" s="538"/>
      <c r="AC98" s="538"/>
      <c r="AD98" s="538"/>
      <c r="AE98" s="538"/>
      <c r="AF98" s="538"/>
    </row>
    <row r="99" customFormat="false" ht="12.75" hidden="false" customHeight="false" outlineLevel="0" collapsed="false">
      <c r="A99" s="538"/>
      <c r="B99" s="539"/>
      <c r="C99" s="538"/>
      <c r="D99" s="538"/>
      <c r="E99" s="538"/>
      <c r="F99" s="538"/>
      <c r="G99" s="538"/>
      <c r="H99" s="538"/>
      <c r="I99" s="538"/>
      <c r="J99" s="538"/>
      <c r="K99" s="538"/>
      <c r="L99" s="538"/>
      <c r="M99" s="538"/>
      <c r="N99" s="538"/>
      <c r="O99" s="538"/>
      <c r="P99" s="538"/>
      <c r="Q99" s="538"/>
      <c r="R99" s="538"/>
      <c r="S99" s="538"/>
      <c r="T99" s="538"/>
      <c r="U99" s="538"/>
      <c r="V99" s="538"/>
      <c r="W99" s="538"/>
      <c r="X99" s="538"/>
      <c r="Y99" s="538"/>
      <c r="Z99" s="538"/>
      <c r="AA99" s="538"/>
      <c r="AB99" s="538"/>
      <c r="AC99" s="538"/>
      <c r="AD99" s="538"/>
      <c r="AE99" s="538"/>
      <c r="AF99" s="538"/>
    </row>
    <row r="100" customFormat="false" ht="12.75" hidden="false" customHeight="false" outlineLevel="0" collapsed="false">
      <c r="A100" s="538"/>
      <c r="B100" s="539"/>
      <c r="C100" s="538"/>
      <c r="D100" s="538"/>
      <c r="E100" s="538"/>
      <c r="F100" s="538"/>
      <c r="G100" s="538"/>
      <c r="H100" s="538"/>
      <c r="I100" s="538"/>
      <c r="J100" s="538"/>
      <c r="K100" s="538"/>
      <c r="L100" s="538"/>
      <c r="M100" s="538"/>
      <c r="N100" s="538"/>
      <c r="O100" s="538"/>
      <c r="P100" s="538"/>
      <c r="Q100" s="538"/>
      <c r="R100" s="538"/>
      <c r="S100" s="538"/>
      <c r="T100" s="538"/>
      <c r="U100" s="538"/>
      <c r="V100" s="538"/>
      <c r="W100" s="538"/>
      <c r="X100" s="538"/>
      <c r="Y100" s="538"/>
      <c r="Z100" s="538"/>
      <c r="AA100" s="538"/>
      <c r="AB100" s="538"/>
      <c r="AC100" s="538"/>
      <c r="AD100" s="538"/>
      <c r="AE100" s="538"/>
      <c r="AF100" s="538"/>
    </row>
    <row r="101" customFormat="false" ht="12.75" hidden="false" customHeight="false" outlineLevel="0" collapsed="false">
      <c r="A101" s="538"/>
      <c r="B101" s="538"/>
      <c r="C101" s="538"/>
      <c r="D101" s="538"/>
      <c r="E101" s="538"/>
      <c r="F101" s="538"/>
      <c r="G101" s="538"/>
      <c r="H101" s="538"/>
      <c r="I101" s="538"/>
      <c r="J101" s="538"/>
      <c r="K101" s="538"/>
      <c r="L101" s="538"/>
      <c r="M101" s="538"/>
      <c r="N101" s="538"/>
      <c r="O101" s="538"/>
      <c r="P101" s="538"/>
      <c r="Q101" s="538"/>
      <c r="R101" s="538"/>
      <c r="S101" s="538"/>
      <c r="T101" s="538"/>
      <c r="U101" s="538"/>
      <c r="V101" s="538"/>
      <c r="W101" s="538"/>
      <c r="X101" s="538"/>
      <c r="Y101" s="538"/>
      <c r="Z101" s="538"/>
      <c r="AA101" s="538"/>
      <c r="AB101" s="538"/>
      <c r="AC101" s="538"/>
      <c r="AD101" s="538"/>
      <c r="AE101" s="538"/>
      <c r="AF101" s="538"/>
    </row>
    <row r="102" customFormat="false" ht="12.75" hidden="false" customHeight="false" outlineLevel="0" collapsed="false">
      <c r="A102" s="538"/>
      <c r="B102" s="538"/>
      <c r="C102" s="538"/>
      <c r="D102" s="538"/>
      <c r="E102" s="538"/>
      <c r="F102" s="538"/>
      <c r="G102" s="538"/>
      <c r="H102" s="538"/>
      <c r="I102" s="538"/>
      <c r="J102" s="538"/>
      <c r="K102" s="538"/>
      <c r="L102" s="538"/>
      <c r="M102" s="538"/>
      <c r="N102" s="538"/>
      <c r="O102" s="538"/>
      <c r="P102" s="538"/>
      <c r="Q102" s="538"/>
      <c r="R102" s="538"/>
      <c r="S102" s="538"/>
      <c r="T102" s="538"/>
      <c r="U102" s="538"/>
      <c r="V102" s="538"/>
      <c r="W102" s="538"/>
      <c r="X102" s="538"/>
      <c r="Y102" s="538"/>
      <c r="Z102" s="538"/>
      <c r="AA102" s="538"/>
      <c r="AB102" s="538"/>
      <c r="AC102" s="538"/>
      <c r="AD102" s="538"/>
      <c r="AE102" s="538"/>
      <c r="AF102" s="538"/>
    </row>
    <row r="103" customFormat="false" ht="12.75" hidden="false" customHeight="false" outlineLevel="0" collapsed="false">
      <c r="A103" s="538"/>
      <c r="B103" s="539"/>
      <c r="C103" s="538"/>
      <c r="D103" s="538"/>
      <c r="E103" s="538"/>
      <c r="F103" s="538"/>
      <c r="G103" s="538"/>
      <c r="H103" s="539"/>
      <c r="I103" s="538"/>
      <c r="J103" s="538"/>
      <c r="K103" s="538"/>
      <c r="L103" s="538"/>
      <c r="M103" s="538"/>
      <c r="N103" s="539"/>
      <c r="O103" s="538"/>
      <c r="P103" s="538"/>
      <c r="Q103" s="538"/>
      <c r="R103" s="538"/>
      <c r="S103" s="538"/>
      <c r="T103" s="539"/>
      <c r="U103" s="538"/>
      <c r="V103" s="538"/>
      <c r="W103" s="538"/>
      <c r="X103" s="538"/>
      <c r="Y103" s="538"/>
      <c r="Z103" s="539"/>
      <c r="AA103" s="538"/>
      <c r="AB103" s="538"/>
      <c r="AC103" s="538"/>
      <c r="AD103" s="538"/>
      <c r="AE103" s="538"/>
      <c r="AF103" s="539"/>
    </row>
    <row r="104" customFormat="false" ht="12.75" hidden="false" customHeight="false" outlineLevel="0" collapsed="false">
      <c r="A104" s="538"/>
      <c r="B104" s="539"/>
      <c r="C104" s="538"/>
      <c r="D104" s="538"/>
      <c r="E104" s="538"/>
      <c r="F104" s="538"/>
      <c r="G104" s="538"/>
      <c r="H104" s="539"/>
      <c r="I104" s="538"/>
      <c r="J104" s="538"/>
      <c r="K104" s="538"/>
      <c r="L104" s="538"/>
      <c r="M104" s="538"/>
      <c r="N104" s="539"/>
      <c r="O104" s="538"/>
      <c r="P104" s="538"/>
      <c r="Q104" s="538"/>
      <c r="R104" s="538"/>
      <c r="S104" s="538"/>
      <c r="T104" s="539"/>
      <c r="U104" s="538"/>
      <c r="V104" s="538"/>
      <c r="W104" s="538"/>
      <c r="X104" s="538"/>
      <c r="Y104" s="538"/>
      <c r="Z104" s="539"/>
      <c r="AA104" s="538"/>
      <c r="AB104" s="538"/>
      <c r="AC104" s="538"/>
      <c r="AD104" s="538"/>
      <c r="AE104" s="538"/>
      <c r="AF104" s="539"/>
    </row>
    <row r="105" customFormat="false" ht="12.75" hidden="false" customHeight="false" outlineLevel="0" collapsed="false">
      <c r="A105" s="538"/>
      <c r="B105" s="538"/>
      <c r="C105" s="538"/>
      <c r="D105" s="538"/>
      <c r="E105" s="538"/>
      <c r="F105" s="538"/>
      <c r="G105" s="538"/>
      <c r="H105" s="538"/>
      <c r="I105" s="538"/>
      <c r="J105" s="538"/>
      <c r="K105" s="538"/>
      <c r="L105" s="538"/>
      <c r="M105" s="538"/>
      <c r="N105" s="538"/>
      <c r="O105" s="538"/>
      <c r="P105" s="538"/>
      <c r="Q105" s="538"/>
      <c r="R105" s="538"/>
      <c r="S105" s="538"/>
      <c r="T105" s="538"/>
      <c r="U105" s="538"/>
      <c r="V105" s="538"/>
      <c r="W105" s="538"/>
      <c r="X105" s="538"/>
      <c r="Y105" s="538"/>
      <c r="Z105" s="538"/>
      <c r="AA105" s="538"/>
      <c r="AB105" s="538"/>
      <c r="AC105" s="538"/>
      <c r="AD105" s="538"/>
      <c r="AE105" s="538"/>
      <c r="AF105" s="538"/>
    </row>
    <row r="106" customFormat="false" ht="12.75" hidden="false" customHeight="false" outlineLevel="0" collapsed="false">
      <c r="A106" s="538"/>
      <c r="B106" s="538"/>
      <c r="C106" s="538"/>
      <c r="D106" s="538"/>
      <c r="E106" s="538"/>
      <c r="F106" s="538"/>
      <c r="G106" s="538"/>
      <c r="H106" s="538"/>
      <c r="I106" s="538"/>
      <c r="J106" s="538"/>
      <c r="K106" s="538"/>
      <c r="L106" s="538"/>
      <c r="M106" s="538"/>
      <c r="N106" s="538"/>
      <c r="O106" s="538"/>
      <c r="P106" s="538"/>
      <c r="Q106" s="538"/>
      <c r="R106" s="538"/>
      <c r="S106" s="538"/>
      <c r="T106" s="538"/>
      <c r="U106" s="538"/>
      <c r="V106" s="538"/>
      <c r="W106" s="538"/>
      <c r="X106" s="538"/>
      <c r="Y106" s="538"/>
      <c r="Z106" s="538"/>
      <c r="AA106" s="538"/>
      <c r="AB106" s="538"/>
      <c r="AC106" s="538"/>
      <c r="AD106" s="538"/>
      <c r="AE106" s="538"/>
      <c r="AF106" s="538"/>
    </row>
    <row r="107" customFormat="false" ht="12.75" hidden="false" customHeight="false" outlineLevel="0" collapsed="false">
      <c r="A107" s="538"/>
      <c r="B107" s="538"/>
      <c r="C107" s="538"/>
      <c r="D107" s="538"/>
      <c r="E107" s="538"/>
      <c r="F107" s="538"/>
      <c r="G107" s="538"/>
      <c r="H107" s="538"/>
      <c r="I107" s="538"/>
      <c r="J107" s="538"/>
      <c r="K107" s="538"/>
      <c r="L107" s="538"/>
      <c r="M107" s="538"/>
      <c r="N107" s="538"/>
      <c r="O107" s="538"/>
      <c r="P107" s="538"/>
      <c r="Q107" s="538"/>
      <c r="R107" s="538"/>
      <c r="S107" s="538"/>
      <c r="T107" s="538"/>
      <c r="U107" s="538"/>
      <c r="V107" s="538"/>
      <c r="W107" s="538"/>
      <c r="X107" s="538"/>
      <c r="Y107" s="538"/>
      <c r="Z107" s="538"/>
      <c r="AA107" s="538"/>
      <c r="AB107" s="538"/>
      <c r="AC107" s="538"/>
      <c r="AD107" s="538"/>
      <c r="AE107" s="538"/>
      <c r="AF107" s="538"/>
    </row>
    <row r="108" customFormat="false" ht="12.75" hidden="false" customHeight="false" outlineLevel="0" collapsed="false">
      <c r="A108" s="538"/>
      <c r="B108" s="538"/>
      <c r="C108" s="538"/>
      <c r="D108" s="538"/>
      <c r="E108" s="538"/>
      <c r="F108" s="538"/>
      <c r="G108" s="538"/>
      <c r="H108" s="538"/>
      <c r="I108" s="538"/>
      <c r="J108" s="538"/>
      <c r="K108" s="538"/>
      <c r="L108" s="538"/>
      <c r="M108" s="538"/>
      <c r="N108" s="538"/>
      <c r="O108" s="538"/>
      <c r="P108" s="538"/>
      <c r="Q108" s="538"/>
      <c r="R108" s="538"/>
      <c r="S108" s="538"/>
      <c r="T108" s="538"/>
      <c r="U108" s="538"/>
      <c r="V108" s="538"/>
      <c r="W108" s="538"/>
      <c r="X108" s="538"/>
      <c r="Y108" s="538"/>
      <c r="Z108" s="538"/>
      <c r="AA108" s="538"/>
      <c r="AB108" s="538"/>
      <c r="AC108" s="538"/>
      <c r="AD108" s="538"/>
      <c r="AE108" s="538"/>
      <c r="AF108" s="538"/>
    </row>
    <row r="109" customFormat="false" ht="12.75" hidden="false" customHeight="false" outlineLevel="0" collapsed="false">
      <c r="A109" s="538"/>
      <c r="B109" s="539"/>
      <c r="C109" s="538"/>
      <c r="D109" s="538"/>
      <c r="E109" s="538"/>
      <c r="F109" s="538"/>
      <c r="G109" s="538"/>
      <c r="H109" s="539"/>
      <c r="I109" s="538"/>
      <c r="J109" s="538"/>
      <c r="K109" s="538"/>
      <c r="L109" s="538"/>
      <c r="M109" s="538"/>
      <c r="N109" s="539"/>
      <c r="O109" s="538"/>
      <c r="P109" s="538"/>
      <c r="Q109" s="538"/>
      <c r="R109" s="538"/>
      <c r="S109" s="538"/>
      <c r="T109" s="539"/>
      <c r="U109" s="538"/>
      <c r="V109" s="538"/>
      <c r="W109" s="538"/>
      <c r="X109" s="538"/>
      <c r="Y109" s="538"/>
      <c r="Z109" s="539"/>
      <c r="AA109" s="538"/>
      <c r="AB109" s="538"/>
      <c r="AC109" s="538"/>
      <c r="AD109" s="538"/>
      <c r="AE109" s="538"/>
      <c r="AF109" s="539"/>
    </row>
    <row r="110" customFormat="false" ht="12.75" hidden="false" customHeight="false" outlineLevel="0" collapsed="false">
      <c r="A110" s="538"/>
      <c r="B110" s="539"/>
      <c r="C110" s="538"/>
      <c r="D110" s="538"/>
      <c r="E110" s="538"/>
      <c r="F110" s="538"/>
      <c r="G110" s="538"/>
      <c r="H110" s="539"/>
      <c r="I110" s="538"/>
      <c r="J110" s="538"/>
      <c r="K110" s="538"/>
      <c r="L110" s="538"/>
      <c r="M110" s="538"/>
      <c r="N110" s="539"/>
      <c r="O110" s="538"/>
      <c r="P110" s="538"/>
      <c r="Q110" s="538"/>
      <c r="R110" s="538"/>
      <c r="S110" s="538"/>
      <c r="T110" s="539"/>
      <c r="U110" s="538"/>
      <c r="V110" s="538"/>
      <c r="W110" s="538"/>
      <c r="X110" s="538"/>
      <c r="Y110" s="538"/>
      <c r="Z110" s="539"/>
      <c r="AA110" s="538"/>
      <c r="AB110" s="538"/>
      <c r="AC110" s="538"/>
      <c r="AD110" s="538"/>
      <c r="AE110" s="538"/>
      <c r="AF110" s="539"/>
    </row>
    <row r="111" customFormat="false" ht="12.75" hidden="false" customHeight="false" outlineLevel="0" collapsed="false">
      <c r="A111" s="538"/>
      <c r="B111" s="538"/>
      <c r="C111" s="538"/>
      <c r="D111" s="538"/>
      <c r="E111" s="538"/>
      <c r="F111" s="538"/>
      <c r="G111" s="538"/>
      <c r="H111" s="538"/>
      <c r="I111" s="538"/>
      <c r="J111" s="538"/>
      <c r="K111" s="538"/>
      <c r="L111" s="538"/>
      <c r="M111" s="538"/>
      <c r="N111" s="538"/>
      <c r="O111" s="538"/>
      <c r="P111" s="538"/>
      <c r="Q111" s="538"/>
      <c r="R111" s="538"/>
      <c r="S111" s="538"/>
      <c r="T111" s="538"/>
      <c r="U111" s="538"/>
      <c r="V111" s="538"/>
      <c r="W111" s="538"/>
      <c r="X111" s="538"/>
      <c r="Y111" s="538"/>
      <c r="Z111" s="538"/>
      <c r="AA111" s="538"/>
      <c r="AB111" s="538"/>
      <c r="AC111" s="538"/>
      <c r="AD111" s="538"/>
      <c r="AE111" s="538"/>
      <c r="AF111" s="538"/>
    </row>
    <row r="112" customFormat="false" ht="12.75" hidden="false" customHeight="false" outlineLevel="0" collapsed="false">
      <c r="A112" s="538"/>
      <c r="B112" s="538"/>
      <c r="C112" s="538"/>
      <c r="D112" s="538"/>
      <c r="E112" s="538"/>
      <c r="F112" s="538"/>
      <c r="G112" s="538"/>
      <c r="H112" s="538"/>
      <c r="I112" s="538"/>
      <c r="J112" s="538"/>
      <c r="K112" s="538"/>
      <c r="L112" s="538"/>
      <c r="M112" s="538"/>
      <c r="N112" s="538"/>
      <c r="O112" s="538"/>
      <c r="P112" s="538"/>
      <c r="Q112" s="538"/>
      <c r="R112" s="538"/>
      <c r="S112" s="538"/>
      <c r="T112" s="538"/>
      <c r="U112" s="538"/>
      <c r="V112" s="538"/>
      <c r="W112" s="538"/>
      <c r="X112" s="538"/>
      <c r="Y112" s="538"/>
      <c r="Z112" s="538"/>
      <c r="AA112" s="538"/>
      <c r="AB112" s="538"/>
      <c r="AC112" s="538"/>
      <c r="AD112" s="538"/>
      <c r="AE112" s="538"/>
      <c r="AF112" s="538"/>
    </row>
    <row r="113" customFormat="false" ht="12.75" hidden="false" customHeight="false" outlineLevel="0" collapsed="false">
      <c r="A113" s="538"/>
      <c r="B113" s="538"/>
      <c r="C113" s="538"/>
      <c r="D113" s="538"/>
      <c r="E113" s="538"/>
      <c r="F113" s="538"/>
      <c r="G113" s="538"/>
      <c r="H113" s="538"/>
      <c r="I113" s="538"/>
      <c r="J113" s="538"/>
      <c r="K113" s="538"/>
      <c r="L113" s="538"/>
      <c r="M113" s="538"/>
      <c r="N113" s="538"/>
      <c r="O113" s="538"/>
      <c r="P113" s="538"/>
      <c r="Q113" s="538"/>
      <c r="R113" s="538"/>
      <c r="S113" s="538"/>
      <c r="T113" s="538"/>
      <c r="U113" s="538"/>
      <c r="V113" s="538"/>
      <c r="W113" s="538"/>
      <c r="X113" s="538"/>
      <c r="Y113" s="538"/>
      <c r="Z113" s="538"/>
      <c r="AA113" s="538"/>
      <c r="AB113" s="538"/>
      <c r="AC113" s="538"/>
      <c r="AD113" s="538"/>
      <c r="AE113" s="538"/>
      <c r="AF113" s="538"/>
    </row>
    <row r="114" customFormat="false" ht="12.75" hidden="false" customHeight="false" outlineLevel="0" collapsed="false">
      <c r="A114" s="538"/>
      <c r="B114" s="538"/>
      <c r="C114" s="538"/>
      <c r="D114" s="538"/>
      <c r="E114" s="538"/>
      <c r="F114" s="538"/>
      <c r="G114" s="538"/>
      <c r="H114" s="538"/>
      <c r="I114" s="538"/>
      <c r="J114" s="538"/>
      <c r="K114" s="538"/>
      <c r="L114" s="538"/>
      <c r="M114" s="538"/>
      <c r="N114" s="538"/>
      <c r="O114" s="538"/>
      <c r="P114" s="538"/>
      <c r="Q114" s="538"/>
      <c r="R114" s="538"/>
      <c r="S114" s="538"/>
      <c r="T114" s="538"/>
      <c r="U114" s="538"/>
      <c r="V114" s="538"/>
      <c r="W114" s="538"/>
      <c r="X114" s="538"/>
      <c r="Y114" s="538"/>
      <c r="Z114" s="538"/>
      <c r="AA114" s="538"/>
      <c r="AB114" s="538"/>
      <c r="AC114" s="538"/>
      <c r="AD114" s="538"/>
      <c r="AE114" s="538"/>
      <c r="AF114" s="538"/>
    </row>
    <row r="115" customFormat="false" ht="12.75" hidden="false" customHeight="false" outlineLevel="0" collapsed="false">
      <c r="A115" s="538"/>
      <c r="B115" s="539"/>
      <c r="C115" s="538"/>
      <c r="D115" s="538"/>
      <c r="E115" s="538"/>
      <c r="F115" s="538"/>
      <c r="G115" s="538"/>
      <c r="H115" s="539"/>
      <c r="I115" s="538"/>
      <c r="J115" s="538"/>
      <c r="K115" s="538"/>
      <c r="L115" s="538"/>
      <c r="M115" s="538"/>
      <c r="N115" s="539"/>
      <c r="O115" s="538"/>
      <c r="P115" s="538"/>
      <c r="Q115" s="538"/>
      <c r="R115" s="538"/>
      <c r="S115" s="538"/>
      <c r="T115" s="539"/>
      <c r="U115" s="538"/>
      <c r="V115" s="538"/>
      <c r="W115" s="538"/>
      <c r="X115" s="538"/>
      <c r="Y115" s="538"/>
      <c r="Z115" s="539"/>
      <c r="AA115" s="538"/>
      <c r="AB115" s="538"/>
      <c r="AC115" s="538"/>
      <c r="AD115" s="538"/>
      <c r="AE115" s="538"/>
      <c r="AF115" s="539"/>
    </row>
    <row r="116" customFormat="false" ht="12.75" hidden="false" customHeight="false" outlineLevel="0" collapsed="false">
      <c r="A116" s="538"/>
      <c r="B116" s="539"/>
      <c r="C116" s="538"/>
      <c r="D116" s="538"/>
      <c r="E116" s="538"/>
      <c r="F116" s="538"/>
      <c r="G116" s="538"/>
      <c r="H116" s="539"/>
      <c r="I116" s="538"/>
      <c r="J116" s="538"/>
      <c r="K116" s="538"/>
      <c r="L116" s="538"/>
      <c r="M116" s="538"/>
      <c r="N116" s="539"/>
      <c r="O116" s="538"/>
      <c r="P116" s="538"/>
      <c r="Q116" s="538"/>
      <c r="R116" s="538"/>
      <c r="S116" s="538"/>
      <c r="T116" s="539"/>
      <c r="U116" s="538"/>
      <c r="V116" s="538"/>
      <c r="W116" s="538"/>
      <c r="X116" s="538"/>
      <c r="Y116" s="538"/>
      <c r="Z116" s="539"/>
      <c r="AA116" s="538"/>
      <c r="AB116" s="538"/>
      <c r="AC116" s="538"/>
      <c r="AD116" s="538"/>
      <c r="AE116" s="538"/>
      <c r="AF116" s="539"/>
    </row>
    <row r="117" customFormat="false" ht="12.75" hidden="false" customHeight="false" outlineLevel="0" collapsed="false">
      <c r="A117" s="538"/>
      <c r="B117" s="538"/>
      <c r="C117" s="538"/>
      <c r="D117" s="538"/>
      <c r="E117" s="538"/>
      <c r="F117" s="538"/>
      <c r="G117" s="538"/>
      <c r="H117" s="538"/>
      <c r="I117" s="538"/>
      <c r="J117" s="538"/>
      <c r="K117" s="538"/>
      <c r="L117" s="538"/>
      <c r="M117" s="538"/>
      <c r="N117" s="538"/>
      <c r="O117" s="538"/>
      <c r="P117" s="538"/>
      <c r="Q117" s="538"/>
      <c r="R117" s="538"/>
      <c r="S117" s="538"/>
      <c r="T117" s="538"/>
      <c r="U117" s="538"/>
      <c r="V117" s="538"/>
      <c r="W117" s="538"/>
      <c r="X117" s="538"/>
      <c r="Y117" s="538"/>
      <c r="Z117" s="538"/>
      <c r="AA117" s="538"/>
      <c r="AB117" s="538"/>
      <c r="AC117" s="538"/>
      <c r="AD117" s="538"/>
      <c r="AE117" s="538"/>
      <c r="AF117" s="538"/>
    </row>
    <row r="118" customFormat="false" ht="11.25" hidden="false" customHeight="true" outlineLevel="0" collapsed="false">
      <c r="A118" s="538"/>
      <c r="B118" s="538"/>
      <c r="C118" s="538"/>
      <c r="D118" s="538"/>
      <c r="E118" s="538"/>
      <c r="F118" s="538"/>
      <c r="G118" s="538"/>
      <c r="H118" s="538"/>
      <c r="I118" s="538"/>
      <c r="J118" s="538"/>
      <c r="K118" s="538"/>
      <c r="L118" s="538"/>
      <c r="M118" s="538"/>
      <c r="N118" s="538"/>
      <c r="O118" s="538"/>
      <c r="P118" s="538"/>
      <c r="Q118" s="538"/>
      <c r="R118" s="538"/>
      <c r="S118" s="538"/>
      <c r="T118" s="538"/>
      <c r="U118" s="538"/>
      <c r="V118" s="538"/>
      <c r="W118" s="538"/>
      <c r="X118" s="538"/>
      <c r="Y118" s="538"/>
      <c r="Z118" s="538"/>
      <c r="AA118" s="538"/>
      <c r="AB118" s="538"/>
      <c r="AC118" s="538"/>
      <c r="AD118" s="538"/>
      <c r="AE118" s="538"/>
      <c r="AF118" s="538"/>
    </row>
    <row r="119" customFormat="false" ht="12.75" hidden="false" customHeight="false" outlineLevel="0" collapsed="false">
      <c r="A119" s="538"/>
      <c r="B119" s="538"/>
      <c r="C119" s="538"/>
      <c r="D119" s="538"/>
      <c r="E119" s="538"/>
      <c r="F119" s="538"/>
      <c r="G119" s="538"/>
      <c r="H119" s="538"/>
      <c r="I119" s="538"/>
      <c r="J119" s="538"/>
      <c r="K119" s="538"/>
      <c r="L119" s="538"/>
      <c r="M119" s="538"/>
      <c r="N119" s="538"/>
      <c r="O119" s="538"/>
      <c r="P119" s="538"/>
      <c r="Q119" s="538"/>
      <c r="R119" s="538"/>
      <c r="S119" s="538"/>
      <c r="T119" s="538"/>
      <c r="U119" s="538"/>
      <c r="V119" s="538"/>
      <c r="W119" s="538"/>
      <c r="X119" s="538"/>
      <c r="Y119" s="538"/>
      <c r="Z119" s="538"/>
      <c r="AA119" s="538"/>
      <c r="AB119" s="538"/>
      <c r="AC119" s="538"/>
      <c r="AD119" s="538"/>
      <c r="AE119" s="538"/>
      <c r="AF119" s="538"/>
    </row>
    <row r="120" customFormat="false" ht="12.75" hidden="false" customHeight="false" outlineLevel="0" collapsed="false">
      <c r="A120" s="538"/>
      <c r="B120" s="538"/>
      <c r="C120" s="538"/>
      <c r="D120" s="538"/>
      <c r="E120" s="538"/>
      <c r="F120" s="538"/>
      <c r="G120" s="538"/>
      <c r="H120" s="538"/>
      <c r="I120" s="538"/>
      <c r="J120" s="538"/>
      <c r="K120" s="538"/>
      <c r="L120" s="538"/>
      <c r="M120" s="538"/>
      <c r="N120" s="538"/>
      <c r="O120" s="538"/>
      <c r="P120" s="538"/>
      <c r="Q120" s="538"/>
      <c r="R120" s="538"/>
      <c r="S120" s="538"/>
      <c r="T120" s="538"/>
      <c r="U120" s="538"/>
      <c r="V120" s="538"/>
      <c r="W120" s="538"/>
      <c r="X120" s="538"/>
      <c r="Y120" s="538"/>
      <c r="Z120" s="538"/>
      <c r="AA120" s="538"/>
      <c r="AB120" s="538"/>
      <c r="AC120" s="538"/>
      <c r="AD120" s="538"/>
      <c r="AE120" s="538"/>
      <c r="AF120" s="538"/>
    </row>
    <row r="121" customFormat="false" ht="12.75" hidden="false" customHeight="false" outlineLevel="0" collapsed="false">
      <c r="A121" s="538"/>
      <c r="B121" s="539"/>
      <c r="C121" s="538"/>
      <c r="D121" s="538"/>
      <c r="E121" s="538"/>
      <c r="F121" s="538"/>
      <c r="G121" s="538"/>
      <c r="H121" s="539"/>
      <c r="I121" s="538"/>
      <c r="J121" s="538"/>
      <c r="K121" s="538"/>
      <c r="L121" s="538"/>
      <c r="M121" s="538"/>
      <c r="N121" s="539"/>
      <c r="O121" s="538"/>
      <c r="P121" s="538"/>
      <c r="Q121" s="538"/>
      <c r="R121" s="538"/>
      <c r="S121" s="538"/>
      <c r="T121" s="539"/>
      <c r="U121" s="538"/>
      <c r="V121" s="538"/>
      <c r="W121" s="538"/>
      <c r="X121" s="538"/>
      <c r="Y121" s="538"/>
      <c r="Z121" s="539"/>
      <c r="AA121" s="538"/>
      <c r="AB121" s="538"/>
      <c r="AC121" s="538"/>
      <c r="AD121" s="538"/>
      <c r="AE121" s="538"/>
      <c r="AF121" s="539"/>
    </row>
    <row r="122" customFormat="false" ht="12.75" hidden="false" customHeight="false" outlineLevel="0" collapsed="false">
      <c r="A122" s="538"/>
      <c r="B122" s="539"/>
      <c r="C122" s="538"/>
      <c r="D122" s="538"/>
      <c r="E122" s="538"/>
      <c r="F122" s="538"/>
      <c r="G122" s="538"/>
      <c r="H122" s="539"/>
      <c r="I122" s="538"/>
      <c r="J122" s="538"/>
      <c r="K122" s="538"/>
      <c r="L122" s="538"/>
      <c r="M122" s="538"/>
      <c r="N122" s="539"/>
      <c r="O122" s="538"/>
      <c r="P122" s="538"/>
      <c r="Q122" s="538"/>
      <c r="R122" s="538"/>
      <c r="S122" s="538"/>
      <c r="T122" s="539"/>
      <c r="U122" s="538"/>
      <c r="V122" s="538"/>
      <c r="W122" s="538"/>
      <c r="X122" s="538"/>
      <c r="Y122" s="538"/>
      <c r="Z122" s="539"/>
      <c r="AA122" s="538"/>
      <c r="AB122" s="538"/>
      <c r="AC122" s="538"/>
      <c r="AD122" s="538"/>
      <c r="AE122" s="538"/>
      <c r="AF122" s="539"/>
    </row>
    <row r="123" customFormat="false" ht="12.75" hidden="false" customHeight="false" outlineLevel="0" collapsed="false">
      <c r="A123" s="538"/>
      <c r="B123" s="538"/>
      <c r="C123" s="538"/>
      <c r="D123" s="538"/>
      <c r="E123" s="538"/>
      <c r="F123" s="538"/>
      <c r="G123" s="538"/>
      <c r="H123" s="538"/>
      <c r="I123" s="538"/>
      <c r="J123" s="538"/>
      <c r="K123" s="538"/>
      <c r="L123" s="538"/>
      <c r="M123" s="538"/>
      <c r="N123" s="538"/>
      <c r="O123" s="538"/>
      <c r="P123" s="538"/>
      <c r="Q123" s="538"/>
      <c r="R123" s="538"/>
      <c r="S123" s="538"/>
      <c r="T123" s="538"/>
      <c r="U123" s="538"/>
      <c r="V123" s="538"/>
      <c r="W123" s="538"/>
      <c r="X123" s="538"/>
      <c r="Y123" s="538"/>
      <c r="Z123" s="538"/>
      <c r="AA123" s="538"/>
      <c r="AB123" s="538"/>
      <c r="AC123" s="538"/>
      <c r="AD123" s="538"/>
      <c r="AE123" s="538"/>
      <c r="AF123" s="538"/>
    </row>
    <row r="124" customFormat="false" ht="12.75" hidden="false" customHeight="false" outlineLevel="0" collapsed="false">
      <c r="A124" s="538"/>
      <c r="B124" s="538"/>
      <c r="C124" s="538"/>
      <c r="D124" s="538"/>
      <c r="E124" s="538"/>
      <c r="F124" s="538"/>
      <c r="G124" s="538"/>
      <c r="H124" s="538"/>
      <c r="I124" s="538"/>
      <c r="J124" s="538"/>
      <c r="K124" s="538"/>
      <c r="L124" s="538"/>
      <c r="M124" s="538"/>
      <c r="N124" s="538"/>
      <c r="O124" s="538"/>
      <c r="P124" s="538"/>
      <c r="Q124" s="538"/>
      <c r="R124" s="538"/>
      <c r="S124" s="538"/>
      <c r="T124" s="538"/>
      <c r="U124" s="538"/>
      <c r="V124" s="538"/>
      <c r="W124" s="538"/>
      <c r="X124" s="538"/>
      <c r="Y124" s="538"/>
      <c r="Z124" s="538"/>
      <c r="AA124" s="538"/>
      <c r="AB124" s="538"/>
      <c r="AC124" s="538"/>
      <c r="AD124" s="538"/>
      <c r="AE124" s="538"/>
      <c r="AF124" s="538"/>
    </row>
    <row r="125" customFormat="false" ht="12.75" hidden="false" customHeight="false" outlineLevel="0" collapsed="false">
      <c r="A125" s="538"/>
      <c r="B125" s="538"/>
      <c r="C125" s="538"/>
      <c r="D125" s="538"/>
      <c r="E125" s="538"/>
      <c r="F125" s="538"/>
      <c r="G125" s="538"/>
      <c r="H125" s="538"/>
      <c r="I125" s="538"/>
      <c r="J125" s="538"/>
      <c r="K125" s="538"/>
      <c r="L125" s="538"/>
      <c r="M125" s="538"/>
      <c r="N125" s="538"/>
      <c r="O125" s="538"/>
      <c r="P125" s="538"/>
      <c r="Q125" s="538"/>
      <c r="R125" s="538"/>
      <c r="S125" s="538"/>
      <c r="T125" s="538"/>
      <c r="U125" s="538"/>
      <c r="V125" s="538"/>
      <c r="W125" s="538"/>
      <c r="X125" s="538"/>
      <c r="Y125" s="538"/>
      <c r="Z125" s="538"/>
      <c r="AA125" s="538"/>
      <c r="AB125" s="538"/>
      <c r="AC125" s="538"/>
      <c r="AD125" s="538"/>
      <c r="AE125" s="538"/>
      <c r="AF125" s="538"/>
    </row>
    <row r="126" customFormat="false" ht="12.75" hidden="false" customHeight="false" outlineLevel="0" collapsed="false">
      <c r="A126" s="538"/>
      <c r="B126" s="538"/>
      <c r="C126" s="538"/>
      <c r="D126" s="538"/>
      <c r="E126" s="538"/>
      <c r="F126" s="538"/>
      <c r="G126" s="538"/>
      <c r="H126" s="538"/>
      <c r="I126" s="538"/>
      <c r="J126" s="538"/>
      <c r="K126" s="538"/>
      <c r="L126" s="538"/>
      <c r="M126" s="538"/>
      <c r="N126" s="538"/>
      <c r="O126" s="538"/>
      <c r="P126" s="538"/>
      <c r="Q126" s="538"/>
      <c r="R126" s="538"/>
      <c r="S126" s="538"/>
      <c r="T126" s="538"/>
      <c r="U126" s="538"/>
      <c r="V126" s="538"/>
      <c r="W126" s="538"/>
      <c r="X126" s="538"/>
      <c r="Y126" s="538"/>
      <c r="Z126" s="538"/>
      <c r="AA126" s="538"/>
      <c r="AB126" s="538"/>
      <c r="AC126" s="538"/>
      <c r="AD126" s="538"/>
      <c r="AE126" s="538"/>
      <c r="AF126" s="538"/>
    </row>
    <row r="127" customFormat="false" ht="12.75" hidden="false" customHeight="false" outlineLevel="0" collapsed="false">
      <c r="A127" s="538"/>
      <c r="B127" s="539"/>
      <c r="C127" s="538"/>
      <c r="D127" s="538"/>
      <c r="E127" s="538"/>
      <c r="F127" s="538"/>
      <c r="G127" s="538"/>
      <c r="H127" s="539"/>
      <c r="I127" s="538"/>
      <c r="J127" s="538"/>
      <c r="K127" s="538"/>
      <c r="L127" s="538"/>
      <c r="M127" s="538"/>
      <c r="N127" s="539"/>
      <c r="O127" s="538"/>
      <c r="P127" s="538"/>
      <c r="Q127" s="538"/>
      <c r="R127" s="538"/>
      <c r="S127" s="538"/>
      <c r="T127" s="539"/>
      <c r="U127" s="538"/>
      <c r="V127" s="538"/>
      <c r="W127" s="538"/>
      <c r="X127" s="538"/>
      <c r="Y127" s="538"/>
      <c r="Z127" s="539"/>
      <c r="AA127" s="538"/>
      <c r="AB127" s="538"/>
      <c r="AC127" s="538"/>
      <c r="AD127" s="538"/>
      <c r="AE127" s="538"/>
      <c r="AF127" s="539"/>
    </row>
    <row r="128" customFormat="false" ht="12.75" hidden="false" customHeight="false" outlineLevel="0" collapsed="false">
      <c r="A128" s="538"/>
      <c r="B128" s="538"/>
      <c r="C128" s="538"/>
      <c r="D128" s="538"/>
      <c r="E128" s="538"/>
      <c r="F128" s="538"/>
      <c r="G128" s="538"/>
      <c r="H128" s="538"/>
      <c r="I128" s="538"/>
      <c r="J128" s="538"/>
      <c r="K128" s="538"/>
      <c r="L128" s="538"/>
      <c r="M128" s="538"/>
      <c r="N128" s="538"/>
      <c r="O128" s="538"/>
      <c r="P128" s="538"/>
      <c r="Q128" s="538"/>
      <c r="R128" s="538"/>
      <c r="S128" s="538"/>
      <c r="T128" s="538"/>
      <c r="U128" s="538"/>
      <c r="V128" s="538"/>
      <c r="W128" s="538"/>
      <c r="X128" s="538"/>
      <c r="Y128" s="538"/>
      <c r="Z128" s="538"/>
      <c r="AA128" s="538"/>
      <c r="AB128" s="538"/>
      <c r="AC128" s="538"/>
      <c r="AD128" s="538"/>
      <c r="AE128" s="538"/>
      <c r="AF128" s="538"/>
    </row>
    <row r="129" customFormat="false" ht="12.75" hidden="false" customHeight="false" outlineLevel="0" collapsed="false">
      <c r="A129" s="538"/>
      <c r="B129" s="538"/>
      <c r="C129" s="538"/>
      <c r="D129" s="538"/>
      <c r="E129" s="538"/>
      <c r="F129" s="538"/>
      <c r="G129" s="538"/>
      <c r="H129" s="538"/>
      <c r="I129" s="538"/>
      <c r="J129" s="538"/>
      <c r="K129" s="538"/>
      <c r="L129" s="538"/>
      <c r="M129" s="538"/>
      <c r="N129" s="538"/>
      <c r="O129" s="538"/>
      <c r="P129" s="538"/>
      <c r="Q129" s="538"/>
      <c r="R129" s="538"/>
      <c r="S129" s="538"/>
      <c r="T129" s="538"/>
      <c r="U129" s="538"/>
      <c r="V129" s="538"/>
      <c r="W129" s="538"/>
      <c r="X129" s="538"/>
      <c r="Y129" s="538"/>
      <c r="Z129" s="538"/>
      <c r="AA129" s="538"/>
      <c r="AB129" s="538"/>
      <c r="AC129" s="538"/>
      <c r="AD129" s="538"/>
      <c r="AE129" s="538"/>
      <c r="AF129" s="538"/>
    </row>
    <row r="130" customFormat="false" ht="12.75" hidden="false" customHeight="false" outlineLevel="0" collapsed="false">
      <c r="A130" s="538"/>
      <c r="B130" s="538"/>
      <c r="C130" s="538"/>
      <c r="D130" s="538"/>
      <c r="E130" s="538"/>
      <c r="F130" s="538"/>
      <c r="G130" s="538"/>
      <c r="H130" s="538"/>
      <c r="I130" s="538"/>
      <c r="J130" s="538"/>
      <c r="K130" s="538"/>
      <c r="L130" s="538"/>
      <c r="M130" s="538"/>
      <c r="N130" s="538"/>
      <c r="O130" s="538"/>
      <c r="P130" s="538"/>
      <c r="Q130" s="538"/>
      <c r="R130" s="538"/>
      <c r="S130" s="538"/>
      <c r="T130" s="538"/>
      <c r="U130" s="538"/>
      <c r="V130" s="538"/>
      <c r="W130" s="538"/>
      <c r="X130" s="538"/>
      <c r="Y130" s="538"/>
      <c r="Z130" s="538"/>
      <c r="AA130" s="538"/>
      <c r="AB130" s="538"/>
      <c r="AC130" s="538"/>
      <c r="AD130" s="538"/>
      <c r="AE130" s="538"/>
      <c r="AF130" s="538"/>
    </row>
    <row r="131" customFormat="false" ht="12.75" hidden="false" customHeight="false" outlineLevel="0" collapsed="false">
      <c r="A131" s="538"/>
      <c r="B131" s="538"/>
      <c r="C131" s="538"/>
      <c r="D131" s="538"/>
      <c r="E131" s="538"/>
      <c r="F131" s="538"/>
      <c r="G131" s="538"/>
      <c r="H131" s="538"/>
      <c r="I131" s="538"/>
      <c r="J131" s="538"/>
      <c r="K131" s="538"/>
      <c r="L131" s="538"/>
      <c r="M131" s="538"/>
      <c r="N131" s="538"/>
      <c r="O131" s="538"/>
      <c r="P131" s="538"/>
      <c r="Q131" s="538"/>
      <c r="R131" s="538"/>
      <c r="S131" s="538"/>
      <c r="T131" s="538"/>
      <c r="U131" s="538"/>
      <c r="V131" s="538"/>
      <c r="W131" s="538"/>
      <c r="X131" s="538"/>
      <c r="Y131" s="538"/>
      <c r="Z131" s="538"/>
      <c r="AA131" s="538"/>
      <c r="AB131" s="538"/>
      <c r="AC131" s="538"/>
      <c r="AD131" s="538"/>
      <c r="AE131" s="538"/>
      <c r="AF131" s="538"/>
    </row>
    <row r="132" customFormat="false" ht="12.75" hidden="false" customHeight="false" outlineLevel="0" collapsed="false">
      <c r="A132" s="538"/>
      <c r="B132" s="538"/>
      <c r="C132" s="538"/>
      <c r="D132" s="538"/>
      <c r="E132" s="538"/>
      <c r="F132" s="538"/>
      <c r="G132" s="538"/>
      <c r="H132" s="538"/>
      <c r="I132" s="538"/>
      <c r="J132" s="538"/>
      <c r="K132" s="538"/>
      <c r="L132" s="538"/>
      <c r="M132" s="538"/>
      <c r="N132" s="538"/>
      <c r="O132" s="538"/>
      <c r="P132" s="538"/>
      <c r="Q132" s="538"/>
      <c r="R132" s="538"/>
      <c r="S132" s="538"/>
      <c r="T132" s="538"/>
      <c r="U132" s="538"/>
      <c r="V132" s="538"/>
      <c r="W132" s="538"/>
      <c r="X132" s="538"/>
      <c r="Y132" s="538"/>
      <c r="Z132" s="538"/>
      <c r="AA132" s="538"/>
      <c r="AB132" s="538"/>
      <c r="AC132" s="538"/>
      <c r="AD132" s="538"/>
      <c r="AE132" s="538"/>
      <c r="AF132" s="538"/>
    </row>
    <row r="133" customFormat="false" ht="12.75" hidden="false" customHeight="false" outlineLevel="0" collapsed="false">
      <c r="A133" s="538"/>
      <c r="B133" s="538"/>
      <c r="C133" s="538"/>
      <c r="D133" s="538"/>
      <c r="E133" s="538"/>
      <c r="F133" s="538"/>
      <c r="G133" s="538"/>
      <c r="H133" s="538"/>
      <c r="I133" s="538"/>
      <c r="J133" s="538"/>
      <c r="K133" s="538"/>
      <c r="L133" s="538"/>
      <c r="M133" s="538"/>
      <c r="N133" s="538"/>
      <c r="O133" s="538"/>
      <c r="P133" s="538"/>
      <c r="Q133" s="538"/>
      <c r="R133" s="538"/>
      <c r="S133" s="538"/>
      <c r="T133" s="538"/>
      <c r="U133" s="538"/>
      <c r="V133" s="538"/>
      <c r="W133" s="538"/>
      <c r="X133" s="538"/>
      <c r="Y133" s="538"/>
      <c r="Z133" s="538"/>
      <c r="AA133" s="538"/>
      <c r="AB133" s="538"/>
      <c r="AC133" s="538"/>
      <c r="AD133" s="538"/>
      <c r="AE133" s="538"/>
      <c r="AF133" s="538"/>
    </row>
    <row r="134" customFormat="false" ht="12.75" hidden="false" customHeight="false" outlineLevel="0" collapsed="false">
      <c r="A134" s="538"/>
      <c r="B134" s="538"/>
      <c r="C134" s="538"/>
      <c r="D134" s="538"/>
      <c r="E134" s="538"/>
      <c r="F134" s="538"/>
      <c r="G134" s="538"/>
      <c r="H134" s="538"/>
      <c r="I134" s="538"/>
      <c r="J134" s="538"/>
      <c r="K134" s="538"/>
      <c r="L134" s="538"/>
      <c r="M134" s="538"/>
      <c r="N134" s="538"/>
      <c r="O134" s="538"/>
      <c r="P134" s="538"/>
      <c r="Q134" s="538"/>
      <c r="R134" s="538"/>
      <c r="S134" s="538"/>
      <c r="T134" s="538"/>
      <c r="U134" s="538"/>
      <c r="V134" s="538"/>
      <c r="W134" s="538"/>
      <c r="X134" s="538"/>
      <c r="Y134" s="538"/>
      <c r="Z134" s="538"/>
      <c r="AA134" s="538"/>
      <c r="AB134" s="538"/>
      <c r="AC134" s="538"/>
      <c r="AD134" s="538"/>
      <c r="AE134" s="538"/>
      <c r="AF134" s="538"/>
    </row>
    <row r="135" customFormat="false" ht="12.75" hidden="false" customHeight="false" outlineLevel="0" collapsed="false">
      <c r="A135" s="538"/>
      <c r="B135" s="538"/>
      <c r="C135" s="538"/>
      <c r="D135" s="538"/>
      <c r="E135" s="538"/>
      <c r="F135" s="538"/>
      <c r="G135" s="538"/>
      <c r="H135" s="538"/>
      <c r="I135" s="538"/>
      <c r="J135" s="538"/>
      <c r="K135" s="538"/>
      <c r="L135" s="538"/>
      <c r="M135" s="538"/>
      <c r="N135" s="538"/>
      <c r="O135" s="538"/>
      <c r="P135" s="538"/>
      <c r="Q135" s="538"/>
      <c r="R135" s="538"/>
      <c r="S135" s="538"/>
      <c r="T135" s="538"/>
      <c r="U135" s="538"/>
      <c r="V135" s="538"/>
      <c r="W135" s="538"/>
      <c r="X135" s="538"/>
      <c r="Y135" s="538"/>
      <c r="Z135" s="538"/>
      <c r="AA135" s="538"/>
      <c r="AB135" s="538"/>
      <c r="AC135" s="538"/>
      <c r="AD135" s="538"/>
      <c r="AE135" s="538"/>
      <c r="AF135" s="538"/>
    </row>
    <row r="136" customFormat="false" ht="12.75" hidden="false" customHeight="false" outlineLevel="0" collapsed="false">
      <c r="A136" s="538"/>
      <c r="B136" s="538"/>
      <c r="C136" s="538"/>
      <c r="D136" s="538"/>
      <c r="E136" s="538"/>
      <c r="F136" s="538"/>
      <c r="G136" s="538"/>
      <c r="H136" s="538"/>
      <c r="I136" s="538"/>
      <c r="J136" s="538"/>
      <c r="K136" s="538"/>
      <c r="L136" s="538"/>
      <c r="M136" s="538"/>
      <c r="N136" s="538"/>
      <c r="O136" s="538"/>
      <c r="P136" s="538"/>
      <c r="Q136" s="538"/>
      <c r="R136" s="538"/>
      <c r="S136" s="538"/>
      <c r="T136" s="538"/>
      <c r="U136" s="538"/>
      <c r="V136" s="538"/>
      <c r="W136" s="538"/>
      <c r="X136" s="538"/>
      <c r="Y136" s="538"/>
      <c r="Z136" s="538"/>
      <c r="AA136" s="538"/>
      <c r="AB136" s="538"/>
      <c r="AC136" s="538"/>
      <c r="AD136" s="538"/>
      <c r="AE136" s="538"/>
      <c r="AF136" s="538"/>
    </row>
    <row r="137" customFormat="false" ht="12.75" hidden="false" customHeight="false" outlineLevel="0" collapsed="false">
      <c r="A137" s="538"/>
      <c r="B137" s="538"/>
      <c r="C137" s="538"/>
      <c r="D137" s="538"/>
      <c r="E137" s="538"/>
      <c r="F137" s="538"/>
      <c r="G137" s="538"/>
      <c r="H137" s="538"/>
      <c r="I137" s="538"/>
      <c r="J137" s="538"/>
      <c r="K137" s="538"/>
      <c r="L137" s="538"/>
      <c r="M137" s="538"/>
      <c r="N137" s="538"/>
      <c r="O137" s="538"/>
      <c r="P137" s="538"/>
      <c r="Q137" s="538"/>
      <c r="R137" s="538"/>
      <c r="S137" s="538"/>
      <c r="T137" s="538"/>
      <c r="U137" s="538"/>
      <c r="V137" s="538"/>
      <c r="W137" s="538"/>
      <c r="X137" s="538"/>
      <c r="Y137" s="538"/>
      <c r="Z137" s="538"/>
      <c r="AA137" s="538"/>
      <c r="AB137" s="538"/>
      <c r="AC137" s="538"/>
      <c r="AD137" s="538"/>
      <c r="AE137" s="538"/>
      <c r="AF137" s="538"/>
    </row>
    <row r="138" customFormat="false" ht="12.75" hidden="false" customHeight="false" outlineLevel="0" collapsed="false">
      <c r="A138" s="538"/>
      <c r="B138" s="538"/>
      <c r="C138" s="538"/>
      <c r="D138" s="538"/>
      <c r="E138" s="538"/>
      <c r="F138" s="538"/>
      <c r="G138" s="538"/>
      <c r="H138" s="538"/>
      <c r="I138" s="538"/>
      <c r="J138" s="538"/>
      <c r="K138" s="538"/>
      <c r="L138" s="538"/>
      <c r="M138" s="538"/>
      <c r="N138" s="538"/>
      <c r="O138" s="538"/>
      <c r="P138" s="538"/>
      <c r="Q138" s="538"/>
      <c r="R138" s="538"/>
      <c r="S138" s="538"/>
      <c r="T138" s="538"/>
      <c r="U138" s="538"/>
      <c r="V138" s="538"/>
      <c r="W138" s="538"/>
      <c r="X138" s="538"/>
      <c r="Y138" s="538"/>
      <c r="Z138" s="538"/>
      <c r="AA138" s="538"/>
      <c r="AB138" s="538"/>
      <c r="AC138" s="538"/>
      <c r="AD138" s="538"/>
      <c r="AE138" s="538"/>
      <c r="AF138" s="538"/>
    </row>
    <row r="139" customFormat="false" ht="12.75" hidden="false" customHeight="false" outlineLevel="0" collapsed="false">
      <c r="A139" s="538"/>
      <c r="B139" s="538"/>
      <c r="C139" s="538"/>
      <c r="D139" s="538"/>
      <c r="E139" s="538"/>
      <c r="F139" s="538"/>
      <c r="G139" s="538"/>
      <c r="H139" s="538"/>
      <c r="I139" s="538"/>
      <c r="J139" s="538"/>
      <c r="K139" s="538"/>
      <c r="L139" s="538"/>
      <c r="M139" s="538"/>
      <c r="N139" s="538"/>
      <c r="O139" s="538"/>
      <c r="P139" s="538"/>
      <c r="Q139" s="538"/>
      <c r="R139" s="538"/>
      <c r="S139" s="538"/>
      <c r="T139" s="538"/>
      <c r="U139" s="538"/>
      <c r="V139" s="538"/>
      <c r="W139" s="538"/>
      <c r="X139" s="538"/>
      <c r="Y139" s="538"/>
      <c r="Z139" s="538"/>
      <c r="AA139" s="538"/>
      <c r="AB139" s="538"/>
      <c r="AC139" s="538"/>
      <c r="AD139" s="538"/>
      <c r="AE139" s="538"/>
      <c r="AF139" s="538"/>
    </row>
    <row r="140" customFormat="false" ht="12.75" hidden="false" customHeight="false" outlineLevel="0" collapsed="false">
      <c r="A140" s="538"/>
      <c r="B140" s="538"/>
      <c r="C140" s="538"/>
      <c r="D140" s="538"/>
      <c r="E140" s="538"/>
      <c r="F140" s="538"/>
      <c r="G140" s="538"/>
      <c r="H140" s="538"/>
      <c r="I140" s="538"/>
      <c r="J140" s="538"/>
      <c r="K140" s="538"/>
      <c r="L140" s="538"/>
      <c r="M140" s="538"/>
      <c r="N140" s="538"/>
      <c r="O140" s="538"/>
      <c r="P140" s="538"/>
      <c r="Q140" s="538"/>
      <c r="R140" s="538"/>
      <c r="S140" s="538"/>
      <c r="T140" s="538"/>
      <c r="U140" s="538"/>
      <c r="V140" s="538"/>
      <c r="W140" s="538"/>
      <c r="X140" s="538"/>
      <c r="Y140" s="538"/>
      <c r="Z140" s="538"/>
      <c r="AA140" s="538"/>
      <c r="AB140" s="538"/>
      <c r="AC140" s="538"/>
      <c r="AD140" s="538"/>
      <c r="AE140" s="538"/>
      <c r="AF140" s="538"/>
    </row>
    <row r="141" customFormat="false" ht="11.25" hidden="false" customHeight="false" outlineLevel="0" collapsed="false">
      <c r="B141" s="540"/>
      <c r="C141" s="527"/>
      <c r="D141" s="527"/>
      <c r="E141" s="527"/>
      <c r="F141" s="527"/>
      <c r="G141" s="527"/>
      <c r="H141" s="527"/>
      <c r="I141" s="527"/>
      <c r="J141" s="527"/>
      <c r="K141" s="527"/>
      <c r="L141" s="527"/>
      <c r="M141" s="527"/>
      <c r="N141" s="527"/>
      <c r="O141" s="527"/>
      <c r="P141" s="527"/>
      <c r="Q141" s="527"/>
      <c r="R141" s="527"/>
      <c r="S141" s="527"/>
      <c r="T141" s="527"/>
      <c r="U141" s="527"/>
      <c r="V141" s="527"/>
      <c r="W141" s="527"/>
      <c r="X141" s="527"/>
      <c r="Y141" s="527"/>
      <c r="Z141" s="527"/>
      <c r="AA141" s="527"/>
      <c r="AB141" s="527"/>
      <c r="AC141" s="527"/>
      <c r="AD141" s="527"/>
      <c r="AE141" s="527"/>
      <c r="AF141" s="527"/>
    </row>
    <row r="142" customFormat="false" ht="11.25" hidden="false" customHeight="false" outlineLevel="0" collapsed="false">
      <c r="B142" s="540"/>
      <c r="C142" s="527"/>
      <c r="D142" s="527"/>
      <c r="E142" s="527"/>
      <c r="F142" s="527"/>
      <c r="G142" s="527"/>
      <c r="H142" s="527"/>
      <c r="I142" s="527"/>
      <c r="J142" s="527"/>
      <c r="K142" s="527"/>
      <c r="L142" s="527"/>
      <c r="M142" s="527"/>
      <c r="N142" s="527"/>
      <c r="O142" s="527"/>
      <c r="P142" s="527"/>
      <c r="Q142" s="527"/>
      <c r="R142" s="527"/>
      <c r="S142" s="527"/>
      <c r="T142" s="527"/>
      <c r="U142" s="527"/>
      <c r="V142" s="527"/>
      <c r="W142" s="527"/>
      <c r="X142" s="527"/>
      <c r="Y142" s="527"/>
      <c r="Z142" s="527"/>
      <c r="AA142" s="527"/>
      <c r="AB142" s="527"/>
      <c r="AC142" s="527"/>
      <c r="AD142" s="527"/>
      <c r="AE142" s="527"/>
      <c r="AF142" s="527"/>
    </row>
    <row r="143" customFormat="false" ht="11.25" hidden="false" customHeight="false" outlineLevel="0" collapsed="false">
      <c r="B143" s="540"/>
      <c r="C143" s="527"/>
      <c r="D143" s="527"/>
      <c r="E143" s="527"/>
      <c r="F143" s="527"/>
      <c r="G143" s="527"/>
      <c r="H143" s="527"/>
      <c r="I143" s="527"/>
      <c r="J143" s="527"/>
      <c r="K143" s="527"/>
      <c r="L143" s="527"/>
      <c r="M143" s="527"/>
      <c r="N143" s="527"/>
      <c r="O143" s="527"/>
      <c r="P143" s="527"/>
      <c r="Q143" s="527"/>
      <c r="R143" s="527"/>
      <c r="S143" s="527"/>
      <c r="T143" s="527"/>
      <c r="U143" s="527"/>
      <c r="V143" s="527"/>
      <c r="W143" s="527"/>
      <c r="X143" s="527"/>
      <c r="Y143" s="527"/>
      <c r="Z143" s="527"/>
      <c r="AA143" s="527"/>
      <c r="AB143" s="527"/>
      <c r="AC143" s="527"/>
      <c r="AD143" s="527"/>
      <c r="AE143" s="527"/>
      <c r="AF143" s="527"/>
    </row>
    <row r="144" customFormat="false" ht="11.25" hidden="false" customHeight="false" outlineLevel="0" collapsed="false">
      <c r="B144" s="540"/>
      <c r="C144" s="527"/>
      <c r="D144" s="527"/>
      <c r="E144" s="527"/>
      <c r="F144" s="527"/>
      <c r="G144" s="527"/>
      <c r="H144" s="527"/>
      <c r="I144" s="527"/>
      <c r="J144" s="527"/>
      <c r="K144" s="527"/>
      <c r="L144" s="527"/>
      <c r="M144" s="527"/>
      <c r="N144" s="527"/>
      <c r="O144" s="527"/>
      <c r="P144" s="527"/>
      <c r="Q144" s="527"/>
      <c r="R144" s="527"/>
      <c r="S144" s="527"/>
      <c r="T144" s="527"/>
      <c r="U144" s="527"/>
      <c r="V144" s="527"/>
      <c r="W144" s="527"/>
      <c r="X144" s="527"/>
      <c r="Y144" s="527"/>
      <c r="Z144" s="527"/>
      <c r="AA144" s="527"/>
      <c r="AB144" s="527"/>
      <c r="AC144" s="527"/>
      <c r="AD144" s="527"/>
      <c r="AE144" s="527"/>
      <c r="AF144" s="527"/>
    </row>
    <row r="145" customFormat="false" ht="11.25" hidden="false" customHeight="false" outlineLevel="0" collapsed="false">
      <c r="B145" s="540"/>
      <c r="C145" s="527"/>
      <c r="D145" s="527"/>
      <c r="E145" s="527"/>
      <c r="F145" s="527"/>
      <c r="G145" s="527"/>
      <c r="H145" s="527"/>
      <c r="I145" s="527"/>
      <c r="J145" s="527"/>
      <c r="K145" s="527"/>
      <c r="L145" s="527"/>
      <c r="M145" s="527"/>
      <c r="N145" s="527"/>
      <c r="O145" s="527"/>
      <c r="P145" s="527"/>
      <c r="Q145" s="527"/>
      <c r="R145" s="527"/>
      <c r="S145" s="527"/>
      <c r="T145" s="527"/>
      <c r="U145" s="527"/>
      <c r="V145" s="527"/>
      <c r="W145" s="527"/>
      <c r="X145" s="527"/>
      <c r="Y145" s="527"/>
      <c r="Z145" s="527"/>
      <c r="AA145" s="527"/>
      <c r="AB145" s="527"/>
      <c r="AC145" s="527"/>
      <c r="AD145" s="527"/>
      <c r="AE145" s="527"/>
      <c r="AF145" s="527"/>
    </row>
    <row r="146" customFormat="false" ht="11.25" hidden="false" customHeight="false" outlineLevel="0" collapsed="false">
      <c r="B146" s="540"/>
      <c r="C146" s="527"/>
      <c r="D146" s="527"/>
      <c r="E146" s="527"/>
      <c r="F146" s="527"/>
      <c r="G146" s="527"/>
      <c r="H146" s="527"/>
      <c r="I146" s="527"/>
      <c r="J146" s="527"/>
      <c r="K146" s="527"/>
      <c r="L146" s="527"/>
      <c r="M146" s="527"/>
      <c r="N146" s="527"/>
      <c r="O146" s="527"/>
      <c r="P146" s="527"/>
      <c r="Q146" s="527"/>
      <c r="R146" s="527"/>
      <c r="S146" s="527"/>
      <c r="T146" s="527"/>
      <c r="U146" s="527"/>
      <c r="V146" s="527"/>
      <c r="W146" s="527"/>
      <c r="X146" s="527"/>
      <c r="Y146" s="527"/>
      <c r="Z146" s="527"/>
      <c r="AA146" s="527"/>
      <c r="AB146" s="527"/>
      <c r="AC146" s="527"/>
      <c r="AD146" s="527"/>
      <c r="AE146" s="527"/>
      <c r="AF146" s="527"/>
    </row>
  </sheetData>
  <mergeCells count="12">
    <mergeCell ref="A2:S2"/>
    <mergeCell ref="A3:AF3"/>
    <mergeCell ref="G4:I4"/>
    <mergeCell ref="O4:Q4"/>
    <mergeCell ref="A42:S42"/>
    <mergeCell ref="A43:AF43"/>
    <mergeCell ref="G44:I44"/>
    <mergeCell ref="O44:Q44"/>
    <mergeCell ref="A92:S92"/>
    <mergeCell ref="A93:AF93"/>
    <mergeCell ref="G94:I94"/>
    <mergeCell ref="O94:Q94"/>
  </mergeCells>
  <hyperlinks>
    <hyperlink ref="A1" location="PSW!A1" display="Cover sheet"/>
  </hyperlinks>
  <printOptions headings="false" gridLines="false" gridLinesSet="true" horizontalCentered="false" verticalCentered="false"/>
  <pageMargins left="0.7875" right="0.7875" top="1.34930555555556" bottom="0.984027777777778" header="0.511811023622047" footer="0.5"/>
  <pageSetup paperSize="1" scale="54" fitToWidth="1" fitToHeight="1" pageOrder="downThenOver" orientation="landscape" blackAndWhite="false" draft="false" cellComments="none" horizontalDpi="300" verticalDpi="300" copies="1"/>
  <headerFooter differentFirst="false" differentOddEven="false">
    <oddHeader/>
    <oddFooter>&amp;L&amp;F &amp;A&amp;C&amp;P / &amp;N&amp;RSQA, &amp;D &amp;T</oddFooter>
  </headerFooter>
  <rowBreaks count="2" manualBreakCount="2">
    <brk id="40" man="true" max="16383" min="0"/>
    <brk id="90" man="true" max="16383" min="0"/>
  </rowBreak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D19" activeCellId="0" sqref="D19"/>
    </sheetView>
  </sheetViews>
  <sheetFormatPr defaultColWidth="11.43359375" defaultRowHeight="12.75" zeroHeight="false" outlineLevelRow="0" outlineLevelCol="0"/>
  <sheetData>
    <row r="1" customFormat="false" ht="15" hidden="false" customHeight="true" outlineLevel="0" collapsed="false">
      <c r="A1" s="65"/>
      <c r="B1" s="66" t="s">
        <v>122</v>
      </c>
      <c r="C1" s="67"/>
      <c r="D1" s="67"/>
      <c r="E1" s="67"/>
      <c r="F1" s="67"/>
      <c r="G1" s="67"/>
      <c r="H1" s="67"/>
      <c r="I1" s="67"/>
    </row>
    <row r="2" customFormat="false" ht="20.25" hidden="false" customHeight="false" outlineLevel="0" collapsed="false">
      <c r="A2" s="68" t="s">
        <v>474</v>
      </c>
      <c r="B2" s="68"/>
      <c r="C2" s="68"/>
      <c r="D2" s="68"/>
      <c r="E2" s="68"/>
      <c r="F2" s="68"/>
      <c r="G2" s="68"/>
      <c r="H2" s="68"/>
      <c r="I2" s="68"/>
    </row>
    <row r="3" customFormat="false" ht="12.75" hidden="false" customHeight="false" outlineLevel="0" collapsed="false">
      <c r="A3" s="69"/>
      <c r="B3" s="69"/>
      <c r="C3" s="69"/>
      <c r="D3" s="69"/>
      <c r="E3" s="69"/>
      <c r="F3" s="69"/>
      <c r="G3" s="69"/>
      <c r="H3" s="69"/>
      <c r="I3" s="69"/>
    </row>
    <row r="4" customFormat="false" ht="12.75" hidden="false" customHeight="false" outlineLevel="0" collapsed="false">
      <c r="A4" s="69"/>
      <c r="B4" s="69" t="s">
        <v>475</v>
      </c>
      <c r="C4" s="69"/>
      <c r="D4" s="69"/>
      <c r="E4" s="69"/>
      <c r="F4" s="69"/>
      <c r="G4" s="69"/>
      <c r="H4" s="69"/>
      <c r="I4" s="69"/>
    </row>
    <row r="5" customFormat="false" ht="12.75" hidden="false" customHeight="false" outlineLevel="0" collapsed="false">
      <c r="A5" s="69"/>
      <c r="B5" s="69" t="s">
        <v>476</v>
      </c>
      <c r="C5" s="69"/>
      <c r="D5" s="69"/>
      <c r="E5" s="69"/>
      <c r="F5" s="69"/>
      <c r="G5" s="69"/>
      <c r="H5" s="69"/>
      <c r="I5" s="69"/>
    </row>
    <row r="6" customFormat="false" ht="12.75" hidden="false" customHeight="false" outlineLevel="0" collapsed="false">
      <c r="A6" s="69"/>
      <c r="B6" s="541" t="s">
        <v>477</v>
      </c>
      <c r="C6" s="69"/>
      <c r="D6" s="69"/>
      <c r="E6" s="69"/>
      <c r="F6" s="69"/>
      <c r="G6" s="69"/>
      <c r="H6" s="69"/>
      <c r="I6" s="69"/>
    </row>
    <row r="7" customFormat="false" ht="12.75" hidden="false" customHeight="false" outlineLevel="0" collapsed="false">
      <c r="A7" s="69"/>
      <c r="B7" s="541" t="s">
        <v>478</v>
      </c>
      <c r="C7" s="69"/>
      <c r="D7" s="69"/>
      <c r="E7" s="69"/>
      <c r="F7" s="69"/>
      <c r="G7" s="69"/>
      <c r="H7" s="69"/>
      <c r="I7" s="69"/>
    </row>
    <row r="8" customFormat="false" ht="12.75" hidden="false" customHeight="false" outlineLevel="0" collapsed="false">
      <c r="A8" s="69"/>
      <c r="B8" s="69" t="s">
        <v>479</v>
      </c>
      <c r="C8" s="69"/>
      <c r="D8" s="69"/>
      <c r="E8" s="69"/>
      <c r="F8" s="69"/>
      <c r="G8" s="69"/>
      <c r="H8" s="69"/>
      <c r="I8" s="69"/>
    </row>
  </sheetData>
  <mergeCells count="1">
    <mergeCell ref="A2:I2"/>
  </mergeCells>
  <hyperlinks>
    <hyperlink ref="B1" location="PSW!A1" display="Cover sheet"/>
  </hyperlinks>
  <printOptions headings="false" gridLines="false" gridLinesSet="true" horizontalCentered="false" verticalCentered="false"/>
  <pageMargins left="0.7875" right="0.7875" top="0.984027777777778" bottom="0.984027777777778" header="0.511811023622047" footer="0.5"/>
  <pageSetup paperSize="9" scale="83" fitToWidth="1" fitToHeight="1" pageOrder="downThenOver" orientation="portrait" blackAndWhite="false" draft="false" cellComments="none" horizontalDpi="300" verticalDpi="300" copies="1"/>
  <headerFooter differentFirst="false" differentOddEven="false">
    <oddHeader/>
    <oddFooter>&amp;L&amp;F &amp;A&amp;C&amp;P / &amp;N&amp;RSQA, &amp;D &amp;T</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4"/>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B19" activeCellId="0" sqref="B19"/>
    </sheetView>
  </sheetViews>
  <sheetFormatPr defaultColWidth="11.43359375" defaultRowHeight="12.75" zeroHeight="false" outlineLevelRow="0" outlineLevelCol="0"/>
  <sheetData>
    <row r="1" customFormat="false" ht="15" hidden="false" customHeight="true" outlineLevel="0" collapsed="false">
      <c r="A1" s="542"/>
      <c r="B1" s="323" t="s">
        <v>122</v>
      </c>
      <c r="C1" s="543"/>
      <c r="D1" s="543"/>
      <c r="E1" s="543"/>
      <c r="F1" s="543"/>
      <c r="G1" s="543"/>
      <c r="H1" s="544"/>
      <c r="I1" s="544"/>
    </row>
    <row r="2" customFormat="false" ht="21" hidden="false" customHeight="false" outlineLevel="0" collapsed="false">
      <c r="A2" s="545" t="s">
        <v>480</v>
      </c>
      <c r="B2" s="545"/>
      <c r="C2" s="545"/>
      <c r="D2" s="545"/>
      <c r="E2" s="545"/>
      <c r="F2" s="545"/>
      <c r="G2" s="545"/>
      <c r="H2" s="545"/>
      <c r="I2" s="545"/>
    </row>
    <row r="3" customFormat="false" ht="12.75" hidden="false" customHeight="false" outlineLevel="0" collapsed="false">
      <c r="A3" s="69"/>
      <c r="B3" s="69"/>
      <c r="C3" s="69"/>
      <c r="D3" s="69"/>
      <c r="E3" s="69"/>
      <c r="F3" s="69"/>
      <c r="G3" s="69"/>
      <c r="H3" s="69"/>
      <c r="I3" s="69"/>
    </row>
    <row r="4" customFormat="false" ht="15.75" hidden="false" customHeight="false" outlineLevel="0" collapsed="false">
      <c r="A4" s="69"/>
      <c r="B4" s="546" t="s">
        <v>481</v>
      </c>
      <c r="C4" s="69"/>
      <c r="D4" s="69"/>
      <c r="E4" s="69"/>
      <c r="F4" s="69"/>
      <c r="G4" s="69"/>
      <c r="H4" s="69"/>
      <c r="I4" s="69"/>
    </row>
    <row r="5" customFormat="false" ht="12.75" hidden="false" customHeight="false" outlineLevel="0" collapsed="false">
      <c r="A5" s="69"/>
      <c r="B5" s="547" t="s">
        <v>482</v>
      </c>
      <c r="C5" s="69"/>
      <c r="D5" s="69"/>
      <c r="E5" s="69"/>
      <c r="F5" s="69"/>
      <c r="G5" s="69"/>
      <c r="H5" s="69"/>
      <c r="I5" s="69"/>
    </row>
    <row r="6" customFormat="false" ht="12.75" hidden="false" customHeight="false" outlineLevel="0" collapsed="false">
      <c r="A6" s="69"/>
      <c r="B6" s="547"/>
      <c r="C6" s="69" t="s">
        <v>483</v>
      </c>
      <c r="D6" s="69"/>
      <c r="E6" s="69"/>
      <c r="F6" s="69"/>
      <c r="G6" s="69"/>
      <c r="H6" s="69"/>
      <c r="I6" s="69"/>
    </row>
    <row r="7" customFormat="false" ht="12.75" hidden="false" customHeight="false" outlineLevel="0" collapsed="false">
      <c r="A7" s="69"/>
      <c r="B7" s="547"/>
      <c r="C7" s="69"/>
      <c r="D7" s="69"/>
      <c r="E7" s="69"/>
      <c r="F7" s="69"/>
      <c r="G7" s="69"/>
      <c r="H7" s="69"/>
      <c r="I7" s="69"/>
    </row>
    <row r="8" customFormat="false" ht="12.75" hidden="false" customHeight="false" outlineLevel="0" collapsed="false">
      <c r="A8" s="327"/>
      <c r="B8" s="327" t="s">
        <v>484</v>
      </c>
      <c r="C8" s="327"/>
      <c r="D8" s="327"/>
      <c r="E8" s="327"/>
      <c r="F8" s="327"/>
      <c r="G8" s="327"/>
      <c r="H8" s="327"/>
      <c r="I8" s="327"/>
    </row>
    <row r="9" customFormat="false" ht="12.75" hidden="false" customHeight="false" outlineLevel="0" collapsed="false">
      <c r="A9" s="327" t="s">
        <v>485</v>
      </c>
      <c r="B9" s="327"/>
      <c r="C9" s="327"/>
      <c r="D9" s="327"/>
      <c r="E9" s="327"/>
      <c r="F9" s="327"/>
      <c r="G9" s="327"/>
      <c r="H9" s="327"/>
      <c r="I9" s="327"/>
    </row>
    <row r="10" customFormat="false" ht="12.75" hidden="false" customHeight="false" outlineLevel="0" collapsed="false">
      <c r="A10" s="327" t="s">
        <v>486</v>
      </c>
      <c r="B10" s="327"/>
      <c r="C10" s="327"/>
      <c r="D10" s="327"/>
      <c r="E10" s="327"/>
      <c r="F10" s="327"/>
      <c r="G10" s="327"/>
      <c r="H10" s="327"/>
      <c r="I10" s="327"/>
    </row>
    <row r="11" customFormat="false" ht="12.75" hidden="false" customHeight="false" outlineLevel="0" collapsed="false">
      <c r="A11" s="327"/>
      <c r="B11" s="327"/>
      <c r="C11" s="327"/>
      <c r="D11" s="327"/>
      <c r="E11" s="327"/>
      <c r="F11" s="327"/>
      <c r="G11" s="327"/>
      <c r="H11" s="327"/>
      <c r="I11" s="327"/>
    </row>
    <row r="12" customFormat="false" ht="18" hidden="false" customHeight="false" outlineLevel="0" collapsed="false">
      <c r="A12" s="328" t="s">
        <v>487</v>
      </c>
      <c r="B12" s="327"/>
      <c r="C12" s="327"/>
      <c r="D12" s="327"/>
      <c r="E12" s="327"/>
      <c r="F12" s="327"/>
      <c r="G12" s="327"/>
      <c r="H12" s="327"/>
      <c r="I12" s="327"/>
    </row>
    <row r="13" customFormat="false" ht="12.75" hidden="false" customHeight="false" outlineLevel="0" collapsed="false">
      <c r="A13" s="548"/>
      <c r="B13" s="548"/>
      <c r="C13" s="548"/>
      <c r="D13" s="548"/>
      <c r="E13" s="548"/>
      <c r="F13" s="548"/>
      <c r="G13" s="548"/>
      <c r="H13" s="548"/>
      <c r="I13" s="548"/>
    </row>
    <row r="14" customFormat="false" ht="12.75" hidden="false" customHeight="false" outlineLevel="0" collapsed="false">
      <c r="A14" s="548"/>
      <c r="B14" s="548"/>
      <c r="C14" s="548"/>
      <c r="D14" s="548"/>
      <c r="E14" s="548"/>
      <c r="F14" s="548"/>
      <c r="G14" s="548"/>
      <c r="H14" s="548"/>
      <c r="I14" s="548"/>
    </row>
    <row r="15" customFormat="false" ht="12.75" hidden="false" customHeight="false" outlineLevel="0" collapsed="false">
      <c r="A15" s="548"/>
      <c r="B15" s="548"/>
      <c r="C15" s="548"/>
      <c r="D15" s="548"/>
      <c r="E15" s="548"/>
      <c r="F15" s="548"/>
      <c r="G15" s="548"/>
      <c r="H15" s="548"/>
      <c r="I15" s="548"/>
    </row>
    <row r="16" customFormat="false" ht="12.75" hidden="false" customHeight="false" outlineLevel="0" collapsed="false">
      <c r="A16" s="327"/>
      <c r="B16" s="327"/>
      <c r="C16" s="327"/>
      <c r="D16" s="327"/>
      <c r="E16" s="327"/>
      <c r="F16" s="327"/>
      <c r="G16" s="327"/>
      <c r="H16" s="327"/>
      <c r="I16" s="327"/>
    </row>
    <row r="17" customFormat="false" ht="12.75" hidden="false" customHeight="false" outlineLevel="0" collapsed="false">
      <c r="A17" s="321"/>
      <c r="B17" s="321"/>
      <c r="C17" s="321"/>
      <c r="D17" s="321"/>
      <c r="E17" s="321"/>
      <c r="F17" s="321"/>
      <c r="G17" s="321"/>
      <c r="H17" s="321"/>
      <c r="I17" s="321"/>
    </row>
    <row r="18" customFormat="false" ht="12.75" hidden="false" customHeight="false" outlineLevel="0" collapsed="false">
      <c r="A18" s="321"/>
      <c r="B18" s="321"/>
      <c r="C18" s="321"/>
      <c r="D18" s="321"/>
      <c r="E18" s="321"/>
      <c r="F18" s="321"/>
      <c r="G18" s="321"/>
      <c r="H18" s="321"/>
      <c r="I18" s="321"/>
    </row>
    <row r="19" customFormat="false" ht="12.75" hidden="false" customHeight="false" outlineLevel="0" collapsed="false">
      <c r="A19" s="321"/>
      <c r="B19" s="321"/>
      <c r="C19" s="321"/>
      <c r="D19" s="321"/>
      <c r="E19" s="321"/>
      <c r="F19" s="321"/>
      <c r="G19" s="321"/>
      <c r="H19" s="321"/>
      <c r="I19" s="321"/>
    </row>
    <row r="20" customFormat="false" ht="12.75" hidden="false" customHeight="false" outlineLevel="0" collapsed="false">
      <c r="A20" s="321"/>
      <c r="B20" s="321"/>
      <c r="C20" s="321"/>
      <c r="D20" s="321"/>
      <c r="E20" s="321"/>
      <c r="F20" s="321"/>
      <c r="G20" s="321"/>
      <c r="H20" s="321"/>
      <c r="I20" s="321"/>
    </row>
    <row r="21" customFormat="false" ht="12.75" hidden="false" customHeight="false" outlineLevel="0" collapsed="false">
      <c r="A21" s="321"/>
      <c r="B21" s="321"/>
      <c r="C21" s="321"/>
      <c r="D21" s="321"/>
      <c r="E21" s="321"/>
      <c r="F21" s="321"/>
      <c r="G21" s="321"/>
      <c r="H21" s="321"/>
      <c r="I21" s="321"/>
    </row>
    <row r="22" customFormat="false" ht="12.75" hidden="false" customHeight="false" outlineLevel="0" collapsed="false">
      <c r="A22" s="321"/>
      <c r="B22" s="321"/>
      <c r="C22" s="321"/>
      <c r="D22" s="321"/>
      <c r="E22" s="321"/>
      <c r="F22" s="321"/>
      <c r="G22" s="321"/>
      <c r="H22" s="321"/>
      <c r="I22" s="321"/>
    </row>
    <row r="23" customFormat="false" ht="12.75" hidden="false" customHeight="false" outlineLevel="0" collapsed="false">
      <c r="A23" s="321"/>
      <c r="B23" s="321"/>
      <c r="C23" s="321"/>
      <c r="D23" s="321"/>
      <c r="E23" s="321"/>
      <c r="F23" s="321"/>
      <c r="G23" s="321"/>
      <c r="H23" s="321"/>
      <c r="I23" s="321"/>
    </row>
    <row r="24" customFormat="false" ht="12.75" hidden="false" customHeight="false" outlineLevel="0" collapsed="false">
      <c r="A24" s="321"/>
      <c r="B24" s="321"/>
      <c r="C24" s="321"/>
      <c r="D24" s="321"/>
      <c r="E24" s="321"/>
      <c r="F24" s="321"/>
      <c r="G24" s="321"/>
      <c r="H24" s="321"/>
      <c r="I24" s="321"/>
    </row>
  </sheetData>
  <mergeCells count="1">
    <mergeCell ref="A2:I2"/>
  </mergeCells>
  <hyperlinks>
    <hyperlink ref="B1" location="PSW!A1" display="Cover sheet"/>
  </hyperlinks>
  <printOptions headings="false" gridLines="false" gridLinesSet="true" horizontalCentered="false" verticalCentered="false"/>
  <pageMargins left="0.7875" right="0.7875" top="0.984027777777778" bottom="0.984027777777778" header="0.511811023622047" footer="0.5"/>
  <pageSetup paperSize="9" scale="83" fitToWidth="1" fitToHeight="1" pageOrder="downThenOver" orientation="portrait" blackAndWhite="false" draft="false" cellComments="none" horizontalDpi="300" verticalDpi="300" copies="1"/>
  <headerFooter differentFirst="false" differentOddEven="false">
    <oddHeader/>
    <oddFooter>&amp;L&amp;F &amp;A&amp;C&amp;P / &amp;N&amp;RSQA, &amp;D &amp;T</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001" r:id="rId3" name="Button 13">
              <controlPr defaultSize="0" print="false" autoFill="0" autoPict="0">
                <anchor moveWithCells="true" sizeWithCells="false">
                  <from>
                    <xdr:col>0</xdr:col>
                    <xdr:colOff>152280</xdr:colOff>
                    <xdr:row>12</xdr:row>
                    <xdr:rowOff>38160</xdr:rowOff>
                  </from>
                  <to>
                    <xdr:col>1</xdr:col>
                    <xdr:colOff>609480</xdr:colOff>
                    <xdr:row>14</xdr:row>
                    <xdr:rowOff>85680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L1502"/>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B7" activeCellId="0" sqref="B7"/>
    </sheetView>
  </sheetViews>
  <sheetFormatPr defaultColWidth="9.15625" defaultRowHeight="12.75" zeroHeight="false" outlineLevelRow="0" outlineLevelCol="0"/>
  <cols>
    <col collapsed="false" customWidth="true" hidden="false" outlineLevel="0" max="1" min="1" style="549" width="6.57"/>
    <col collapsed="false" customWidth="true" hidden="false" outlineLevel="0" max="2" min="2" style="550" width="16.86"/>
    <col collapsed="false" customWidth="true" hidden="false" outlineLevel="0" max="3" min="3" style="551" width="14.28"/>
    <col collapsed="false" customWidth="false" hidden="false" outlineLevel="0" max="6" min="4" style="551" width="9.14"/>
    <col collapsed="false" customWidth="true" hidden="false" outlineLevel="0" max="7" min="7" style="551" width="11.29"/>
    <col collapsed="false" customWidth="false" hidden="false" outlineLevel="0" max="142" min="8" style="552" width="9.14"/>
    <col collapsed="false" customWidth="false" hidden="false" outlineLevel="0" max="1024" min="143" style="549" width="9.14"/>
  </cols>
  <sheetData>
    <row r="1" s="559" customFormat="true" ht="17.25" hidden="false" customHeight="true" outlineLevel="0" collapsed="false">
      <c r="A1" s="553"/>
      <c r="B1" s="554" t="s">
        <v>488</v>
      </c>
      <c r="C1" s="555"/>
      <c r="D1" s="555"/>
      <c r="E1" s="555"/>
      <c r="F1" s="555"/>
      <c r="G1" s="555"/>
      <c r="H1" s="555"/>
      <c r="I1" s="555"/>
      <c r="J1" s="555"/>
      <c r="K1" s="556"/>
      <c r="L1" s="557"/>
      <c r="M1" s="557"/>
      <c r="N1" s="557"/>
      <c r="O1" s="557"/>
      <c r="P1" s="557"/>
      <c r="Q1" s="557"/>
      <c r="R1" s="557"/>
      <c r="S1" s="557"/>
      <c r="T1" s="557"/>
      <c r="U1" s="556"/>
      <c r="V1" s="555"/>
      <c r="W1" s="555"/>
      <c r="X1" s="555"/>
      <c r="Y1" s="555"/>
      <c r="Z1" s="555"/>
      <c r="AA1" s="555"/>
      <c r="AB1" s="555"/>
      <c r="AC1" s="555"/>
      <c r="AD1" s="555"/>
      <c r="AE1" s="555"/>
      <c r="AF1" s="555"/>
      <c r="AG1" s="555"/>
      <c r="AH1" s="555"/>
      <c r="AI1" s="555"/>
      <c r="AJ1" s="555"/>
      <c r="AK1" s="555"/>
      <c r="AL1" s="555"/>
      <c r="AM1" s="555"/>
      <c r="AN1" s="555"/>
      <c r="AO1" s="555"/>
      <c r="AP1" s="555"/>
      <c r="AQ1" s="555"/>
      <c r="AR1" s="555"/>
      <c r="AS1" s="555"/>
      <c r="AT1" s="555"/>
      <c r="AU1" s="555"/>
      <c r="AV1" s="555"/>
      <c r="AW1" s="555"/>
      <c r="AX1" s="558" t="n">
        <v>1</v>
      </c>
      <c r="AY1" s="558" t="n">
        <v>0</v>
      </c>
      <c r="AZ1" s="555"/>
      <c r="BA1" s="555"/>
      <c r="BB1" s="555"/>
      <c r="BC1" s="555"/>
      <c r="BD1" s="555"/>
      <c r="BE1" s="555"/>
      <c r="BF1" s="555"/>
      <c r="BG1" s="555"/>
      <c r="BH1" s="555"/>
      <c r="BI1" s="555"/>
      <c r="BJ1" s="555"/>
      <c r="BK1" s="555"/>
      <c r="BL1" s="555"/>
      <c r="BM1" s="555"/>
      <c r="BN1" s="555"/>
      <c r="BO1" s="555"/>
      <c r="BP1" s="555"/>
      <c r="BQ1" s="555"/>
      <c r="BR1" s="555"/>
      <c r="BS1" s="555"/>
      <c r="BT1" s="555"/>
      <c r="BU1" s="555"/>
      <c r="BV1" s="555"/>
      <c r="BW1" s="555"/>
      <c r="BX1" s="555"/>
      <c r="BY1" s="555"/>
      <c r="BZ1" s="555"/>
      <c r="CA1" s="555"/>
      <c r="CB1" s="555"/>
      <c r="CC1" s="555"/>
      <c r="CD1" s="555"/>
      <c r="CE1" s="555"/>
      <c r="CF1" s="555"/>
      <c r="CG1" s="555"/>
      <c r="CH1" s="555"/>
      <c r="CI1" s="555"/>
      <c r="CJ1" s="555"/>
      <c r="CK1" s="555"/>
      <c r="CL1" s="555"/>
      <c r="CM1" s="555"/>
      <c r="CN1" s="555"/>
      <c r="CO1" s="555"/>
      <c r="CP1" s="555"/>
      <c r="CQ1" s="555"/>
      <c r="CR1" s="555"/>
      <c r="CS1" s="555"/>
      <c r="CT1" s="555"/>
      <c r="CU1" s="555"/>
      <c r="CV1" s="555"/>
      <c r="CW1" s="555"/>
      <c r="CX1" s="555"/>
      <c r="CY1" s="555"/>
      <c r="CZ1" s="555"/>
      <c r="DA1" s="555"/>
      <c r="DB1" s="555"/>
      <c r="DC1" s="555"/>
      <c r="DD1" s="555"/>
      <c r="DE1" s="555"/>
      <c r="DF1" s="555"/>
      <c r="DG1" s="555"/>
      <c r="DH1" s="555"/>
      <c r="DI1" s="555"/>
      <c r="DJ1" s="555"/>
      <c r="DK1" s="555"/>
      <c r="DL1" s="555"/>
      <c r="DM1" s="555"/>
      <c r="DN1" s="555"/>
      <c r="DO1" s="555"/>
      <c r="DP1" s="555"/>
      <c r="DQ1" s="555"/>
      <c r="DR1" s="555"/>
      <c r="DS1" s="555"/>
      <c r="DT1" s="555"/>
      <c r="DU1" s="555"/>
      <c r="DV1" s="555"/>
      <c r="DW1" s="555"/>
      <c r="DX1" s="555"/>
      <c r="DY1" s="555"/>
      <c r="DZ1" s="555"/>
      <c r="EA1" s="555"/>
      <c r="EB1" s="555"/>
      <c r="EC1" s="555"/>
      <c r="ED1" s="555"/>
      <c r="EE1" s="555"/>
      <c r="EF1" s="555"/>
      <c r="EG1" s="555"/>
      <c r="EH1" s="555"/>
      <c r="EI1" s="555"/>
      <c r="EJ1" s="555"/>
      <c r="EK1" s="555"/>
      <c r="EL1" s="555"/>
    </row>
    <row r="2" s="559" customFormat="true" ht="12.75" hidden="false" customHeight="false" outlineLevel="0" collapsed="false">
      <c r="A2" s="560" t="n">
        <f aca="false">IF(B2="","",1)</f>
        <v>1</v>
      </c>
      <c r="B2" s="561" t="n">
        <v>22.2</v>
      </c>
      <c r="C2" s="562"/>
      <c r="D2" s="555"/>
      <c r="E2" s="555"/>
      <c r="F2" s="555"/>
      <c r="G2" s="555"/>
      <c r="H2" s="555"/>
      <c r="I2" s="555"/>
      <c r="J2" s="563"/>
      <c r="K2" s="557"/>
      <c r="L2" s="557"/>
      <c r="M2" s="557"/>
      <c r="N2" s="557"/>
      <c r="O2" s="557"/>
      <c r="P2" s="557"/>
      <c r="Q2" s="557"/>
      <c r="R2" s="557"/>
      <c r="S2" s="557"/>
      <c r="T2" s="557"/>
      <c r="U2" s="557"/>
      <c r="V2" s="563"/>
      <c r="W2" s="563"/>
      <c r="X2" s="555"/>
      <c r="Y2" s="555"/>
      <c r="Z2" s="555"/>
      <c r="AA2" s="555"/>
      <c r="AB2" s="555"/>
      <c r="AC2" s="555"/>
      <c r="AD2" s="555"/>
      <c r="AE2" s="555"/>
      <c r="AF2" s="555"/>
      <c r="AG2" s="555"/>
      <c r="AH2" s="555"/>
      <c r="AI2" s="555"/>
      <c r="AJ2" s="555"/>
      <c r="AK2" s="555"/>
      <c r="AL2" s="555"/>
      <c r="AM2" s="555"/>
      <c r="AN2" s="555"/>
      <c r="AO2" s="555"/>
      <c r="AP2" s="555"/>
      <c r="AQ2" s="555"/>
      <c r="AR2" s="555"/>
      <c r="AS2" s="555"/>
      <c r="AT2" s="555"/>
      <c r="AU2" s="555"/>
      <c r="AV2" s="555"/>
      <c r="AW2" s="555"/>
      <c r="AX2" s="564" t="n">
        <v>0.1</v>
      </c>
      <c r="AY2" s="558" t="n">
        <v>1</v>
      </c>
      <c r="AZ2" s="555"/>
      <c r="BA2" s="555"/>
      <c r="BB2" s="555"/>
      <c r="BC2" s="555"/>
      <c r="BD2" s="555"/>
      <c r="BE2" s="555"/>
      <c r="BF2" s="555"/>
      <c r="BG2" s="555"/>
      <c r="BH2" s="555"/>
      <c r="BI2" s="555"/>
      <c r="BJ2" s="555"/>
      <c r="BK2" s="555"/>
      <c r="BL2" s="555"/>
      <c r="BM2" s="555"/>
      <c r="BN2" s="555"/>
      <c r="BO2" s="555"/>
      <c r="BP2" s="555"/>
      <c r="BQ2" s="555"/>
      <c r="BR2" s="555"/>
      <c r="BS2" s="555"/>
      <c r="BT2" s="555"/>
      <c r="BU2" s="555"/>
      <c r="BV2" s="555"/>
      <c r="BW2" s="555"/>
      <c r="BX2" s="555"/>
      <c r="BY2" s="555"/>
      <c r="BZ2" s="555"/>
      <c r="CA2" s="555"/>
      <c r="CB2" s="555"/>
      <c r="CC2" s="555"/>
      <c r="CD2" s="555"/>
      <c r="CE2" s="555"/>
      <c r="CF2" s="555"/>
      <c r="CG2" s="555"/>
      <c r="CH2" s="555"/>
      <c r="CI2" s="555"/>
      <c r="CJ2" s="555"/>
      <c r="CK2" s="555"/>
      <c r="CL2" s="555"/>
      <c r="CM2" s="555"/>
      <c r="CN2" s="555"/>
      <c r="CO2" s="555"/>
      <c r="CP2" s="555"/>
      <c r="CQ2" s="555"/>
      <c r="CR2" s="555"/>
      <c r="CS2" s="555"/>
      <c r="CT2" s="555"/>
      <c r="CU2" s="555"/>
      <c r="CV2" s="555"/>
      <c r="CW2" s="555"/>
      <c r="CX2" s="555"/>
      <c r="CY2" s="555"/>
      <c r="CZ2" s="555"/>
      <c r="DA2" s="555"/>
      <c r="DB2" s="555"/>
      <c r="DC2" s="555"/>
      <c r="DD2" s="555"/>
      <c r="DE2" s="555"/>
      <c r="DF2" s="555"/>
      <c r="DG2" s="555"/>
      <c r="DH2" s="555"/>
      <c r="DI2" s="555"/>
      <c r="DJ2" s="555"/>
      <c r="DK2" s="555"/>
      <c r="DL2" s="555"/>
      <c r="DM2" s="555"/>
      <c r="DN2" s="555"/>
      <c r="DO2" s="555"/>
      <c r="DP2" s="555"/>
      <c r="DQ2" s="555"/>
      <c r="DR2" s="555"/>
      <c r="DS2" s="555"/>
      <c r="DT2" s="555"/>
      <c r="DU2" s="555"/>
      <c r="DV2" s="555"/>
      <c r="DW2" s="555"/>
      <c r="DX2" s="555"/>
      <c r="DY2" s="555"/>
      <c r="DZ2" s="555"/>
      <c r="EA2" s="555"/>
      <c r="EB2" s="555"/>
      <c r="EC2" s="555"/>
      <c r="ED2" s="555"/>
      <c r="EE2" s="555"/>
      <c r="EF2" s="555"/>
      <c r="EG2" s="555"/>
      <c r="EH2" s="555"/>
      <c r="EI2" s="555"/>
      <c r="EJ2" s="555"/>
      <c r="EK2" s="555"/>
      <c r="EL2" s="555"/>
    </row>
    <row r="3" s="559" customFormat="true" ht="12.75" hidden="false" customHeight="false" outlineLevel="0" collapsed="false">
      <c r="A3" s="565" t="n">
        <f aca="false">IF(B3="","",A2+1)</f>
        <v>2</v>
      </c>
      <c r="B3" s="561" t="n">
        <v>22</v>
      </c>
      <c r="C3" s="562"/>
      <c r="D3" s="555"/>
      <c r="E3" s="555"/>
      <c r="F3" s="555"/>
      <c r="G3" s="555"/>
      <c r="H3" s="555"/>
      <c r="I3" s="555"/>
      <c r="J3" s="555"/>
      <c r="K3" s="556"/>
      <c r="L3" s="557"/>
      <c r="M3" s="557"/>
      <c r="N3" s="557"/>
      <c r="O3" s="557"/>
      <c r="P3" s="557"/>
      <c r="Q3" s="557"/>
      <c r="R3" s="557"/>
      <c r="S3" s="557"/>
      <c r="T3" s="557"/>
      <c r="U3" s="556"/>
      <c r="V3" s="555"/>
      <c r="W3" s="555"/>
      <c r="X3" s="555"/>
      <c r="Y3" s="555"/>
      <c r="Z3" s="555"/>
      <c r="AA3" s="555"/>
      <c r="AB3" s="555"/>
      <c r="AC3" s="555"/>
      <c r="AD3" s="555"/>
      <c r="AE3" s="555"/>
      <c r="AF3" s="555"/>
      <c r="AG3" s="555"/>
      <c r="AH3" s="555"/>
      <c r="AI3" s="555"/>
      <c r="AJ3" s="555"/>
      <c r="AK3" s="555"/>
      <c r="AL3" s="555"/>
      <c r="AM3" s="555"/>
      <c r="AN3" s="555"/>
      <c r="AO3" s="555"/>
      <c r="AP3" s="555"/>
      <c r="AQ3" s="555"/>
      <c r="AR3" s="555"/>
      <c r="AS3" s="555"/>
      <c r="AT3" s="555"/>
      <c r="AU3" s="555"/>
      <c r="AV3" s="555"/>
      <c r="AW3" s="555"/>
      <c r="AX3" s="555" t="n">
        <v>0.01</v>
      </c>
      <c r="AY3" s="558" t="n">
        <v>2</v>
      </c>
      <c r="AZ3" s="555"/>
      <c r="BA3" s="555"/>
      <c r="BB3" s="555"/>
      <c r="BC3" s="555"/>
      <c r="BD3" s="555"/>
      <c r="BE3" s="555"/>
      <c r="BF3" s="555"/>
      <c r="BG3" s="555"/>
      <c r="BH3" s="555"/>
      <c r="BI3" s="555"/>
      <c r="BJ3" s="555"/>
      <c r="BK3" s="555"/>
      <c r="BL3" s="555"/>
      <c r="BM3" s="555"/>
      <c r="BN3" s="555"/>
      <c r="BO3" s="555"/>
      <c r="BP3" s="555"/>
      <c r="BQ3" s="555"/>
      <c r="BR3" s="555"/>
      <c r="BS3" s="555"/>
      <c r="BT3" s="555"/>
      <c r="BU3" s="555"/>
      <c r="BV3" s="555"/>
      <c r="BW3" s="555"/>
      <c r="BX3" s="555"/>
      <c r="BY3" s="555"/>
      <c r="BZ3" s="555"/>
      <c r="CA3" s="555"/>
      <c r="CB3" s="555"/>
      <c r="CC3" s="555"/>
      <c r="CD3" s="555"/>
      <c r="CE3" s="555"/>
      <c r="CF3" s="555"/>
      <c r="CG3" s="555"/>
      <c r="CH3" s="555"/>
      <c r="CI3" s="555"/>
      <c r="CJ3" s="555"/>
      <c r="CK3" s="555"/>
      <c r="CL3" s="555"/>
      <c r="CM3" s="555"/>
      <c r="CN3" s="555"/>
      <c r="CO3" s="555"/>
      <c r="CP3" s="555"/>
      <c r="CQ3" s="555"/>
      <c r="CR3" s="555"/>
      <c r="CS3" s="555"/>
      <c r="CT3" s="555"/>
      <c r="CU3" s="555"/>
      <c r="CV3" s="555"/>
      <c r="CW3" s="555"/>
      <c r="CX3" s="555"/>
      <c r="CY3" s="555"/>
      <c r="CZ3" s="555"/>
      <c r="DA3" s="555"/>
      <c r="DB3" s="555"/>
      <c r="DC3" s="555"/>
      <c r="DD3" s="555"/>
      <c r="DE3" s="555"/>
      <c r="DF3" s="555"/>
      <c r="DG3" s="555"/>
      <c r="DH3" s="555"/>
      <c r="DI3" s="555"/>
      <c r="DJ3" s="555"/>
      <c r="DK3" s="555"/>
      <c r="DL3" s="555"/>
      <c r="DM3" s="555"/>
      <c r="DN3" s="555"/>
      <c r="DO3" s="555"/>
      <c r="DP3" s="555"/>
      <c r="DQ3" s="555"/>
      <c r="DR3" s="555"/>
      <c r="DS3" s="555"/>
      <c r="DT3" s="555"/>
      <c r="DU3" s="555"/>
      <c r="DV3" s="555"/>
      <c r="DW3" s="555"/>
      <c r="DX3" s="555"/>
      <c r="DY3" s="555"/>
      <c r="DZ3" s="555"/>
      <c r="EA3" s="555"/>
      <c r="EB3" s="555"/>
      <c r="EC3" s="555"/>
      <c r="ED3" s="555"/>
      <c r="EE3" s="555"/>
      <c r="EF3" s="555"/>
      <c r="EG3" s="555"/>
      <c r="EH3" s="555"/>
      <c r="EI3" s="555"/>
      <c r="EJ3" s="555"/>
      <c r="EK3" s="555"/>
      <c r="EL3" s="555"/>
    </row>
    <row r="4" s="559" customFormat="true" ht="12.75" hidden="false" customHeight="false" outlineLevel="0" collapsed="false">
      <c r="A4" s="565" t="n">
        <f aca="false">IF(B4="","",A3+1)</f>
        <v>3</v>
      </c>
      <c r="B4" s="561" t="n">
        <v>22</v>
      </c>
      <c r="C4" s="562"/>
      <c r="D4" s="555"/>
      <c r="E4" s="555"/>
      <c r="F4" s="555"/>
      <c r="G4" s="555"/>
      <c r="H4" s="555"/>
      <c r="I4" s="555"/>
      <c r="J4" s="555"/>
      <c r="K4" s="555"/>
      <c r="L4" s="557"/>
      <c r="M4" s="557"/>
      <c r="N4" s="563"/>
      <c r="O4" s="555"/>
      <c r="P4" s="555"/>
      <c r="Q4" s="555"/>
      <c r="R4" s="555"/>
      <c r="S4" s="555"/>
      <c r="T4" s="555"/>
      <c r="U4" s="555"/>
      <c r="V4" s="555"/>
      <c r="W4" s="555"/>
      <c r="X4" s="555"/>
      <c r="Y4" s="555"/>
      <c r="Z4" s="555"/>
      <c r="AA4" s="555"/>
      <c r="AB4" s="555"/>
      <c r="AC4" s="555"/>
      <c r="AD4" s="555"/>
      <c r="AE4" s="555"/>
      <c r="AF4" s="555"/>
      <c r="AG4" s="555"/>
      <c r="AH4" s="555"/>
      <c r="AI4" s="555"/>
      <c r="AJ4" s="555"/>
      <c r="AK4" s="555"/>
      <c r="AL4" s="555"/>
      <c r="AM4" s="555"/>
      <c r="AN4" s="555"/>
      <c r="AO4" s="555"/>
      <c r="AP4" s="555"/>
      <c r="AQ4" s="555"/>
      <c r="AR4" s="555"/>
      <c r="AS4" s="555"/>
      <c r="AT4" s="555"/>
      <c r="AU4" s="555"/>
      <c r="AV4" s="555"/>
      <c r="AW4" s="555"/>
      <c r="AX4" s="566" t="n">
        <v>0.001</v>
      </c>
      <c r="AY4" s="558" t="n">
        <v>3</v>
      </c>
      <c r="AZ4" s="555"/>
      <c r="BA4" s="555"/>
      <c r="BB4" s="555"/>
      <c r="BC4" s="555"/>
      <c r="BD4" s="555"/>
      <c r="BE4" s="555"/>
      <c r="BF4" s="555"/>
      <c r="BG4" s="555"/>
      <c r="BH4" s="555"/>
      <c r="BI4" s="555"/>
      <c r="BJ4" s="555"/>
      <c r="BK4" s="555"/>
      <c r="BL4" s="555"/>
      <c r="BM4" s="555"/>
      <c r="BN4" s="555"/>
      <c r="BO4" s="555"/>
      <c r="BP4" s="555"/>
      <c r="BQ4" s="555"/>
      <c r="BR4" s="555"/>
      <c r="BS4" s="555"/>
      <c r="BT4" s="555"/>
      <c r="BU4" s="555"/>
      <c r="BV4" s="555"/>
      <c r="BW4" s="555"/>
      <c r="BX4" s="555"/>
      <c r="BY4" s="555"/>
      <c r="BZ4" s="555"/>
      <c r="CA4" s="555"/>
      <c r="CB4" s="555"/>
      <c r="CC4" s="555"/>
      <c r="CD4" s="555"/>
      <c r="CE4" s="555"/>
      <c r="CF4" s="555"/>
      <c r="CG4" s="555"/>
      <c r="CH4" s="555"/>
      <c r="CI4" s="555"/>
      <c r="CJ4" s="555"/>
      <c r="CK4" s="555"/>
      <c r="CL4" s="555"/>
      <c r="CM4" s="555"/>
      <c r="CN4" s="555"/>
      <c r="CO4" s="555"/>
      <c r="CP4" s="555"/>
      <c r="CQ4" s="555"/>
      <c r="CR4" s="555"/>
      <c r="CS4" s="555"/>
      <c r="CT4" s="555"/>
      <c r="CU4" s="555"/>
      <c r="CV4" s="555"/>
      <c r="CW4" s="555"/>
      <c r="CX4" s="555"/>
      <c r="CY4" s="555"/>
      <c r="CZ4" s="555"/>
      <c r="DA4" s="555"/>
      <c r="DB4" s="555"/>
      <c r="DC4" s="555"/>
      <c r="DD4" s="555"/>
      <c r="DE4" s="555"/>
      <c r="DF4" s="555"/>
      <c r="DG4" s="555"/>
      <c r="DH4" s="555"/>
      <c r="DI4" s="555"/>
      <c r="DJ4" s="555"/>
      <c r="DK4" s="555"/>
      <c r="DL4" s="555"/>
      <c r="DM4" s="555"/>
      <c r="DN4" s="555"/>
      <c r="DO4" s="555"/>
      <c r="DP4" s="555"/>
      <c r="DQ4" s="555"/>
      <c r="DR4" s="555"/>
      <c r="DS4" s="555"/>
      <c r="DT4" s="555"/>
      <c r="DU4" s="555"/>
      <c r="DV4" s="555"/>
      <c r="DW4" s="555"/>
      <c r="DX4" s="555"/>
      <c r="DY4" s="555"/>
      <c r="DZ4" s="555"/>
      <c r="EA4" s="555"/>
      <c r="EB4" s="555"/>
      <c r="EC4" s="555"/>
      <c r="ED4" s="555"/>
      <c r="EE4" s="555"/>
      <c r="EF4" s="555"/>
      <c r="EG4" s="555"/>
      <c r="EH4" s="555"/>
      <c r="EI4" s="555"/>
      <c r="EJ4" s="555"/>
      <c r="EK4" s="555"/>
      <c r="EL4" s="555"/>
    </row>
    <row r="5" s="559" customFormat="true" ht="12.75" hidden="false" customHeight="false" outlineLevel="0" collapsed="false">
      <c r="A5" s="565" t="n">
        <f aca="false">IF(B5="","",A4+1)</f>
        <v>4</v>
      </c>
      <c r="B5" s="561" t="n">
        <v>22</v>
      </c>
      <c r="C5" s="562"/>
      <c r="D5" s="567" t="s">
        <v>489</v>
      </c>
      <c r="E5" s="567"/>
      <c r="F5" s="567"/>
      <c r="G5" s="567"/>
      <c r="H5" s="568" t="n">
        <v>2</v>
      </c>
      <c r="I5" s="569" t="s">
        <v>490</v>
      </c>
      <c r="J5" s="569"/>
      <c r="K5" s="569"/>
      <c r="L5" s="569"/>
      <c r="M5" s="563"/>
      <c r="N5" s="563"/>
      <c r="O5" s="555"/>
      <c r="P5" s="555"/>
      <c r="Q5" s="555"/>
      <c r="R5" s="555"/>
      <c r="S5" s="555"/>
      <c r="T5" s="555"/>
      <c r="U5" s="555"/>
      <c r="V5" s="555"/>
      <c r="W5" s="555"/>
      <c r="X5" s="555"/>
      <c r="Y5" s="555"/>
      <c r="Z5" s="555"/>
      <c r="AA5" s="555"/>
      <c r="AB5" s="555"/>
      <c r="AC5" s="555"/>
      <c r="AD5" s="555"/>
      <c r="AE5" s="555"/>
      <c r="AF5" s="555"/>
      <c r="AG5" s="555"/>
      <c r="AH5" s="555"/>
      <c r="AI5" s="555"/>
      <c r="AJ5" s="555"/>
      <c r="AK5" s="555"/>
      <c r="AL5" s="555"/>
      <c r="AM5" s="555"/>
      <c r="AN5" s="555"/>
      <c r="AO5" s="555"/>
      <c r="AP5" s="555"/>
      <c r="AQ5" s="555"/>
      <c r="AR5" s="555"/>
      <c r="AS5" s="555"/>
      <c r="AT5" s="555"/>
      <c r="AU5" s="555"/>
      <c r="AV5" s="555"/>
      <c r="AW5" s="555"/>
      <c r="AX5" s="562" t="n">
        <v>0.0001</v>
      </c>
      <c r="AY5" s="558" t="n">
        <v>4</v>
      </c>
      <c r="AZ5" s="555"/>
      <c r="BA5" s="555"/>
      <c r="BB5" s="555"/>
      <c r="BC5" s="555"/>
      <c r="BD5" s="555"/>
      <c r="BE5" s="555"/>
      <c r="BF5" s="555"/>
      <c r="BG5" s="555"/>
      <c r="BH5" s="555"/>
      <c r="BI5" s="555"/>
      <c r="BJ5" s="555"/>
      <c r="BK5" s="555"/>
      <c r="BL5" s="555"/>
      <c r="BM5" s="555"/>
      <c r="BN5" s="555"/>
      <c r="BO5" s="555"/>
      <c r="BP5" s="555"/>
      <c r="BQ5" s="555"/>
      <c r="BR5" s="555"/>
      <c r="BS5" s="555"/>
      <c r="BT5" s="555"/>
      <c r="BU5" s="555"/>
      <c r="BV5" s="555"/>
      <c r="BW5" s="555"/>
      <c r="BX5" s="555"/>
      <c r="BY5" s="555"/>
      <c r="BZ5" s="555"/>
      <c r="CA5" s="555"/>
      <c r="CB5" s="555"/>
      <c r="CC5" s="555"/>
      <c r="CD5" s="555"/>
      <c r="CE5" s="555"/>
      <c r="CF5" s="555"/>
      <c r="CG5" s="555"/>
      <c r="CH5" s="555"/>
      <c r="CI5" s="555"/>
      <c r="CJ5" s="555"/>
      <c r="CK5" s="555"/>
      <c r="CL5" s="555"/>
      <c r="CM5" s="555"/>
      <c r="CN5" s="555"/>
      <c r="CO5" s="555"/>
      <c r="CP5" s="555"/>
      <c r="CQ5" s="555"/>
      <c r="CR5" s="555"/>
      <c r="CS5" s="555"/>
      <c r="CT5" s="555"/>
      <c r="CU5" s="555"/>
      <c r="CV5" s="555"/>
      <c r="CW5" s="555"/>
      <c r="CX5" s="555"/>
      <c r="CY5" s="555"/>
      <c r="CZ5" s="555"/>
      <c r="DA5" s="555"/>
      <c r="DB5" s="555"/>
      <c r="DC5" s="555"/>
      <c r="DD5" s="555"/>
      <c r="DE5" s="555"/>
      <c r="DF5" s="555"/>
      <c r="DG5" s="555"/>
      <c r="DH5" s="555"/>
      <c r="DI5" s="555"/>
      <c r="DJ5" s="555"/>
      <c r="DK5" s="555"/>
      <c r="DL5" s="555"/>
      <c r="DM5" s="555"/>
      <c r="DN5" s="555"/>
      <c r="DO5" s="555"/>
      <c r="DP5" s="555"/>
      <c r="DQ5" s="555"/>
      <c r="DR5" s="555"/>
      <c r="DS5" s="555"/>
      <c r="DT5" s="555"/>
      <c r="DU5" s="555"/>
      <c r="DV5" s="555"/>
      <c r="DW5" s="555"/>
      <c r="DX5" s="555"/>
      <c r="DY5" s="555"/>
      <c r="DZ5" s="555"/>
      <c r="EA5" s="555"/>
      <c r="EB5" s="555"/>
      <c r="EC5" s="555"/>
      <c r="ED5" s="555"/>
      <c r="EE5" s="555"/>
      <c r="EF5" s="555"/>
      <c r="EG5" s="555"/>
      <c r="EH5" s="555"/>
      <c r="EI5" s="555"/>
      <c r="EJ5" s="555"/>
      <c r="EK5" s="555"/>
      <c r="EL5" s="555"/>
    </row>
    <row r="6" s="559" customFormat="true" ht="12.75" hidden="false" customHeight="false" outlineLevel="0" collapsed="false">
      <c r="A6" s="565" t="n">
        <f aca="false">IF(B6="","",A5+1)</f>
        <v>5</v>
      </c>
      <c r="B6" s="561" t="n">
        <v>22.01</v>
      </c>
      <c r="C6" s="562"/>
      <c r="D6" s="555"/>
      <c r="E6" s="555"/>
      <c r="F6" s="555"/>
      <c r="G6" s="555"/>
      <c r="H6" s="555"/>
      <c r="I6" s="555"/>
      <c r="J6" s="555"/>
      <c r="K6" s="555"/>
      <c r="L6" s="557"/>
      <c r="M6" s="563"/>
      <c r="N6" s="563"/>
      <c r="O6" s="555"/>
      <c r="P6" s="555"/>
      <c r="Q6" s="555"/>
      <c r="R6" s="555"/>
      <c r="S6" s="555"/>
      <c r="T6" s="555"/>
      <c r="U6" s="555"/>
      <c r="V6" s="555"/>
      <c r="W6" s="555"/>
      <c r="X6" s="555"/>
      <c r="Y6" s="555"/>
      <c r="Z6" s="555"/>
      <c r="AA6" s="555"/>
      <c r="AB6" s="555"/>
      <c r="AC6" s="555"/>
      <c r="AD6" s="555"/>
      <c r="AE6" s="555"/>
      <c r="AF6" s="555"/>
      <c r="AG6" s="555"/>
      <c r="AH6" s="555"/>
      <c r="AI6" s="555"/>
      <c r="AJ6" s="555"/>
      <c r="AK6" s="555"/>
      <c r="AL6" s="555"/>
      <c r="AM6" s="555"/>
      <c r="AN6" s="555"/>
      <c r="AO6" s="555"/>
      <c r="AP6" s="555"/>
      <c r="AQ6" s="555"/>
      <c r="AR6" s="555"/>
      <c r="AS6" s="555"/>
      <c r="AT6" s="555"/>
      <c r="AU6" s="555"/>
      <c r="AV6" s="555"/>
      <c r="AW6" s="555"/>
      <c r="AX6" s="555"/>
      <c r="AY6" s="555"/>
      <c r="AZ6" s="555"/>
      <c r="BA6" s="555"/>
      <c r="BB6" s="555"/>
      <c r="BC6" s="555"/>
      <c r="BD6" s="555"/>
      <c r="BE6" s="555"/>
      <c r="BF6" s="555"/>
      <c r="BG6" s="555"/>
      <c r="BH6" s="555"/>
      <c r="BI6" s="555"/>
      <c r="BJ6" s="555"/>
      <c r="BK6" s="555"/>
      <c r="BL6" s="555"/>
      <c r="BM6" s="555"/>
      <c r="BN6" s="555"/>
      <c r="BO6" s="555"/>
      <c r="BP6" s="555"/>
      <c r="BQ6" s="555"/>
      <c r="BR6" s="555"/>
      <c r="BS6" s="555"/>
      <c r="BT6" s="555"/>
      <c r="BU6" s="555"/>
      <c r="BV6" s="555"/>
      <c r="BW6" s="555"/>
      <c r="BX6" s="555"/>
      <c r="BY6" s="555"/>
      <c r="BZ6" s="555"/>
      <c r="CA6" s="555"/>
      <c r="CB6" s="555"/>
      <c r="CC6" s="555"/>
      <c r="CD6" s="555"/>
      <c r="CE6" s="555"/>
      <c r="CF6" s="555"/>
      <c r="CG6" s="555"/>
      <c r="CH6" s="555"/>
      <c r="CI6" s="555"/>
      <c r="CJ6" s="555"/>
      <c r="CK6" s="555"/>
      <c r="CL6" s="555"/>
      <c r="CM6" s="555"/>
      <c r="CN6" s="555"/>
      <c r="CO6" s="555"/>
      <c r="CP6" s="555"/>
      <c r="CQ6" s="555"/>
      <c r="CR6" s="555"/>
      <c r="CS6" s="555"/>
      <c r="CT6" s="555"/>
      <c r="CU6" s="555"/>
      <c r="CV6" s="555"/>
      <c r="CW6" s="555"/>
      <c r="CX6" s="555"/>
      <c r="CY6" s="555"/>
      <c r="CZ6" s="555"/>
      <c r="DA6" s="555"/>
      <c r="DB6" s="555"/>
      <c r="DC6" s="555"/>
      <c r="DD6" s="555"/>
      <c r="DE6" s="555"/>
      <c r="DF6" s="555"/>
      <c r="DG6" s="555"/>
      <c r="DH6" s="555"/>
      <c r="DI6" s="555"/>
      <c r="DJ6" s="555"/>
      <c r="DK6" s="555"/>
      <c r="DL6" s="555"/>
      <c r="DM6" s="555"/>
      <c r="DN6" s="555"/>
      <c r="DO6" s="555"/>
      <c r="DP6" s="555"/>
      <c r="DQ6" s="555"/>
      <c r="DR6" s="555"/>
      <c r="DS6" s="555"/>
      <c r="DT6" s="555"/>
      <c r="DU6" s="555"/>
      <c r="DV6" s="555"/>
      <c r="DW6" s="555"/>
      <c r="DX6" s="555"/>
      <c r="DY6" s="555"/>
      <c r="DZ6" s="555"/>
      <c r="EA6" s="555"/>
      <c r="EB6" s="555"/>
      <c r="EC6" s="555"/>
      <c r="ED6" s="555"/>
      <c r="EE6" s="555"/>
      <c r="EF6" s="555"/>
      <c r="EG6" s="555"/>
      <c r="EH6" s="555"/>
      <c r="EI6" s="555"/>
      <c r="EJ6" s="555"/>
      <c r="EK6" s="555"/>
      <c r="EL6" s="555"/>
    </row>
    <row r="7" s="559" customFormat="true" ht="12.75" hidden="false" customHeight="false" outlineLevel="0" collapsed="false">
      <c r="A7" s="565" t="str">
        <f aca="false">IF(B7="","",A6+1)</f>
        <v/>
      </c>
      <c r="B7" s="561"/>
      <c r="C7" s="562"/>
      <c r="D7" s="555"/>
      <c r="E7" s="555"/>
      <c r="F7" s="555"/>
      <c r="G7" s="555"/>
      <c r="H7" s="555"/>
      <c r="I7" s="555"/>
      <c r="J7" s="555"/>
      <c r="K7" s="555"/>
      <c r="L7" s="557"/>
      <c r="M7" s="563"/>
      <c r="N7" s="563"/>
      <c r="O7" s="555"/>
      <c r="P7" s="555"/>
      <c r="Q7" s="555"/>
      <c r="R7" s="555"/>
      <c r="S7" s="555"/>
      <c r="T7" s="555"/>
      <c r="U7" s="555"/>
      <c r="V7" s="555"/>
      <c r="W7" s="555"/>
      <c r="X7" s="555"/>
      <c r="Y7" s="555"/>
      <c r="Z7" s="555"/>
      <c r="AA7" s="555"/>
      <c r="AB7" s="555"/>
      <c r="AC7" s="555"/>
      <c r="AD7" s="555"/>
      <c r="AE7" s="555"/>
      <c r="AF7" s="555"/>
      <c r="AG7" s="555"/>
      <c r="AH7" s="555"/>
      <c r="AI7" s="555"/>
      <c r="AJ7" s="555"/>
      <c r="AK7" s="555"/>
      <c r="AL7" s="555"/>
      <c r="AM7" s="555"/>
      <c r="AN7" s="555"/>
      <c r="AO7" s="555"/>
      <c r="AP7" s="555"/>
      <c r="AQ7" s="555"/>
      <c r="AR7" s="555"/>
      <c r="AS7" s="555"/>
      <c r="AT7" s="555"/>
      <c r="AU7" s="555"/>
      <c r="AV7" s="555"/>
      <c r="AW7" s="555"/>
      <c r="AX7" s="555"/>
      <c r="AY7" s="555"/>
      <c r="AZ7" s="555"/>
      <c r="BA7" s="555"/>
      <c r="BB7" s="555"/>
      <c r="BC7" s="555"/>
      <c r="BD7" s="555"/>
      <c r="BE7" s="555"/>
      <c r="BF7" s="555"/>
      <c r="BG7" s="555"/>
      <c r="BH7" s="555"/>
      <c r="BI7" s="555"/>
      <c r="BJ7" s="555"/>
      <c r="BK7" s="555"/>
      <c r="BL7" s="555"/>
      <c r="BM7" s="555"/>
      <c r="BN7" s="555"/>
      <c r="BO7" s="555"/>
      <c r="BP7" s="555"/>
      <c r="BQ7" s="555"/>
      <c r="BR7" s="555"/>
      <c r="BS7" s="555"/>
      <c r="BT7" s="555"/>
      <c r="BU7" s="555"/>
      <c r="BV7" s="555"/>
      <c r="BW7" s="555"/>
      <c r="BX7" s="555"/>
      <c r="BY7" s="555"/>
      <c r="BZ7" s="555"/>
      <c r="CA7" s="555"/>
      <c r="CB7" s="555"/>
      <c r="CC7" s="555"/>
      <c r="CD7" s="555"/>
      <c r="CE7" s="555"/>
      <c r="CF7" s="555"/>
      <c r="CG7" s="555"/>
      <c r="CH7" s="555"/>
      <c r="CI7" s="555"/>
      <c r="CJ7" s="555"/>
      <c r="CK7" s="555"/>
      <c r="CL7" s="555"/>
      <c r="CM7" s="555"/>
      <c r="CN7" s="555"/>
      <c r="CO7" s="555"/>
      <c r="CP7" s="555"/>
      <c r="CQ7" s="555"/>
      <c r="CR7" s="555"/>
      <c r="CS7" s="555"/>
      <c r="CT7" s="555"/>
      <c r="CU7" s="555"/>
      <c r="CV7" s="555"/>
      <c r="CW7" s="555"/>
      <c r="CX7" s="555"/>
      <c r="CY7" s="555"/>
      <c r="CZ7" s="555"/>
      <c r="DA7" s="555"/>
      <c r="DB7" s="555"/>
      <c r="DC7" s="555"/>
      <c r="DD7" s="555"/>
      <c r="DE7" s="555"/>
      <c r="DF7" s="555"/>
      <c r="DG7" s="555"/>
      <c r="DH7" s="555"/>
      <c r="DI7" s="555"/>
      <c r="DJ7" s="555"/>
      <c r="DK7" s="555"/>
      <c r="DL7" s="555"/>
      <c r="DM7" s="555"/>
      <c r="DN7" s="555"/>
      <c r="DO7" s="555"/>
      <c r="DP7" s="555"/>
      <c r="DQ7" s="555"/>
      <c r="DR7" s="555"/>
      <c r="DS7" s="555"/>
      <c r="DT7" s="555"/>
      <c r="DU7" s="555"/>
      <c r="DV7" s="555"/>
      <c r="DW7" s="555"/>
      <c r="DX7" s="555"/>
      <c r="DY7" s="555"/>
      <c r="DZ7" s="555"/>
      <c r="EA7" s="555"/>
      <c r="EB7" s="555"/>
      <c r="EC7" s="555"/>
      <c r="ED7" s="555"/>
      <c r="EE7" s="555"/>
      <c r="EF7" s="555"/>
      <c r="EG7" s="555"/>
      <c r="EH7" s="555"/>
      <c r="EI7" s="555"/>
      <c r="EJ7" s="555"/>
      <c r="EK7" s="555"/>
      <c r="EL7" s="555"/>
    </row>
    <row r="8" s="559" customFormat="true" ht="12.75" hidden="false" customHeight="false" outlineLevel="0" collapsed="false">
      <c r="A8" s="565" t="str">
        <f aca="false">IF(B8="","",A7+1)</f>
        <v/>
      </c>
      <c r="B8" s="561"/>
      <c r="C8" s="562"/>
      <c r="D8" s="555"/>
      <c r="E8" s="555"/>
      <c r="F8" s="555"/>
      <c r="G8" s="555"/>
      <c r="H8" s="555"/>
      <c r="I8" s="555"/>
      <c r="J8" s="555"/>
      <c r="K8" s="555"/>
      <c r="L8" s="557"/>
      <c r="M8" s="563"/>
      <c r="N8" s="563"/>
      <c r="O8" s="555"/>
      <c r="P8" s="555"/>
      <c r="Q8" s="555"/>
      <c r="R8" s="555"/>
      <c r="S8" s="555"/>
      <c r="T8" s="555"/>
      <c r="U8" s="555"/>
      <c r="V8" s="555"/>
      <c r="W8" s="555"/>
      <c r="X8" s="555"/>
      <c r="Y8" s="555"/>
      <c r="Z8" s="555"/>
      <c r="AA8" s="555"/>
      <c r="AB8" s="555"/>
      <c r="AC8" s="555"/>
      <c r="AD8" s="555"/>
      <c r="AE8" s="555"/>
      <c r="AF8" s="555"/>
      <c r="AG8" s="555"/>
      <c r="AH8" s="555"/>
      <c r="AI8" s="555"/>
      <c r="AJ8" s="555"/>
      <c r="AK8" s="555"/>
      <c r="AL8" s="555"/>
      <c r="AM8" s="555"/>
      <c r="AN8" s="555"/>
      <c r="AO8" s="555"/>
      <c r="AP8" s="555"/>
      <c r="AQ8" s="555"/>
      <c r="AR8" s="555"/>
      <c r="AS8" s="555"/>
      <c r="AT8" s="555"/>
      <c r="AU8" s="555"/>
      <c r="AV8" s="555"/>
      <c r="AW8" s="555"/>
      <c r="AX8" s="555"/>
      <c r="AY8" s="555"/>
      <c r="AZ8" s="555"/>
      <c r="BA8" s="555"/>
      <c r="BB8" s="555"/>
      <c r="BC8" s="555"/>
      <c r="BD8" s="555"/>
      <c r="BE8" s="555"/>
      <c r="BF8" s="555"/>
      <c r="BG8" s="555"/>
      <c r="BH8" s="555"/>
      <c r="BI8" s="555"/>
      <c r="BJ8" s="555"/>
      <c r="BK8" s="555"/>
      <c r="BL8" s="555"/>
      <c r="BM8" s="555"/>
      <c r="BN8" s="555"/>
      <c r="BO8" s="555"/>
      <c r="BP8" s="555"/>
      <c r="BQ8" s="555"/>
      <c r="BR8" s="555"/>
      <c r="BS8" s="555"/>
      <c r="BT8" s="555"/>
      <c r="BU8" s="555"/>
      <c r="BV8" s="555"/>
      <c r="BW8" s="555"/>
      <c r="BX8" s="555"/>
      <c r="BY8" s="555"/>
      <c r="BZ8" s="555"/>
      <c r="CA8" s="555"/>
      <c r="CB8" s="555"/>
      <c r="CC8" s="555"/>
      <c r="CD8" s="555"/>
      <c r="CE8" s="555"/>
      <c r="CF8" s="555"/>
      <c r="CG8" s="555"/>
      <c r="CH8" s="555"/>
      <c r="CI8" s="555"/>
      <c r="CJ8" s="555"/>
      <c r="CK8" s="555"/>
      <c r="CL8" s="555"/>
      <c r="CM8" s="555"/>
      <c r="CN8" s="555"/>
      <c r="CO8" s="555"/>
      <c r="CP8" s="555"/>
      <c r="CQ8" s="555"/>
      <c r="CR8" s="555"/>
      <c r="CS8" s="555"/>
      <c r="CT8" s="555"/>
      <c r="CU8" s="555"/>
      <c r="CV8" s="555"/>
      <c r="CW8" s="555"/>
      <c r="CX8" s="555"/>
      <c r="CY8" s="555"/>
      <c r="CZ8" s="555"/>
      <c r="DA8" s="555"/>
      <c r="DB8" s="555"/>
      <c r="DC8" s="555"/>
      <c r="DD8" s="555"/>
      <c r="DE8" s="555"/>
      <c r="DF8" s="555"/>
      <c r="DG8" s="555"/>
      <c r="DH8" s="555"/>
      <c r="DI8" s="555"/>
      <c r="DJ8" s="555"/>
      <c r="DK8" s="555"/>
      <c r="DL8" s="555"/>
      <c r="DM8" s="555"/>
      <c r="DN8" s="555"/>
      <c r="DO8" s="555"/>
      <c r="DP8" s="555"/>
      <c r="DQ8" s="555"/>
      <c r="DR8" s="555"/>
      <c r="DS8" s="555"/>
      <c r="DT8" s="555"/>
      <c r="DU8" s="555"/>
      <c r="DV8" s="555"/>
      <c r="DW8" s="555"/>
      <c r="DX8" s="555"/>
      <c r="DY8" s="555"/>
      <c r="DZ8" s="555"/>
      <c r="EA8" s="555"/>
      <c r="EB8" s="555"/>
      <c r="EC8" s="555"/>
      <c r="ED8" s="555"/>
      <c r="EE8" s="555"/>
      <c r="EF8" s="555"/>
      <c r="EG8" s="555"/>
      <c r="EH8" s="555"/>
      <c r="EI8" s="555"/>
      <c r="EJ8" s="555"/>
      <c r="EK8" s="555"/>
      <c r="EL8" s="555"/>
    </row>
    <row r="9" s="559" customFormat="true" ht="12.75" hidden="false" customHeight="false" outlineLevel="0" collapsed="false">
      <c r="A9" s="565" t="str">
        <f aca="false">IF(B9="","",A8+1)</f>
        <v/>
      </c>
      <c r="B9" s="561"/>
      <c r="C9" s="562"/>
      <c r="D9" s="555"/>
      <c r="E9" s="555"/>
      <c r="F9" s="555"/>
      <c r="G9" s="555"/>
      <c r="H9" s="555"/>
      <c r="I9" s="555"/>
      <c r="J9" s="555"/>
      <c r="K9" s="555"/>
      <c r="L9" s="557"/>
      <c r="M9" s="563"/>
      <c r="N9" s="563"/>
      <c r="O9" s="555"/>
      <c r="P9" s="555"/>
      <c r="Q9" s="555"/>
      <c r="R9" s="555"/>
      <c r="S9" s="555"/>
      <c r="T9" s="555"/>
      <c r="U9" s="555"/>
      <c r="V9" s="555"/>
      <c r="W9" s="555"/>
      <c r="X9" s="555"/>
      <c r="Y9" s="555"/>
      <c r="Z9" s="555"/>
      <c r="AA9" s="555"/>
      <c r="AB9" s="555"/>
      <c r="AC9" s="555"/>
      <c r="AD9" s="555"/>
      <c r="AE9" s="555"/>
      <c r="AF9" s="555"/>
      <c r="AG9" s="555"/>
      <c r="AH9" s="555"/>
      <c r="AI9" s="555"/>
      <c r="AJ9" s="555"/>
      <c r="AK9" s="555"/>
      <c r="AL9" s="555"/>
      <c r="AM9" s="555"/>
      <c r="AN9" s="555"/>
      <c r="AO9" s="555"/>
      <c r="AP9" s="555"/>
      <c r="AQ9" s="555"/>
      <c r="AR9" s="555"/>
      <c r="AS9" s="555"/>
      <c r="AT9" s="555"/>
      <c r="AU9" s="555"/>
      <c r="AV9" s="555"/>
      <c r="AW9" s="555"/>
      <c r="AX9" s="555"/>
      <c r="AY9" s="555"/>
      <c r="AZ9" s="555"/>
      <c r="BA9" s="555"/>
      <c r="BB9" s="555"/>
      <c r="BC9" s="555"/>
      <c r="BD9" s="555"/>
      <c r="BE9" s="555"/>
      <c r="BF9" s="555"/>
      <c r="BG9" s="555"/>
      <c r="BH9" s="555"/>
      <c r="BI9" s="555"/>
      <c r="BJ9" s="555"/>
      <c r="BK9" s="555"/>
      <c r="BL9" s="555"/>
      <c r="BM9" s="555"/>
      <c r="BN9" s="555"/>
      <c r="BO9" s="555"/>
      <c r="BP9" s="555"/>
      <c r="BQ9" s="555"/>
      <c r="BR9" s="555"/>
      <c r="BS9" s="555"/>
      <c r="BT9" s="555"/>
      <c r="BU9" s="555"/>
      <c r="BV9" s="555"/>
      <c r="BW9" s="555"/>
      <c r="BX9" s="555"/>
      <c r="BY9" s="555"/>
      <c r="BZ9" s="555"/>
      <c r="CA9" s="555"/>
      <c r="CB9" s="555"/>
      <c r="CC9" s="555"/>
      <c r="CD9" s="555"/>
      <c r="CE9" s="555"/>
      <c r="CF9" s="555"/>
      <c r="CG9" s="555"/>
      <c r="CH9" s="555"/>
      <c r="CI9" s="555"/>
      <c r="CJ9" s="555"/>
      <c r="CK9" s="555"/>
      <c r="CL9" s="555"/>
      <c r="CM9" s="555"/>
      <c r="CN9" s="555"/>
      <c r="CO9" s="555"/>
      <c r="CP9" s="555"/>
      <c r="CQ9" s="555"/>
      <c r="CR9" s="555"/>
      <c r="CS9" s="555"/>
      <c r="CT9" s="555"/>
      <c r="CU9" s="555"/>
      <c r="CV9" s="555"/>
      <c r="CW9" s="555"/>
      <c r="CX9" s="555"/>
      <c r="CY9" s="555"/>
      <c r="CZ9" s="555"/>
      <c r="DA9" s="555"/>
      <c r="DB9" s="555"/>
      <c r="DC9" s="555"/>
      <c r="DD9" s="555"/>
      <c r="DE9" s="555"/>
      <c r="DF9" s="555"/>
      <c r="DG9" s="555"/>
      <c r="DH9" s="555"/>
      <c r="DI9" s="555"/>
      <c r="DJ9" s="555"/>
      <c r="DK9" s="555"/>
      <c r="DL9" s="555"/>
      <c r="DM9" s="555"/>
      <c r="DN9" s="555"/>
      <c r="DO9" s="555"/>
      <c r="DP9" s="555"/>
      <c r="DQ9" s="555"/>
      <c r="DR9" s="555"/>
      <c r="DS9" s="555"/>
      <c r="DT9" s="555"/>
      <c r="DU9" s="555"/>
      <c r="DV9" s="555"/>
      <c r="DW9" s="555"/>
      <c r="DX9" s="555"/>
      <c r="DY9" s="555"/>
      <c r="DZ9" s="555"/>
      <c r="EA9" s="555"/>
      <c r="EB9" s="555"/>
      <c r="EC9" s="555"/>
      <c r="ED9" s="555"/>
      <c r="EE9" s="555"/>
      <c r="EF9" s="555"/>
      <c r="EG9" s="555"/>
      <c r="EH9" s="555"/>
      <c r="EI9" s="555"/>
      <c r="EJ9" s="555"/>
      <c r="EK9" s="555"/>
      <c r="EL9" s="555"/>
    </row>
    <row r="10" s="559" customFormat="true" ht="12.75" hidden="false" customHeight="false" outlineLevel="0" collapsed="false">
      <c r="A10" s="565" t="str">
        <f aca="false">IF(B10="","",A9+1)</f>
        <v/>
      </c>
      <c r="B10" s="561"/>
      <c r="C10" s="562"/>
      <c r="D10" s="555"/>
      <c r="E10" s="555"/>
      <c r="F10" s="555"/>
      <c r="G10" s="555"/>
      <c r="H10" s="555"/>
      <c r="I10" s="555"/>
      <c r="J10" s="555"/>
      <c r="K10" s="555"/>
      <c r="L10" s="557"/>
      <c r="M10" s="563"/>
      <c r="N10" s="563"/>
      <c r="O10" s="555"/>
      <c r="P10" s="555"/>
      <c r="Q10" s="555"/>
      <c r="R10" s="555"/>
      <c r="S10" s="555"/>
      <c r="T10" s="555"/>
      <c r="U10" s="555"/>
      <c r="V10" s="555"/>
      <c r="W10" s="555"/>
      <c r="X10" s="555"/>
      <c r="Y10" s="555"/>
      <c r="Z10" s="555"/>
      <c r="AA10" s="555"/>
      <c r="AB10" s="555"/>
      <c r="AC10" s="555"/>
      <c r="AD10" s="555"/>
      <c r="AE10" s="555"/>
      <c r="AF10" s="555"/>
      <c r="AG10" s="555"/>
      <c r="AH10" s="555"/>
      <c r="AI10" s="555"/>
      <c r="AJ10" s="555"/>
      <c r="AK10" s="555"/>
      <c r="AL10" s="555"/>
      <c r="AM10" s="555"/>
      <c r="AN10" s="555"/>
      <c r="AO10" s="555"/>
      <c r="AP10" s="555"/>
      <c r="AQ10" s="555"/>
      <c r="AR10" s="555"/>
      <c r="AS10" s="555"/>
      <c r="AT10" s="555"/>
      <c r="AU10" s="555"/>
      <c r="AV10" s="555"/>
      <c r="AW10" s="555"/>
      <c r="AX10" s="555"/>
      <c r="AY10" s="555"/>
      <c r="AZ10" s="555"/>
      <c r="BA10" s="555"/>
      <c r="BB10" s="555"/>
      <c r="BC10" s="555"/>
      <c r="BD10" s="555"/>
      <c r="BE10" s="555"/>
      <c r="BF10" s="555"/>
      <c r="BG10" s="555"/>
      <c r="BH10" s="555"/>
      <c r="BI10" s="555"/>
      <c r="BJ10" s="555"/>
      <c r="BK10" s="555"/>
      <c r="BL10" s="555"/>
      <c r="BM10" s="555"/>
      <c r="BN10" s="555"/>
      <c r="BO10" s="555"/>
      <c r="BP10" s="555"/>
      <c r="BQ10" s="555"/>
      <c r="BR10" s="555"/>
      <c r="BS10" s="555"/>
      <c r="BT10" s="555"/>
      <c r="BU10" s="555"/>
      <c r="BV10" s="555"/>
      <c r="BW10" s="555"/>
      <c r="BX10" s="555"/>
      <c r="BY10" s="555"/>
      <c r="BZ10" s="555"/>
      <c r="CA10" s="555"/>
      <c r="CB10" s="555"/>
      <c r="CC10" s="555"/>
      <c r="CD10" s="555"/>
      <c r="CE10" s="555"/>
      <c r="CF10" s="555"/>
      <c r="CG10" s="555"/>
      <c r="CH10" s="555"/>
      <c r="CI10" s="555"/>
      <c r="CJ10" s="555"/>
      <c r="CK10" s="555"/>
      <c r="CL10" s="555"/>
      <c r="CM10" s="555"/>
      <c r="CN10" s="555"/>
      <c r="CO10" s="555"/>
      <c r="CP10" s="555"/>
      <c r="CQ10" s="555"/>
      <c r="CR10" s="555"/>
      <c r="CS10" s="555"/>
      <c r="CT10" s="555"/>
      <c r="CU10" s="555"/>
      <c r="CV10" s="555"/>
      <c r="CW10" s="555"/>
      <c r="CX10" s="555"/>
      <c r="CY10" s="555"/>
      <c r="CZ10" s="555"/>
      <c r="DA10" s="555"/>
      <c r="DB10" s="555"/>
      <c r="DC10" s="555"/>
      <c r="DD10" s="555"/>
      <c r="DE10" s="555"/>
      <c r="DF10" s="555"/>
      <c r="DG10" s="555"/>
      <c r="DH10" s="555"/>
      <c r="DI10" s="555"/>
      <c r="DJ10" s="555"/>
      <c r="DK10" s="555"/>
      <c r="DL10" s="555"/>
      <c r="DM10" s="555"/>
      <c r="DN10" s="555"/>
      <c r="DO10" s="555"/>
      <c r="DP10" s="555"/>
      <c r="DQ10" s="555"/>
      <c r="DR10" s="555"/>
      <c r="DS10" s="555"/>
      <c r="DT10" s="555"/>
      <c r="DU10" s="555"/>
      <c r="DV10" s="555"/>
      <c r="DW10" s="555"/>
      <c r="DX10" s="555"/>
      <c r="DY10" s="555"/>
      <c r="DZ10" s="555"/>
      <c r="EA10" s="555"/>
      <c r="EB10" s="555"/>
      <c r="EC10" s="555"/>
      <c r="ED10" s="555"/>
      <c r="EE10" s="555"/>
      <c r="EF10" s="555"/>
      <c r="EG10" s="555"/>
      <c r="EH10" s="555"/>
      <c r="EI10" s="555"/>
      <c r="EJ10" s="555"/>
      <c r="EK10" s="555"/>
      <c r="EL10" s="555"/>
    </row>
    <row r="11" s="559" customFormat="true" ht="12.75" hidden="false" customHeight="false" outlineLevel="0" collapsed="false">
      <c r="A11" s="565" t="str">
        <f aca="false">IF(B11="","",A10+1)</f>
        <v/>
      </c>
      <c r="B11" s="561"/>
      <c r="C11" s="562"/>
      <c r="D11" s="555"/>
      <c r="E11" s="555"/>
      <c r="F11" s="555"/>
      <c r="G11" s="555"/>
      <c r="H11" s="555"/>
      <c r="I11" s="555"/>
      <c r="J11" s="555"/>
      <c r="K11" s="555"/>
      <c r="L11" s="557"/>
      <c r="M11" s="563"/>
      <c r="N11" s="563"/>
      <c r="O11" s="555"/>
      <c r="P11" s="555"/>
      <c r="Q11" s="555"/>
      <c r="R11" s="555"/>
      <c r="S11" s="555"/>
      <c r="T11" s="555"/>
      <c r="U11" s="555"/>
      <c r="V11" s="555"/>
      <c r="W11" s="555"/>
      <c r="X11" s="555"/>
      <c r="Y11" s="555"/>
      <c r="Z11" s="555"/>
      <c r="AA11" s="555"/>
      <c r="AB11" s="555"/>
      <c r="AC11" s="555"/>
      <c r="AD11" s="555"/>
      <c r="AE11" s="555"/>
      <c r="AF11" s="555"/>
      <c r="AG11" s="555"/>
      <c r="AH11" s="555"/>
      <c r="AI11" s="555"/>
      <c r="AJ11" s="555"/>
      <c r="AK11" s="555"/>
      <c r="AL11" s="555"/>
      <c r="AM11" s="555"/>
      <c r="AN11" s="555"/>
      <c r="AO11" s="555"/>
      <c r="AP11" s="555"/>
      <c r="AQ11" s="555"/>
      <c r="AR11" s="555"/>
      <c r="AS11" s="555"/>
      <c r="AT11" s="555"/>
      <c r="AU11" s="555"/>
      <c r="AV11" s="555"/>
      <c r="AW11" s="555"/>
      <c r="AX11" s="555"/>
      <c r="AY11" s="555"/>
      <c r="AZ11" s="555"/>
      <c r="BA11" s="555"/>
      <c r="BB11" s="555"/>
      <c r="BC11" s="555"/>
      <c r="BD11" s="555"/>
      <c r="BE11" s="555"/>
      <c r="BF11" s="555"/>
      <c r="BG11" s="555"/>
      <c r="BH11" s="555"/>
      <c r="BI11" s="555"/>
      <c r="BJ11" s="555"/>
      <c r="BK11" s="555"/>
      <c r="BL11" s="555"/>
      <c r="BM11" s="555"/>
      <c r="BN11" s="555"/>
      <c r="BO11" s="555"/>
      <c r="BP11" s="555"/>
      <c r="BQ11" s="555"/>
      <c r="BR11" s="555"/>
      <c r="BS11" s="555"/>
      <c r="BT11" s="555"/>
      <c r="BU11" s="555"/>
      <c r="BV11" s="555"/>
      <c r="BW11" s="555"/>
      <c r="BX11" s="555"/>
      <c r="BY11" s="555"/>
      <c r="BZ11" s="555"/>
      <c r="CA11" s="555"/>
      <c r="CB11" s="555"/>
      <c r="CC11" s="555"/>
      <c r="CD11" s="555"/>
      <c r="CE11" s="555"/>
      <c r="CF11" s="555"/>
      <c r="CG11" s="555"/>
      <c r="CH11" s="555"/>
      <c r="CI11" s="555"/>
      <c r="CJ11" s="555"/>
      <c r="CK11" s="555"/>
      <c r="CL11" s="555"/>
      <c r="CM11" s="555"/>
      <c r="CN11" s="555"/>
      <c r="CO11" s="555"/>
      <c r="CP11" s="555"/>
      <c r="CQ11" s="555"/>
      <c r="CR11" s="555"/>
      <c r="CS11" s="555"/>
      <c r="CT11" s="555"/>
      <c r="CU11" s="555"/>
      <c r="CV11" s="555"/>
      <c r="CW11" s="555"/>
      <c r="CX11" s="555"/>
      <c r="CY11" s="555"/>
      <c r="CZ11" s="555"/>
      <c r="DA11" s="555"/>
      <c r="DB11" s="555"/>
      <c r="DC11" s="555"/>
      <c r="DD11" s="555"/>
      <c r="DE11" s="555"/>
      <c r="DF11" s="555"/>
      <c r="DG11" s="555"/>
      <c r="DH11" s="555"/>
      <c r="DI11" s="555"/>
      <c r="DJ11" s="555"/>
      <c r="DK11" s="555"/>
      <c r="DL11" s="555"/>
      <c r="DM11" s="555"/>
      <c r="DN11" s="555"/>
      <c r="DO11" s="555"/>
      <c r="DP11" s="555"/>
      <c r="DQ11" s="555"/>
      <c r="DR11" s="555"/>
      <c r="DS11" s="555"/>
      <c r="DT11" s="555"/>
      <c r="DU11" s="555"/>
      <c r="DV11" s="555"/>
      <c r="DW11" s="555"/>
      <c r="DX11" s="555"/>
      <c r="DY11" s="555"/>
      <c r="DZ11" s="555"/>
      <c r="EA11" s="555"/>
      <c r="EB11" s="555"/>
      <c r="EC11" s="555"/>
      <c r="ED11" s="555"/>
      <c r="EE11" s="555"/>
      <c r="EF11" s="555"/>
      <c r="EG11" s="555"/>
      <c r="EH11" s="555"/>
      <c r="EI11" s="555"/>
      <c r="EJ11" s="555"/>
      <c r="EK11" s="555"/>
      <c r="EL11" s="555"/>
    </row>
    <row r="12" s="559" customFormat="true" ht="12.75" hidden="false" customHeight="false" outlineLevel="0" collapsed="false">
      <c r="A12" s="565" t="str">
        <f aca="false">IF(B12="","",A11+1)</f>
        <v/>
      </c>
      <c r="B12" s="561"/>
      <c r="C12" s="562"/>
      <c r="D12" s="555"/>
      <c r="E12" s="555"/>
      <c r="F12" s="555"/>
      <c r="G12" s="555"/>
      <c r="H12" s="555"/>
      <c r="I12" s="555"/>
      <c r="J12" s="555"/>
      <c r="K12" s="555"/>
      <c r="L12" s="557"/>
      <c r="M12" s="563"/>
      <c r="N12" s="563"/>
      <c r="O12" s="555"/>
      <c r="P12" s="555"/>
      <c r="Q12" s="555"/>
      <c r="R12" s="555"/>
      <c r="S12" s="555"/>
      <c r="T12" s="555"/>
      <c r="U12" s="555"/>
      <c r="V12" s="555"/>
      <c r="W12" s="555"/>
      <c r="X12" s="555"/>
      <c r="Y12" s="555"/>
      <c r="Z12" s="555"/>
      <c r="AA12" s="555"/>
      <c r="AB12" s="555"/>
      <c r="AC12" s="555"/>
      <c r="AD12" s="555"/>
      <c r="AE12" s="555"/>
      <c r="AF12" s="555"/>
      <c r="AG12" s="555"/>
      <c r="AH12" s="555"/>
      <c r="AI12" s="555"/>
      <c r="AJ12" s="555"/>
      <c r="AK12" s="555"/>
      <c r="AL12" s="555"/>
      <c r="AM12" s="555"/>
      <c r="AN12" s="555"/>
      <c r="AO12" s="555"/>
      <c r="AP12" s="555"/>
      <c r="AQ12" s="555"/>
      <c r="AR12" s="555"/>
      <c r="AS12" s="555"/>
      <c r="AT12" s="555"/>
      <c r="AU12" s="555"/>
      <c r="AV12" s="555"/>
      <c r="AW12" s="555"/>
      <c r="AX12" s="555"/>
      <c r="AY12" s="555"/>
      <c r="AZ12" s="555"/>
      <c r="BA12" s="555"/>
      <c r="BB12" s="555"/>
      <c r="BC12" s="555"/>
      <c r="BD12" s="555"/>
      <c r="BE12" s="555"/>
      <c r="BF12" s="555"/>
      <c r="BG12" s="555"/>
      <c r="BH12" s="555"/>
      <c r="BI12" s="555"/>
      <c r="BJ12" s="555"/>
      <c r="BK12" s="555"/>
      <c r="BL12" s="555"/>
      <c r="BM12" s="555"/>
      <c r="BN12" s="555"/>
      <c r="BO12" s="555"/>
      <c r="BP12" s="555"/>
      <c r="BQ12" s="555"/>
      <c r="BR12" s="555"/>
      <c r="BS12" s="555"/>
      <c r="BT12" s="555"/>
      <c r="BU12" s="555"/>
      <c r="BV12" s="555"/>
      <c r="BW12" s="555"/>
      <c r="BX12" s="555"/>
      <c r="BY12" s="555"/>
      <c r="BZ12" s="555"/>
      <c r="CA12" s="555"/>
      <c r="CB12" s="555"/>
      <c r="CC12" s="555"/>
      <c r="CD12" s="555"/>
      <c r="CE12" s="555"/>
      <c r="CF12" s="555"/>
      <c r="CG12" s="555"/>
      <c r="CH12" s="555"/>
      <c r="CI12" s="555"/>
      <c r="CJ12" s="555"/>
      <c r="CK12" s="555"/>
      <c r="CL12" s="555"/>
      <c r="CM12" s="555"/>
      <c r="CN12" s="555"/>
      <c r="CO12" s="555"/>
      <c r="CP12" s="555"/>
      <c r="CQ12" s="555"/>
      <c r="CR12" s="555"/>
      <c r="CS12" s="555"/>
      <c r="CT12" s="555"/>
      <c r="CU12" s="555"/>
      <c r="CV12" s="555"/>
      <c r="CW12" s="555"/>
      <c r="CX12" s="555"/>
      <c r="CY12" s="555"/>
      <c r="CZ12" s="555"/>
      <c r="DA12" s="555"/>
      <c r="DB12" s="555"/>
      <c r="DC12" s="555"/>
      <c r="DD12" s="555"/>
      <c r="DE12" s="555"/>
      <c r="DF12" s="555"/>
      <c r="DG12" s="555"/>
      <c r="DH12" s="555"/>
      <c r="DI12" s="555"/>
      <c r="DJ12" s="555"/>
      <c r="DK12" s="555"/>
      <c r="DL12" s="555"/>
      <c r="DM12" s="555"/>
      <c r="DN12" s="555"/>
      <c r="DO12" s="555"/>
      <c r="DP12" s="555"/>
      <c r="DQ12" s="555"/>
      <c r="DR12" s="555"/>
      <c r="DS12" s="555"/>
      <c r="DT12" s="555"/>
      <c r="DU12" s="555"/>
      <c r="DV12" s="555"/>
      <c r="DW12" s="555"/>
      <c r="DX12" s="555"/>
      <c r="DY12" s="555"/>
      <c r="DZ12" s="555"/>
      <c r="EA12" s="555"/>
      <c r="EB12" s="555"/>
      <c r="EC12" s="555"/>
      <c r="ED12" s="555"/>
      <c r="EE12" s="555"/>
      <c r="EF12" s="555"/>
      <c r="EG12" s="555"/>
      <c r="EH12" s="555"/>
      <c r="EI12" s="555"/>
      <c r="EJ12" s="555"/>
      <c r="EK12" s="555"/>
      <c r="EL12" s="555"/>
    </row>
    <row r="13" s="559" customFormat="true" ht="12.75" hidden="false" customHeight="false" outlineLevel="0" collapsed="false">
      <c r="A13" s="565" t="str">
        <f aca="false">IF(B13="","",A12+1)</f>
        <v/>
      </c>
      <c r="B13" s="561"/>
      <c r="C13" s="562"/>
      <c r="D13" s="555"/>
      <c r="E13" s="555"/>
      <c r="F13" s="555"/>
      <c r="G13" s="555"/>
      <c r="H13" s="555"/>
      <c r="I13" s="555"/>
      <c r="J13" s="555"/>
      <c r="K13" s="555"/>
      <c r="L13" s="557"/>
      <c r="M13" s="563"/>
      <c r="N13" s="563"/>
      <c r="O13" s="555"/>
      <c r="P13" s="555"/>
      <c r="Q13" s="555"/>
      <c r="R13" s="555"/>
      <c r="S13" s="555"/>
      <c r="T13" s="555"/>
      <c r="U13" s="555"/>
      <c r="V13" s="555"/>
      <c r="W13" s="555"/>
      <c r="X13" s="555"/>
      <c r="Y13" s="555"/>
      <c r="Z13" s="555"/>
      <c r="AA13" s="555"/>
      <c r="AB13" s="555"/>
      <c r="AC13" s="555"/>
      <c r="AD13" s="555"/>
      <c r="AE13" s="555"/>
      <c r="AF13" s="555"/>
      <c r="AG13" s="555"/>
      <c r="AH13" s="555"/>
      <c r="AI13" s="555"/>
      <c r="AJ13" s="555"/>
      <c r="AK13" s="555"/>
      <c r="AL13" s="555"/>
      <c r="AM13" s="555"/>
      <c r="AN13" s="555"/>
      <c r="AO13" s="555"/>
      <c r="AP13" s="555"/>
      <c r="AQ13" s="555"/>
      <c r="AR13" s="555"/>
      <c r="AS13" s="555"/>
      <c r="AT13" s="555"/>
      <c r="AU13" s="555"/>
      <c r="AV13" s="555"/>
      <c r="AW13" s="555"/>
      <c r="AX13" s="555"/>
      <c r="AY13" s="555"/>
      <c r="AZ13" s="555"/>
      <c r="BA13" s="555"/>
      <c r="BB13" s="555"/>
      <c r="BC13" s="555"/>
      <c r="BD13" s="555"/>
      <c r="BE13" s="555"/>
      <c r="BF13" s="555"/>
      <c r="BG13" s="555"/>
      <c r="BH13" s="555"/>
      <c r="BI13" s="555"/>
      <c r="BJ13" s="555"/>
      <c r="BK13" s="555"/>
      <c r="BL13" s="555"/>
      <c r="BM13" s="555"/>
      <c r="BN13" s="555"/>
      <c r="BO13" s="555"/>
      <c r="BP13" s="555"/>
      <c r="BQ13" s="555"/>
      <c r="BR13" s="555"/>
      <c r="BS13" s="555"/>
      <c r="BT13" s="555"/>
      <c r="BU13" s="555"/>
      <c r="BV13" s="555"/>
      <c r="BW13" s="555"/>
      <c r="BX13" s="555"/>
      <c r="BY13" s="555"/>
      <c r="BZ13" s="555"/>
      <c r="CA13" s="555"/>
      <c r="CB13" s="555"/>
      <c r="CC13" s="555"/>
      <c r="CD13" s="555"/>
      <c r="CE13" s="555"/>
      <c r="CF13" s="555"/>
      <c r="CG13" s="555"/>
      <c r="CH13" s="555"/>
      <c r="CI13" s="555"/>
      <c r="CJ13" s="555"/>
      <c r="CK13" s="555"/>
      <c r="CL13" s="555"/>
      <c r="CM13" s="555"/>
      <c r="CN13" s="555"/>
      <c r="CO13" s="555"/>
      <c r="CP13" s="555"/>
      <c r="CQ13" s="555"/>
      <c r="CR13" s="555"/>
      <c r="CS13" s="555"/>
      <c r="CT13" s="555"/>
      <c r="CU13" s="555"/>
      <c r="CV13" s="555"/>
      <c r="CW13" s="555"/>
      <c r="CX13" s="555"/>
      <c r="CY13" s="555"/>
      <c r="CZ13" s="555"/>
      <c r="DA13" s="555"/>
      <c r="DB13" s="555"/>
      <c r="DC13" s="555"/>
      <c r="DD13" s="555"/>
      <c r="DE13" s="555"/>
      <c r="DF13" s="555"/>
      <c r="DG13" s="555"/>
      <c r="DH13" s="555"/>
      <c r="DI13" s="555"/>
      <c r="DJ13" s="555"/>
      <c r="DK13" s="555"/>
      <c r="DL13" s="555"/>
      <c r="DM13" s="555"/>
      <c r="DN13" s="555"/>
      <c r="DO13" s="555"/>
      <c r="DP13" s="555"/>
      <c r="DQ13" s="555"/>
      <c r="DR13" s="555"/>
      <c r="DS13" s="555"/>
      <c r="DT13" s="555"/>
      <c r="DU13" s="555"/>
      <c r="DV13" s="555"/>
      <c r="DW13" s="555"/>
      <c r="DX13" s="555"/>
      <c r="DY13" s="555"/>
      <c r="DZ13" s="555"/>
      <c r="EA13" s="555"/>
      <c r="EB13" s="555"/>
      <c r="EC13" s="555"/>
      <c r="ED13" s="555"/>
      <c r="EE13" s="555"/>
      <c r="EF13" s="555"/>
      <c r="EG13" s="555"/>
      <c r="EH13" s="555"/>
      <c r="EI13" s="555"/>
      <c r="EJ13" s="555"/>
      <c r="EK13" s="555"/>
      <c r="EL13" s="555"/>
    </row>
    <row r="14" s="559" customFormat="true" ht="12.75" hidden="false" customHeight="false" outlineLevel="0" collapsed="false">
      <c r="A14" s="565" t="str">
        <f aca="false">IF(B14="","",A13+1)</f>
        <v/>
      </c>
      <c r="B14" s="561"/>
      <c r="C14" s="562"/>
      <c r="D14" s="555"/>
      <c r="E14" s="555"/>
      <c r="F14" s="555"/>
      <c r="G14" s="555"/>
      <c r="H14" s="555"/>
      <c r="I14" s="555"/>
      <c r="J14" s="555"/>
      <c r="K14" s="555"/>
      <c r="L14" s="557"/>
      <c r="M14" s="563"/>
      <c r="N14" s="563"/>
      <c r="O14" s="555"/>
      <c r="P14" s="555"/>
      <c r="Q14" s="555"/>
      <c r="R14" s="555"/>
      <c r="S14" s="555"/>
      <c r="T14" s="555"/>
      <c r="U14" s="555"/>
      <c r="V14" s="555"/>
      <c r="W14" s="555"/>
      <c r="X14" s="555"/>
      <c r="Y14" s="555"/>
      <c r="Z14" s="555"/>
      <c r="AA14" s="555"/>
      <c r="AB14" s="555"/>
      <c r="AC14" s="555"/>
      <c r="AD14" s="555"/>
      <c r="AE14" s="555"/>
      <c r="AF14" s="555"/>
      <c r="AG14" s="555"/>
      <c r="AH14" s="555"/>
      <c r="AI14" s="555"/>
      <c r="AJ14" s="555"/>
      <c r="AK14" s="555"/>
      <c r="AL14" s="555"/>
      <c r="AM14" s="555"/>
      <c r="AN14" s="555"/>
      <c r="AO14" s="555"/>
      <c r="AP14" s="555"/>
      <c r="AQ14" s="555"/>
      <c r="AR14" s="555"/>
      <c r="AS14" s="555"/>
      <c r="AT14" s="555"/>
      <c r="AU14" s="555"/>
      <c r="AV14" s="555"/>
      <c r="AW14" s="555"/>
      <c r="AX14" s="555"/>
      <c r="AY14" s="555"/>
      <c r="AZ14" s="555"/>
      <c r="BA14" s="555"/>
      <c r="BB14" s="555"/>
      <c r="BC14" s="555"/>
      <c r="BD14" s="555"/>
      <c r="BE14" s="555"/>
      <c r="BF14" s="555"/>
      <c r="BG14" s="555"/>
      <c r="BH14" s="555"/>
      <c r="BI14" s="555"/>
      <c r="BJ14" s="555"/>
      <c r="BK14" s="555"/>
      <c r="BL14" s="555"/>
      <c r="BM14" s="555"/>
      <c r="BN14" s="555"/>
      <c r="BO14" s="555"/>
      <c r="BP14" s="555"/>
      <c r="BQ14" s="555"/>
      <c r="BR14" s="555"/>
      <c r="BS14" s="555"/>
      <c r="BT14" s="555"/>
      <c r="BU14" s="555"/>
      <c r="BV14" s="555"/>
      <c r="BW14" s="555"/>
      <c r="BX14" s="555"/>
      <c r="BY14" s="555"/>
      <c r="BZ14" s="555"/>
      <c r="CA14" s="555"/>
      <c r="CB14" s="555"/>
      <c r="CC14" s="555"/>
      <c r="CD14" s="555"/>
      <c r="CE14" s="555"/>
      <c r="CF14" s="555"/>
      <c r="CG14" s="555"/>
      <c r="CH14" s="555"/>
      <c r="CI14" s="555"/>
      <c r="CJ14" s="555"/>
      <c r="CK14" s="555"/>
      <c r="CL14" s="555"/>
      <c r="CM14" s="555"/>
      <c r="CN14" s="555"/>
      <c r="CO14" s="555"/>
      <c r="CP14" s="555"/>
      <c r="CQ14" s="555"/>
      <c r="CR14" s="555"/>
      <c r="CS14" s="555"/>
      <c r="CT14" s="555"/>
      <c r="CU14" s="555"/>
      <c r="CV14" s="555"/>
      <c r="CW14" s="555"/>
      <c r="CX14" s="555"/>
      <c r="CY14" s="555"/>
      <c r="CZ14" s="555"/>
      <c r="DA14" s="555"/>
      <c r="DB14" s="555"/>
      <c r="DC14" s="555"/>
      <c r="DD14" s="555"/>
      <c r="DE14" s="555"/>
      <c r="DF14" s="555"/>
      <c r="DG14" s="555"/>
      <c r="DH14" s="555"/>
      <c r="DI14" s="555"/>
      <c r="DJ14" s="555"/>
      <c r="DK14" s="555"/>
      <c r="DL14" s="555"/>
      <c r="DM14" s="555"/>
      <c r="DN14" s="555"/>
      <c r="DO14" s="555"/>
      <c r="DP14" s="555"/>
      <c r="DQ14" s="555"/>
      <c r="DR14" s="555"/>
      <c r="DS14" s="555"/>
      <c r="DT14" s="555"/>
      <c r="DU14" s="555"/>
      <c r="DV14" s="555"/>
      <c r="DW14" s="555"/>
      <c r="DX14" s="555"/>
      <c r="DY14" s="555"/>
      <c r="DZ14" s="555"/>
      <c r="EA14" s="555"/>
      <c r="EB14" s="555"/>
      <c r="EC14" s="555"/>
      <c r="ED14" s="555"/>
      <c r="EE14" s="555"/>
      <c r="EF14" s="555"/>
      <c r="EG14" s="555"/>
      <c r="EH14" s="555"/>
      <c r="EI14" s="555"/>
      <c r="EJ14" s="555"/>
      <c r="EK14" s="555"/>
      <c r="EL14" s="555"/>
    </row>
    <row r="15" s="559" customFormat="true" ht="12.75" hidden="false" customHeight="false" outlineLevel="0" collapsed="false">
      <c r="A15" s="565" t="str">
        <f aca="false">IF(B15="","",A14+1)</f>
        <v/>
      </c>
      <c r="B15" s="561"/>
      <c r="C15" s="562"/>
      <c r="D15" s="555"/>
      <c r="E15" s="555"/>
      <c r="F15" s="555"/>
      <c r="G15" s="555"/>
      <c r="H15" s="555"/>
      <c r="I15" s="555"/>
      <c r="J15" s="555"/>
      <c r="K15" s="555"/>
      <c r="L15" s="557"/>
      <c r="M15" s="563"/>
      <c r="N15" s="563"/>
      <c r="O15" s="555"/>
      <c r="P15" s="555"/>
      <c r="Q15" s="555"/>
      <c r="R15" s="555"/>
      <c r="S15" s="555"/>
      <c r="T15" s="555"/>
      <c r="U15" s="555"/>
      <c r="V15" s="555"/>
      <c r="W15" s="555"/>
      <c r="X15" s="555"/>
      <c r="Y15" s="555"/>
      <c r="Z15" s="555"/>
      <c r="AA15" s="555"/>
      <c r="AB15" s="555"/>
      <c r="AC15" s="555"/>
      <c r="AD15" s="555"/>
      <c r="AE15" s="555"/>
      <c r="AF15" s="555"/>
      <c r="AG15" s="555"/>
      <c r="AH15" s="555"/>
      <c r="AI15" s="555"/>
      <c r="AJ15" s="555"/>
      <c r="AK15" s="555"/>
      <c r="AL15" s="555"/>
      <c r="AM15" s="555"/>
      <c r="AN15" s="555"/>
      <c r="AO15" s="555"/>
      <c r="AP15" s="555"/>
      <c r="AQ15" s="555"/>
      <c r="AR15" s="555"/>
      <c r="AS15" s="555"/>
      <c r="AT15" s="555"/>
      <c r="AU15" s="555"/>
      <c r="AV15" s="555"/>
      <c r="AW15" s="555"/>
      <c r="AX15" s="555"/>
      <c r="AY15" s="555"/>
      <c r="AZ15" s="555"/>
      <c r="BA15" s="555"/>
      <c r="BB15" s="555"/>
      <c r="BC15" s="555"/>
      <c r="BD15" s="555"/>
      <c r="BE15" s="555"/>
      <c r="BF15" s="555"/>
      <c r="BG15" s="555"/>
      <c r="BH15" s="555"/>
      <c r="BI15" s="555"/>
      <c r="BJ15" s="555"/>
      <c r="BK15" s="555"/>
      <c r="BL15" s="555"/>
      <c r="BM15" s="555"/>
      <c r="BN15" s="555"/>
      <c r="BO15" s="555"/>
      <c r="BP15" s="555"/>
      <c r="BQ15" s="555"/>
      <c r="BR15" s="555"/>
      <c r="BS15" s="555"/>
      <c r="BT15" s="555"/>
      <c r="BU15" s="555"/>
      <c r="BV15" s="555"/>
      <c r="BW15" s="555"/>
      <c r="BX15" s="555"/>
      <c r="BY15" s="555"/>
      <c r="BZ15" s="555"/>
      <c r="CA15" s="555"/>
      <c r="CB15" s="555"/>
      <c r="CC15" s="555"/>
      <c r="CD15" s="555"/>
      <c r="CE15" s="555"/>
      <c r="CF15" s="555"/>
      <c r="CG15" s="555"/>
      <c r="CH15" s="555"/>
      <c r="CI15" s="555"/>
      <c r="CJ15" s="555"/>
      <c r="CK15" s="555"/>
      <c r="CL15" s="555"/>
      <c r="CM15" s="555"/>
      <c r="CN15" s="555"/>
      <c r="CO15" s="555"/>
      <c r="CP15" s="555"/>
      <c r="CQ15" s="555"/>
      <c r="CR15" s="555"/>
      <c r="CS15" s="555"/>
      <c r="CT15" s="555"/>
      <c r="CU15" s="555"/>
      <c r="CV15" s="555"/>
      <c r="CW15" s="555"/>
      <c r="CX15" s="555"/>
      <c r="CY15" s="555"/>
      <c r="CZ15" s="555"/>
      <c r="DA15" s="555"/>
      <c r="DB15" s="555"/>
      <c r="DC15" s="555"/>
      <c r="DD15" s="555"/>
      <c r="DE15" s="555"/>
      <c r="DF15" s="555"/>
      <c r="DG15" s="555"/>
      <c r="DH15" s="555"/>
      <c r="DI15" s="555"/>
      <c r="DJ15" s="555"/>
      <c r="DK15" s="555"/>
      <c r="DL15" s="555"/>
      <c r="DM15" s="555"/>
      <c r="DN15" s="555"/>
      <c r="DO15" s="555"/>
      <c r="DP15" s="555"/>
      <c r="DQ15" s="555"/>
      <c r="DR15" s="555"/>
      <c r="DS15" s="555"/>
      <c r="DT15" s="555"/>
      <c r="DU15" s="555"/>
      <c r="DV15" s="555"/>
      <c r="DW15" s="555"/>
      <c r="DX15" s="555"/>
      <c r="DY15" s="555"/>
      <c r="DZ15" s="555"/>
      <c r="EA15" s="555"/>
      <c r="EB15" s="555"/>
      <c r="EC15" s="555"/>
      <c r="ED15" s="555"/>
      <c r="EE15" s="555"/>
      <c r="EF15" s="555"/>
      <c r="EG15" s="555"/>
      <c r="EH15" s="555"/>
      <c r="EI15" s="555"/>
      <c r="EJ15" s="555"/>
      <c r="EK15" s="555"/>
      <c r="EL15" s="555"/>
    </row>
    <row r="16" s="559" customFormat="true" ht="12.75" hidden="false" customHeight="false" outlineLevel="0" collapsed="false">
      <c r="A16" s="565" t="str">
        <f aca="false">IF(B16="","",A15+1)</f>
        <v/>
      </c>
      <c r="B16" s="561"/>
      <c r="C16" s="562"/>
      <c r="D16" s="555"/>
      <c r="E16" s="555"/>
      <c r="F16" s="555"/>
      <c r="G16" s="555"/>
      <c r="H16" s="555"/>
      <c r="I16" s="555"/>
      <c r="J16" s="555"/>
      <c r="K16" s="555"/>
      <c r="L16" s="557"/>
      <c r="M16" s="563"/>
      <c r="N16" s="563"/>
      <c r="O16" s="555"/>
      <c r="P16" s="555"/>
      <c r="Q16" s="555"/>
      <c r="R16" s="555"/>
      <c r="S16" s="555"/>
      <c r="T16" s="555"/>
      <c r="U16" s="555"/>
      <c r="V16" s="555"/>
      <c r="W16" s="555"/>
      <c r="X16" s="555"/>
      <c r="Y16" s="555"/>
      <c r="Z16" s="555"/>
      <c r="AA16" s="555"/>
      <c r="AB16" s="555"/>
      <c r="AC16" s="555"/>
      <c r="AD16" s="555"/>
      <c r="AE16" s="555"/>
      <c r="AF16" s="555"/>
      <c r="AG16" s="555"/>
      <c r="AH16" s="555"/>
      <c r="AI16" s="555"/>
      <c r="AJ16" s="555"/>
      <c r="AK16" s="555"/>
      <c r="AL16" s="555"/>
      <c r="AM16" s="555"/>
      <c r="AN16" s="555"/>
      <c r="AO16" s="555"/>
      <c r="AP16" s="555"/>
      <c r="AQ16" s="555"/>
      <c r="AR16" s="555"/>
      <c r="AS16" s="555"/>
      <c r="AT16" s="555"/>
      <c r="AU16" s="555"/>
      <c r="AV16" s="555"/>
      <c r="AW16" s="555"/>
      <c r="AX16" s="555"/>
      <c r="AY16" s="555"/>
      <c r="AZ16" s="555"/>
      <c r="BA16" s="555"/>
      <c r="BB16" s="555"/>
      <c r="BC16" s="555"/>
      <c r="BD16" s="555"/>
      <c r="BE16" s="555"/>
      <c r="BF16" s="555"/>
      <c r="BG16" s="555"/>
      <c r="BH16" s="555"/>
      <c r="BI16" s="555"/>
      <c r="BJ16" s="555"/>
      <c r="BK16" s="555"/>
      <c r="BL16" s="555"/>
      <c r="BM16" s="555"/>
      <c r="BN16" s="555"/>
      <c r="BO16" s="555"/>
      <c r="BP16" s="555"/>
      <c r="BQ16" s="555"/>
      <c r="BR16" s="555"/>
      <c r="BS16" s="555"/>
      <c r="BT16" s="555"/>
      <c r="BU16" s="555"/>
      <c r="BV16" s="555"/>
      <c r="BW16" s="555"/>
      <c r="BX16" s="555"/>
      <c r="BY16" s="555"/>
      <c r="BZ16" s="555"/>
      <c r="CA16" s="555"/>
      <c r="CB16" s="555"/>
      <c r="CC16" s="555"/>
      <c r="CD16" s="555"/>
      <c r="CE16" s="555"/>
      <c r="CF16" s="555"/>
      <c r="CG16" s="555"/>
      <c r="CH16" s="555"/>
      <c r="CI16" s="555"/>
      <c r="CJ16" s="555"/>
      <c r="CK16" s="555"/>
      <c r="CL16" s="555"/>
      <c r="CM16" s="555"/>
      <c r="CN16" s="555"/>
      <c r="CO16" s="555"/>
      <c r="CP16" s="555"/>
      <c r="CQ16" s="555"/>
      <c r="CR16" s="555"/>
      <c r="CS16" s="555"/>
      <c r="CT16" s="555"/>
      <c r="CU16" s="555"/>
      <c r="CV16" s="555"/>
      <c r="CW16" s="555"/>
      <c r="CX16" s="555"/>
      <c r="CY16" s="555"/>
      <c r="CZ16" s="555"/>
      <c r="DA16" s="555"/>
      <c r="DB16" s="555"/>
      <c r="DC16" s="555"/>
      <c r="DD16" s="555"/>
      <c r="DE16" s="555"/>
      <c r="DF16" s="555"/>
      <c r="DG16" s="555"/>
      <c r="DH16" s="555"/>
      <c r="DI16" s="555"/>
      <c r="DJ16" s="555"/>
      <c r="DK16" s="555"/>
      <c r="DL16" s="555"/>
      <c r="DM16" s="555"/>
      <c r="DN16" s="555"/>
      <c r="DO16" s="555"/>
      <c r="DP16" s="555"/>
      <c r="DQ16" s="555"/>
      <c r="DR16" s="555"/>
      <c r="DS16" s="555"/>
      <c r="DT16" s="555"/>
      <c r="DU16" s="555"/>
      <c r="DV16" s="555"/>
      <c r="DW16" s="555"/>
      <c r="DX16" s="555"/>
      <c r="DY16" s="555"/>
      <c r="DZ16" s="555"/>
      <c r="EA16" s="555"/>
      <c r="EB16" s="555"/>
      <c r="EC16" s="555"/>
      <c r="ED16" s="555"/>
      <c r="EE16" s="555"/>
      <c r="EF16" s="555"/>
      <c r="EG16" s="555"/>
      <c r="EH16" s="555"/>
      <c r="EI16" s="555"/>
      <c r="EJ16" s="555"/>
      <c r="EK16" s="555"/>
      <c r="EL16" s="555"/>
    </row>
    <row r="17" s="559" customFormat="true" ht="12.75" hidden="false" customHeight="false" outlineLevel="0" collapsed="false">
      <c r="A17" s="565" t="str">
        <f aca="false">IF(B17="","",A16+1)</f>
        <v/>
      </c>
      <c r="B17" s="561"/>
      <c r="C17" s="562"/>
      <c r="D17" s="555"/>
      <c r="E17" s="555"/>
      <c r="F17" s="555"/>
      <c r="G17" s="555"/>
      <c r="H17" s="555"/>
      <c r="I17" s="555"/>
      <c r="J17" s="555"/>
      <c r="K17" s="555"/>
      <c r="L17" s="557"/>
      <c r="M17" s="563"/>
      <c r="N17" s="563"/>
      <c r="O17" s="555"/>
      <c r="P17" s="555"/>
      <c r="Q17" s="555"/>
      <c r="R17" s="555"/>
      <c r="S17" s="555"/>
      <c r="T17" s="555"/>
      <c r="U17" s="555"/>
      <c r="V17" s="555"/>
      <c r="W17" s="555"/>
      <c r="X17" s="555"/>
      <c r="Y17" s="555"/>
      <c r="Z17" s="555"/>
      <c r="AA17" s="555"/>
      <c r="AB17" s="555"/>
      <c r="AC17" s="555"/>
      <c r="AD17" s="555"/>
      <c r="AE17" s="555"/>
      <c r="AF17" s="555"/>
      <c r="AG17" s="555"/>
      <c r="AH17" s="555"/>
      <c r="AI17" s="555"/>
      <c r="AJ17" s="555"/>
      <c r="AK17" s="555"/>
      <c r="AL17" s="555"/>
      <c r="AM17" s="555"/>
      <c r="AN17" s="555"/>
      <c r="AO17" s="555"/>
      <c r="AP17" s="555"/>
      <c r="AQ17" s="555"/>
      <c r="AR17" s="555"/>
      <c r="AS17" s="555"/>
      <c r="AT17" s="555"/>
      <c r="AU17" s="555"/>
      <c r="AV17" s="555"/>
      <c r="AW17" s="555"/>
      <c r="AX17" s="555"/>
      <c r="AY17" s="555"/>
      <c r="AZ17" s="555"/>
      <c r="BA17" s="555"/>
      <c r="BB17" s="555"/>
      <c r="BC17" s="555"/>
      <c r="BD17" s="555"/>
      <c r="BE17" s="555"/>
      <c r="BF17" s="555"/>
      <c r="BG17" s="555"/>
      <c r="BH17" s="555"/>
      <c r="BI17" s="555"/>
      <c r="BJ17" s="555"/>
      <c r="BK17" s="555"/>
      <c r="BL17" s="555"/>
      <c r="BM17" s="555"/>
      <c r="BN17" s="555"/>
      <c r="BO17" s="555"/>
      <c r="BP17" s="555"/>
      <c r="BQ17" s="555"/>
      <c r="BR17" s="555"/>
      <c r="BS17" s="555"/>
      <c r="BT17" s="555"/>
      <c r="BU17" s="555"/>
      <c r="BV17" s="555"/>
      <c r="BW17" s="555"/>
      <c r="BX17" s="555"/>
      <c r="BY17" s="555"/>
      <c r="BZ17" s="555"/>
      <c r="CA17" s="555"/>
      <c r="CB17" s="555"/>
      <c r="CC17" s="555"/>
      <c r="CD17" s="555"/>
      <c r="CE17" s="555"/>
      <c r="CF17" s="555"/>
      <c r="CG17" s="555"/>
      <c r="CH17" s="555"/>
      <c r="CI17" s="555"/>
      <c r="CJ17" s="555"/>
      <c r="CK17" s="555"/>
      <c r="CL17" s="555"/>
      <c r="CM17" s="555"/>
      <c r="CN17" s="555"/>
      <c r="CO17" s="555"/>
      <c r="CP17" s="555"/>
      <c r="CQ17" s="555"/>
      <c r="CR17" s="555"/>
      <c r="CS17" s="555"/>
      <c r="CT17" s="555"/>
      <c r="CU17" s="555"/>
      <c r="CV17" s="555"/>
      <c r="CW17" s="555"/>
      <c r="CX17" s="555"/>
      <c r="CY17" s="555"/>
      <c r="CZ17" s="555"/>
      <c r="DA17" s="555"/>
      <c r="DB17" s="555"/>
      <c r="DC17" s="555"/>
      <c r="DD17" s="555"/>
      <c r="DE17" s="555"/>
      <c r="DF17" s="555"/>
      <c r="DG17" s="555"/>
      <c r="DH17" s="555"/>
      <c r="DI17" s="555"/>
      <c r="DJ17" s="555"/>
      <c r="DK17" s="555"/>
      <c r="DL17" s="555"/>
      <c r="DM17" s="555"/>
      <c r="DN17" s="555"/>
      <c r="DO17" s="555"/>
      <c r="DP17" s="555"/>
      <c r="DQ17" s="555"/>
      <c r="DR17" s="555"/>
      <c r="DS17" s="555"/>
      <c r="DT17" s="555"/>
      <c r="DU17" s="555"/>
      <c r="DV17" s="555"/>
      <c r="DW17" s="555"/>
      <c r="DX17" s="555"/>
      <c r="DY17" s="555"/>
      <c r="DZ17" s="555"/>
      <c r="EA17" s="555"/>
      <c r="EB17" s="555"/>
      <c r="EC17" s="555"/>
      <c r="ED17" s="555"/>
      <c r="EE17" s="555"/>
      <c r="EF17" s="555"/>
      <c r="EG17" s="555"/>
      <c r="EH17" s="555"/>
      <c r="EI17" s="555"/>
      <c r="EJ17" s="555"/>
      <c r="EK17" s="555"/>
      <c r="EL17" s="555"/>
    </row>
    <row r="18" s="559" customFormat="true" ht="12.75" hidden="false" customHeight="false" outlineLevel="0" collapsed="false">
      <c r="A18" s="565" t="str">
        <f aca="false">IF(B18="","",A17+1)</f>
        <v/>
      </c>
      <c r="B18" s="561"/>
      <c r="C18" s="562"/>
      <c r="D18" s="555"/>
      <c r="E18" s="555"/>
      <c r="F18" s="555"/>
      <c r="G18" s="555"/>
      <c r="H18" s="555"/>
      <c r="I18" s="555"/>
      <c r="J18" s="555"/>
      <c r="K18" s="555"/>
      <c r="L18" s="557"/>
      <c r="M18" s="563"/>
      <c r="N18" s="563"/>
      <c r="O18" s="555"/>
      <c r="P18" s="555"/>
      <c r="Q18" s="555"/>
      <c r="R18" s="555"/>
      <c r="S18" s="555"/>
      <c r="T18" s="555"/>
      <c r="U18" s="555"/>
      <c r="V18" s="555"/>
      <c r="W18" s="555"/>
      <c r="X18" s="555"/>
      <c r="Y18" s="555"/>
      <c r="Z18" s="555"/>
      <c r="AA18" s="555"/>
      <c r="AB18" s="555"/>
      <c r="AC18" s="555"/>
      <c r="AD18" s="555"/>
      <c r="AE18" s="555"/>
      <c r="AF18" s="555"/>
      <c r="AG18" s="555"/>
      <c r="AH18" s="555"/>
      <c r="AI18" s="555"/>
      <c r="AJ18" s="555"/>
      <c r="AK18" s="555"/>
      <c r="AL18" s="555"/>
      <c r="AM18" s="555"/>
      <c r="AN18" s="555"/>
      <c r="AO18" s="555"/>
      <c r="AP18" s="555"/>
      <c r="AQ18" s="555"/>
      <c r="AR18" s="555"/>
      <c r="AS18" s="555"/>
      <c r="AT18" s="555"/>
      <c r="AU18" s="555"/>
      <c r="AV18" s="555"/>
      <c r="AW18" s="555"/>
      <c r="AX18" s="555"/>
      <c r="AY18" s="555"/>
      <c r="AZ18" s="555"/>
      <c r="BA18" s="555"/>
      <c r="BB18" s="555"/>
      <c r="BC18" s="555"/>
      <c r="BD18" s="555"/>
      <c r="BE18" s="555"/>
      <c r="BF18" s="555"/>
      <c r="BG18" s="555"/>
      <c r="BH18" s="555"/>
      <c r="BI18" s="555"/>
      <c r="BJ18" s="555"/>
      <c r="BK18" s="555"/>
      <c r="BL18" s="555"/>
      <c r="BM18" s="555"/>
      <c r="BN18" s="555"/>
      <c r="BO18" s="555"/>
      <c r="BP18" s="555"/>
      <c r="BQ18" s="555"/>
      <c r="BR18" s="555"/>
      <c r="BS18" s="555"/>
      <c r="BT18" s="555"/>
      <c r="BU18" s="555"/>
      <c r="BV18" s="555"/>
      <c r="BW18" s="555"/>
      <c r="BX18" s="555"/>
      <c r="BY18" s="555"/>
      <c r="BZ18" s="555"/>
      <c r="CA18" s="555"/>
      <c r="CB18" s="555"/>
      <c r="CC18" s="555"/>
      <c r="CD18" s="555"/>
      <c r="CE18" s="555"/>
      <c r="CF18" s="555"/>
      <c r="CG18" s="555"/>
      <c r="CH18" s="555"/>
      <c r="CI18" s="555"/>
      <c r="CJ18" s="555"/>
      <c r="CK18" s="555"/>
      <c r="CL18" s="555"/>
      <c r="CM18" s="555"/>
      <c r="CN18" s="555"/>
      <c r="CO18" s="555"/>
      <c r="CP18" s="555"/>
      <c r="CQ18" s="555"/>
      <c r="CR18" s="555"/>
      <c r="CS18" s="555"/>
      <c r="CT18" s="555"/>
      <c r="CU18" s="555"/>
      <c r="CV18" s="555"/>
      <c r="CW18" s="555"/>
      <c r="CX18" s="555"/>
      <c r="CY18" s="555"/>
      <c r="CZ18" s="555"/>
      <c r="DA18" s="555"/>
      <c r="DB18" s="555"/>
      <c r="DC18" s="555"/>
      <c r="DD18" s="555"/>
      <c r="DE18" s="555"/>
      <c r="DF18" s="555"/>
      <c r="DG18" s="555"/>
      <c r="DH18" s="555"/>
      <c r="DI18" s="555"/>
      <c r="DJ18" s="555"/>
      <c r="DK18" s="555"/>
      <c r="DL18" s="555"/>
      <c r="DM18" s="555"/>
      <c r="DN18" s="555"/>
      <c r="DO18" s="555"/>
      <c r="DP18" s="555"/>
      <c r="DQ18" s="555"/>
      <c r="DR18" s="555"/>
      <c r="DS18" s="555"/>
      <c r="DT18" s="555"/>
      <c r="DU18" s="555"/>
      <c r="DV18" s="555"/>
      <c r="DW18" s="555"/>
      <c r="DX18" s="555"/>
      <c r="DY18" s="555"/>
      <c r="DZ18" s="555"/>
      <c r="EA18" s="555"/>
      <c r="EB18" s="555"/>
      <c r="EC18" s="555"/>
      <c r="ED18" s="555"/>
      <c r="EE18" s="555"/>
      <c r="EF18" s="555"/>
      <c r="EG18" s="555"/>
      <c r="EH18" s="555"/>
      <c r="EI18" s="555"/>
      <c r="EJ18" s="555"/>
      <c r="EK18" s="555"/>
      <c r="EL18" s="555"/>
    </row>
    <row r="19" s="559" customFormat="true" ht="12.75" hidden="false" customHeight="false" outlineLevel="0" collapsed="false">
      <c r="A19" s="565" t="str">
        <f aca="false">IF(B19="","",A18+1)</f>
        <v/>
      </c>
      <c r="B19" s="570"/>
      <c r="C19" s="562"/>
      <c r="D19" s="555"/>
      <c r="E19" s="555"/>
      <c r="F19" s="555"/>
      <c r="G19" s="555"/>
      <c r="H19" s="555"/>
      <c r="I19" s="555"/>
      <c r="J19" s="555"/>
      <c r="K19" s="555"/>
      <c r="L19" s="557"/>
      <c r="M19" s="563"/>
      <c r="N19" s="563"/>
      <c r="O19" s="555"/>
      <c r="P19" s="555"/>
      <c r="Q19" s="555"/>
      <c r="R19" s="555"/>
      <c r="S19" s="555"/>
      <c r="T19" s="555"/>
      <c r="U19" s="555"/>
      <c r="V19" s="555"/>
      <c r="W19" s="555"/>
      <c r="X19" s="555"/>
      <c r="Y19" s="555"/>
      <c r="Z19" s="555"/>
      <c r="AA19" s="555"/>
      <c r="AB19" s="555"/>
      <c r="AC19" s="555"/>
      <c r="AD19" s="555"/>
      <c r="AE19" s="555"/>
      <c r="AF19" s="555"/>
      <c r="AG19" s="555"/>
      <c r="AH19" s="555"/>
      <c r="AI19" s="555"/>
      <c r="AJ19" s="555"/>
      <c r="AK19" s="555"/>
      <c r="AL19" s="555"/>
      <c r="AM19" s="555"/>
      <c r="AN19" s="555"/>
      <c r="AO19" s="555"/>
      <c r="AP19" s="555"/>
      <c r="AQ19" s="555"/>
      <c r="AR19" s="555"/>
      <c r="AS19" s="555"/>
      <c r="AT19" s="555"/>
      <c r="AU19" s="555"/>
      <c r="AV19" s="555"/>
      <c r="AW19" s="555"/>
      <c r="AX19" s="555"/>
      <c r="AY19" s="555"/>
      <c r="AZ19" s="555"/>
      <c r="BA19" s="555"/>
      <c r="BB19" s="555"/>
      <c r="BC19" s="555"/>
      <c r="BD19" s="555"/>
      <c r="BE19" s="555"/>
      <c r="BF19" s="555"/>
      <c r="BG19" s="555"/>
      <c r="BH19" s="555"/>
      <c r="BI19" s="555"/>
      <c r="BJ19" s="555"/>
      <c r="BK19" s="555"/>
      <c r="BL19" s="555"/>
      <c r="BM19" s="555"/>
      <c r="BN19" s="555"/>
      <c r="BO19" s="555"/>
      <c r="BP19" s="555"/>
      <c r="BQ19" s="555"/>
      <c r="BR19" s="555"/>
      <c r="BS19" s="555"/>
      <c r="BT19" s="555"/>
      <c r="BU19" s="555"/>
      <c r="BV19" s="555"/>
      <c r="BW19" s="555"/>
      <c r="BX19" s="555"/>
      <c r="BY19" s="555"/>
      <c r="BZ19" s="555"/>
      <c r="CA19" s="555"/>
      <c r="CB19" s="555"/>
      <c r="CC19" s="555"/>
      <c r="CD19" s="555"/>
      <c r="CE19" s="555"/>
      <c r="CF19" s="555"/>
      <c r="CG19" s="555"/>
      <c r="CH19" s="555"/>
      <c r="CI19" s="555"/>
      <c r="CJ19" s="555"/>
      <c r="CK19" s="555"/>
      <c r="CL19" s="555"/>
      <c r="CM19" s="555"/>
      <c r="CN19" s="555"/>
      <c r="CO19" s="555"/>
      <c r="CP19" s="555"/>
      <c r="CQ19" s="555"/>
      <c r="CR19" s="555"/>
      <c r="CS19" s="555"/>
      <c r="CT19" s="555"/>
      <c r="CU19" s="555"/>
      <c r="CV19" s="555"/>
      <c r="CW19" s="555"/>
      <c r="CX19" s="555"/>
      <c r="CY19" s="555"/>
      <c r="CZ19" s="555"/>
      <c r="DA19" s="555"/>
      <c r="DB19" s="555"/>
      <c r="DC19" s="555"/>
      <c r="DD19" s="555"/>
      <c r="DE19" s="555"/>
      <c r="DF19" s="555"/>
      <c r="DG19" s="555"/>
      <c r="DH19" s="555"/>
      <c r="DI19" s="555"/>
      <c r="DJ19" s="555"/>
      <c r="DK19" s="555"/>
      <c r="DL19" s="555"/>
      <c r="DM19" s="555"/>
      <c r="DN19" s="555"/>
      <c r="DO19" s="555"/>
      <c r="DP19" s="555"/>
      <c r="DQ19" s="555"/>
      <c r="DR19" s="555"/>
      <c r="DS19" s="555"/>
      <c r="DT19" s="555"/>
      <c r="DU19" s="555"/>
      <c r="DV19" s="555"/>
      <c r="DW19" s="555"/>
      <c r="DX19" s="555"/>
      <c r="DY19" s="555"/>
      <c r="DZ19" s="555"/>
      <c r="EA19" s="555"/>
      <c r="EB19" s="555"/>
      <c r="EC19" s="555"/>
      <c r="ED19" s="555"/>
      <c r="EE19" s="555"/>
      <c r="EF19" s="555"/>
      <c r="EG19" s="555"/>
      <c r="EH19" s="555"/>
      <c r="EI19" s="555"/>
      <c r="EJ19" s="555"/>
      <c r="EK19" s="555"/>
      <c r="EL19" s="555"/>
    </row>
    <row r="20" s="559" customFormat="true" ht="12.75" hidden="false" customHeight="false" outlineLevel="0" collapsed="false">
      <c r="A20" s="565" t="str">
        <f aca="false">IF(B20="","",A19+1)</f>
        <v/>
      </c>
      <c r="B20" s="570"/>
      <c r="C20" s="562"/>
      <c r="D20" s="555"/>
      <c r="E20" s="555"/>
      <c r="F20" s="555"/>
      <c r="G20" s="555"/>
      <c r="H20" s="555"/>
      <c r="I20" s="555"/>
      <c r="J20" s="555"/>
      <c r="K20" s="555"/>
      <c r="L20" s="555"/>
      <c r="M20" s="555"/>
      <c r="N20" s="555"/>
      <c r="O20" s="555"/>
      <c r="P20" s="555"/>
      <c r="Q20" s="555"/>
      <c r="R20" s="555"/>
      <c r="S20" s="555"/>
      <c r="T20" s="555"/>
      <c r="U20" s="555"/>
      <c r="V20" s="555"/>
      <c r="W20" s="555"/>
      <c r="X20" s="555"/>
      <c r="Y20" s="555"/>
      <c r="Z20" s="555"/>
      <c r="AA20" s="555"/>
      <c r="AB20" s="555"/>
      <c r="AC20" s="555"/>
      <c r="AD20" s="555"/>
      <c r="AE20" s="555"/>
      <c r="AF20" s="555"/>
      <c r="AG20" s="555"/>
      <c r="AH20" s="555"/>
      <c r="AI20" s="555"/>
      <c r="AJ20" s="555"/>
      <c r="AK20" s="555"/>
      <c r="AL20" s="555"/>
      <c r="AM20" s="555"/>
      <c r="AN20" s="555"/>
      <c r="AO20" s="555"/>
      <c r="AP20" s="555"/>
      <c r="AQ20" s="555"/>
      <c r="AR20" s="555"/>
      <c r="AS20" s="555"/>
      <c r="AT20" s="555"/>
      <c r="AU20" s="555"/>
      <c r="AV20" s="555"/>
      <c r="AW20" s="555"/>
      <c r="AX20" s="555"/>
      <c r="AY20" s="555"/>
      <c r="AZ20" s="555"/>
      <c r="BA20" s="555"/>
      <c r="BB20" s="555"/>
      <c r="BC20" s="555"/>
      <c r="BD20" s="555"/>
      <c r="BE20" s="555"/>
      <c r="BF20" s="555"/>
      <c r="BG20" s="555"/>
      <c r="BH20" s="555"/>
      <c r="BI20" s="555"/>
      <c r="BJ20" s="555"/>
      <c r="BK20" s="555"/>
      <c r="BL20" s="555"/>
      <c r="BM20" s="555"/>
      <c r="BN20" s="555"/>
      <c r="BO20" s="555"/>
      <c r="BP20" s="555"/>
      <c r="BQ20" s="555"/>
      <c r="BR20" s="555"/>
      <c r="BS20" s="555"/>
      <c r="BT20" s="555"/>
      <c r="BU20" s="555"/>
      <c r="BV20" s="555"/>
      <c r="BW20" s="555"/>
      <c r="BX20" s="555"/>
      <c r="BY20" s="555"/>
      <c r="BZ20" s="555"/>
      <c r="CA20" s="555"/>
      <c r="CB20" s="555"/>
      <c r="CC20" s="555"/>
      <c r="CD20" s="555"/>
      <c r="CE20" s="555"/>
      <c r="CF20" s="555"/>
      <c r="CG20" s="555"/>
      <c r="CH20" s="555"/>
      <c r="CI20" s="555"/>
      <c r="CJ20" s="555"/>
      <c r="CK20" s="555"/>
      <c r="CL20" s="555"/>
      <c r="CM20" s="555"/>
      <c r="CN20" s="555"/>
      <c r="CO20" s="555"/>
      <c r="CP20" s="555"/>
      <c r="CQ20" s="555"/>
      <c r="CR20" s="555"/>
      <c r="CS20" s="555"/>
      <c r="CT20" s="555"/>
      <c r="CU20" s="555"/>
      <c r="CV20" s="555"/>
      <c r="CW20" s="555"/>
      <c r="CX20" s="555"/>
      <c r="CY20" s="555"/>
      <c r="CZ20" s="555"/>
      <c r="DA20" s="555"/>
      <c r="DB20" s="555"/>
      <c r="DC20" s="555"/>
      <c r="DD20" s="555"/>
      <c r="DE20" s="555"/>
      <c r="DF20" s="555"/>
      <c r="DG20" s="555"/>
      <c r="DH20" s="555"/>
      <c r="DI20" s="555"/>
      <c r="DJ20" s="555"/>
      <c r="DK20" s="555"/>
      <c r="DL20" s="555"/>
      <c r="DM20" s="555"/>
      <c r="DN20" s="555"/>
      <c r="DO20" s="555"/>
      <c r="DP20" s="555"/>
      <c r="DQ20" s="555"/>
      <c r="DR20" s="555"/>
      <c r="DS20" s="555"/>
      <c r="DT20" s="555"/>
      <c r="DU20" s="555"/>
      <c r="DV20" s="555"/>
      <c r="DW20" s="555"/>
      <c r="DX20" s="555"/>
      <c r="DY20" s="555"/>
      <c r="DZ20" s="555"/>
      <c r="EA20" s="555"/>
      <c r="EB20" s="555"/>
      <c r="EC20" s="555"/>
      <c r="ED20" s="555"/>
      <c r="EE20" s="555"/>
      <c r="EF20" s="555"/>
      <c r="EG20" s="555"/>
      <c r="EH20" s="555"/>
      <c r="EI20" s="555"/>
      <c r="EJ20" s="555"/>
      <c r="EK20" s="555"/>
      <c r="EL20" s="555"/>
    </row>
    <row r="21" s="559" customFormat="true" ht="12.75" hidden="false" customHeight="false" outlineLevel="0" collapsed="false">
      <c r="A21" s="565" t="str">
        <f aca="false">IF(B21="","",A20+1)</f>
        <v/>
      </c>
      <c r="B21" s="570"/>
      <c r="C21" s="562"/>
      <c r="D21" s="555"/>
      <c r="E21" s="555"/>
      <c r="F21" s="555"/>
      <c r="G21" s="555"/>
      <c r="H21" s="555"/>
      <c r="I21" s="555"/>
      <c r="J21" s="555"/>
      <c r="K21" s="555"/>
      <c r="L21" s="555"/>
      <c r="M21" s="555"/>
      <c r="N21" s="555"/>
      <c r="O21" s="555"/>
      <c r="P21" s="555"/>
      <c r="Q21" s="555"/>
      <c r="R21" s="555"/>
      <c r="S21" s="555"/>
      <c r="T21" s="555"/>
      <c r="U21" s="555"/>
      <c r="V21" s="555"/>
      <c r="W21" s="555"/>
      <c r="X21" s="555"/>
      <c r="Y21" s="555"/>
      <c r="Z21" s="555"/>
      <c r="AA21" s="555"/>
      <c r="AB21" s="555"/>
      <c r="AC21" s="555"/>
      <c r="AD21" s="555"/>
      <c r="AE21" s="555"/>
      <c r="AF21" s="555"/>
      <c r="AG21" s="555"/>
      <c r="AH21" s="555"/>
      <c r="AI21" s="555"/>
      <c r="AJ21" s="555"/>
      <c r="AK21" s="555"/>
      <c r="AL21" s="555"/>
      <c r="AM21" s="555"/>
      <c r="AN21" s="555"/>
      <c r="AO21" s="555"/>
      <c r="AP21" s="555"/>
      <c r="AQ21" s="555"/>
      <c r="AR21" s="555"/>
      <c r="AS21" s="555"/>
      <c r="AT21" s="555"/>
      <c r="AU21" s="555"/>
      <c r="AV21" s="555"/>
      <c r="AW21" s="555"/>
      <c r="AX21" s="555"/>
      <c r="AY21" s="555"/>
      <c r="AZ21" s="555"/>
      <c r="BA21" s="555"/>
      <c r="BB21" s="555"/>
      <c r="BC21" s="555"/>
      <c r="BD21" s="555"/>
      <c r="BE21" s="555"/>
      <c r="BF21" s="555"/>
      <c r="BG21" s="555"/>
      <c r="BH21" s="555"/>
      <c r="BI21" s="555"/>
      <c r="BJ21" s="555"/>
      <c r="BK21" s="555"/>
      <c r="BL21" s="555"/>
      <c r="BM21" s="555"/>
      <c r="BN21" s="555"/>
      <c r="BO21" s="555"/>
      <c r="BP21" s="555"/>
      <c r="BQ21" s="555"/>
      <c r="BR21" s="555"/>
      <c r="BS21" s="555"/>
      <c r="BT21" s="555"/>
      <c r="BU21" s="555"/>
      <c r="BV21" s="555"/>
      <c r="BW21" s="555"/>
      <c r="BX21" s="555"/>
      <c r="BY21" s="555"/>
      <c r="BZ21" s="555"/>
      <c r="CA21" s="555"/>
      <c r="CB21" s="555"/>
      <c r="CC21" s="555"/>
      <c r="CD21" s="555"/>
      <c r="CE21" s="555"/>
      <c r="CF21" s="555"/>
      <c r="CG21" s="555"/>
      <c r="CH21" s="555"/>
      <c r="CI21" s="555"/>
      <c r="CJ21" s="555"/>
      <c r="CK21" s="555"/>
      <c r="CL21" s="555"/>
      <c r="CM21" s="555"/>
      <c r="CN21" s="555"/>
      <c r="CO21" s="555"/>
      <c r="CP21" s="555"/>
      <c r="CQ21" s="555"/>
      <c r="CR21" s="555"/>
      <c r="CS21" s="555"/>
      <c r="CT21" s="555"/>
      <c r="CU21" s="555"/>
      <c r="CV21" s="555"/>
      <c r="CW21" s="555"/>
      <c r="CX21" s="555"/>
      <c r="CY21" s="555"/>
      <c r="CZ21" s="555"/>
      <c r="DA21" s="555"/>
      <c r="DB21" s="555"/>
      <c r="DC21" s="555"/>
      <c r="DD21" s="555"/>
      <c r="DE21" s="555"/>
      <c r="DF21" s="555"/>
      <c r="DG21" s="555"/>
      <c r="DH21" s="555"/>
      <c r="DI21" s="555"/>
      <c r="DJ21" s="555"/>
      <c r="DK21" s="555"/>
      <c r="DL21" s="555"/>
      <c r="DM21" s="555"/>
      <c r="DN21" s="555"/>
      <c r="DO21" s="555"/>
      <c r="DP21" s="555"/>
      <c r="DQ21" s="555"/>
      <c r="DR21" s="555"/>
      <c r="DS21" s="555"/>
      <c r="DT21" s="555"/>
      <c r="DU21" s="555"/>
      <c r="DV21" s="555"/>
      <c r="DW21" s="555"/>
      <c r="DX21" s="555"/>
      <c r="DY21" s="555"/>
      <c r="DZ21" s="555"/>
      <c r="EA21" s="555"/>
      <c r="EB21" s="555"/>
      <c r="EC21" s="555"/>
      <c r="ED21" s="555"/>
      <c r="EE21" s="555"/>
      <c r="EF21" s="555"/>
      <c r="EG21" s="555"/>
      <c r="EH21" s="555"/>
      <c r="EI21" s="555"/>
      <c r="EJ21" s="555"/>
      <c r="EK21" s="555"/>
      <c r="EL21" s="555"/>
    </row>
    <row r="22" s="559" customFormat="true" ht="12.75" hidden="false" customHeight="false" outlineLevel="0" collapsed="false">
      <c r="A22" s="565" t="str">
        <f aca="false">IF(B22="","",A21+1)</f>
        <v/>
      </c>
      <c r="B22" s="570"/>
      <c r="C22" s="562"/>
      <c r="D22" s="555"/>
      <c r="E22" s="555"/>
      <c r="F22" s="555"/>
      <c r="G22" s="555"/>
      <c r="H22" s="555"/>
      <c r="I22" s="555"/>
      <c r="J22" s="555"/>
      <c r="K22" s="555"/>
      <c r="L22" s="555"/>
      <c r="M22" s="555"/>
      <c r="N22" s="555"/>
      <c r="O22" s="555"/>
      <c r="P22" s="555"/>
      <c r="Q22" s="555"/>
      <c r="R22" s="555"/>
      <c r="S22" s="555"/>
      <c r="T22" s="555"/>
      <c r="U22" s="555"/>
      <c r="V22" s="555"/>
      <c r="W22" s="555"/>
      <c r="X22" s="555"/>
      <c r="Y22" s="555"/>
      <c r="Z22" s="555"/>
      <c r="AA22" s="555"/>
      <c r="AB22" s="555"/>
      <c r="AC22" s="555"/>
      <c r="AD22" s="555"/>
      <c r="AE22" s="555"/>
      <c r="AF22" s="555"/>
      <c r="AG22" s="555"/>
      <c r="AH22" s="555"/>
      <c r="AI22" s="555"/>
      <c r="AJ22" s="555"/>
      <c r="AK22" s="555"/>
      <c r="AL22" s="555"/>
      <c r="AM22" s="555"/>
      <c r="AN22" s="555"/>
      <c r="AO22" s="555"/>
      <c r="AP22" s="555"/>
      <c r="AQ22" s="555"/>
      <c r="AR22" s="555"/>
      <c r="AS22" s="555"/>
      <c r="AT22" s="555"/>
      <c r="AU22" s="555"/>
      <c r="AV22" s="555"/>
      <c r="AW22" s="555"/>
      <c r="AX22" s="555"/>
      <c r="AY22" s="555"/>
      <c r="AZ22" s="555"/>
      <c r="BA22" s="555"/>
      <c r="BB22" s="555"/>
      <c r="BC22" s="555"/>
      <c r="BD22" s="555"/>
      <c r="BE22" s="555"/>
      <c r="BF22" s="555"/>
      <c r="BG22" s="555"/>
      <c r="BH22" s="555"/>
      <c r="BI22" s="555"/>
      <c r="BJ22" s="555"/>
      <c r="BK22" s="555"/>
      <c r="BL22" s="555"/>
      <c r="BM22" s="555"/>
      <c r="BN22" s="555"/>
      <c r="BO22" s="555"/>
      <c r="BP22" s="555"/>
      <c r="BQ22" s="555"/>
      <c r="BR22" s="555"/>
      <c r="BS22" s="555"/>
      <c r="BT22" s="555"/>
      <c r="BU22" s="555"/>
      <c r="BV22" s="555"/>
      <c r="BW22" s="555"/>
      <c r="BX22" s="555"/>
      <c r="BY22" s="555"/>
      <c r="BZ22" s="555"/>
      <c r="CA22" s="555"/>
      <c r="CB22" s="555"/>
      <c r="CC22" s="555"/>
      <c r="CD22" s="555"/>
      <c r="CE22" s="555"/>
      <c r="CF22" s="555"/>
      <c r="CG22" s="555"/>
      <c r="CH22" s="555"/>
      <c r="CI22" s="555"/>
      <c r="CJ22" s="555"/>
      <c r="CK22" s="555"/>
      <c r="CL22" s="555"/>
      <c r="CM22" s="555"/>
      <c r="CN22" s="555"/>
      <c r="CO22" s="555"/>
      <c r="CP22" s="555"/>
      <c r="CQ22" s="555"/>
      <c r="CR22" s="555"/>
      <c r="CS22" s="555"/>
      <c r="CT22" s="555"/>
      <c r="CU22" s="555"/>
      <c r="CV22" s="555"/>
      <c r="CW22" s="555"/>
      <c r="CX22" s="555"/>
      <c r="CY22" s="555"/>
      <c r="CZ22" s="555"/>
      <c r="DA22" s="555"/>
      <c r="DB22" s="555"/>
      <c r="DC22" s="555"/>
      <c r="DD22" s="555"/>
      <c r="DE22" s="555"/>
      <c r="DF22" s="555"/>
      <c r="DG22" s="555"/>
      <c r="DH22" s="555"/>
      <c r="DI22" s="555"/>
      <c r="DJ22" s="555"/>
      <c r="DK22" s="555"/>
      <c r="DL22" s="555"/>
      <c r="DM22" s="555"/>
      <c r="DN22" s="555"/>
      <c r="DO22" s="555"/>
      <c r="DP22" s="555"/>
      <c r="DQ22" s="555"/>
      <c r="DR22" s="555"/>
      <c r="DS22" s="555"/>
      <c r="DT22" s="555"/>
      <c r="DU22" s="555"/>
      <c r="DV22" s="555"/>
      <c r="DW22" s="555"/>
      <c r="DX22" s="555"/>
      <c r="DY22" s="555"/>
      <c r="DZ22" s="555"/>
      <c r="EA22" s="555"/>
      <c r="EB22" s="555"/>
      <c r="EC22" s="555"/>
      <c r="ED22" s="555"/>
      <c r="EE22" s="555"/>
      <c r="EF22" s="555"/>
      <c r="EG22" s="555"/>
      <c r="EH22" s="555"/>
      <c r="EI22" s="555"/>
      <c r="EJ22" s="555"/>
      <c r="EK22" s="555"/>
      <c r="EL22" s="555"/>
    </row>
    <row r="23" s="559" customFormat="true" ht="12.75" hidden="false" customHeight="false" outlineLevel="0" collapsed="false">
      <c r="A23" s="565" t="str">
        <f aca="false">IF(B23="","",A22+1)</f>
        <v/>
      </c>
      <c r="B23" s="570"/>
      <c r="C23" s="562"/>
      <c r="D23" s="555"/>
      <c r="E23" s="555"/>
      <c r="F23" s="555"/>
      <c r="G23" s="555"/>
      <c r="H23" s="555"/>
      <c r="I23" s="555"/>
      <c r="J23" s="555"/>
      <c r="K23" s="555"/>
      <c r="L23" s="555"/>
      <c r="M23" s="555"/>
      <c r="N23" s="555"/>
      <c r="O23" s="555"/>
      <c r="P23" s="555"/>
      <c r="Q23" s="555"/>
      <c r="R23" s="555"/>
      <c r="S23" s="555"/>
      <c r="T23" s="555"/>
      <c r="U23" s="555"/>
      <c r="V23" s="555"/>
      <c r="W23" s="555"/>
      <c r="X23" s="555"/>
      <c r="Y23" s="555"/>
      <c r="Z23" s="555"/>
      <c r="AA23" s="555"/>
      <c r="AB23" s="555"/>
      <c r="AC23" s="555"/>
      <c r="AD23" s="555"/>
      <c r="AE23" s="555"/>
      <c r="AF23" s="555"/>
      <c r="AG23" s="555"/>
      <c r="AH23" s="555"/>
      <c r="AI23" s="555"/>
      <c r="AJ23" s="555"/>
      <c r="AK23" s="555"/>
      <c r="AL23" s="555"/>
      <c r="AM23" s="555"/>
      <c r="AN23" s="555"/>
      <c r="AO23" s="555"/>
      <c r="AP23" s="555"/>
      <c r="AQ23" s="555"/>
      <c r="AR23" s="555"/>
      <c r="AS23" s="555"/>
      <c r="AT23" s="555"/>
      <c r="AU23" s="555"/>
      <c r="AV23" s="555"/>
      <c r="AW23" s="555"/>
      <c r="AX23" s="555"/>
      <c r="AY23" s="555"/>
      <c r="AZ23" s="555"/>
      <c r="BA23" s="555"/>
      <c r="BB23" s="555"/>
      <c r="BC23" s="555"/>
      <c r="BD23" s="555"/>
      <c r="BE23" s="555"/>
      <c r="BF23" s="555"/>
      <c r="BG23" s="555"/>
      <c r="BH23" s="555"/>
      <c r="BI23" s="555"/>
      <c r="BJ23" s="555"/>
      <c r="BK23" s="555"/>
      <c r="BL23" s="555"/>
      <c r="BM23" s="555"/>
      <c r="BN23" s="555"/>
      <c r="BO23" s="555"/>
      <c r="BP23" s="555"/>
      <c r="BQ23" s="555"/>
      <c r="BR23" s="555"/>
      <c r="BS23" s="555"/>
      <c r="BT23" s="555"/>
      <c r="BU23" s="555"/>
      <c r="BV23" s="555"/>
      <c r="BW23" s="555"/>
      <c r="BX23" s="555"/>
      <c r="BY23" s="555"/>
      <c r="BZ23" s="555"/>
      <c r="CA23" s="555"/>
      <c r="CB23" s="555"/>
      <c r="CC23" s="555"/>
      <c r="CD23" s="555"/>
      <c r="CE23" s="555"/>
      <c r="CF23" s="555"/>
      <c r="CG23" s="555"/>
      <c r="CH23" s="555"/>
      <c r="CI23" s="555"/>
      <c r="CJ23" s="555"/>
      <c r="CK23" s="555"/>
      <c r="CL23" s="555"/>
      <c r="CM23" s="555"/>
      <c r="CN23" s="555"/>
      <c r="CO23" s="555"/>
      <c r="CP23" s="555"/>
      <c r="CQ23" s="555"/>
      <c r="CR23" s="555"/>
      <c r="CS23" s="555"/>
      <c r="CT23" s="555"/>
      <c r="CU23" s="555"/>
      <c r="CV23" s="555"/>
      <c r="CW23" s="555"/>
      <c r="CX23" s="555"/>
      <c r="CY23" s="555"/>
      <c r="CZ23" s="555"/>
      <c r="DA23" s="555"/>
      <c r="DB23" s="555"/>
      <c r="DC23" s="555"/>
      <c r="DD23" s="555"/>
      <c r="DE23" s="555"/>
      <c r="DF23" s="555"/>
      <c r="DG23" s="555"/>
      <c r="DH23" s="555"/>
      <c r="DI23" s="555"/>
      <c r="DJ23" s="555"/>
      <c r="DK23" s="555"/>
      <c r="DL23" s="555"/>
      <c r="DM23" s="555"/>
      <c r="DN23" s="555"/>
      <c r="DO23" s="555"/>
      <c r="DP23" s="555"/>
      <c r="DQ23" s="555"/>
      <c r="DR23" s="555"/>
      <c r="DS23" s="555"/>
      <c r="DT23" s="555"/>
      <c r="DU23" s="555"/>
      <c r="DV23" s="555"/>
      <c r="DW23" s="555"/>
      <c r="DX23" s="555"/>
      <c r="DY23" s="555"/>
      <c r="DZ23" s="555"/>
      <c r="EA23" s="555"/>
      <c r="EB23" s="555"/>
      <c r="EC23" s="555"/>
      <c r="ED23" s="555"/>
      <c r="EE23" s="555"/>
      <c r="EF23" s="555"/>
      <c r="EG23" s="555"/>
      <c r="EH23" s="555"/>
      <c r="EI23" s="555"/>
      <c r="EJ23" s="555"/>
      <c r="EK23" s="555"/>
      <c r="EL23" s="555"/>
    </row>
    <row r="24" s="559" customFormat="true" ht="12.75" hidden="false" customHeight="false" outlineLevel="0" collapsed="false">
      <c r="A24" s="565" t="str">
        <f aca="false">IF(B24="","",A23+1)</f>
        <v/>
      </c>
      <c r="B24" s="570"/>
      <c r="C24" s="562"/>
      <c r="D24" s="555"/>
      <c r="E24" s="555"/>
      <c r="F24" s="555"/>
      <c r="G24" s="555"/>
      <c r="H24" s="555"/>
      <c r="I24" s="555"/>
      <c r="J24" s="555"/>
      <c r="K24" s="555"/>
      <c r="L24" s="555"/>
      <c r="M24" s="555"/>
      <c r="N24" s="555"/>
      <c r="O24" s="555"/>
      <c r="P24" s="555"/>
      <c r="Q24" s="555"/>
      <c r="R24" s="555"/>
      <c r="S24" s="555"/>
      <c r="T24" s="555"/>
      <c r="U24" s="555"/>
      <c r="V24" s="555"/>
      <c r="W24" s="555"/>
      <c r="X24" s="555"/>
      <c r="Y24" s="555"/>
      <c r="Z24" s="555"/>
      <c r="AA24" s="555"/>
      <c r="AB24" s="555"/>
      <c r="AC24" s="555"/>
      <c r="AD24" s="555"/>
      <c r="AE24" s="555"/>
      <c r="AF24" s="555"/>
      <c r="AG24" s="555"/>
      <c r="AH24" s="555"/>
      <c r="AI24" s="555"/>
      <c r="AJ24" s="555"/>
      <c r="AK24" s="555"/>
      <c r="AL24" s="555"/>
      <c r="AM24" s="555"/>
      <c r="AN24" s="555"/>
      <c r="AO24" s="555"/>
      <c r="AP24" s="555"/>
      <c r="AQ24" s="555"/>
      <c r="AR24" s="555"/>
      <c r="AS24" s="555"/>
      <c r="AT24" s="555"/>
      <c r="AU24" s="555"/>
      <c r="AV24" s="555"/>
      <c r="AW24" s="555"/>
      <c r="AX24" s="555"/>
      <c r="AY24" s="555"/>
      <c r="AZ24" s="555"/>
      <c r="BA24" s="555"/>
      <c r="BB24" s="555"/>
      <c r="BC24" s="555"/>
      <c r="BD24" s="555"/>
      <c r="BE24" s="555"/>
      <c r="BF24" s="555"/>
      <c r="BG24" s="555"/>
      <c r="BH24" s="555"/>
      <c r="BI24" s="555"/>
      <c r="BJ24" s="555"/>
      <c r="BK24" s="555"/>
      <c r="BL24" s="555"/>
      <c r="BM24" s="555"/>
      <c r="BN24" s="555"/>
      <c r="BO24" s="555"/>
      <c r="BP24" s="555"/>
      <c r="BQ24" s="555"/>
      <c r="BR24" s="555"/>
      <c r="BS24" s="555"/>
      <c r="BT24" s="555"/>
      <c r="BU24" s="555"/>
      <c r="BV24" s="555"/>
      <c r="BW24" s="555"/>
      <c r="BX24" s="555"/>
      <c r="BY24" s="555"/>
      <c r="BZ24" s="555"/>
      <c r="CA24" s="555"/>
      <c r="CB24" s="555"/>
      <c r="CC24" s="555"/>
      <c r="CD24" s="555"/>
      <c r="CE24" s="555"/>
      <c r="CF24" s="555"/>
      <c r="CG24" s="555"/>
      <c r="CH24" s="555"/>
      <c r="CI24" s="555"/>
      <c r="CJ24" s="555"/>
      <c r="CK24" s="555"/>
      <c r="CL24" s="555"/>
      <c r="CM24" s="555"/>
      <c r="CN24" s="555"/>
      <c r="CO24" s="555"/>
      <c r="CP24" s="555"/>
      <c r="CQ24" s="555"/>
      <c r="CR24" s="555"/>
      <c r="CS24" s="555"/>
      <c r="CT24" s="555"/>
      <c r="CU24" s="555"/>
      <c r="CV24" s="555"/>
      <c r="CW24" s="555"/>
      <c r="CX24" s="555"/>
      <c r="CY24" s="555"/>
      <c r="CZ24" s="555"/>
      <c r="DA24" s="555"/>
      <c r="DB24" s="555"/>
      <c r="DC24" s="555"/>
      <c r="DD24" s="555"/>
      <c r="DE24" s="555"/>
      <c r="DF24" s="555"/>
      <c r="DG24" s="555"/>
      <c r="DH24" s="555"/>
      <c r="DI24" s="555"/>
      <c r="DJ24" s="555"/>
      <c r="DK24" s="555"/>
      <c r="DL24" s="555"/>
      <c r="DM24" s="555"/>
      <c r="DN24" s="555"/>
      <c r="DO24" s="555"/>
      <c r="DP24" s="555"/>
      <c r="DQ24" s="555"/>
      <c r="DR24" s="555"/>
      <c r="DS24" s="555"/>
      <c r="DT24" s="555"/>
      <c r="DU24" s="555"/>
      <c r="DV24" s="555"/>
      <c r="DW24" s="555"/>
      <c r="DX24" s="555"/>
      <c r="DY24" s="555"/>
      <c r="DZ24" s="555"/>
      <c r="EA24" s="555"/>
      <c r="EB24" s="555"/>
      <c r="EC24" s="555"/>
      <c r="ED24" s="555"/>
      <c r="EE24" s="555"/>
      <c r="EF24" s="555"/>
      <c r="EG24" s="555"/>
      <c r="EH24" s="555"/>
      <c r="EI24" s="555"/>
      <c r="EJ24" s="555"/>
      <c r="EK24" s="555"/>
      <c r="EL24" s="555"/>
    </row>
    <row r="25" s="559" customFormat="true" ht="12.75" hidden="false" customHeight="false" outlineLevel="0" collapsed="false">
      <c r="A25" s="565" t="str">
        <f aca="false">IF(B25="","",A24+1)</f>
        <v/>
      </c>
      <c r="B25" s="570"/>
      <c r="C25" s="562"/>
      <c r="D25" s="555"/>
      <c r="E25" s="555"/>
      <c r="F25" s="555"/>
      <c r="G25" s="555"/>
      <c r="H25" s="555"/>
      <c r="I25" s="555"/>
      <c r="J25" s="555"/>
      <c r="K25" s="555"/>
      <c r="L25" s="555"/>
      <c r="M25" s="555"/>
      <c r="N25" s="555"/>
      <c r="O25" s="555"/>
      <c r="P25" s="555"/>
      <c r="Q25" s="555"/>
      <c r="R25" s="555"/>
      <c r="S25" s="555"/>
      <c r="T25" s="555"/>
      <c r="U25" s="555"/>
      <c r="V25" s="555"/>
      <c r="W25" s="555"/>
      <c r="X25" s="555"/>
      <c r="Y25" s="555"/>
      <c r="Z25" s="555"/>
      <c r="AA25" s="555"/>
      <c r="AB25" s="555"/>
      <c r="AC25" s="555"/>
      <c r="AD25" s="555"/>
      <c r="AE25" s="555"/>
      <c r="AF25" s="555"/>
      <c r="AG25" s="555"/>
      <c r="AH25" s="555"/>
      <c r="AI25" s="555"/>
      <c r="AJ25" s="555"/>
      <c r="AK25" s="555"/>
      <c r="AL25" s="555"/>
      <c r="AM25" s="555"/>
      <c r="AN25" s="555"/>
      <c r="AO25" s="555"/>
      <c r="AP25" s="555"/>
      <c r="AQ25" s="555"/>
      <c r="AR25" s="555"/>
      <c r="AS25" s="555"/>
      <c r="AT25" s="555"/>
      <c r="AU25" s="555"/>
      <c r="AV25" s="555"/>
      <c r="AW25" s="555"/>
      <c r="AX25" s="555"/>
      <c r="AY25" s="555"/>
      <c r="AZ25" s="555"/>
      <c r="BA25" s="555"/>
      <c r="BB25" s="555"/>
      <c r="BC25" s="555"/>
      <c r="BD25" s="555"/>
      <c r="BE25" s="555"/>
      <c r="BF25" s="555"/>
      <c r="BG25" s="555"/>
      <c r="BH25" s="555"/>
      <c r="BI25" s="555"/>
      <c r="BJ25" s="555"/>
      <c r="BK25" s="555"/>
      <c r="BL25" s="555"/>
      <c r="BM25" s="555"/>
      <c r="BN25" s="555"/>
      <c r="BO25" s="555"/>
      <c r="BP25" s="555"/>
      <c r="BQ25" s="555"/>
      <c r="BR25" s="555"/>
      <c r="BS25" s="555"/>
      <c r="BT25" s="555"/>
      <c r="BU25" s="555"/>
      <c r="BV25" s="555"/>
      <c r="BW25" s="555"/>
      <c r="BX25" s="555"/>
      <c r="BY25" s="555"/>
      <c r="BZ25" s="555"/>
      <c r="CA25" s="555"/>
      <c r="CB25" s="555"/>
      <c r="CC25" s="555"/>
      <c r="CD25" s="555"/>
      <c r="CE25" s="555"/>
      <c r="CF25" s="555"/>
      <c r="CG25" s="555"/>
      <c r="CH25" s="555"/>
      <c r="CI25" s="555"/>
      <c r="CJ25" s="555"/>
      <c r="CK25" s="555"/>
      <c r="CL25" s="555"/>
      <c r="CM25" s="555"/>
      <c r="CN25" s="555"/>
      <c r="CO25" s="555"/>
      <c r="CP25" s="555"/>
      <c r="CQ25" s="555"/>
      <c r="CR25" s="555"/>
      <c r="CS25" s="555"/>
      <c r="CT25" s="555"/>
      <c r="CU25" s="555"/>
      <c r="CV25" s="555"/>
      <c r="CW25" s="555"/>
      <c r="CX25" s="555"/>
      <c r="CY25" s="555"/>
      <c r="CZ25" s="555"/>
      <c r="DA25" s="555"/>
      <c r="DB25" s="555"/>
      <c r="DC25" s="555"/>
      <c r="DD25" s="555"/>
      <c r="DE25" s="555"/>
      <c r="DF25" s="555"/>
      <c r="DG25" s="555"/>
      <c r="DH25" s="555"/>
      <c r="DI25" s="555"/>
      <c r="DJ25" s="555"/>
      <c r="DK25" s="555"/>
      <c r="DL25" s="555"/>
      <c r="DM25" s="555"/>
      <c r="DN25" s="555"/>
      <c r="DO25" s="555"/>
      <c r="DP25" s="555"/>
      <c r="DQ25" s="555"/>
      <c r="DR25" s="555"/>
      <c r="DS25" s="555"/>
      <c r="DT25" s="555"/>
      <c r="DU25" s="555"/>
      <c r="DV25" s="555"/>
      <c r="DW25" s="555"/>
      <c r="DX25" s="555"/>
      <c r="DY25" s="555"/>
      <c r="DZ25" s="555"/>
      <c r="EA25" s="555"/>
      <c r="EB25" s="555"/>
      <c r="EC25" s="555"/>
      <c r="ED25" s="555"/>
      <c r="EE25" s="555"/>
      <c r="EF25" s="555"/>
      <c r="EG25" s="555"/>
      <c r="EH25" s="555"/>
      <c r="EI25" s="555"/>
      <c r="EJ25" s="555"/>
      <c r="EK25" s="555"/>
      <c r="EL25" s="555"/>
    </row>
    <row r="26" s="559" customFormat="true" ht="12.75" hidden="false" customHeight="false" outlineLevel="0" collapsed="false">
      <c r="A26" s="565" t="str">
        <f aca="false">IF(B26="","",A25+1)</f>
        <v/>
      </c>
      <c r="B26" s="570"/>
      <c r="C26" s="562"/>
      <c r="D26" s="555"/>
      <c r="E26" s="555"/>
      <c r="F26" s="555"/>
      <c r="G26" s="555"/>
      <c r="H26" s="555"/>
      <c r="I26" s="555"/>
      <c r="J26" s="555"/>
      <c r="K26" s="555"/>
      <c r="L26" s="555"/>
      <c r="M26" s="555"/>
      <c r="N26" s="555"/>
      <c r="O26" s="555"/>
      <c r="P26" s="555"/>
      <c r="Q26" s="555"/>
      <c r="R26" s="555"/>
      <c r="S26" s="555"/>
      <c r="T26" s="555"/>
      <c r="U26" s="555"/>
      <c r="V26" s="555"/>
      <c r="W26" s="555"/>
      <c r="X26" s="555"/>
      <c r="Y26" s="555"/>
      <c r="Z26" s="555"/>
      <c r="AA26" s="555"/>
      <c r="AB26" s="555"/>
      <c r="AC26" s="555"/>
      <c r="AD26" s="555"/>
      <c r="AE26" s="555"/>
      <c r="AF26" s="555"/>
      <c r="AG26" s="555"/>
      <c r="AH26" s="555"/>
      <c r="AI26" s="555"/>
      <c r="AJ26" s="555"/>
      <c r="AK26" s="555"/>
      <c r="AL26" s="555"/>
      <c r="AM26" s="555"/>
      <c r="AN26" s="555"/>
      <c r="AO26" s="555"/>
      <c r="AP26" s="555"/>
      <c r="AQ26" s="555"/>
      <c r="AR26" s="555"/>
      <c r="AS26" s="555"/>
      <c r="AT26" s="555"/>
      <c r="AU26" s="555"/>
      <c r="AV26" s="555"/>
      <c r="AW26" s="555"/>
      <c r="AX26" s="555"/>
      <c r="AY26" s="555"/>
      <c r="AZ26" s="555"/>
      <c r="BA26" s="555"/>
      <c r="BB26" s="555"/>
      <c r="BC26" s="555"/>
      <c r="BD26" s="555"/>
      <c r="BE26" s="555"/>
      <c r="BF26" s="555"/>
      <c r="BG26" s="555"/>
      <c r="BH26" s="555"/>
      <c r="BI26" s="555"/>
      <c r="BJ26" s="555"/>
      <c r="BK26" s="555"/>
      <c r="BL26" s="555"/>
      <c r="BM26" s="555"/>
      <c r="BN26" s="555"/>
      <c r="BO26" s="555"/>
      <c r="BP26" s="555"/>
      <c r="BQ26" s="555"/>
      <c r="BR26" s="555"/>
      <c r="BS26" s="555"/>
      <c r="BT26" s="555"/>
      <c r="BU26" s="555"/>
      <c r="BV26" s="555"/>
      <c r="BW26" s="555"/>
      <c r="BX26" s="555"/>
      <c r="BY26" s="555"/>
      <c r="BZ26" s="555"/>
      <c r="CA26" s="555"/>
      <c r="CB26" s="555"/>
      <c r="CC26" s="555"/>
      <c r="CD26" s="555"/>
      <c r="CE26" s="555"/>
      <c r="CF26" s="555"/>
      <c r="CG26" s="555"/>
      <c r="CH26" s="555"/>
      <c r="CI26" s="555"/>
      <c r="CJ26" s="555"/>
      <c r="CK26" s="555"/>
      <c r="CL26" s="555"/>
      <c r="CM26" s="555"/>
      <c r="CN26" s="555"/>
      <c r="CO26" s="555"/>
      <c r="CP26" s="555"/>
      <c r="CQ26" s="555"/>
      <c r="CR26" s="555"/>
      <c r="CS26" s="555"/>
      <c r="CT26" s="555"/>
      <c r="CU26" s="555"/>
      <c r="CV26" s="555"/>
      <c r="CW26" s="555"/>
      <c r="CX26" s="555"/>
      <c r="CY26" s="555"/>
      <c r="CZ26" s="555"/>
      <c r="DA26" s="555"/>
      <c r="DB26" s="555"/>
      <c r="DC26" s="555"/>
      <c r="DD26" s="555"/>
      <c r="DE26" s="555"/>
      <c r="DF26" s="555"/>
      <c r="DG26" s="555"/>
      <c r="DH26" s="555"/>
      <c r="DI26" s="555"/>
      <c r="DJ26" s="555"/>
      <c r="DK26" s="555"/>
      <c r="DL26" s="555"/>
      <c r="DM26" s="555"/>
      <c r="DN26" s="555"/>
      <c r="DO26" s="555"/>
      <c r="DP26" s="555"/>
      <c r="DQ26" s="555"/>
      <c r="DR26" s="555"/>
      <c r="DS26" s="555"/>
      <c r="DT26" s="555"/>
      <c r="DU26" s="555"/>
      <c r="DV26" s="555"/>
      <c r="DW26" s="555"/>
      <c r="DX26" s="555"/>
      <c r="DY26" s="555"/>
      <c r="DZ26" s="555"/>
      <c r="EA26" s="555"/>
      <c r="EB26" s="555"/>
      <c r="EC26" s="555"/>
      <c r="ED26" s="555"/>
      <c r="EE26" s="555"/>
      <c r="EF26" s="555"/>
      <c r="EG26" s="555"/>
      <c r="EH26" s="555"/>
      <c r="EI26" s="555"/>
      <c r="EJ26" s="555"/>
      <c r="EK26" s="555"/>
      <c r="EL26" s="555"/>
    </row>
    <row r="27" s="559" customFormat="true" ht="12.75" hidden="false" customHeight="false" outlineLevel="0" collapsed="false">
      <c r="A27" s="565" t="str">
        <f aca="false">IF(B27="","",A26+1)</f>
        <v/>
      </c>
      <c r="B27" s="570"/>
      <c r="C27" s="562"/>
      <c r="D27" s="555"/>
      <c r="E27" s="555"/>
      <c r="F27" s="555"/>
      <c r="G27" s="555"/>
      <c r="H27" s="555"/>
      <c r="I27" s="555"/>
      <c r="J27" s="555"/>
      <c r="K27" s="555"/>
      <c r="L27" s="555"/>
      <c r="M27" s="555"/>
      <c r="N27" s="555"/>
      <c r="O27" s="555"/>
      <c r="P27" s="555"/>
      <c r="Q27" s="555"/>
      <c r="R27" s="555"/>
      <c r="S27" s="555"/>
      <c r="T27" s="555"/>
      <c r="U27" s="555"/>
      <c r="V27" s="555"/>
      <c r="W27" s="555"/>
      <c r="X27" s="555"/>
      <c r="Y27" s="555"/>
      <c r="Z27" s="555"/>
      <c r="AA27" s="555"/>
      <c r="AB27" s="555"/>
      <c r="AC27" s="555"/>
      <c r="AD27" s="555"/>
      <c r="AE27" s="555"/>
      <c r="AF27" s="555"/>
      <c r="AG27" s="555"/>
      <c r="AH27" s="555"/>
      <c r="AI27" s="555"/>
      <c r="AJ27" s="555"/>
      <c r="AK27" s="555"/>
      <c r="AL27" s="555"/>
      <c r="AM27" s="555"/>
      <c r="AN27" s="555"/>
      <c r="AO27" s="555"/>
      <c r="AP27" s="555"/>
      <c r="AQ27" s="555"/>
      <c r="AR27" s="555"/>
      <c r="AS27" s="555"/>
      <c r="AT27" s="555"/>
      <c r="AU27" s="555"/>
      <c r="AV27" s="555"/>
      <c r="AW27" s="555"/>
      <c r="AX27" s="555"/>
      <c r="AY27" s="555"/>
      <c r="AZ27" s="555"/>
      <c r="BA27" s="555"/>
      <c r="BB27" s="555"/>
      <c r="BC27" s="555"/>
      <c r="BD27" s="555"/>
      <c r="BE27" s="555"/>
      <c r="BF27" s="555"/>
      <c r="BG27" s="555"/>
      <c r="BH27" s="555"/>
      <c r="BI27" s="555"/>
      <c r="BJ27" s="555"/>
      <c r="BK27" s="555"/>
      <c r="BL27" s="555"/>
      <c r="BM27" s="555"/>
      <c r="BN27" s="555"/>
      <c r="BO27" s="555"/>
      <c r="BP27" s="555"/>
      <c r="BQ27" s="555"/>
      <c r="BR27" s="555"/>
      <c r="BS27" s="555"/>
      <c r="BT27" s="555"/>
      <c r="BU27" s="555"/>
      <c r="BV27" s="555"/>
      <c r="BW27" s="555"/>
      <c r="BX27" s="555"/>
      <c r="BY27" s="555"/>
      <c r="BZ27" s="555"/>
      <c r="CA27" s="555"/>
      <c r="CB27" s="555"/>
      <c r="CC27" s="555"/>
      <c r="CD27" s="555"/>
      <c r="CE27" s="555"/>
      <c r="CF27" s="555"/>
      <c r="CG27" s="555"/>
      <c r="CH27" s="555"/>
      <c r="CI27" s="555"/>
      <c r="CJ27" s="555"/>
      <c r="CK27" s="555"/>
      <c r="CL27" s="555"/>
      <c r="CM27" s="555"/>
      <c r="CN27" s="555"/>
      <c r="CO27" s="555"/>
      <c r="CP27" s="555"/>
      <c r="CQ27" s="555"/>
      <c r="CR27" s="555"/>
      <c r="CS27" s="555"/>
      <c r="CT27" s="555"/>
      <c r="CU27" s="555"/>
      <c r="CV27" s="555"/>
      <c r="CW27" s="555"/>
      <c r="CX27" s="555"/>
      <c r="CY27" s="555"/>
      <c r="CZ27" s="555"/>
      <c r="DA27" s="555"/>
      <c r="DB27" s="555"/>
      <c r="DC27" s="555"/>
      <c r="DD27" s="555"/>
      <c r="DE27" s="555"/>
      <c r="DF27" s="555"/>
      <c r="DG27" s="555"/>
      <c r="DH27" s="555"/>
      <c r="DI27" s="555"/>
      <c r="DJ27" s="555"/>
      <c r="DK27" s="555"/>
      <c r="DL27" s="555"/>
      <c r="DM27" s="555"/>
      <c r="DN27" s="555"/>
      <c r="DO27" s="555"/>
      <c r="DP27" s="555"/>
      <c r="DQ27" s="555"/>
      <c r="DR27" s="555"/>
      <c r="DS27" s="555"/>
      <c r="DT27" s="555"/>
      <c r="DU27" s="555"/>
      <c r="DV27" s="555"/>
      <c r="DW27" s="555"/>
      <c r="DX27" s="555"/>
      <c r="DY27" s="555"/>
      <c r="DZ27" s="555"/>
      <c r="EA27" s="555"/>
      <c r="EB27" s="555"/>
      <c r="EC27" s="555"/>
      <c r="ED27" s="555"/>
      <c r="EE27" s="555"/>
      <c r="EF27" s="555"/>
      <c r="EG27" s="555"/>
      <c r="EH27" s="555"/>
      <c r="EI27" s="555"/>
      <c r="EJ27" s="555"/>
      <c r="EK27" s="555"/>
      <c r="EL27" s="555"/>
    </row>
    <row r="28" s="559" customFormat="true" ht="12.75" hidden="false" customHeight="false" outlineLevel="0" collapsed="false">
      <c r="A28" s="565" t="str">
        <f aca="false">IF(B28="","",A27+1)</f>
        <v/>
      </c>
      <c r="B28" s="570"/>
      <c r="C28" s="562"/>
      <c r="D28" s="555"/>
      <c r="E28" s="555"/>
      <c r="F28" s="555"/>
      <c r="G28" s="555"/>
      <c r="H28" s="555"/>
      <c r="I28" s="555"/>
      <c r="J28" s="555"/>
      <c r="K28" s="555"/>
      <c r="L28" s="555"/>
      <c r="M28" s="555"/>
      <c r="N28" s="555"/>
      <c r="O28" s="555"/>
      <c r="P28" s="555"/>
      <c r="Q28" s="555"/>
      <c r="R28" s="555"/>
      <c r="S28" s="555"/>
      <c r="T28" s="555"/>
      <c r="U28" s="555"/>
      <c r="V28" s="555"/>
      <c r="W28" s="555"/>
      <c r="X28" s="555"/>
      <c r="Y28" s="555"/>
      <c r="Z28" s="555"/>
      <c r="AA28" s="555"/>
      <c r="AB28" s="555"/>
      <c r="AC28" s="555"/>
      <c r="AD28" s="555"/>
      <c r="AE28" s="555"/>
      <c r="AF28" s="555"/>
      <c r="AG28" s="555"/>
      <c r="AH28" s="555"/>
      <c r="AI28" s="555"/>
      <c r="AJ28" s="555"/>
      <c r="AK28" s="555"/>
      <c r="AL28" s="555"/>
      <c r="AM28" s="555"/>
      <c r="AN28" s="555"/>
      <c r="AO28" s="555"/>
      <c r="AP28" s="555"/>
      <c r="AQ28" s="555"/>
      <c r="AR28" s="555"/>
      <c r="AS28" s="555"/>
      <c r="AT28" s="555"/>
      <c r="AU28" s="555"/>
      <c r="AV28" s="555"/>
      <c r="AW28" s="555"/>
      <c r="AX28" s="555"/>
      <c r="AY28" s="555"/>
      <c r="AZ28" s="555"/>
      <c r="BA28" s="555"/>
      <c r="BB28" s="555"/>
      <c r="BC28" s="555"/>
      <c r="BD28" s="555"/>
      <c r="BE28" s="555"/>
      <c r="BF28" s="555"/>
      <c r="BG28" s="555"/>
      <c r="BH28" s="555"/>
      <c r="BI28" s="555"/>
      <c r="BJ28" s="555"/>
      <c r="BK28" s="555"/>
      <c r="BL28" s="555"/>
      <c r="BM28" s="555"/>
      <c r="BN28" s="555"/>
      <c r="BO28" s="555"/>
      <c r="BP28" s="555"/>
      <c r="BQ28" s="555"/>
      <c r="BR28" s="555"/>
      <c r="BS28" s="555"/>
      <c r="BT28" s="555"/>
      <c r="BU28" s="555"/>
      <c r="BV28" s="555"/>
      <c r="BW28" s="555"/>
      <c r="BX28" s="555"/>
      <c r="BY28" s="555"/>
      <c r="BZ28" s="555"/>
      <c r="CA28" s="555"/>
      <c r="CB28" s="555"/>
      <c r="CC28" s="555"/>
      <c r="CD28" s="555"/>
      <c r="CE28" s="555"/>
      <c r="CF28" s="555"/>
      <c r="CG28" s="555"/>
      <c r="CH28" s="555"/>
      <c r="CI28" s="555"/>
      <c r="CJ28" s="555"/>
      <c r="CK28" s="555"/>
      <c r="CL28" s="555"/>
      <c r="CM28" s="555"/>
      <c r="CN28" s="555"/>
      <c r="CO28" s="555"/>
      <c r="CP28" s="555"/>
      <c r="CQ28" s="555"/>
      <c r="CR28" s="555"/>
      <c r="CS28" s="555"/>
      <c r="CT28" s="555"/>
      <c r="CU28" s="555"/>
      <c r="CV28" s="555"/>
      <c r="CW28" s="555"/>
      <c r="CX28" s="555"/>
      <c r="CY28" s="555"/>
      <c r="CZ28" s="555"/>
      <c r="DA28" s="555"/>
      <c r="DB28" s="555"/>
      <c r="DC28" s="555"/>
      <c r="DD28" s="555"/>
      <c r="DE28" s="555"/>
      <c r="DF28" s="555"/>
      <c r="DG28" s="555"/>
      <c r="DH28" s="555"/>
      <c r="DI28" s="555"/>
      <c r="DJ28" s="555"/>
      <c r="DK28" s="555"/>
      <c r="DL28" s="555"/>
      <c r="DM28" s="555"/>
      <c r="DN28" s="555"/>
      <c r="DO28" s="555"/>
      <c r="DP28" s="555"/>
      <c r="DQ28" s="555"/>
      <c r="DR28" s="555"/>
      <c r="DS28" s="555"/>
      <c r="DT28" s="555"/>
      <c r="DU28" s="555"/>
      <c r="DV28" s="555"/>
      <c r="DW28" s="555"/>
      <c r="DX28" s="555"/>
      <c r="DY28" s="555"/>
      <c r="DZ28" s="555"/>
      <c r="EA28" s="555"/>
      <c r="EB28" s="555"/>
      <c r="EC28" s="555"/>
      <c r="ED28" s="555"/>
      <c r="EE28" s="555"/>
      <c r="EF28" s="555"/>
      <c r="EG28" s="555"/>
      <c r="EH28" s="555"/>
      <c r="EI28" s="555"/>
      <c r="EJ28" s="555"/>
      <c r="EK28" s="555"/>
      <c r="EL28" s="555"/>
    </row>
    <row r="29" s="559" customFormat="true" ht="12.75" hidden="false" customHeight="false" outlineLevel="0" collapsed="false">
      <c r="A29" s="565" t="str">
        <f aca="false">IF(B29="","",A28+1)</f>
        <v/>
      </c>
      <c r="B29" s="570"/>
      <c r="C29" s="562"/>
      <c r="D29" s="555"/>
      <c r="E29" s="555"/>
      <c r="F29" s="555"/>
      <c r="G29" s="555"/>
      <c r="H29" s="555"/>
      <c r="I29" s="555"/>
      <c r="J29" s="555"/>
      <c r="K29" s="555"/>
      <c r="L29" s="555"/>
      <c r="M29" s="555"/>
      <c r="N29" s="555"/>
      <c r="O29" s="555"/>
      <c r="P29" s="555"/>
      <c r="Q29" s="555"/>
      <c r="R29" s="555"/>
      <c r="S29" s="555"/>
      <c r="T29" s="555"/>
      <c r="U29" s="555"/>
      <c r="V29" s="555"/>
      <c r="W29" s="555"/>
      <c r="X29" s="555"/>
      <c r="Y29" s="555"/>
      <c r="Z29" s="555"/>
      <c r="AA29" s="555"/>
      <c r="AB29" s="555"/>
      <c r="AC29" s="555"/>
      <c r="AD29" s="555"/>
      <c r="AE29" s="555"/>
      <c r="AF29" s="555"/>
      <c r="AG29" s="555"/>
      <c r="AH29" s="555"/>
      <c r="AI29" s="555"/>
      <c r="AJ29" s="555"/>
      <c r="AK29" s="555"/>
      <c r="AL29" s="555"/>
      <c r="AM29" s="555"/>
      <c r="AN29" s="555"/>
      <c r="AO29" s="555"/>
      <c r="AP29" s="555"/>
      <c r="AQ29" s="555"/>
      <c r="AR29" s="555"/>
      <c r="AS29" s="555"/>
      <c r="AT29" s="555"/>
      <c r="AU29" s="555"/>
      <c r="AV29" s="555"/>
      <c r="AW29" s="555"/>
      <c r="AX29" s="555"/>
      <c r="AY29" s="555"/>
      <c r="AZ29" s="555"/>
      <c r="BA29" s="555"/>
      <c r="BB29" s="555"/>
      <c r="BC29" s="555"/>
      <c r="BD29" s="555"/>
      <c r="BE29" s="555"/>
      <c r="BF29" s="555"/>
      <c r="BG29" s="555"/>
      <c r="BH29" s="555"/>
      <c r="BI29" s="555"/>
      <c r="BJ29" s="555"/>
      <c r="BK29" s="555"/>
      <c r="BL29" s="555"/>
      <c r="BM29" s="555"/>
      <c r="BN29" s="555"/>
      <c r="BO29" s="555"/>
      <c r="BP29" s="555"/>
      <c r="BQ29" s="555"/>
      <c r="BR29" s="555"/>
      <c r="BS29" s="555"/>
      <c r="BT29" s="555"/>
      <c r="BU29" s="555"/>
      <c r="BV29" s="555"/>
      <c r="BW29" s="555"/>
      <c r="BX29" s="555"/>
      <c r="BY29" s="555"/>
      <c r="BZ29" s="555"/>
      <c r="CA29" s="555"/>
      <c r="CB29" s="555"/>
      <c r="CC29" s="555"/>
      <c r="CD29" s="555"/>
      <c r="CE29" s="555"/>
      <c r="CF29" s="555"/>
      <c r="CG29" s="555"/>
      <c r="CH29" s="555"/>
      <c r="CI29" s="555"/>
      <c r="CJ29" s="555"/>
      <c r="CK29" s="555"/>
      <c r="CL29" s="555"/>
      <c r="CM29" s="555"/>
      <c r="CN29" s="555"/>
      <c r="CO29" s="555"/>
      <c r="CP29" s="555"/>
      <c r="CQ29" s="555"/>
      <c r="CR29" s="555"/>
      <c r="CS29" s="555"/>
      <c r="CT29" s="555"/>
      <c r="CU29" s="555"/>
      <c r="CV29" s="555"/>
      <c r="CW29" s="555"/>
      <c r="CX29" s="555"/>
      <c r="CY29" s="555"/>
      <c r="CZ29" s="555"/>
      <c r="DA29" s="555"/>
      <c r="DB29" s="555"/>
      <c r="DC29" s="555"/>
      <c r="DD29" s="555"/>
      <c r="DE29" s="555"/>
      <c r="DF29" s="555"/>
      <c r="DG29" s="555"/>
      <c r="DH29" s="555"/>
      <c r="DI29" s="555"/>
      <c r="DJ29" s="555"/>
      <c r="DK29" s="555"/>
      <c r="DL29" s="555"/>
      <c r="DM29" s="555"/>
      <c r="DN29" s="555"/>
      <c r="DO29" s="555"/>
      <c r="DP29" s="555"/>
      <c r="DQ29" s="555"/>
      <c r="DR29" s="555"/>
      <c r="DS29" s="555"/>
      <c r="DT29" s="555"/>
      <c r="DU29" s="555"/>
      <c r="DV29" s="555"/>
      <c r="DW29" s="555"/>
      <c r="DX29" s="555"/>
      <c r="DY29" s="555"/>
      <c r="DZ29" s="555"/>
      <c r="EA29" s="555"/>
      <c r="EB29" s="555"/>
      <c r="EC29" s="555"/>
      <c r="ED29" s="555"/>
      <c r="EE29" s="555"/>
      <c r="EF29" s="555"/>
      <c r="EG29" s="555"/>
      <c r="EH29" s="555"/>
      <c r="EI29" s="555"/>
      <c r="EJ29" s="555"/>
      <c r="EK29" s="555"/>
      <c r="EL29" s="555"/>
    </row>
    <row r="30" s="559" customFormat="true" ht="12.75" hidden="false" customHeight="false" outlineLevel="0" collapsed="false">
      <c r="A30" s="565" t="str">
        <f aca="false">IF(B30="","",A29+1)</f>
        <v/>
      </c>
      <c r="B30" s="570"/>
      <c r="C30" s="562"/>
      <c r="D30" s="555"/>
      <c r="E30" s="555"/>
      <c r="F30" s="555"/>
      <c r="G30" s="555"/>
      <c r="H30" s="555"/>
      <c r="I30" s="555"/>
      <c r="J30" s="555"/>
      <c r="K30" s="555"/>
      <c r="L30" s="555"/>
      <c r="M30" s="555"/>
      <c r="N30" s="555"/>
      <c r="O30" s="555"/>
      <c r="P30" s="555"/>
      <c r="Q30" s="555"/>
      <c r="R30" s="555"/>
      <c r="S30" s="555"/>
      <c r="T30" s="555"/>
      <c r="U30" s="555"/>
      <c r="V30" s="555"/>
      <c r="W30" s="555"/>
      <c r="X30" s="555"/>
      <c r="Y30" s="555"/>
      <c r="Z30" s="555"/>
      <c r="AA30" s="555"/>
      <c r="AB30" s="555"/>
      <c r="AC30" s="555"/>
      <c r="AD30" s="555"/>
      <c r="AE30" s="555"/>
      <c r="AF30" s="555"/>
      <c r="AG30" s="555"/>
      <c r="AH30" s="555"/>
      <c r="AI30" s="555"/>
      <c r="AJ30" s="555"/>
      <c r="AK30" s="555"/>
      <c r="AL30" s="555"/>
      <c r="AM30" s="555"/>
      <c r="AN30" s="555"/>
      <c r="AO30" s="555"/>
      <c r="AP30" s="555"/>
      <c r="AQ30" s="555"/>
      <c r="AR30" s="555"/>
      <c r="AS30" s="555"/>
      <c r="AT30" s="555"/>
      <c r="AU30" s="555"/>
      <c r="AV30" s="555"/>
      <c r="AW30" s="555"/>
      <c r="AX30" s="555"/>
      <c r="AY30" s="555"/>
      <c r="AZ30" s="555"/>
      <c r="BA30" s="555"/>
      <c r="BB30" s="555"/>
      <c r="BC30" s="555"/>
      <c r="BD30" s="555"/>
      <c r="BE30" s="555"/>
      <c r="BF30" s="555"/>
      <c r="BG30" s="555"/>
      <c r="BH30" s="555"/>
      <c r="BI30" s="555"/>
      <c r="BJ30" s="555"/>
      <c r="BK30" s="555"/>
      <c r="BL30" s="555"/>
      <c r="BM30" s="555"/>
      <c r="BN30" s="555"/>
      <c r="BO30" s="555"/>
      <c r="BP30" s="555"/>
      <c r="BQ30" s="555"/>
      <c r="BR30" s="555"/>
      <c r="BS30" s="555"/>
      <c r="BT30" s="555"/>
      <c r="BU30" s="555"/>
      <c r="BV30" s="555"/>
      <c r="BW30" s="555"/>
      <c r="BX30" s="555"/>
      <c r="BY30" s="555"/>
      <c r="BZ30" s="555"/>
      <c r="CA30" s="555"/>
      <c r="CB30" s="555"/>
      <c r="CC30" s="555"/>
      <c r="CD30" s="555"/>
      <c r="CE30" s="555"/>
      <c r="CF30" s="555"/>
      <c r="CG30" s="555"/>
      <c r="CH30" s="555"/>
      <c r="CI30" s="555"/>
      <c r="CJ30" s="555"/>
      <c r="CK30" s="555"/>
      <c r="CL30" s="555"/>
      <c r="CM30" s="555"/>
      <c r="CN30" s="555"/>
      <c r="CO30" s="555"/>
      <c r="CP30" s="555"/>
      <c r="CQ30" s="555"/>
      <c r="CR30" s="555"/>
      <c r="CS30" s="555"/>
      <c r="CT30" s="555"/>
      <c r="CU30" s="555"/>
      <c r="CV30" s="555"/>
      <c r="CW30" s="555"/>
      <c r="CX30" s="555"/>
      <c r="CY30" s="555"/>
      <c r="CZ30" s="555"/>
      <c r="DA30" s="555"/>
      <c r="DB30" s="555"/>
      <c r="DC30" s="555"/>
      <c r="DD30" s="555"/>
      <c r="DE30" s="555"/>
      <c r="DF30" s="555"/>
      <c r="DG30" s="555"/>
      <c r="DH30" s="555"/>
      <c r="DI30" s="555"/>
      <c r="DJ30" s="555"/>
      <c r="DK30" s="555"/>
      <c r="DL30" s="555"/>
      <c r="DM30" s="555"/>
      <c r="DN30" s="555"/>
      <c r="DO30" s="555"/>
      <c r="DP30" s="555"/>
      <c r="DQ30" s="555"/>
      <c r="DR30" s="555"/>
      <c r="DS30" s="555"/>
      <c r="DT30" s="555"/>
      <c r="DU30" s="555"/>
      <c r="DV30" s="555"/>
      <c r="DW30" s="555"/>
      <c r="DX30" s="555"/>
      <c r="DY30" s="555"/>
      <c r="DZ30" s="555"/>
      <c r="EA30" s="555"/>
      <c r="EB30" s="555"/>
      <c r="EC30" s="555"/>
      <c r="ED30" s="555"/>
      <c r="EE30" s="555"/>
      <c r="EF30" s="555"/>
      <c r="EG30" s="555"/>
      <c r="EH30" s="555"/>
      <c r="EI30" s="555"/>
      <c r="EJ30" s="555"/>
      <c r="EK30" s="555"/>
      <c r="EL30" s="555"/>
    </row>
    <row r="31" s="559" customFormat="true" ht="12.75" hidden="false" customHeight="false" outlineLevel="0" collapsed="false">
      <c r="A31" s="565" t="str">
        <f aca="false">IF(B31="","",A30+1)</f>
        <v/>
      </c>
      <c r="B31" s="570"/>
      <c r="C31" s="562"/>
      <c r="D31" s="555"/>
      <c r="E31" s="555"/>
      <c r="F31" s="555"/>
      <c r="G31" s="555"/>
      <c r="H31" s="555"/>
      <c r="I31" s="555"/>
      <c r="J31" s="555"/>
      <c r="K31" s="555"/>
      <c r="L31" s="555"/>
      <c r="M31" s="555"/>
      <c r="N31" s="555"/>
      <c r="O31" s="555"/>
      <c r="P31" s="555"/>
      <c r="Q31" s="555"/>
      <c r="R31" s="555"/>
      <c r="S31" s="555"/>
      <c r="T31" s="555"/>
      <c r="U31" s="555"/>
      <c r="V31" s="555"/>
      <c r="W31" s="555"/>
      <c r="X31" s="555"/>
      <c r="Y31" s="555"/>
      <c r="Z31" s="555"/>
      <c r="AA31" s="555"/>
      <c r="AB31" s="555"/>
      <c r="AC31" s="555"/>
      <c r="AD31" s="555"/>
      <c r="AE31" s="555"/>
      <c r="AF31" s="555"/>
      <c r="AG31" s="555"/>
      <c r="AH31" s="555"/>
      <c r="AI31" s="555"/>
      <c r="AJ31" s="555"/>
      <c r="AK31" s="555"/>
      <c r="AL31" s="555"/>
      <c r="AM31" s="555"/>
      <c r="AN31" s="555"/>
      <c r="AO31" s="555"/>
      <c r="AP31" s="555"/>
      <c r="AQ31" s="555"/>
      <c r="AR31" s="555"/>
      <c r="AS31" s="555"/>
      <c r="AT31" s="555"/>
      <c r="AU31" s="555"/>
      <c r="AV31" s="555"/>
      <c r="AW31" s="555"/>
      <c r="AX31" s="555"/>
      <c r="AY31" s="555"/>
      <c r="AZ31" s="555"/>
      <c r="BA31" s="555"/>
      <c r="BB31" s="555"/>
      <c r="BC31" s="555"/>
      <c r="BD31" s="555"/>
      <c r="BE31" s="555"/>
      <c r="BF31" s="555"/>
      <c r="BG31" s="555"/>
      <c r="BH31" s="555"/>
      <c r="BI31" s="555"/>
      <c r="BJ31" s="555"/>
      <c r="BK31" s="555"/>
      <c r="BL31" s="555"/>
      <c r="BM31" s="555"/>
      <c r="BN31" s="555"/>
      <c r="BO31" s="555"/>
      <c r="BP31" s="555"/>
      <c r="BQ31" s="555"/>
      <c r="BR31" s="555"/>
      <c r="BS31" s="555"/>
      <c r="BT31" s="555"/>
      <c r="BU31" s="555"/>
      <c r="BV31" s="555"/>
      <c r="BW31" s="555"/>
      <c r="BX31" s="555"/>
      <c r="BY31" s="555"/>
      <c r="BZ31" s="555"/>
      <c r="CA31" s="555"/>
      <c r="CB31" s="555"/>
      <c r="CC31" s="555"/>
      <c r="CD31" s="555"/>
      <c r="CE31" s="555"/>
      <c r="CF31" s="555"/>
      <c r="CG31" s="555"/>
      <c r="CH31" s="555"/>
      <c r="CI31" s="555"/>
      <c r="CJ31" s="555"/>
      <c r="CK31" s="555"/>
      <c r="CL31" s="555"/>
      <c r="CM31" s="555"/>
      <c r="CN31" s="555"/>
      <c r="CO31" s="555"/>
      <c r="CP31" s="555"/>
      <c r="CQ31" s="555"/>
      <c r="CR31" s="555"/>
      <c r="CS31" s="555"/>
      <c r="CT31" s="555"/>
      <c r="CU31" s="555"/>
      <c r="CV31" s="555"/>
      <c r="CW31" s="555"/>
      <c r="CX31" s="555"/>
      <c r="CY31" s="555"/>
      <c r="CZ31" s="555"/>
      <c r="DA31" s="555"/>
      <c r="DB31" s="555"/>
      <c r="DC31" s="555"/>
      <c r="DD31" s="555"/>
      <c r="DE31" s="555"/>
      <c r="DF31" s="555"/>
      <c r="DG31" s="555"/>
      <c r="DH31" s="555"/>
      <c r="DI31" s="555"/>
      <c r="DJ31" s="555"/>
      <c r="DK31" s="555"/>
      <c r="DL31" s="555"/>
      <c r="DM31" s="555"/>
      <c r="DN31" s="555"/>
      <c r="DO31" s="555"/>
      <c r="DP31" s="555"/>
      <c r="DQ31" s="555"/>
      <c r="DR31" s="555"/>
      <c r="DS31" s="555"/>
      <c r="DT31" s="555"/>
      <c r="DU31" s="555"/>
      <c r="DV31" s="555"/>
      <c r="DW31" s="555"/>
      <c r="DX31" s="555"/>
      <c r="DY31" s="555"/>
      <c r="DZ31" s="555"/>
      <c r="EA31" s="555"/>
      <c r="EB31" s="555"/>
      <c r="EC31" s="555"/>
      <c r="ED31" s="555"/>
      <c r="EE31" s="555"/>
      <c r="EF31" s="555"/>
      <c r="EG31" s="555"/>
      <c r="EH31" s="555"/>
      <c r="EI31" s="555"/>
      <c r="EJ31" s="555"/>
      <c r="EK31" s="555"/>
      <c r="EL31" s="555"/>
    </row>
    <row r="32" s="559" customFormat="true" ht="12.75" hidden="false" customHeight="false" outlineLevel="0" collapsed="false">
      <c r="A32" s="565" t="str">
        <f aca="false">IF(B32="","",A31+1)</f>
        <v/>
      </c>
      <c r="B32" s="570"/>
      <c r="C32" s="562"/>
      <c r="D32" s="555"/>
      <c r="E32" s="555"/>
      <c r="F32" s="555"/>
      <c r="G32" s="555"/>
      <c r="H32" s="555"/>
      <c r="I32" s="555"/>
      <c r="J32" s="555"/>
      <c r="K32" s="555"/>
      <c r="L32" s="555"/>
      <c r="M32" s="555"/>
      <c r="N32" s="555"/>
      <c r="O32" s="555"/>
      <c r="P32" s="555"/>
      <c r="Q32" s="555"/>
      <c r="R32" s="555"/>
      <c r="S32" s="555"/>
      <c r="T32" s="555"/>
      <c r="U32" s="555"/>
      <c r="V32" s="555"/>
      <c r="W32" s="555"/>
      <c r="X32" s="555"/>
      <c r="Y32" s="555"/>
      <c r="Z32" s="555"/>
      <c r="AA32" s="555"/>
      <c r="AB32" s="555"/>
      <c r="AC32" s="555"/>
      <c r="AD32" s="555"/>
      <c r="AE32" s="555"/>
      <c r="AF32" s="555"/>
      <c r="AG32" s="555"/>
      <c r="AH32" s="555"/>
      <c r="AI32" s="555"/>
      <c r="AJ32" s="555"/>
      <c r="AK32" s="555"/>
      <c r="AL32" s="555"/>
      <c r="AM32" s="555"/>
      <c r="AN32" s="555"/>
      <c r="AO32" s="555"/>
      <c r="AP32" s="555"/>
      <c r="AQ32" s="555"/>
      <c r="AR32" s="555"/>
      <c r="AS32" s="555"/>
      <c r="AT32" s="555"/>
      <c r="AU32" s="555"/>
      <c r="AV32" s="555"/>
      <c r="AW32" s="555"/>
      <c r="AX32" s="555"/>
      <c r="AY32" s="555"/>
      <c r="AZ32" s="555"/>
      <c r="BA32" s="555"/>
      <c r="BB32" s="555"/>
      <c r="BC32" s="555"/>
      <c r="BD32" s="555"/>
      <c r="BE32" s="555"/>
      <c r="BF32" s="555"/>
      <c r="BG32" s="555"/>
      <c r="BH32" s="555"/>
      <c r="BI32" s="555"/>
      <c r="BJ32" s="555"/>
      <c r="BK32" s="555"/>
      <c r="BL32" s="555"/>
      <c r="BM32" s="555"/>
      <c r="BN32" s="555"/>
      <c r="BO32" s="555"/>
      <c r="BP32" s="555"/>
      <c r="BQ32" s="555"/>
      <c r="BR32" s="555"/>
      <c r="BS32" s="555"/>
      <c r="BT32" s="555"/>
      <c r="BU32" s="555"/>
      <c r="BV32" s="555"/>
      <c r="BW32" s="555"/>
      <c r="BX32" s="555"/>
      <c r="BY32" s="555"/>
      <c r="BZ32" s="555"/>
      <c r="CA32" s="555"/>
      <c r="CB32" s="555"/>
      <c r="CC32" s="555"/>
      <c r="CD32" s="555"/>
      <c r="CE32" s="555"/>
      <c r="CF32" s="555"/>
      <c r="CG32" s="555"/>
      <c r="CH32" s="555"/>
      <c r="CI32" s="555"/>
      <c r="CJ32" s="555"/>
      <c r="CK32" s="555"/>
      <c r="CL32" s="555"/>
      <c r="CM32" s="555"/>
      <c r="CN32" s="555"/>
      <c r="CO32" s="555"/>
      <c r="CP32" s="555"/>
      <c r="CQ32" s="555"/>
      <c r="CR32" s="555"/>
      <c r="CS32" s="555"/>
      <c r="CT32" s="555"/>
      <c r="CU32" s="555"/>
      <c r="CV32" s="555"/>
      <c r="CW32" s="555"/>
      <c r="CX32" s="555"/>
      <c r="CY32" s="555"/>
      <c r="CZ32" s="555"/>
      <c r="DA32" s="555"/>
      <c r="DB32" s="555"/>
      <c r="DC32" s="555"/>
      <c r="DD32" s="555"/>
      <c r="DE32" s="555"/>
      <c r="DF32" s="555"/>
      <c r="DG32" s="555"/>
      <c r="DH32" s="555"/>
      <c r="DI32" s="555"/>
      <c r="DJ32" s="555"/>
      <c r="DK32" s="555"/>
      <c r="DL32" s="555"/>
      <c r="DM32" s="555"/>
      <c r="DN32" s="555"/>
      <c r="DO32" s="555"/>
      <c r="DP32" s="555"/>
      <c r="DQ32" s="555"/>
      <c r="DR32" s="555"/>
      <c r="DS32" s="555"/>
      <c r="DT32" s="555"/>
      <c r="DU32" s="555"/>
      <c r="DV32" s="555"/>
      <c r="DW32" s="555"/>
      <c r="DX32" s="555"/>
      <c r="DY32" s="555"/>
      <c r="DZ32" s="555"/>
      <c r="EA32" s="555"/>
      <c r="EB32" s="555"/>
      <c r="EC32" s="555"/>
      <c r="ED32" s="555"/>
      <c r="EE32" s="555"/>
      <c r="EF32" s="555"/>
      <c r="EG32" s="555"/>
      <c r="EH32" s="555"/>
      <c r="EI32" s="555"/>
      <c r="EJ32" s="555"/>
      <c r="EK32" s="555"/>
      <c r="EL32" s="555"/>
    </row>
    <row r="33" s="559" customFormat="true" ht="12.75" hidden="false" customHeight="false" outlineLevel="0" collapsed="false">
      <c r="A33" s="565" t="str">
        <f aca="false">IF(B33="","",A32+1)</f>
        <v/>
      </c>
      <c r="B33" s="570"/>
      <c r="C33" s="562"/>
      <c r="D33" s="555"/>
      <c r="E33" s="555"/>
      <c r="F33" s="555"/>
      <c r="G33" s="555"/>
      <c r="H33" s="555"/>
      <c r="I33" s="555"/>
      <c r="J33" s="555"/>
      <c r="K33" s="555"/>
      <c r="L33" s="555"/>
      <c r="M33" s="555"/>
      <c r="N33" s="555"/>
      <c r="O33" s="555"/>
      <c r="P33" s="555"/>
      <c r="Q33" s="555"/>
      <c r="R33" s="555"/>
      <c r="S33" s="555"/>
      <c r="T33" s="555"/>
      <c r="U33" s="555"/>
      <c r="V33" s="555"/>
      <c r="W33" s="555"/>
      <c r="X33" s="555"/>
      <c r="Y33" s="555"/>
      <c r="Z33" s="555"/>
      <c r="AA33" s="555"/>
      <c r="AB33" s="555"/>
      <c r="AC33" s="555"/>
      <c r="AD33" s="555"/>
      <c r="AE33" s="555"/>
      <c r="AF33" s="555"/>
      <c r="AG33" s="555"/>
      <c r="AH33" s="555"/>
      <c r="AI33" s="555"/>
      <c r="AJ33" s="555"/>
      <c r="AK33" s="555"/>
      <c r="AL33" s="555"/>
      <c r="AM33" s="555"/>
      <c r="AN33" s="555"/>
      <c r="AO33" s="555"/>
      <c r="AP33" s="555"/>
      <c r="AQ33" s="555"/>
      <c r="AR33" s="555"/>
      <c r="AS33" s="555"/>
      <c r="AT33" s="555"/>
      <c r="AU33" s="555"/>
      <c r="AV33" s="555"/>
      <c r="AW33" s="555"/>
      <c r="AX33" s="555"/>
      <c r="AY33" s="555"/>
      <c r="AZ33" s="555"/>
      <c r="BA33" s="555"/>
      <c r="BB33" s="555"/>
      <c r="BC33" s="555"/>
      <c r="BD33" s="555"/>
      <c r="BE33" s="555"/>
      <c r="BF33" s="555"/>
      <c r="BG33" s="555"/>
      <c r="BH33" s="555"/>
      <c r="BI33" s="555"/>
      <c r="BJ33" s="555"/>
      <c r="BK33" s="555"/>
      <c r="BL33" s="555"/>
      <c r="BM33" s="555"/>
      <c r="BN33" s="555"/>
      <c r="BO33" s="555"/>
      <c r="BP33" s="555"/>
      <c r="BQ33" s="555"/>
      <c r="BR33" s="555"/>
      <c r="BS33" s="555"/>
      <c r="BT33" s="555"/>
      <c r="BU33" s="555"/>
      <c r="BV33" s="555"/>
      <c r="BW33" s="555"/>
      <c r="BX33" s="555"/>
      <c r="BY33" s="555"/>
      <c r="BZ33" s="555"/>
      <c r="CA33" s="555"/>
      <c r="CB33" s="555"/>
      <c r="CC33" s="555"/>
      <c r="CD33" s="555"/>
      <c r="CE33" s="555"/>
      <c r="CF33" s="555"/>
      <c r="CG33" s="555"/>
      <c r="CH33" s="555"/>
      <c r="CI33" s="555"/>
      <c r="CJ33" s="555"/>
      <c r="CK33" s="555"/>
      <c r="CL33" s="555"/>
      <c r="CM33" s="555"/>
      <c r="CN33" s="555"/>
      <c r="CO33" s="555"/>
      <c r="CP33" s="555"/>
      <c r="CQ33" s="555"/>
      <c r="CR33" s="555"/>
      <c r="CS33" s="555"/>
      <c r="CT33" s="555"/>
      <c r="CU33" s="555"/>
      <c r="CV33" s="555"/>
      <c r="CW33" s="555"/>
      <c r="CX33" s="555"/>
      <c r="CY33" s="555"/>
      <c r="CZ33" s="555"/>
      <c r="DA33" s="555"/>
      <c r="DB33" s="555"/>
      <c r="DC33" s="555"/>
      <c r="DD33" s="555"/>
      <c r="DE33" s="555"/>
      <c r="DF33" s="555"/>
      <c r="DG33" s="555"/>
      <c r="DH33" s="555"/>
      <c r="DI33" s="555"/>
      <c r="DJ33" s="555"/>
      <c r="DK33" s="555"/>
      <c r="DL33" s="555"/>
      <c r="DM33" s="555"/>
      <c r="DN33" s="555"/>
      <c r="DO33" s="555"/>
      <c r="DP33" s="555"/>
      <c r="DQ33" s="555"/>
      <c r="DR33" s="555"/>
      <c r="DS33" s="555"/>
      <c r="DT33" s="555"/>
      <c r="DU33" s="555"/>
      <c r="DV33" s="555"/>
      <c r="DW33" s="555"/>
      <c r="DX33" s="555"/>
      <c r="DY33" s="555"/>
      <c r="DZ33" s="555"/>
      <c r="EA33" s="555"/>
      <c r="EB33" s="555"/>
      <c r="EC33" s="555"/>
      <c r="ED33" s="555"/>
      <c r="EE33" s="555"/>
      <c r="EF33" s="555"/>
      <c r="EG33" s="555"/>
      <c r="EH33" s="555"/>
      <c r="EI33" s="555"/>
      <c r="EJ33" s="555"/>
      <c r="EK33" s="555"/>
      <c r="EL33" s="555"/>
    </row>
    <row r="34" s="559" customFormat="true" ht="12.75" hidden="false" customHeight="false" outlineLevel="0" collapsed="false">
      <c r="A34" s="565" t="str">
        <f aca="false">IF(B34="","",A33+1)</f>
        <v/>
      </c>
      <c r="B34" s="570"/>
      <c r="C34" s="562"/>
      <c r="D34" s="555"/>
      <c r="E34" s="555"/>
      <c r="F34" s="555"/>
      <c r="G34" s="555"/>
      <c r="H34" s="555"/>
      <c r="I34" s="555"/>
      <c r="J34" s="555"/>
      <c r="K34" s="555"/>
      <c r="L34" s="555"/>
      <c r="M34" s="555"/>
      <c r="N34" s="555"/>
      <c r="O34" s="555"/>
      <c r="P34" s="555"/>
      <c r="Q34" s="555"/>
      <c r="R34" s="555"/>
      <c r="S34" s="555"/>
      <c r="T34" s="555"/>
      <c r="U34" s="555"/>
      <c r="V34" s="555"/>
      <c r="W34" s="555"/>
      <c r="X34" s="555"/>
      <c r="Y34" s="555"/>
      <c r="Z34" s="555"/>
      <c r="AA34" s="555"/>
      <c r="AB34" s="555"/>
      <c r="AC34" s="555"/>
      <c r="AD34" s="555"/>
      <c r="AE34" s="555"/>
      <c r="AF34" s="555"/>
      <c r="AG34" s="555"/>
      <c r="AH34" s="555"/>
      <c r="AI34" s="555"/>
      <c r="AJ34" s="555"/>
      <c r="AK34" s="555"/>
      <c r="AL34" s="555"/>
      <c r="AM34" s="555"/>
      <c r="AN34" s="555"/>
      <c r="AO34" s="555"/>
      <c r="AP34" s="555"/>
      <c r="AQ34" s="555"/>
      <c r="AR34" s="555"/>
      <c r="AS34" s="555"/>
      <c r="AT34" s="555"/>
      <c r="AU34" s="555"/>
      <c r="AV34" s="555"/>
      <c r="AW34" s="555"/>
      <c r="AX34" s="555"/>
      <c r="AY34" s="555"/>
      <c r="AZ34" s="555"/>
      <c r="BA34" s="555"/>
      <c r="BB34" s="555"/>
      <c r="BC34" s="555"/>
      <c r="BD34" s="555"/>
      <c r="BE34" s="555"/>
      <c r="BF34" s="555"/>
      <c r="BG34" s="555"/>
      <c r="BH34" s="555"/>
      <c r="BI34" s="555"/>
      <c r="BJ34" s="555"/>
      <c r="BK34" s="555"/>
      <c r="BL34" s="555"/>
      <c r="BM34" s="555"/>
      <c r="BN34" s="555"/>
      <c r="BO34" s="555"/>
      <c r="BP34" s="555"/>
      <c r="BQ34" s="555"/>
      <c r="BR34" s="555"/>
      <c r="BS34" s="555"/>
      <c r="BT34" s="555"/>
      <c r="BU34" s="555"/>
      <c r="BV34" s="555"/>
      <c r="BW34" s="555"/>
      <c r="BX34" s="555"/>
      <c r="BY34" s="555"/>
      <c r="BZ34" s="555"/>
      <c r="CA34" s="555"/>
      <c r="CB34" s="555"/>
      <c r="CC34" s="555"/>
      <c r="CD34" s="555"/>
      <c r="CE34" s="555"/>
      <c r="CF34" s="555"/>
      <c r="CG34" s="555"/>
      <c r="CH34" s="555"/>
      <c r="CI34" s="555"/>
      <c r="CJ34" s="555"/>
      <c r="CK34" s="555"/>
      <c r="CL34" s="555"/>
      <c r="CM34" s="555"/>
      <c r="CN34" s="555"/>
      <c r="CO34" s="555"/>
      <c r="CP34" s="555"/>
      <c r="CQ34" s="555"/>
      <c r="CR34" s="555"/>
      <c r="CS34" s="555"/>
      <c r="CT34" s="555"/>
      <c r="CU34" s="555"/>
      <c r="CV34" s="555"/>
      <c r="CW34" s="555"/>
      <c r="CX34" s="555"/>
      <c r="CY34" s="555"/>
      <c r="CZ34" s="555"/>
      <c r="DA34" s="555"/>
      <c r="DB34" s="555"/>
      <c r="DC34" s="555"/>
      <c r="DD34" s="555"/>
      <c r="DE34" s="555"/>
      <c r="DF34" s="555"/>
      <c r="DG34" s="555"/>
      <c r="DH34" s="555"/>
      <c r="DI34" s="555"/>
      <c r="DJ34" s="555"/>
      <c r="DK34" s="555"/>
      <c r="DL34" s="555"/>
      <c r="DM34" s="555"/>
      <c r="DN34" s="555"/>
      <c r="DO34" s="555"/>
      <c r="DP34" s="555"/>
      <c r="DQ34" s="555"/>
      <c r="DR34" s="555"/>
      <c r="DS34" s="555"/>
      <c r="DT34" s="555"/>
      <c r="DU34" s="555"/>
      <c r="DV34" s="555"/>
      <c r="DW34" s="555"/>
      <c r="DX34" s="555"/>
      <c r="DY34" s="555"/>
      <c r="DZ34" s="555"/>
      <c r="EA34" s="555"/>
      <c r="EB34" s="555"/>
      <c r="EC34" s="555"/>
      <c r="ED34" s="555"/>
      <c r="EE34" s="555"/>
      <c r="EF34" s="555"/>
      <c r="EG34" s="555"/>
      <c r="EH34" s="555"/>
      <c r="EI34" s="555"/>
      <c r="EJ34" s="555"/>
      <c r="EK34" s="555"/>
      <c r="EL34" s="555"/>
    </row>
    <row r="35" s="559" customFormat="true" ht="12.75" hidden="false" customHeight="false" outlineLevel="0" collapsed="false">
      <c r="A35" s="565" t="str">
        <f aca="false">IF(B35="","",A34+1)</f>
        <v/>
      </c>
      <c r="B35" s="570"/>
      <c r="C35" s="562"/>
      <c r="D35" s="555"/>
      <c r="E35" s="555"/>
      <c r="F35" s="555"/>
      <c r="G35" s="555"/>
      <c r="H35" s="555"/>
      <c r="I35" s="555"/>
      <c r="J35" s="555"/>
      <c r="K35" s="555"/>
      <c r="L35" s="555"/>
      <c r="M35" s="555"/>
      <c r="N35" s="555"/>
      <c r="O35" s="555"/>
      <c r="P35" s="555"/>
      <c r="Q35" s="555"/>
      <c r="R35" s="555"/>
      <c r="S35" s="555"/>
      <c r="T35" s="555"/>
      <c r="U35" s="555"/>
      <c r="V35" s="555"/>
      <c r="W35" s="555"/>
      <c r="X35" s="555"/>
      <c r="Y35" s="555"/>
      <c r="Z35" s="555"/>
      <c r="AA35" s="555"/>
      <c r="AB35" s="555"/>
      <c r="AC35" s="555"/>
      <c r="AD35" s="555"/>
      <c r="AE35" s="555"/>
      <c r="AF35" s="555"/>
      <c r="AG35" s="555"/>
      <c r="AH35" s="555"/>
      <c r="AI35" s="555"/>
      <c r="AJ35" s="555"/>
      <c r="AK35" s="555"/>
      <c r="AL35" s="555"/>
      <c r="AM35" s="555"/>
      <c r="AN35" s="555"/>
      <c r="AO35" s="555"/>
      <c r="AP35" s="555"/>
      <c r="AQ35" s="555"/>
      <c r="AR35" s="555"/>
      <c r="AS35" s="555"/>
      <c r="AT35" s="555"/>
      <c r="AU35" s="555"/>
      <c r="AV35" s="555"/>
      <c r="AW35" s="555"/>
      <c r="AX35" s="555"/>
      <c r="AY35" s="555"/>
      <c r="AZ35" s="555"/>
      <c r="BA35" s="555"/>
      <c r="BB35" s="555"/>
      <c r="BC35" s="555"/>
      <c r="BD35" s="555"/>
      <c r="BE35" s="555"/>
      <c r="BF35" s="555"/>
      <c r="BG35" s="555"/>
      <c r="BH35" s="555"/>
      <c r="BI35" s="555"/>
      <c r="BJ35" s="555"/>
      <c r="BK35" s="555"/>
      <c r="BL35" s="555"/>
      <c r="BM35" s="555"/>
      <c r="BN35" s="555"/>
      <c r="BO35" s="555"/>
      <c r="BP35" s="555"/>
      <c r="BQ35" s="555"/>
      <c r="BR35" s="555"/>
      <c r="BS35" s="555"/>
      <c r="BT35" s="555"/>
      <c r="BU35" s="555"/>
      <c r="BV35" s="555"/>
      <c r="BW35" s="555"/>
      <c r="BX35" s="555"/>
      <c r="BY35" s="555"/>
      <c r="BZ35" s="555"/>
      <c r="CA35" s="555"/>
      <c r="CB35" s="555"/>
      <c r="CC35" s="555"/>
      <c r="CD35" s="555"/>
      <c r="CE35" s="555"/>
      <c r="CF35" s="555"/>
      <c r="CG35" s="555"/>
      <c r="CH35" s="555"/>
      <c r="CI35" s="555"/>
      <c r="CJ35" s="555"/>
      <c r="CK35" s="555"/>
      <c r="CL35" s="555"/>
      <c r="CM35" s="555"/>
      <c r="CN35" s="555"/>
      <c r="CO35" s="555"/>
      <c r="CP35" s="555"/>
      <c r="CQ35" s="555"/>
      <c r="CR35" s="555"/>
      <c r="CS35" s="555"/>
      <c r="CT35" s="555"/>
      <c r="CU35" s="555"/>
      <c r="CV35" s="555"/>
      <c r="CW35" s="555"/>
      <c r="CX35" s="555"/>
      <c r="CY35" s="555"/>
      <c r="CZ35" s="555"/>
      <c r="DA35" s="555"/>
      <c r="DB35" s="555"/>
      <c r="DC35" s="555"/>
      <c r="DD35" s="555"/>
      <c r="DE35" s="555"/>
      <c r="DF35" s="555"/>
      <c r="DG35" s="555"/>
      <c r="DH35" s="555"/>
      <c r="DI35" s="555"/>
      <c r="DJ35" s="555"/>
      <c r="DK35" s="555"/>
      <c r="DL35" s="555"/>
      <c r="DM35" s="555"/>
      <c r="DN35" s="555"/>
      <c r="DO35" s="555"/>
      <c r="DP35" s="555"/>
      <c r="DQ35" s="555"/>
      <c r="DR35" s="555"/>
      <c r="DS35" s="555"/>
      <c r="DT35" s="555"/>
      <c r="DU35" s="555"/>
      <c r="DV35" s="555"/>
      <c r="DW35" s="555"/>
      <c r="DX35" s="555"/>
      <c r="DY35" s="555"/>
      <c r="DZ35" s="555"/>
      <c r="EA35" s="555"/>
      <c r="EB35" s="555"/>
      <c r="EC35" s="555"/>
      <c r="ED35" s="555"/>
      <c r="EE35" s="555"/>
      <c r="EF35" s="555"/>
      <c r="EG35" s="555"/>
      <c r="EH35" s="555"/>
      <c r="EI35" s="555"/>
      <c r="EJ35" s="555"/>
      <c r="EK35" s="555"/>
      <c r="EL35" s="555"/>
    </row>
    <row r="36" s="559" customFormat="true" ht="12.75" hidden="false" customHeight="false" outlineLevel="0" collapsed="false">
      <c r="A36" s="565" t="str">
        <f aca="false">IF(B36="","",A35+1)</f>
        <v/>
      </c>
      <c r="B36" s="570"/>
      <c r="C36" s="562"/>
      <c r="D36" s="555"/>
      <c r="E36" s="555"/>
      <c r="F36" s="555"/>
      <c r="G36" s="555"/>
      <c r="H36" s="555"/>
      <c r="I36" s="555"/>
      <c r="J36" s="555"/>
      <c r="K36" s="555"/>
      <c r="L36" s="555"/>
      <c r="M36" s="555"/>
      <c r="N36" s="555"/>
      <c r="O36" s="555"/>
      <c r="P36" s="555"/>
      <c r="Q36" s="555"/>
      <c r="R36" s="555"/>
      <c r="S36" s="555"/>
      <c r="T36" s="555"/>
      <c r="U36" s="555"/>
      <c r="V36" s="555"/>
      <c r="W36" s="555"/>
      <c r="X36" s="555"/>
      <c r="Y36" s="555"/>
      <c r="Z36" s="555"/>
      <c r="AA36" s="555"/>
      <c r="AB36" s="555"/>
      <c r="AC36" s="555"/>
      <c r="AD36" s="555"/>
      <c r="AE36" s="555"/>
      <c r="AF36" s="555"/>
      <c r="AG36" s="555"/>
      <c r="AH36" s="555"/>
      <c r="AI36" s="555"/>
      <c r="AJ36" s="555"/>
      <c r="AK36" s="555"/>
      <c r="AL36" s="555"/>
      <c r="AM36" s="555"/>
      <c r="AN36" s="555"/>
      <c r="AO36" s="555"/>
      <c r="AP36" s="555"/>
      <c r="AQ36" s="555"/>
      <c r="AR36" s="555"/>
      <c r="AS36" s="555"/>
      <c r="AT36" s="555"/>
      <c r="AU36" s="555"/>
      <c r="AV36" s="555"/>
      <c r="AW36" s="555"/>
      <c r="AX36" s="555"/>
      <c r="AY36" s="555"/>
      <c r="AZ36" s="555"/>
      <c r="BA36" s="555"/>
      <c r="BB36" s="555"/>
      <c r="BC36" s="555"/>
      <c r="BD36" s="555"/>
      <c r="BE36" s="555"/>
      <c r="BF36" s="555"/>
      <c r="BG36" s="555"/>
      <c r="BH36" s="555"/>
      <c r="BI36" s="555"/>
      <c r="BJ36" s="555"/>
      <c r="BK36" s="555"/>
      <c r="BL36" s="555"/>
      <c r="BM36" s="555"/>
      <c r="BN36" s="555"/>
      <c r="BO36" s="555"/>
      <c r="BP36" s="555"/>
      <c r="BQ36" s="555"/>
      <c r="BR36" s="555"/>
      <c r="BS36" s="555"/>
      <c r="BT36" s="555"/>
      <c r="BU36" s="555"/>
      <c r="BV36" s="555"/>
      <c r="BW36" s="555"/>
      <c r="BX36" s="555"/>
      <c r="BY36" s="555"/>
      <c r="BZ36" s="555"/>
      <c r="CA36" s="555"/>
      <c r="CB36" s="555"/>
      <c r="CC36" s="555"/>
      <c r="CD36" s="555"/>
      <c r="CE36" s="555"/>
      <c r="CF36" s="555"/>
      <c r="CG36" s="555"/>
      <c r="CH36" s="555"/>
      <c r="CI36" s="555"/>
      <c r="CJ36" s="555"/>
      <c r="CK36" s="555"/>
      <c r="CL36" s="555"/>
      <c r="CM36" s="555"/>
      <c r="CN36" s="555"/>
      <c r="CO36" s="555"/>
      <c r="CP36" s="555"/>
      <c r="CQ36" s="555"/>
      <c r="CR36" s="555"/>
      <c r="CS36" s="555"/>
      <c r="CT36" s="555"/>
      <c r="CU36" s="555"/>
      <c r="CV36" s="555"/>
      <c r="CW36" s="555"/>
      <c r="CX36" s="555"/>
      <c r="CY36" s="555"/>
      <c r="CZ36" s="555"/>
      <c r="DA36" s="555"/>
      <c r="DB36" s="555"/>
      <c r="DC36" s="555"/>
      <c r="DD36" s="555"/>
      <c r="DE36" s="555"/>
      <c r="DF36" s="555"/>
      <c r="DG36" s="555"/>
      <c r="DH36" s="555"/>
      <c r="DI36" s="555"/>
      <c r="DJ36" s="555"/>
      <c r="DK36" s="555"/>
      <c r="DL36" s="555"/>
      <c r="DM36" s="555"/>
      <c r="DN36" s="555"/>
      <c r="DO36" s="555"/>
      <c r="DP36" s="555"/>
      <c r="DQ36" s="555"/>
      <c r="DR36" s="555"/>
      <c r="DS36" s="555"/>
      <c r="DT36" s="555"/>
      <c r="DU36" s="555"/>
      <c r="DV36" s="555"/>
      <c r="DW36" s="555"/>
      <c r="DX36" s="555"/>
      <c r="DY36" s="555"/>
      <c r="DZ36" s="555"/>
      <c r="EA36" s="555"/>
      <c r="EB36" s="555"/>
      <c r="EC36" s="555"/>
      <c r="ED36" s="555"/>
      <c r="EE36" s="555"/>
      <c r="EF36" s="555"/>
      <c r="EG36" s="555"/>
      <c r="EH36" s="555"/>
      <c r="EI36" s="555"/>
      <c r="EJ36" s="555"/>
      <c r="EK36" s="555"/>
      <c r="EL36" s="555"/>
    </row>
    <row r="37" s="559" customFormat="true" ht="12.75" hidden="false" customHeight="false" outlineLevel="0" collapsed="false">
      <c r="A37" s="565" t="str">
        <f aca="false">IF(B37="","",A36+1)</f>
        <v/>
      </c>
      <c r="B37" s="570"/>
      <c r="C37" s="562"/>
      <c r="D37" s="555"/>
      <c r="E37" s="555"/>
      <c r="F37" s="555"/>
      <c r="G37" s="555"/>
      <c r="H37" s="555"/>
      <c r="I37" s="555"/>
      <c r="J37" s="555"/>
      <c r="K37" s="555"/>
      <c r="L37" s="555"/>
      <c r="M37" s="555"/>
      <c r="N37" s="555"/>
      <c r="O37" s="555"/>
      <c r="P37" s="555"/>
      <c r="Q37" s="555"/>
      <c r="R37" s="555"/>
      <c r="S37" s="555"/>
      <c r="T37" s="555"/>
      <c r="U37" s="555"/>
      <c r="V37" s="555"/>
      <c r="W37" s="555"/>
      <c r="X37" s="555"/>
      <c r="Y37" s="555"/>
      <c r="Z37" s="555"/>
      <c r="AA37" s="555"/>
      <c r="AB37" s="555"/>
      <c r="AC37" s="555"/>
      <c r="AD37" s="555"/>
      <c r="AE37" s="555"/>
      <c r="AF37" s="555"/>
      <c r="AG37" s="555"/>
      <c r="AH37" s="555"/>
      <c r="AI37" s="555"/>
      <c r="AJ37" s="555"/>
      <c r="AK37" s="555"/>
      <c r="AL37" s="555"/>
      <c r="AM37" s="555"/>
      <c r="AN37" s="555"/>
      <c r="AO37" s="555"/>
      <c r="AP37" s="555"/>
      <c r="AQ37" s="555"/>
      <c r="AR37" s="555"/>
      <c r="AS37" s="555"/>
      <c r="AT37" s="555"/>
      <c r="AU37" s="555"/>
      <c r="AV37" s="555"/>
      <c r="AW37" s="555"/>
      <c r="AX37" s="555"/>
      <c r="AY37" s="555"/>
      <c r="AZ37" s="555"/>
      <c r="BA37" s="555"/>
      <c r="BB37" s="555"/>
      <c r="BC37" s="555"/>
      <c r="BD37" s="555"/>
      <c r="BE37" s="555"/>
      <c r="BF37" s="555"/>
      <c r="BG37" s="555"/>
      <c r="BH37" s="555"/>
      <c r="BI37" s="555"/>
      <c r="BJ37" s="555"/>
      <c r="BK37" s="555"/>
      <c r="BL37" s="555"/>
      <c r="BM37" s="555"/>
      <c r="BN37" s="555"/>
      <c r="BO37" s="555"/>
      <c r="BP37" s="555"/>
      <c r="BQ37" s="555"/>
      <c r="BR37" s="555"/>
      <c r="BS37" s="555"/>
      <c r="BT37" s="555"/>
      <c r="BU37" s="555"/>
      <c r="BV37" s="555"/>
      <c r="BW37" s="555"/>
      <c r="BX37" s="555"/>
      <c r="BY37" s="555"/>
      <c r="BZ37" s="555"/>
      <c r="CA37" s="555"/>
      <c r="CB37" s="555"/>
      <c r="CC37" s="555"/>
      <c r="CD37" s="555"/>
      <c r="CE37" s="555"/>
      <c r="CF37" s="555"/>
      <c r="CG37" s="555"/>
      <c r="CH37" s="555"/>
      <c r="CI37" s="555"/>
      <c r="CJ37" s="555"/>
      <c r="CK37" s="555"/>
      <c r="CL37" s="555"/>
      <c r="CM37" s="555"/>
      <c r="CN37" s="555"/>
      <c r="CO37" s="555"/>
      <c r="CP37" s="555"/>
      <c r="CQ37" s="555"/>
      <c r="CR37" s="555"/>
      <c r="CS37" s="555"/>
      <c r="CT37" s="555"/>
      <c r="CU37" s="555"/>
      <c r="CV37" s="555"/>
      <c r="CW37" s="555"/>
      <c r="CX37" s="555"/>
      <c r="CY37" s="555"/>
      <c r="CZ37" s="555"/>
      <c r="DA37" s="555"/>
      <c r="DB37" s="555"/>
      <c r="DC37" s="555"/>
      <c r="DD37" s="555"/>
      <c r="DE37" s="555"/>
      <c r="DF37" s="555"/>
      <c r="DG37" s="555"/>
      <c r="DH37" s="555"/>
      <c r="DI37" s="555"/>
      <c r="DJ37" s="555"/>
      <c r="DK37" s="555"/>
      <c r="DL37" s="555"/>
      <c r="DM37" s="555"/>
      <c r="DN37" s="555"/>
      <c r="DO37" s="555"/>
      <c r="DP37" s="555"/>
      <c r="DQ37" s="555"/>
      <c r="DR37" s="555"/>
      <c r="DS37" s="555"/>
      <c r="DT37" s="555"/>
      <c r="DU37" s="555"/>
      <c r="DV37" s="555"/>
      <c r="DW37" s="555"/>
      <c r="DX37" s="555"/>
      <c r="DY37" s="555"/>
      <c r="DZ37" s="555"/>
      <c r="EA37" s="555"/>
      <c r="EB37" s="555"/>
      <c r="EC37" s="555"/>
      <c r="ED37" s="555"/>
      <c r="EE37" s="555"/>
      <c r="EF37" s="555"/>
      <c r="EG37" s="555"/>
      <c r="EH37" s="555"/>
      <c r="EI37" s="555"/>
      <c r="EJ37" s="555"/>
      <c r="EK37" s="555"/>
      <c r="EL37" s="555"/>
    </row>
    <row r="38" s="559" customFormat="true" ht="12.75" hidden="false" customHeight="false" outlineLevel="0" collapsed="false">
      <c r="A38" s="565" t="str">
        <f aca="false">IF(B38="","",A37+1)</f>
        <v/>
      </c>
      <c r="B38" s="570"/>
      <c r="C38" s="562"/>
      <c r="D38" s="555"/>
      <c r="E38" s="555"/>
      <c r="F38" s="555"/>
      <c r="G38" s="555"/>
      <c r="H38" s="555"/>
      <c r="I38" s="555"/>
      <c r="J38" s="555"/>
      <c r="K38" s="555"/>
      <c r="L38" s="555"/>
      <c r="M38" s="555"/>
      <c r="N38" s="555"/>
      <c r="O38" s="555"/>
      <c r="P38" s="555"/>
      <c r="Q38" s="555"/>
      <c r="R38" s="555"/>
      <c r="S38" s="555"/>
      <c r="T38" s="555"/>
      <c r="U38" s="555"/>
      <c r="V38" s="555"/>
      <c r="W38" s="555"/>
      <c r="X38" s="555"/>
      <c r="Y38" s="555"/>
      <c r="Z38" s="555"/>
      <c r="AA38" s="555"/>
      <c r="AB38" s="555"/>
      <c r="AC38" s="555"/>
      <c r="AD38" s="555"/>
      <c r="AE38" s="555"/>
      <c r="AF38" s="555"/>
      <c r="AG38" s="555"/>
      <c r="AH38" s="555"/>
      <c r="AI38" s="555"/>
      <c r="AJ38" s="555"/>
      <c r="AK38" s="555"/>
      <c r="AL38" s="555"/>
      <c r="AM38" s="555"/>
      <c r="AN38" s="555"/>
      <c r="AO38" s="555"/>
      <c r="AP38" s="555"/>
      <c r="AQ38" s="555"/>
      <c r="AR38" s="555"/>
      <c r="AS38" s="555"/>
      <c r="AT38" s="555"/>
      <c r="AU38" s="555"/>
      <c r="AV38" s="555"/>
      <c r="AW38" s="555"/>
      <c r="AX38" s="555"/>
      <c r="AY38" s="555"/>
      <c r="AZ38" s="555"/>
      <c r="BA38" s="555"/>
      <c r="BB38" s="555"/>
      <c r="BC38" s="555"/>
      <c r="BD38" s="555"/>
      <c r="BE38" s="555"/>
      <c r="BF38" s="555"/>
      <c r="BG38" s="555"/>
      <c r="BH38" s="555"/>
      <c r="BI38" s="555"/>
      <c r="BJ38" s="555"/>
      <c r="BK38" s="555"/>
      <c r="BL38" s="555"/>
      <c r="BM38" s="555"/>
      <c r="BN38" s="555"/>
      <c r="BO38" s="555"/>
      <c r="BP38" s="555"/>
      <c r="BQ38" s="555"/>
      <c r="BR38" s="555"/>
      <c r="BS38" s="555"/>
      <c r="BT38" s="555"/>
      <c r="BU38" s="555"/>
      <c r="BV38" s="555"/>
      <c r="BW38" s="555"/>
      <c r="BX38" s="555"/>
      <c r="BY38" s="555"/>
      <c r="BZ38" s="555"/>
      <c r="CA38" s="555"/>
      <c r="CB38" s="555"/>
      <c r="CC38" s="555"/>
      <c r="CD38" s="555"/>
      <c r="CE38" s="555"/>
      <c r="CF38" s="555"/>
      <c r="CG38" s="555"/>
      <c r="CH38" s="555"/>
      <c r="CI38" s="555"/>
      <c r="CJ38" s="555"/>
      <c r="CK38" s="555"/>
      <c r="CL38" s="555"/>
      <c r="CM38" s="555"/>
      <c r="CN38" s="555"/>
      <c r="CO38" s="555"/>
      <c r="CP38" s="555"/>
      <c r="CQ38" s="555"/>
      <c r="CR38" s="555"/>
      <c r="CS38" s="555"/>
      <c r="CT38" s="555"/>
      <c r="CU38" s="555"/>
      <c r="CV38" s="555"/>
      <c r="CW38" s="555"/>
      <c r="CX38" s="555"/>
      <c r="CY38" s="555"/>
      <c r="CZ38" s="555"/>
      <c r="DA38" s="555"/>
      <c r="DB38" s="555"/>
      <c r="DC38" s="555"/>
      <c r="DD38" s="555"/>
      <c r="DE38" s="555"/>
      <c r="DF38" s="555"/>
      <c r="DG38" s="555"/>
      <c r="DH38" s="555"/>
      <c r="DI38" s="555"/>
      <c r="DJ38" s="555"/>
      <c r="DK38" s="555"/>
      <c r="DL38" s="555"/>
      <c r="DM38" s="555"/>
      <c r="DN38" s="555"/>
      <c r="DO38" s="555"/>
      <c r="DP38" s="555"/>
      <c r="DQ38" s="555"/>
      <c r="DR38" s="555"/>
      <c r="DS38" s="555"/>
      <c r="DT38" s="555"/>
      <c r="DU38" s="555"/>
      <c r="DV38" s="555"/>
      <c r="DW38" s="555"/>
      <c r="DX38" s="555"/>
      <c r="DY38" s="555"/>
      <c r="DZ38" s="555"/>
      <c r="EA38" s="555"/>
      <c r="EB38" s="555"/>
      <c r="EC38" s="555"/>
      <c r="ED38" s="555"/>
      <c r="EE38" s="555"/>
      <c r="EF38" s="555"/>
      <c r="EG38" s="555"/>
      <c r="EH38" s="555"/>
      <c r="EI38" s="555"/>
      <c r="EJ38" s="555"/>
      <c r="EK38" s="555"/>
      <c r="EL38" s="555"/>
    </row>
    <row r="39" s="559" customFormat="true" ht="12.75" hidden="false" customHeight="false" outlineLevel="0" collapsed="false">
      <c r="A39" s="565" t="str">
        <f aca="false">IF(B39="","",A38+1)</f>
        <v/>
      </c>
      <c r="B39" s="570"/>
      <c r="C39" s="562"/>
      <c r="D39" s="555"/>
      <c r="E39" s="555"/>
      <c r="F39" s="555"/>
      <c r="G39" s="555"/>
      <c r="H39" s="555"/>
      <c r="I39" s="555"/>
      <c r="J39" s="555"/>
      <c r="K39" s="555"/>
      <c r="L39" s="555"/>
      <c r="M39" s="555"/>
      <c r="N39" s="555"/>
      <c r="O39" s="555"/>
      <c r="P39" s="555"/>
      <c r="Q39" s="555"/>
      <c r="R39" s="555"/>
      <c r="S39" s="555"/>
      <c r="T39" s="555"/>
      <c r="U39" s="555"/>
      <c r="V39" s="555"/>
      <c r="W39" s="555"/>
      <c r="X39" s="555"/>
      <c r="Y39" s="555"/>
      <c r="Z39" s="555"/>
      <c r="AA39" s="555"/>
      <c r="AB39" s="555"/>
      <c r="AC39" s="555"/>
      <c r="AD39" s="555"/>
      <c r="AE39" s="555"/>
      <c r="AF39" s="555"/>
      <c r="AG39" s="555"/>
      <c r="AH39" s="555"/>
      <c r="AI39" s="555"/>
      <c r="AJ39" s="555"/>
      <c r="AK39" s="555"/>
      <c r="AL39" s="555"/>
      <c r="AM39" s="555"/>
      <c r="AN39" s="555"/>
      <c r="AO39" s="555"/>
      <c r="AP39" s="555"/>
      <c r="AQ39" s="555"/>
      <c r="AR39" s="555"/>
      <c r="AS39" s="555"/>
      <c r="AT39" s="555"/>
      <c r="AU39" s="555"/>
      <c r="AV39" s="555"/>
      <c r="AW39" s="555"/>
      <c r="AX39" s="555"/>
      <c r="AY39" s="555"/>
      <c r="AZ39" s="555"/>
      <c r="BA39" s="555"/>
      <c r="BB39" s="555"/>
      <c r="BC39" s="555"/>
      <c r="BD39" s="555"/>
      <c r="BE39" s="555"/>
      <c r="BF39" s="555"/>
      <c r="BG39" s="555"/>
      <c r="BH39" s="555"/>
      <c r="BI39" s="555"/>
      <c r="BJ39" s="555"/>
      <c r="BK39" s="555"/>
      <c r="BL39" s="555"/>
      <c r="BM39" s="555"/>
      <c r="BN39" s="555"/>
      <c r="BO39" s="555"/>
      <c r="BP39" s="555"/>
      <c r="BQ39" s="555"/>
      <c r="BR39" s="555"/>
      <c r="BS39" s="555"/>
      <c r="BT39" s="555"/>
      <c r="BU39" s="555"/>
      <c r="BV39" s="555"/>
      <c r="BW39" s="555"/>
      <c r="BX39" s="555"/>
      <c r="BY39" s="555"/>
      <c r="BZ39" s="555"/>
      <c r="CA39" s="555"/>
      <c r="CB39" s="555"/>
      <c r="CC39" s="555"/>
      <c r="CD39" s="555"/>
      <c r="CE39" s="555"/>
      <c r="CF39" s="555"/>
      <c r="CG39" s="555"/>
      <c r="CH39" s="555"/>
      <c r="CI39" s="555"/>
      <c r="CJ39" s="555"/>
      <c r="CK39" s="555"/>
      <c r="CL39" s="555"/>
      <c r="CM39" s="555"/>
      <c r="CN39" s="555"/>
      <c r="CO39" s="555"/>
      <c r="CP39" s="555"/>
      <c r="CQ39" s="555"/>
      <c r="CR39" s="555"/>
      <c r="CS39" s="555"/>
      <c r="CT39" s="555"/>
      <c r="CU39" s="555"/>
      <c r="CV39" s="555"/>
      <c r="CW39" s="555"/>
      <c r="CX39" s="555"/>
      <c r="CY39" s="555"/>
      <c r="CZ39" s="555"/>
      <c r="DA39" s="555"/>
      <c r="DB39" s="555"/>
      <c r="DC39" s="555"/>
      <c r="DD39" s="555"/>
      <c r="DE39" s="555"/>
      <c r="DF39" s="555"/>
      <c r="DG39" s="555"/>
      <c r="DH39" s="555"/>
      <c r="DI39" s="555"/>
      <c r="DJ39" s="555"/>
      <c r="DK39" s="555"/>
      <c r="DL39" s="555"/>
      <c r="DM39" s="555"/>
      <c r="DN39" s="555"/>
      <c r="DO39" s="555"/>
      <c r="DP39" s="555"/>
      <c r="DQ39" s="555"/>
      <c r="DR39" s="555"/>
      <c r="DS39" s="555"/>
      <c r="DT39" s="555"/>
      <c r="DU39" s="555"/>
      <c r="DV39" s="555"/>
      <c r="DW39" s="555"/>
      <c r="DX39" s="555"/>
      <c r="DY39" s="555"/>
      <c r="DZ39" s="555"/>
      <c r="EA39" s="555"/>
      <c r="EB39" s="555"/>
      <c r="EC39" s="555"/>
      <c r="ED39" s="555"/>
      <c r="EE39" s="555"/>
      <c r="EF39" s="555"/>
      <c r="EG39" s="555"/>
      <c r="EH39" s="555"/>
      <c r="EI39" s="555"/>
      <c r="EJ39" s="555"/>
      <c r="EK39" s="555"/>
      <c r="EL39" s="555"/>
    </row>
    <row r="40" s="559" customFormat="true" ht="12.75" hidden="false" customHeight="false" outlineLevel="0" collapsed="false">
      <c r="A40" s="565" t="str">
        <f aca="false">IF(B40="","",A39+1)</f>
        <v/>
      </c>
      <c r="B40" s="570"/>
      <c r="C40" s="562"/>
      <c r="D40" s="555"/>
      <c r="E40" s="555"/>
      <c r="F40" s="555"/>
      <c r="G40" s="555"/>
      <c r="H40" s="555"/>
      <c r="I40" s="555"/>
      <c r="J40" s="555"/>
      <c r="K40" s="555"/>
      <c r="L40" s="555"/>
      <c r="M40" s="555"/>
      <c r="N40" s="555"/>
      <c r="O40" s="555"/>
      <c r="P40" s="555"/>
      <c r="Q40" s="555"/>
      <c r="R40" s="555"/>
      <c r="S40" s="555"/>
      <c r="T40" s="555"/>
      <c r="U40" s="555"/>
      <c r="V40" s="555"/>
      <c r="W40" s="555"/>
      <c r="X40" s="555"/>
      <c r="Y40" s="555"/>
      <c r="Z40" s="555"/>
      <c r="AA40" s="555"/>
      <c r="AB40" s="555"/>
      <c r="AC40" s="555"/>
      <c r="AD40" s="555"/>
      <c r="AE40" s="555"/>
      <c r="AF40" s="555"/>
      <c r="AG40" s="555"/>
      <c r="AH40" s="555"/>
      <c r="AI40" s="555"/>
      <c r="AJ40" s="555"/>
      <c r="AK40" s="555"/>
      <c r="AL40" s="555"/>
      <c r="AM40" s="555"/>
      <c r="AN40" s="555"/>
      <c r="AO40" s="555"/>
      <c r="AP40" s="555"/>
      <c r="AQ40" s="555"/>
      <c r="AR40" s="555"/>
      <c r="AS40" s="555"/>
      <c r="AT40" s="555"/>
      <c r="AU40" s="555"/>
      <c r="AV40" s="555"/>
      <c r="AW40" s="555"/>
      <c r="AX40" s="555"/>
      <c r="AY40" s="555"/>
      <c r="AZ40" s="555"/>
      <c r="BA40" s="555"/>
      <c r="BB40" s="555"/>
      <c r="BC40" s="555"/>
      <c r="BD40" s="555"/>
      <c r="BE40" s="555"/>
      <c r="BF40" s="555"/>
      <c r="BG40" s="555"/>
      <c r="BH40" s="555"/>
      <c r="BI40" s="555"/>
      <c r="BJ40" s="555"/>
      <c r="BK40" s="555"/>
      <c r="BL40" s="555"/>
      <c r="BM40" s="555"/>
      <c r="BN40" s="555"/>
      <c r="BO40" s="555"/>
      <c r="BP40" s="555"/>
      <c r="BQ40" s="555"/>
      <c r="BR40" s="555"/>
      <c r="BS40" s="555"/>
      <c r="BT40" s="555"/>
      <c r="BU40" s="555"/>
      <c r="BV40" s="555"/>
      <c r="BW40" s="555"/>
      <c r="BX40" s="555"/>
      <c r="BY40" s="555"/>
      <c r="BZ40" s="555"/>
      <c r="CA40" s="555"/>
      <c r="CB40" s="555"/>
      <c r="CC40" s="555"/>
      <c r="CD40" s="555"/>
      <c r="CE40" s="555"/>
      <c r="CF40" s="555"/>
      <c r="CG40" s="555"/>
      <c r="CH40" s="555"/>
      <c r="CI40" s="555"/>
      <c r="CJ40" s="555"/>
      <c r="CK40" s="555"/>
      <c r="CL40" s="555"/>
      <c r="CM40" s="555"/>
      <c r="CN40" s="555"/>
      <c r="CO40" s="555"/>
      <c r="CP40" s="555"/>
      <c r="CQ40" s="555"/>
      <c r="CR40" s="555"/>
      <c r="CS40" s="555"/>
      <c r="CT40" s="555"/>
      <c r="CU40" s="555"/>
      <c r="CV40" s="555"/>
      <c r="CW40" s="555"/>
      <c r="CX40" s="555"/>
      <c r="CY40" s="555"/>
      <c r="CZ40" s="555"/>
      <c r="DA40" s="555"/>
      <c r="DB40" s="555"/>
      <c r="DC40" s="555"/>
      <c r="DD40" s="555"/>
      <c r="DE40" s="555"/>
      <c r="DF40" s="555"/>
      <c r="DG40" s="555"/>
      <c r="DH40" s="555"/>
      <c r="DI40" s="555"/>
      <c r="DJ40" s="555"/>
      <c r="DK40" s="555"/>
      <c r="DL40" s="555"/>
      <c r="DM40" s="555"/>
      <c r="DN40" s="555"/>
      <c r="DO40" s="555"/>
      <c r="DP40" s="555"/>
      <c r="DQ40" s="555"/>
      <c r="DR40" s="555"/>
      <c r="DS40" s="555"/>
      <c r="DT40" s="555"/>
      <c r="DU40" s="555"/>
      <c r="DV40" s="555"/>
      <c r="DW40" s="555"/>
      <c r="DX40" s="555"/>
      <c r="DY40" s="555"/>
      <c r="DZ40" s="555"/>
      <c r="EA40" s="555"/>
      <c r="EB40" s="555"/>
      <c r="EC40" s="555"/>
      <c r="ED40" s="555"/>
      <c r="EE40" s="555"/>
      <c r="EF40" s="555"/>
      <c r="EG40" s="555"/>
      <c r="EH40" s="555"/>
      <c r="EI40" s="555"/>
      <c r="EJ40" s="555"/>
      <c r="EK40" s="555"/>
      <c r="EL40" s="555"/>
    </row>
    <row r="41" s="559" customFormat="true" ht="12.75" hidden="false" customHeight="false" outlineLevel="0" collapsed="false">
      <c r="A41" s="565" t="str">
        <f aca="false">IF(B41="","",A40+1)</f>
        <v/>
      </c>
      <c r="B41" s="570"/>
      <c r="C41" s="562"/>
      <c r="D41" s="555"/>
      <c r="E41" s="555"/>
      <c r="F41" s="555"/>
      <c r="G41" s="555"/>
      <c r="H41" s="555"/>
      <c r="I41" s="555"/>
      <c r="J41" s="555"/>
      <c r="K41" s="555"/>
      <c r="L41" s="555"/>
      <c r="M41" s="555"/>
      <c r="N41" s="555"/>
      <c r="O41" s="555"/>
      <c r="P41" s="555"/>
      <c r="Q41" s="555"/>
      <c r="R41" s="555"/>
      <c r="S41" s="555"/>
      <c r="T41" s="555"/>
      <c r="U41" s="555"/>
      <c r="V41" s="555"/>
      <c r="W41" s="555"/>
      <c r="X41" s="555"/>
      <c r="Y41" s="555"/>
      <c r="Z41" s="555"/>
      <c r="AA41" s="555"/>
      <c r="AB41" s="555"/>
      <c r="AC41" s="555"/>
      <c r="AD41" s="555"/>
      <c r="AE41" s="555"/>
      <c r="AF41" s="555"/>
      <c r="AG41" s="555"/>
      <c r="AH41" s="555"/>
      <c r="AI41" s="555"/>
      <c r="AJ41" s="555"/>
      <c r="AK41" s="555"/>
      <c r="AL41" s="555"/>
      <c r="AM41" s="555"/>
      <c r="AN41" s="555"/>
      <c r="AO41" s="555"/>
      <c r="AP41" s="555"/>
      <c r="AQ41" s="555"/>
      <c r="AR41" s="555"/>
      <c r="AS41" s="555"/>
      <c r="AT41" s="555"/>
      <c r="AU41" s="555"/>
      <c r="AV41" s="555"/>
      <c r="AW41" s="555"/>
      <c r="AX41" s="555"/>
      <c r="AY41" s="555"/>
      <c r="AZ41" s="555"/>
      <c r="BA41" s="555"/>
      <c r="BB41" s="555"/>
      <c r="BC41" s="555"/>
      <c r="BD41" s="555"/>
      <c r="BE41" s="555"/>
      <c r="BF41" s="555"/>
      <c r="BG41" s="555"/>
      <c r="BH41" s="555"/>
      <c r="BI41" s="555"/>
      <c r="BJ41" s="555"/>
      <c r="BK41" s="555"/>
      <c r="BL41" s="555"/>
      <c r="BM41" s="555"/>
      <c r="BN41" s="555"/>
      <c r="BO41" s="555"/>
      <c r="BP41" s="555"/>
      <c r="BQ41" s="555"/>
      <c r="BR41" s="555"/>
      <c r="BS41" s="555"/>
      <c r="BT41" s="555"/>
      <c r="BU41" s="555"/>
      <c r="BV41" s="555"/>
      <c r="BW41" s="555"/>
      <c r="BX41" s="555"/>
      <c r="BY41" s="555"/>
      <c r="BZ41" s="555"/>
      <c r="CA41" s="555"/>
      <c r="CB41" s="555"/>
      <c r="CC41" s="555"/>
      <c r="CD41" s="555"/>
      <c r="CE41" s="555"/>
      <c r="CF41" s="555"/>
      <c r="CG41" s="555"/>
      <c r="CH41" s="555"/>
      <c r="CI41" s="555"/>
      <c r="CJ41" s="555"/>
      <c r="CK41" s="555"/>
      <c r="CL41" s="555"/>
      <c r="CM41" s="555"/>
      <c r="CN41" s="555"/>
      <c r="CO41" s="555"/>
      <c r="CP41" s="555"/>
      <c r="CQ41" s="555"/>
      <c r="CR41" s="555"/>
      <c r="CS41" s="555"/>
      <c r="CT41" s="555"/>
      <c r="CU41" s="555"/>
      <c r="CV41" s="555"/>
      <c r="CW41" s="555"/>
      <c r="CX41" s="555"/>
      <c r="CY41" s="555"/>
      <c r="CZ41" s="555"/>
      <c r="DA41" s="555"/>
      <c r="DB41" s="555"/>
      <c r="DC41" s="555"/>
      <c r="DD41" s="555"/>
      <c r="DE41" s="555"/>
      <c r="DF41" s="555"/>
      <c r="DG41" s="555"/>
      <c r="DH41" s="555"/>
      <c r="DI41" s="555"/>
      <c r="DJ41" s="555"/>
      <c r="DK41" s="555"/>
      <c r="DL41" s="555"/>
      <c r="DM41" s="555"/>
      <c r="DN41" s="555"/>
      <c r="DO41" s="555"/>
      <c r="DP41" s="555"/>
      <c r="DQ41" s="555"/>
      <c r="DR41" s="555"/>
      <c r="DS41" s="555"/>
      <c r="DT41" s="555"/>
      <c r="DU41" s="555"/>
      <c r="DV41" s="555"/>
      <c r="DW41" s="555"/>
      <c r="DX41" s="555"/>
      <c r="DY41" s="555"/>
      <c r="DZ41" s="555"/>
      <c r="EA41" s="555"/>
      <c r="EB41" s="555"/>
      <c r="EC41" s="555"/>
      <c r="ED41" s="555"/>
      <c r="EE41" s="555"/>
      <c r="EF41" s="555"/>
      <c r="EG41" s="555"/>
      <c r="EH41" s="555"/>
      <c r="EI41" s="555"/>
      <c r="EJ41" s="555"/>
      <c r="EK41" s="555"/>
      <c r="EL41" s="555"/>
    </row>
    <row r="42" s="559" customFormat="true" ht="12.75" hidden="false" customHeight="false" outlineLevel="0" collapsed="false">
      <c r="A42" s="565" t="str">
        <f aca="false">IF(B42="","",A41+1)</f>
        <v/>
      </c>
      <c r="B42" s="570"/>
      <c r="C42" s="562"/>
      <c r="D42" s="555"/>
      <c r="E42" s="555"/>
      <c r="F42" s="555"/>
      <c r="G42" s="555"/>
      <c r="H42" s="555"/>
      <c r="I42" s="555"/>
      <c r="J42" s="555"/>
      <c r="K42" s="555"/>
      <c r="L42" s="555"/>
      <c r="M42" s="555"/>
      <c r="N42" s="555"/>
      <c r="O42" s="555"/>
      <c r="P42" s="555"/>
      <c r="Q42" s="555"/>
      <c r="R42" s="555"/>
      <c r="S42" s="555"/>
      <c r="T42" s="555"/>
      <c r="U42" s="555"/>
      <c r="V42" s="555"/>
      <c r="W42" s="555"/>
      <c r="X42" s="555"/>
      <c r="Y42" s="555"/>
      <c r="Z42" s="555"/>
      <c r="AA42" s="555"/>
      <c r="AB42" s="555"/>
      <c r="AC42" s="555"/>
      <c r="AD42" s="555"/>
      <c r="AE42" s="555"/>
      <c r="AF42" s="555"/>
      <c r="AG42" s="555"/>
      <c r="AH42" s="555"/>
      <c r="AI42" s="555"/>
      <c r="AJ42" s="555"/>
      <c r="AK42" s="555"/>
      <c r="AL42" s="555"/>
      <c r="AM42" s="555"/>
      <c r="AN42" s="555"/>
      <c r="AO42" s="555"/>
      <c r="AP42" s="555"/>
      <c r="AQ42" s="555"/>
      <c r="AR42" s="555"/>
      <c r="AS42" s="555"/>
      <c r="AT42" s="555"/>
      <c r="AU42" s="555"/>
      <c r="AV42" s="555"/>
      <c r="AW42" s="555"/>
      <c r="AX42" s="555"/>
      <c r="AY42" s="555"/>
      <c r="AZ42" s="555"/>
      <c r="BA42" s="555"/>
      <c r="BB42" s="555"/>
      <c r="BC42" s="555"/>
      <c r="BD42" s="555"/>
      <c r="BE42" s="555"/>
      <c r="BF42" s="555"/>
      <c r="BG42" s="555"/>
      <c r="BH42" s="555"/>
      <c r="BI42" s="555"/>
      <c r="BJ42" s="555"/>
      <c r="BK42" s="555"/>
      <c r="BL42" s="555"/>
      <c r="BM42" s="555"/>
      <c r="BN42" s="555"/>
      <c r="BO42" s="555"/>
      <c r="BP42" s="555"/>
      <c r="BQ42" s="555"/>
      <c r="BR42" s="555"/>
      <c r="BS42" s="555"/>
      <c r="BT42" s="555"/>
      <c r="BU42" s="555"/>
      <c r="BV42" s="555"/>
      <c r="BW42" s="555"/>
      <c r="BX42" s="555"/>
      <c r="BY42" s="555"/>
      <c r="BZ42" s="555"/>
      <c r="CA42" s="555"/>
      <c r="CB42" s="555"/>
      <c r="CC42" s="555"/>
      <c r="CD42" s="555"/>
      <c r="CE42" s="555"/>
      <c r="CF42" s="555"/>
      <c r="CG42" s="555"/>
      <c r="CH42" s="555"/>
      <c r="CI42" s="555"/>
      <c r="CJ42" s="555"/>
      <c r="CK42" s="555"/>
      <c r="CL42" s="555"/>
      <c r="CM42" s="555"/>
      <c r="CN42" s="555"/>
      <c r="CO42" s="555"/>
      <c r="CP42" s="555"/>
      <c r="CQ42" s="555"/>
      <c r="CR42" s="555"/>
      <c r="CS42" s="555"/>
      <c r="CT42" s="555"/>
      <c r="CU42" s="555"/>
      <c r="CV42" s="555"/>
      <c r="CW42" s="555"/>
      <c r="CX42" s="555"/>
      <c r="CY42" s="555"/>
      <c r="CZ42" s="555"/>
      <c r="DA42" s="555"/>
      <c r="DB42" s="555"/>
      <c r="DC42" s="555"/>
      <c r="DD42" s="555"/>
      <c r="DE42" s="555"/>
      <c r="DF42" s="555"/>
      <c r="DG42" s="555"/>
      <c r="DH42" s="555"/>
      <c r="DI42" s="555"/>
      <c r="DJ42" s="555"/>
      <c r="DK42" s="555"/>
      <c r="DL42" s="555"/>
      <c r="DM42" s="555"/>
      <c r="DN42" s="555"/>
      <c r="DO42" s="555"/>
      <c r="DP42" s="555"/>
      <c r="DQ42" s="555"/>
      <c r="DR42" s="555"/>
      <c r="DS42" s="555"/>
      <c r="DT42" s="555"/>
      <c r="DU42" s="555"/>
      <c r="DV42" s="555"/>
      <c r="DW42" s="555"/>
      <c r="DX42" s="555"/>
      <c r="DY42" s="555"/>
      <c r="DZ42" s="555"/>
      <c r="EA42" s="555"/>
      <c r="EB42" s="555"/>
      <c r="EC42" s="555"/>
      <c r="ED42" s="555"/>
      <c r="EE42" s="555"/>
      <c r="EF42" s="555"/>
      <c r="EG42" s="555"/>
      <c r="EH42" s="555"/>
      <c r="EI42" s="555"/>
      <c r="EJ42" s="555"/>
      <c r="EK42" s="555"/>
      <c r="EL42" s="555"/>
    </row>
    <row r="43" s="559" customFormat="true" ht="12.75" hidden="false" customHeight="false" outlineLevel="0" collapsed="false">
      <c r="A43" s="565" t="str">
        <f aca="false">IF(B43="","",A42+1)</f>
        <v/>
      </c>
      <c r="B43" s="570"/>
      <c r="C43" s="562"/>
      <c r="D43" s="555"/>
      <c r="E43" s="555"/>
      <c r="F43" s="555"/>
      <c r="G43" s="555"/>
      <c r="H43" s="555"/>
      <c r="I43" s="555"/>
      <c r="J43" s="555"/>
      <c r="K43" s="555"/>
      <c r="L43" s="555"/>
      <c r="M43" s="555"/>
      <c r="N43" s="555"/>
      <c r="O43" s="555"/>
      <c r="P43" s="555"/>
      <c r="Q43" s="555"/>
      <c r="R43" s="555"/>
      <c r="S43" s="555"/>
      <c r="T43" s="555"/>
      <c r="U43" s="555"/>
      <c r="V43" s="555"/>
      <c r="W43" s="555"/>
      <c r="X43" s="555"/>
      <c r="Y43" s="555"/>
      <c r="Z43" s="555"/>
      <c r="AA43" s="555"/>
      <c r="AB43" s="555"/>
      <c r="AC43" s="555"/>
      <c r="AD43" s="555"/>
      <c r="AE43" s="555"/>
      <c r="AF43" s="555"/>
      <c r="AG43" s="555"/>
      <c r="AH43" s="555"/>
      <c r="AI43" s="555"/>
      <c r="AJ43" s="555"/>
      <c r="AK43" s="555"/>
      <c r="AL43" s="555"/>
      <c r="AM43" s="555"/>
      <c r="AN43" s="555"/>
      <c r="AO43" s="555"/>
      <c r="AP43" s="555"/>
      <c r="AQ43" s="555"/>
      <c r="AR43" s="555"/>
      <c r="AS43" s="555"/>
      <c r="AT43" s="555"/>
      <c r="AU43" s="555"/>
      <c r="AV43" s="555"/>
      <c r="AW43" s="555"/>
      <c r="AX43" s="555"/>
      <c r="AY43" s="555"/>
      <c r="AZ43" s="555"/>
      <c r="BA43" s="555"/>
      <c r="BB43" s="555"/>
      <c r="BC43" s="555"/>
      <c r="BD43" s="555"/>
      <c r="BE43" s="555"/>
      <c r="BF43" s="555"/>
      <c r="BG43" s="555"/>
      <c r="BH43" s="555"/>
      <c r="BI43" s="555"/>
      <c r="BJ43" s="555"/>
      <c r="BK43" s="555"/>
      <c r="BL43" s="555"/>
      <c r="BM43" s="555"/>
      <c r="BN43" s="555"/>
      <c r="BO43" s="555"/>
      <c r="BP43" s="555"/>
      <c r="BQ43" s="555"/>
      <c r="BR43" s="555"/>
      <c r="BS43" s="555"/>
      <c r="BT43" s="555"/>
      <c r="BU43" s="555"/>
      <c r="BV43" s="555"/>
      <c r="BW43" s="555"/>
      <c r="BX43" s="555"/>
      <c r="BY43" s="555"/>
      <c r="BZ43" s="555"/>
      <c r="CA43" s="555"/>
      <c r="CB43" s="555"/>
      <c r="CC43" s="555"/>
      <c r="CD43" s="555"/>
      <c r="CE43" s="555"/>
      <c r="CF43" s="555"/>
      <c r="CG43" s="555"/>
      <c r="CH43" s="555"/>
      <c r="CI43" s="555"/>
      <c r="CJ43" s="555"/>
      <c r="CK43" s="555"/>
      <c r="CL43" s="555"/>
      <c r="CM43" s="555"/>
      <c r="CN43" s="555"/>
      <c r="CO43" s="555"/>
      <c r="CP43" s="555"/>
      <c r="CQ43" s="555"/>
      <c r="CR43" s="555"/>
      <c r="CS43" s="555"/>
      <c r="CT43" s="555"/>
      <c r="CU43" s="555"/>
      <c r="CV43" s="555"/>
      <c r="CW43" s="555"/>
      <c r="CX43" s="555"/>
      <c r="CY43" s="555"/>
      <c r="CZ43" s="555"/>
      <c r="DA43" s="555"/>
      <c r="DB43" s="555"/>
      <c r="DC43" s="555"/>
      <c r="DD43" s="555"/>
      <c r="DE43" s="555"/>
      <c r="DF43" s="555"/>
      <c r="DG43" s="555"/>
      <c r="DH43" s="555"/>
      <c r="DI43" s="555"/>
      <c r="DJ43" s="555"/>
      <c r="DK43" s="555"/>
      <c r="DL43" s="555"/>
      <c r="DM43" s="555"/>
      <c r="DN43" s="555"/>
      <c r="DO43" s="555"/>
      <c r="DP43" s="555"/>
      <c r="DQ43" s="555"/>
      <c r="DR43" s="555"/>
      <c r="DS43" s="555"/>
      <c r="DT43" s="555"/>
      <c r="DU43" s="555"/>
      <c r="DV43" s="555"/>
      <c r="DW43" s="555"/>
      <c r="DX43" s="555"/>
      <c r="DY43" s="555"/>
      <c r="DZ43" s="555"/>
      <c r="EA43" s="555"/>
      <c r="EB43" s="555"/>
      <c r="EC43" s="555"/>
      <c r="ED43" s="555"/>
      <c r="EE43" s="555"/>
      <c r="EF43" s="555"/>
      <c r="EG43" s="555"/>
      <c r="EH43" s="555"/>
      <c r="EI43" s="555"/>
      <c r="EJ43" s="555"/>
      <c r="EK43" s="555"/>
      <c r="EL43" s="555"/>
    </row>
    <row r="44" s="559" customFormat="true" ht="12.75" hidden="false" customHeight="false" outlineLevel="0" collapsed="false">
      <c r="A44" s="565" t="str">
        <f aca="false">IF(B44="","",A43+1)</f>
        <v/>
      </c>
      <c r="B44" s="570"/>
      <c r="C44" s="562"/>
      <c r="D44" s="555"/>
      <c r="E44" s="555"/>
      <c r="F44" s="555"/>
      <c r="G44" s="555"/>
      <c r="H44" s="555"/>
      <c r="I44" s="555"/>
      <c r="J44" s="555"/>
      <c r="K44" s="555"/>
      <c r="L44" s="555"/>
      <c r="M44" s="555"/>
      <c r="N44" s="555"/>
      <c r="O44" s="555"/>
      <c r="P44" s="555"/>
      <c r="Q44" s="555"/>
      <c r="R44" s="555"/>
      <c r="S44" s="555"/>
      <c r="T44" s="555"/>
      <c r="U44" s="555"/>
      <c r="V44" s="555"/>
      <c r="W44" s="555"/>
      <c r="X44" s="555"/>
      <c r="Y44" s="555"/>
      <c r="Z44" s="555"/>
      <c r="AA44" s="555"/>
      <c r="AB44" s="555"/>
      <c r="AC44" s="555"/>
      <c r="AD44" s="555"/>
      <c r="AE44" s="555"/>
      <c r="AF44" s="555"/>
      <c r="AG44" s="555"/>
      <c r="AH44" s="555"/>
      <c r="AI44" s="555"/>
      <c r="AJ44" s="555"/>
      <c r="AK44" s="555"/>
      <c r="AL44" s="555"/>
      <c r="AM44" s="555"/>
      <c r="AN44" s="555"/>
      <c r="AO44" s="555"/>
      <c r="AP44" s="555"/>
      <c r="AQ44" s="555"/>
      <c r="AR44" s="555"/>
      <c r="AS44" s="555"/>
      <c r="AT44" s="555"/>
      <c r="AU44" s="555"/>
      <c r="AV44" s="555"/>
      <c r="AW44" s="555"/>
      <c r="AX44" s="555"/>
      <c r="AY44" s="555"/>
      <c r="AZ44" s="555"/>
      <c r="BA44" s="555"/>
      <c r="BB44" s="555"/>
      <c r="BC44" s="555"/>
      <c r="BD44" s="555"/>
      <c r="BE44" s="555"/>
      <c r="BF44" s="555"/>
      <c r="BG44" s="555"/>
      <c r="BH44" s="555"/>
      <c r="BI44" s="555"/>
      <c r="BJ44" s="555"/>
      <c r="BK44" s="555"/>
      <c r="BL44" s="555"/>
      <c r="BM44" s="555"/>
      <c r="BN44" s="555"/>
      <c r="BO44" s="555"/>
      <c r="BP44" s="555"/>
      <c r="BQ44" s="555"/>
      <c r="BR44" s="555"/>
      <c r="BS44" s="555"/>
      <c r="BT44" s="555"/>
      <c r="BU44" s="555"/>
      <c r="BV44" s="555"/>
      <c r="BW44" s="555"/>
      <c r="BX44" s="555"/>
      <c r="BY44" s="555"/>
      <c r="BZ44" s="555"/>
      <c r="CA44" s="555"/>
      <c r="CB44" s="555"/>
      <c r="CC44" s="555"/>
      <c r="CD44" s="555"/>
      <c r="CE44" s="555"/>
      <c r="CF44" s="555"/>
      <c r="CG44" s="555"/>
      <c r="CH44" s="555"/>
      <c r="CI44" s="555"/>
      <c r="CJ44" s="555"/>
      <c r="CK44" s="555"/>
      <c r="CL44" s="555"/>
      <c r="CM44" s="555"/>
      <c r="CN44" s="555"/>
      <c r="CO44" s="555"/>
      <c r="CP44" s="555"/>
      <c r="CQ44" s="555"/>
      <c r="CR44" s="555"/>
      <c r="CS44" s="555"/>
      <c r="CT44" s="555"/>
      <c r="CU44" s="555"/>
      <c r="CV44" s="555"/>
      <c r="CW44" s="555"/>
      <c r="CX44" s="555"/>
      <c r="CY44" s="555"/>
      <c r="CZ44" s="555"/>
      <c r="DA44" s="555"/>
      <c r="DB44" s="555"/>
      <c r="DC44" s="555"/>
      <c r="DD44" s="555"/>
      <c r="DE44" s="555"/>
      <c r="DF44" s="555"/>
      <c r="DG44" s="555"/>
      <c r="DH44" s="555"/>
      <c r="DI44" s="555"/>
      <c r="DJ44" s="555"/>
      <c r="DK44" s="555"/>
      <c r="DL44" s="555"/>
      <c r="DM44" s="555"/>
      <c r="DN44" s="555"/>
      <c r="DO44" s="555"/>
      <c r="DP44" s="555"/>
      <c r="DQ44" s="555"/>
      <c r="DR44" s="555"/>
      <c r="DS44" s="555"/>
      <c r="DT44" s="555"/>
      <c r="DU44" s="555"/>
      <c r="DV44" s="555"/>
      <c r="DW44" s="555"/>
      <c r="DX44" s="555"/>
      <c r="DY44" s="555"/>
      <c r="DZ44" s="555"/>
      <c r="EA44" s="555"/>
      <c r="EB44" s="555"/>
      <c r="EC44" s="555"/>
      <c r="ED44" s="555"/>
      <c r="EE44" s="555"/>
      <c r="EF44" s="555"/>
      <c r="EG44" s="555"/>
      <c r="EH44" s="555"/>
      <c r="EI44" s="555"/>
      <c r="EJ44" s="555"/>
      <c r="EK44" s="555"/>
      <c r="EL44" s="555"/>
    </row>
    <row r="45" s="559" customFormat="true" ht="12.75" hidden="false" customHeight="false" outlineLevel="0" collapsed="false">
      <c r="A45" s="565" t="str">
        <f aca="false">IF(B45="","",A44+1)</f>
        <v/>
      </c>
      <c r="B45" s="570"/>
      <c r="C45" s="562"/>
      <c r="D45" s="555"/>
      <c r="E45" s="555"/>
      <c r="F45" s="555"/>
      <c r="G45" s="555"/>
      <c r="H45" s="555"/>
      <c r="I45" s="555"/>
      <c r="J45" s="555"/>
      <c r="K45" s="555"/>
      <c r="L45" s="555"/>
      <c r="M45" s="555"/>
      <c r="N45" s="555"/>
      <c r="O45" s="555"/>
      <c r="P45" s="555"/>
      <c r="Q45" s="555"/>
      <c r="R45" s="555"/>
      <c r="S45" s="555"/>
      <c r="T45" s="555"/>
      <c r="U45" s="555"/>
      <c r="V45" s="555"/>
      <c r="W45" s="555"/>
      <c r="X45" s="555"/>
      <c r="Y45" s="555"/>
      <c r="Z45" s="555"/>
      <c r="AA45" s="555"/>
      <c r="AB45" s="555"/>
      <c r="AC45" s="555"/>
      <c r="AD45" s="555"/>
      <c r="AE45" s="555"/>
      <c r="AF45" s="555"/>
      <c r="AG45" s="555"/>
      <c r="AH45" s="555"/>
      <c r="AI45" s="555"/>
      <c r="AJ45" s="555"/>
      <c r="AK45" s="555"/>
      <c r="AL45" s="555"/>
      <c r="AM45" s="555"/>
      <c r="AN45" s="555"/>
      <c r="AO45" s="555"/>
      <c r="AP45" s="555"/>
      <c r="AQ45" s="555"/>
      <c r="AR45" s="555"/>
      <c r="AS45" s="555"/>
      <c r="AT45" s="555"/>
      <c r="AU45" s="555"/>
      <c r="AV45" s="555"/>
      <c r="AW45" s="555"/>
      <c r="AX45" s="555"/>
      <c r="AY45" s="555"/>
      <c r="AZ45" s="555"/>
      <c r="BA45" s="555"/>
      <c r="BB45" s="555"/>
      <c r="BC45" s="555"/>
      <c r="BD45" s="555"/>
      <c r="BE45" s="555"/>
      <c r="BF45" s="555"/>
      <c r="BG45" s="555"/>
      <c r="BH45" s="555"/>
      <c r="BI45" s="555"/>
      <c r="BJ45" s="555"/>
      <c r="BK45" s="555"/>
      <c r="BL45" s="555"/>
      <c r="BM45" s="555"/>
      <c r="BN45" s="555"/>
      <c r="BO45" s="555"/>
      <c r="BP45" s="555"/>
      <c r="BQ45" s="555"/>
      <c r="BR45" s="555"/>
      <c r="BS45" s="555"/>
      <c r="BT45" s="555"/>
      <c r="BU45" s="555"/>
      <c r="BV45" s="555"/>
      <c r="BW45" s="555"/>
      <c r="BX45" s="555"/>
      <c r="BY45" s="555"/>
      <c r="BZ45" s="555"/>
      <c r="CA45" s="555"/>
      <c r="CB45" s="555"/>
      <c r="CC45" s="555"/>
      <c r="CD45" s="555"/>
      <c r="CE45" s="555"/>
      <c r="CF45" s="555"/>
      <c r="CG45" s="555"/>
      <c r="CH45" s="555"/>
      <c r="CI45" s="555"/>
      <c r="CJ45" s="555"/>
      <c r="CK45" s="555"/>
      <c r="CL45" s="555"/>
      <c r="CM45" s="555"/>
      <c r="CN45" s="555"/>
      <c r="CO45" s="555"/>
      <c r="CP45" s="555"/>
      <c r="CQ45" s="555"/>
      <c r="CR45" s="555"/>
      <c r="CS45" s="555"/>
      <c r="CT45" s="555"/>
      <c r="CU45" s="555"/>
      <c r="CV45" s="555"/>
      <c r="CW45" s="555"/>
      <c r="CX45" s="555"/>
      <c r="CY45" s="555"/>
      <c r="CZ45" s="555"/>
      <c r="DA45" s="555"/>
      <c r="DB45" s="555"/>
      <c r="DC45" s="555"/>
      <c r="DD45" s="555"/>
      <c r="DE45" s="555"/>
      <c r="DF45" s="555"/>
      <c r="DG45" s="555"/>
      <c r="DH45" s="555"/>
      <c r="DI45" s="555"/>
      <c r="DJ45" s="555"/>
      <c r="DK45" s="555"/>
      <c r="DL45" s="555"/>
      <c r="DM45" s="555"/>
      <c r="DN45" s="555"/>
      <c r="DO45" s="555"/>
      <c r="DP45" s="555"/>
      <c r="DQ45" s="555"/>
      <c r="DR45" s="555"/>
      <c r="DS45" s="555"/>
      <c r="DT45" s="555"/>
      <c r="DU45" s="555"/>
      <c r="DV45" s="555"/>
      <c r="DW45" s="555"/>
      <c r="DX45" s="555"/>
      <c r="DY45" s="555"/>
      <c r="DZ45" s="555"/>
      <c r="EA45" s="555"/>
      <c r="EB45" s="555"/>
      <c r="EC45" s="555"/>
      <c r="ED45" s="555"/>
      <c r="EE45" s="555"/>
      <c r="EF45" s="555"/>
      <c r="EG45" s="555"/>
      <c r="EH45" s="555"/>
      <c r="EI45" s="555"/>
      <c r="EJ45" s="555"/>
      <c r="EK45" s="555"/>
      <c r="EL45" s="555"/>
    </row>
    <row r="46" s="559" customFormat="true" ht="12.75" hidden="false" customHeight="false" outlineLevel="0" collapsed="false">
      <c r="A46" s="565" t="str">
        <f aca="false">IF(B46="","",A45+1)</f>
        <v/>
      </c>
      <c r="B46" s="570"/>
      <c r="C46" s="562"/>
      <c r="D46" s="555"/>
      <c r="E46" s="555"/>
      <c r="F46" s="555"/>
      <c r="G46" s="555"/>
      <c r="H46" s="555"/>
      <c r="I46" s="555"/>
      <c r="J46" s="555"/>
      <c r="K46" s="555"/>
      <c r="L46" s="555"/>
      <c r="M46" s="555"/>
      <c r="N46" s="555"/>
      <c r="O46" s="555"/>
      <c r="P46" s="555"/>
      <c r="Q46" s="555"/>
      <c r="R46" s="555"/>
      <c r="S46" s="555"/>
      <c r="T46" s="555"/>
      <c r="U46" s="555"/>
      <c r="V46" s="555"/>
      <c r="W46" s="555"/>
      <c r="X46" s="555"/>
      <c r="Y46" s="555"/>
      <c r="Z46" s="555"/>
      <c r="AA46" s="555"/>
      <c r="AB46" s="555"/>
      <c r="AC46" s="555"/>
      <c r="AD46" s="555"/>
      <c r="AE46" s="555"/>
      <c r="AF46" s="555"/>
      <c r="AG46" s="555"/>
      <c r="AH46" s="555"/>
      <c r="AI46" s="555"/>
      <c r="AJ46" s="555"/>
      <c r="AK46" s="555"/>
      <c r="AL46" s="555"/>
      <c r="AM46" s="555"/>
      <c r="AN46" s="555"/>
      <c r="AO46" s="555"/>
      <c r="AP46" s="555"/>
      <c r="AQ46" s="555"/>
      <c r="AR46" s="555"/>
      <c r="AS46" s="555"/>
      <c r="AT46" s="555"/>
      <c r="AU46" s="555"/>
      <c r="AV46" s="555"/>
      <c r="AW46" s="555"/>
      <c r="AX46" s="555"/>
      <c r="AY46" s="555"/>
      <c r="AZ46" s="555"/>
      <c r="BA46" s="555"/>
      <c r="BB46" s="555"/>
      <c r="BC46" s="555"/>
      <c r="BD46" s="555"/>
      <c r="BE46" s="555"/>
      <c r="BF46" s="555"/>
      <c r="BG46" s="555"/>
      <c r="BH46" s="555"/>
      <c r="BI46" s="555"/>
      <c r="BJ46" s="555"/>
      <c r="BK46" s="555"/>
      <c r="BL46" s="555"/>
      <c r="BM46" s="555"/>
      <c r="BN46" s="555"/>
      <c r="BO46" s="555"/>
      <c r="BP46" s="555"/>
      <c r="BQ46" s="555"/>
      <c r="BR46" s="555"/>
      <c r="BS46" s="555"/>
      <c r="BT46" s="555"/>
      <c r="BU46" s="555"/>
      <c r="BV46" s="555"/>
      <c r="BW46" s="555"/>
      <c r="BX46" s="555"/>
      <c r="BY46" s="555"/>
      <c r="BZ46" s="555"/>
      <c r="CA46" s="555"/>
      <c r="CB46" s="555"/>
      <c r="CC46" s="555"/>
      <c r="CD46" s="555"/>
      <c r="CE46" s="555"/>
      <c r="CF46" s="555"/>
      <c r="CG46" s="555"/>
      <c r="CH46" s="555"/>
      <c r="CI46" s="555"/>
      <c r="CJ46" s="555"/>
      <c r="CK46" s="555"/>
      <c r="CL46" s="555"/>
      <c r="CM46" s="555"/>
      <c r="CN46" s="555"/>
      <c r="CO46" s="555"/>
      <c r="CP46" s="555"/>
      <c r="CQ46" s="555"/>
      <c r="CR46" s="555"/>
      <c r="CS46" s="555"/>
      <c r="CT46" s="555"/>
      <c r="CU46" s="555"/>
      <c r="CV46" s="555"/>
      <c r="CW46" s="555"/>
      <c r="CX46" s="555"/>
      <c r="CY46" s="555"/>
      <c r="CZ46" s="555"/>
      <c r="DA46" s="555"/>
      <c r="DB46" s="555"/>
      <c r="DC46" s="555"/>
      <c r="DD46" s="555"/>
      <c r="DE46" s="555"/>
      <c r="DF46" s="555"/>
      <c r="DG46" s="555"/>
      <c r="DH46" s="555"/>
      <c r="DI46" s="555"/>
      <c r="DJ46" s="555"/>
      <c r="DK46" s="555"/>
      <c r="DL46" s="555"/>
      <c r="DM46" s="555"/>
      <c r="DN46" s="555"/>
      <c r="DO46" s="555"/>
      <c r="DP46" s="555"/>
      <c r="DQ46" s="555"/>
      <c r="DR46" s="555"/>
      <c r="DS46" s="555"/>
      <c r="DT46" s="555"/>
      <c r="DU46" s="555"/>
      <c r="DV46" s="555"/>
      <c r="DW46" s="555"/>
      <c r="DX46" s="555"/>
      <c r="DY46" s="555"/>
      <c r="DZ46" s="555"/>
      <c r="EA46" s="555"/>
      <c r="EB46" s="555"/>
      <c r="EC46" s="555"/>
      <c r="ED46" s="555"/>
      <c r="EE46" s="555"/>
      <c r="EF46" s="555"/>
      <c r="EG46" s="555"/>
      <c r="EH46" s="555"/>
      <c r="EI46" s="555"/>
      <c r="EJ46" s="555"/>
      <c r="EK46" s="555"/>
      <c r="EL46" s="555"/>
    </row>
    <row r="47" customFormat="false" ht="12.75" hidden="false" customHeight="false" outlineLevel="0" collapsed="false">
      <c r="A47" s="565" t="str">
        <f aca="false">IF(B47="","",A46+1)</f>
        <v/>
      </c>
      <c r="B47" s="570"/>
      <c r="C47" s="562"/>
      <c r="D47" s="555"/>
    </row>
    <row r="48" customFormat="false" ht="12.75" hidden="false" customHeight="false" outlineLevel="0" collapsed="false">
      <c r="A48" s="565" t="str">
        <f aca="false">IF(B48="","",A47+1)</f>
        <v/>
      </c>
      <c r="B48" s="570"/>
      <c r="C48" s="562"/>
      <c r="D48" s="555"/>
    </row>
    <row r="49" customFormat="false" ht="12.75" hidden="false" customHeight="false" outlineLevel="0" collapsed="false">
      <c r="A49" s="565" t="str">
        <f aca="false">IF(B49="","",A48+1)</f>
        <v/>
      </c>
      <c r="B49" s="570"/>
      <c r="C49" s="562"/>
      <c r="D49" s="555"/>
    </row>
    <row r="50" customFormat="false" ht="12.75" hidden="false" customHeight="false" outlineLevel="0" collapsed="false">
      <c r="A50" s="565" t="str">
        <f aca="false">IF(B50="","",A49+1)</f>
        <v/>
      </c>
      <c r="B50" s="570"/>
      <c r="C50" s="562"/>
      <c r="D50" s="555"/>
    </row>
    <row r="51" customFormat="false" ht="12.75" hidden="false" customHeight="false" outlineLevel="0" collapsed="false">
      <c r="A51" s="565" t="str">
        <f aca="false">IF(B51="","",A50+1)</f>
        <v/>
      </c>
      <c r="B51" s="570"/>
      <c r="C51" s="562"/>
      <c r="D51" s="555"/>
    </row>
    <row r="52" customFormat="false" ht="12.75" hidden="false" customHeight="false" outlineLevel="0" collapsed="false">
      <c r="A52" s="565" t="str">
        <f aca="false">IF(B52="","",A51+1)</f>
        <v/>
      </c>
      <c r="B52" s="570"/>
      <c r="C52" s="562"/>
      <c r="D52" s="555"/>
    </row>
    <row r="53" customFormat="false" ht="12.75" hidden="false" customHeight="false" outlineLevel="0" collapsed="false">
      <c r="A53" s="565" t="str">
        <f aca="false">IF(B53="","",A52+1)</f>
        <v/>
      </c>
      <c r="B53" s="570"/>
      <c r="C53" s="562"/>
      <c r="D53" s="555"/>
    </row>
    <row r="54" customFormat="false" ht="12.75" hidden="false" customHeight="false" outlineLevel="0" collapsed="false">
      <c r="A54" s="565" t="str">
        <f aca="false">IF(B54="","",A53+1)</f>
        <v/>
      </c>
      <c r="B54" s="570"/>
      <c r="C54" s="562"/>
      <c r="D54" s="555"/>
    </row>
    <row r="55" customFormat="false" ht="12.75" hidden="false" customHeight="false" outlineLevel="0" collapsed="false">
      <c r="A55" s="565" t="str">
        <f aca="false">IF(B55="","",A54+1)</f>
        <v/>
      </c>
      <c r="B55" s="570"/>
      <c r="C55" s="562"/>
      <c r="D55" s="555"/>
    </row>
    <row r="56" customFormat="false" ht="12.75" hidden="false" customHeight="false" outlineLevel="0" collapsed="false">
      <c r="A56" s="565" t="str">
        <f aca="false">IF(B56="","",A55+1)</f>
        <v/>
      </c>
      <c r="B56" s="570"/>
      <c r="C56" s="562"/>
      <c r="D56" s="555"/>
    </row>
    <row r="57" customFormat="false" ht="12.75" hidden="false" customHeight="false" outlineLevel="0" collapsed="false">
      <c r="A57" s="565" t="str">
        <f aca="false">IF(B57="","",A56+1)</f>
        <v/>
      </c>
      <c r="B57" s="570"/>
      <c r="C57" s="562"/>
      <c r="D57" s="555"/>
    </row>
    <row r="58" customFormat="false" ht="12.75" hidden="false" customHeight="false" outlineLevel="0" collapsed="false">
      <c r="A58" s="565" t="str">
        <f aca="false">IF(B58="","",A57+1)</f>
        <v/>
      </c>
      <c r="B58" s="570"/>
      <c r="C58" s="562"/>
      <c r="D58" s="555"/>
    </row>
    <row r="59" customFormat="false" ht="12.75" hidden="false" customHeight="false" outlineLevel="0" collapsed="false">
      <c r="A59" s="565" t="str">
        <f aca="false">IF(B59="","",A58+1)</f>
        <v/>
      </c>
      <c r="B59" s="570"/>
      <c r="C59" s="562"/>
      <c r="D59" s="555"/>
    </row>
    <row r="60" customFormat="false" ht="12.75" hidden="false" customHeight="false" outlineLevel="0" collapsed="false">
      <c r="A60" s="565" t="str">
        <f aca="false">IF(B60="","",A59+1)</f>
        <v/>
      </c>
      <c r="B60" s="570"/>
      <c r="C60" s="562"/>
      <c r="D60" s="555"/>
    </row>
    <row r="61" customFormat="false" ht="12.75" hidden="false" customHeight="false" outlineLevel="0" collapsed="false">
      <c r="A61" s="565" t="str">
        <f aca="false">IF(B61="","",A60+1)</f>
        <v/>
      </c>
      <c r="B61" s="570"/>
      <c r="C61" s="562"/>
      <c r="D61" s="555"/>
    </row>
    <row r="62" customFormat="false" ht="12.75" hidden="false" customHeight="false" outlineLevel="0" collapsed="false">
      <c r="A62" s="565" t="str">
        <f aca="false">IF(B62="","",A61+1)</f>
        <v/>
      </c>
      <c r="B62" s="570"/>
      <c r="C62" s="562"/>
      <c r="D62" s="555"/>
    </row>
    <row r="63" customFormat="false" ht="12.75" hidden="false" customHeight="false" outlineLevel="0" collapsed="false">
      <c r="A63" s="565" t="str">
        <f aca="false">IF(B63="","",A62+1)</f>
        <v/>
      </c>
      <c r="B63" s="570"/>
      <c r="C63" s="562"/>
      <c r="D63" s="555"/>
    </row>
    <row r="64" customFormat="false" ht="12.75" hidden="false" customHeight="false" outlineLevel="0" collapsed="false">
      <c r="A64" s="565" t="str">
        <f aca="false">IF(B64="","",A63+1)</f>
        <v/>
      </c>
      <c r="B64" s="570"/>
      <c r="C64" s="562"/>
      <c r="D64" s="555"/>
    </row>
    <row r="65" customFormat="false" ht="12.75" hidden="false" customHeight="false" outlineLevel="0" collapsed="false">
      <c r="A65" s="565" t="str">
        <f aca="false">IF(B65="","",A64+1)</f>
        <v/>
      </c>
      <c r="B65" s="570"/>
      <c r="C65" s="562"/>
      <c r="D65" s="555"/>
    </row>
    <row r="66" customFormat="false" ht="12.75" hidden="false" customHeight="false" outlineLevel="0" collapsed="false">
      <c r="A66" s="565" t="str">
        <f aca="false">IF(B66="","",A65+1)</f>
        <v/>
      </c>
      <c r="B66" s="570"/>
      <c r="C66" s="562"/>
      <c r="D66" s="555"/>
    </row>
    <row r="67" customFormat="false" ht="12.75" hidden="false" customHeight="false" outlineLevel="0" collapsed="false">
      <c r="A67" s="565" t="str">
        <f aca="false">IF(B67="","",A66+1)</f>
        <v/>
      </c>
      <c r="B67" s="570"/>
      <c r="C67" s="562"/>
      <c r="D67" s="555"/>
    </row>
    <row r="68" customFormat="false" ht="12.75" hidden="false" customHeight="false" outlineLevel="0" collapsed="false">
      <c r="A68" s="565" t="str">
        <f aca="false">IF(B68="","",A67+1)</f>
        <v/>
      </c>
      <c r="B68" s="570"/>
      <c r="C68" s="562"/>
      <c r="D68" s="555"/>
    </row>
    <row r="69" customFormat="false" ht="12.75" hidden="false" customHeight="false" outlineLevel="0" collapsed="false">
      <c r="A69" s="565" t="str">
        <f aca="false">IF(B69="","",A68+1)</f>
        <v/>
      </c>
      <c r="B69" s="570"/>
      <c r="C69" s="562"/>
      <c r="D69" s="555"/>
    </row>
    <row r="70" customFormat="false" ht="12.75" hidden="false" customHeight="false" outlineLevel="0" collapsed="false">
      <c r="A70" s="565" t="str">
        <f aca="false">IF(B70="","",A69+1)</f>
        <v/>
      </c>
      <c r="B70" s="570"/>
      <c r="C70" s="562"/>
      <c r="D70" s="555"/>
    </row>
    <row r="71" customFormat="false" ht="12.75" hidden="false" customHeight="false" outlineLevel="0" collapsed="false">
      <c r="A71" s="565" t="str">
        <f aca="false">IF(B71="","",A70+1)</f>
        <v/>
      </c>
      <c r="B71" s="570"/>
      <c r="C71" s="562"/>
      <c r="D71" s="555"/>
    </row>
    <row r="72" customFormat="false" ht="12.75" hidden="false" customHeight="false" outlineLevel="0" collapsed="false">
      <c r="A72" s="565" t="str">
        <f aca="false">IF(B72="","",A71+1)</f>
        <v/>
      </c>
      <c r="B72" s="570"/>
      <c r="C72" s="562"/>
      <c r="D72" s="555"/>
    </row>
    <row r="73" customFormat="false" ht="12.75" hidden="false" customHeight="false" outlineLevel="0" collapsed="false">
      <c r="A73" s="565" t="str">
        <f aca="false">IF(B73="","",A72+1)</f>
        <v/>
      </c>
      <c r="B73" s="570"/>
      <c r="C73" s="562"/>
      <c r="D73" s="555"/>
    </row>
    <row r="74" customFormat="false" ht="12.75" hidden="false" customHeight="false" outlineLevel="0" collapsed="false">
      <c r="A74" s="565" t="str">
        <f aca="false">IF(B74="","",A73+1)</f>
        <v/>
      </c>
      <c r="B74" s="570"/>
      <c r="C74" s="562"/>
      <c r="D74" s="555"/>
    </row>
    <row r="75" customFormat="false" ht="12.75" hidden="false" customHeight="false" outlineLevel="0" collapsed="false">
      <c r="A75" s="565" t="str">
        <f aca="false">IF(B75="","",A74+1)</f>
        <v/>
      </c>
      <c r="B75" s="570"/>
      <c r="C75" s="562"/>
      <c r="D75" s="555"/>
    </row>
    <row r="76" customFormat="false" ht="12.75" hidden="false" customHeight="false" outlineLevel="0" collapsed="false">
      <c r="A76" s="565" t="str">
        <f aca="false">IF(B76="","",A75+1)</f>
        <v/>
      </c>
      <c r="B76" s="570"/>
      <c r="C76" s="562"/>
      <c r="D76" s="555"/>
    </row>
    <row r="77" customFormat="false" ht="12.75" hidden="false" customHeight="false" outlineLevel="0" collapsed="false">
      <c r="A77" s="565" t="str">
        <f aca="false">IF(B77="","",A76+1)</f>
        <v/>
      </c>
      <c r="B77" s="570"/>
      <c r="C77" s="562"/>
      <c r="D77" s="555"/>
    </row>
    <row r="78" customFormat="false" ht="12.75" hidden="false" customHeight="false" outlineLevel="0" collapsed="false">
      <c r="A78" s="565" t="str">
        <f aca="false">IF(B78="","",A77+1)</f>
        <v/>
      </c>
      <c r="B78" s="570"/>
      <c r="C78" s="562"/>
      <c r="D78" s="555"/>
    </row>
    <row r="79" customFormat="false" ht="12.75" hidden="false" customHeight="false" outlineLevel="0" collapsed="false">
      <c r="A79" s="565" t="str">
        <f aca="false">IF(B79="","",A78+1)</f>
        <v/>
      </c>
      <c r="B79" s="570"/>
      <c r="C79" s="562"/>
      <c r="D79" s="555"/>
    </row>
    <row r="80" customFormat="false" ht="12.75" hidden="false" customHeight="false" outlineLevel="0" collapsed="false">
      <c r="A80" s="565" t="str">
        <f aca="false">IF(B80="","",A79+1)</f>
        <v/>
      </c>
      <c r="B80" s="570"/>
      <c r="C80" s="562"/>
      <c r="D80" s="555"/>
    </row>
    <row r="81" customFormat="false" ht="12.75" hidden="false" customHeight="false" outlineLevel="0" collapsed="false">
      <c r="A81" s="565" t="str">
        <f aca="false">IF(B81="","",A80+1)</f>
        <v/>
      </c>
      <c r="B81" s="570"/>
      <c r="C81" s="562"/>
      <c r="D81" s="555"/>
    </row>
    <row r="82" customFormat="false" ht="12.75" hidden="false" customHeight="false" outlineLevel="0" collapsed="false">
      <c r="A82" s="565" t="str">
        <f aca="false">IF(B82="","",A81+1)</f>
        <v/>
      </c>
      <c r="B82" s="570"/>
      <c r="C82" s="562"/>
      <c r="D82" s="555"/>
    </row>
    <row r="83" customFormat="false" ht="12.75" hidden="false" customHeight="false" outlineLevel="0" collapsed="false">
      <c r="A83" s="565" t="str">
        <f aca="false">IF(B83="","",A82+1)</f>
        <v/>
      </c>
      <c r="B83" s="570"/>
      <c r="C83" s="562"/>
      <c r="D83" s="555"/>
    </row>
    <row r="84" customFormat="false" ht="12.75" hidden="false" customHeight="false" outlineLevel="0" collapsed="false">
      <c r="A84" s="565" t="str">
        <f aca="false">IF(B84="","",A83+1)</f>
        <v/>
      </c>
      <c r="B84" s="570"/>
      <c r="C84" s="562"/>
      <c r="D84" s="555"/>
    </row>
    <row r="85" customFormat="false" ht="12.75" hidden="false" customHeight="false" outlineLevel="0" collapsed="false">
      <c r="A85" s="565" t="str">
        <f aca="false">IF(B85="","",A84+1)</f>
        <v/>
      </c>
      <c r="B85" s="570"/>
      <c r="C85" s="562"/>
      <c r="D85" s="555"/>
    </row>
    <row r="86" customFormat="false" ht="12.75" hidden="false" customHeight="false" outlineLevel="0" collapsed="false">
      <c r="A86" s="565" t="str">
        <f aca="false">IF(B86="","",A85+1)</f>
        <v/>
      </c>
      <c r="B86" s="570"/>
      <c r="C86" s="562"/>
      <c r="D86" s="555"/>
    </row>
    <row r="87" customFormat="false" ht="12.75" hidden="false" customHeight="false" outlineLevel="0" collapsed="false">
      <c r="A87" s="565" t="str">
        <f aca="false">IF(B87="","",A86+1)</f>
        <v/>
      </c>
      <c r="B87" s="570"/>
      <c r="C87" s="562"/>
      <c r="D87" s="555"/>
    </row>
    <row r="88" customFormat="false" ht="12.75" hidden="false" customHeight="false" outlineLevel="0" collapsed="false">
      <c r="A88" s="565" t="str">
        <f aca="false">IF(B88="","",A87+1)</f>
        <v/>
      </c>
      <c r="B88" s="570"/>
      <c r="C88" s="562"/>
      <c r="D88" s="555"/>
    </row>
    <row r="89" customFormat="false" ht="12.75" hidden="false" customHeight="false" outlineLevel="0" collapsed="false">
      <c r="A89" s="565" t="str">
        <f aca="false">IF(B89="","",A88+1)</f>
        <v/>
      </c>
      <c r="B89" s="570"/>
      <c r="C89" s="562"/>
      <c r="D89" s="555"/>
    </row>
    <row r="90" customFormat="false" ht="12.75" hidden="false" customHeight="false" outlineLevel="0" collapsed="false">
      <c r="A90" s="565" t="str">
        <f aca="false">IF(B90="","",A89+1)</f>
        <v/>
      </c>
      <c r="B90" s="570"/>
      <c r="C90" s="562"/>
      <c r="D90" s="555"/>
    </row>
    <row r="91" customFormat="false" ht="12.75" hidden="false" customHeight="false" outlineLevel="0" collapsed="false">
      <c r="A91" s="565" t="str">
        <f aca="false">IF(B91="","",A90+1)</f>
        <v/>
      </c>
      <c r="B91" s="570"/>
      <c r="C91" s="562"/>
      <c r="D91" s="555"/>
    </row>
    <row r="92" customFormat="false" ht="12.75" hidden="false" customHeight="false" outlineLevel="0" collapsed="false">
      <c r="A92" s="565" t="str">
        <f aca="false">IF(B92="","",A91+1)</f>
        <v/>
      </c>
      <c r="B92" s="570"/>
      <c r="C92" s="562"/>
      <c r="D92" s="555"/>
    </row>
    <row r="93" customFormat="false" ht="12.75" hidden="false" customHeight="false" outlineLevel="0" collapsed="false">
      <c r="A93" s="565" t="str">
        <f aca="false">IF(B93="","",A92+1)</f>
        <v/>
      </c>
      <c r="B93" s="570"/>
      <c r="C93" s="562"/>
      <c r="D93" s="555"/>
    </row>
    <row r="94" customFormat="false" ht="12.75" hidden="false" customHeight="false" outlineLevel="0" collapsed="false">
      <c r="A94" s="565" t="str">
        <f aca="false">IF(B94="","",A93+1)</f>
        <v/>
      </c>
      <c r="B94" s="570"/>
      <c r="C94" s="562"/>
      <c r="D94" s="555"/>
    </row>
    <row r="95" customFormat="false" ht="12.75" hidden="false" customHeight="false" outlineLevel="0" collapsed="false">
      <c r="A95" s="565" t="str">
        <f aca="false">IF(B95="","",A94+1)</f>
        <v/>
      </c>
      <c r="B95" s="570"/>
      <c r="C95" s="562"/>
      <c r="D95" s="555"/>
    </row>
    <row r="96" customFormat="false" ht="12.75" hidden="false" customHeight="false" outlineLevel="0" collapsed="false">
      <c r="A96" s="565" t="str">
        <f aca="false">IF(B96="","",A95+1)</f>
        <v/>
      </c>
      <c r="B96" s="570"/>
      <c r="C96" s="562"/>
      <c r="D96" s="555"/>
    </row>
    <row r="97" customFormat="false" ht="12.75" hidden="false" customHeight="false" outlineLevel="0" collapsed="false">
      <c r="A97" s="565" t="str">
        <f aca="false">IF(B97="","",A96+1)</f>
        <v/>
      </c>
      <c r="B97" s="570"/>
      <c r="C97" s="562"/>
      <c r="D97" s="555"/>
    </row>
    <row r="98" customFormat="false" ht="12.75" hidden="false" customHeight="false" outlineLevel="0" collapsed="false">
      <c r="A98" s="565" t="str">
        <f aca="false">IF(B98="","",A97+1)</f>
        <v/>
      </c>
      <c r="B98" s="570"/>
      <c r="C98" s="562"/>
      <c r="D98" s="555"/>
    </row>
    <row r="99" customFormat="false" ht="12.75" hidden="false" customHeight="false" outlineLevel="0" collapsed="false">
      <c r="A99" s="565" t="str">
        <f aca="false">IF(B99="","",A98+1)</f>
        <v/>
      </c>
      <c r="B99" s="570"/>
      <c r="C99" s="562"/>
      <c r="D99" s="555"/>
    </row>
    <row r="100" customFormat="false" ht="12.75" hidden="false" customHeight="false" outlineLevel="0" collapsed="false">
      <c r="A100" s="565" t="str">
        <f aca="false">IF(B100="","",A99+1)</f>
        <v/>
      </c>
      <c r="B100" s="570"/>
      <c r="C100" s="562"/>
      <c r="D100" s="555"/>
    </row>
    <row r="101" customFormat="false" ht="12.75" hidden="false" customHeight="false" outlineLevel="0" collapsed="false">
      <c r="A101" s="565" t="str">
        <f aca="false">IF(B101="","",A100+1)</f>
        <v/>
      </c>
      <c r="B101" s="570"/>
      <c r="C101" s="562"/>
      <c r="D101" s="555"/>
    </row>
    <row r="102" customFormat="false" ht="12.75" hidden="false" customHeight="false" outlineLevel="0" collapsed="false">
      <c r="A102" s="565" t="str">
        <f aca="false">IF(B102="","",A101+1)</f>
        <v/>
      </c>
      <c r="B102" s="570"/>
      <c r="C102" s="562"/>
      <c r="D102" s="555"/>
    </row>
    <row r="103" customFormat="false" ht="12.75" hidden="false" customHeight="false" outlineLevel="0" collapsed="false">
      <c r="A103" s="565" t="str">
        <f aca="false">IF(B103="","",A102+1)</f>
        <v/>
      </c>
      <c r="B103" s="570"/>
      <c r="C103" s="562"/>
      <c r="D103" s="555"/>
    </row>
    <row r="104" customFormat="false" ht="12.75" hidden="false" customHeight="false" outlineLevel="0" collapsed="false">
      <c r="A104" s="565" t="str">
        <f aca="false">IF(B104="","",A103+1)</f>
        <v/>
      </c>
      <c r="B104" s="570"/>
      <c r="C104" s="562"/>
      <c r="D104" s="555"/>
    </row>
    <row r="105" customFormat="false" ht="12.75" hidden="false" customHeight="false" outlineLevel="0" collapsed="false">
      <c r="A105" s="565" t="str">
        <f aca="false">IF(B105="","",A104+1)</f>
        <v/>
      </c>
      <c r="B105" s="570"/>
      <c r="C105" s="562"/>
      <c r="D105" s="555"/>
    </row>
    <row r="106" customFormat="false" ht="12.75" hidden="false" customHeight="false" outlineLevel="0" collapsed="false">
      <c r="A106" s="565" t="str">
        <f aca="false">IF(B106="","",A105+1)</f>
        <v/>
      </c>
      <c r="B106" s="570"/>
      <c r="C106" s="562"/>
      <c r="D106" s="555"/>
    </row>
    <row r="107" customFormat="false" ht="12.75" hidden="false" customHeight="false" outlineLevel="0" collapsed="false">
      <c r="A107" s="565" t="str">
        <f aca="false">IF(B107="","",A106+1)</f>
        <v/>
      </c>
      <c r="B107" s="570"/>
      <c r="C107" s="562"/>
      <c r="D107" s="555"/>
    </row>
    <row r="108" customFormat="false" ht="12.75" hidden="false" customHeight="false" outlineLevel="0" collapsed="false">
      <c r="A108" s="565" t="str">
        <f aca="false">IF(B108="","",A107+1)</f>
        <v/>
      </c>
      <c r="B108" s="570"/>
      <c r="C108" s="562"/>
      <c r="D108" s="555"/>
    </row>
    <row r="109" customFormat="false" ht="12.75" hidden="false" customHeight="false" outlineLevel="0" collapsed="false">
      <c r="A109" s="565" t="str">
        <f aca="false">IF(B109="","",A108+1)</f>
        <v/>
      </c>
      <c r="B109" s="570"/>
      <c r="C109" s="562"/>
      <c r="D109" s="555"/>
    </row>
    <row r="110" customFormat="false" ht="12.75" hidden="false" customHeight="false" outlineLevel="0" collapsed="false">
      <c r="A110" s="565" t="str">
        <f aca="false">IF(B110="","",A109+1)</f>
        <v/>
      </c>
      <c r="B110" s="570"/>
      <c r="C110" s="562"/>
      <c r="D110" s="555"/>
    </row>
    <row r="111" customFormat="false" ht="12.75" hidden="false" customHeight="false" outlineLevel="0" collapsed="false">
      <c r="A111" s="565" t="str">
        <f aca="false">IF(B111="","",A110+1)</f>
        <v/>
      </c>
      <c r="B111" s="570"/>
      <c r="C111" s="562"/>
      <c r="D111" s="555"/>
    </row>
    <row r="112" customFormat="false" ht="12.75" hidden="false" customHeight="false" outlineLevel="0" collapsed="false">
      <c r="A112" s="565" t="str">
        <f aca="false">IF(B112="","",A111+1)</f>
        <v/>
      </c>
      <c r="B112" s="570"/>
      <c r="C112" s="562"/>
      <c r="D112" s="555"/>
    </row>
    <row r="113" customFormat="false" ht="12.75" hidden="false" customHeight="false" outlineLevel="0" collapsed="false">
      <c r="A113" s="565" t="str">
        <f aca="false">IF(B113="","",A112+1)</f>
        <v/>
      </c>
      <c r="B113" s="570"/>
      <c r="C113" s="562"/>
      <c r="D113" s="555"/>
    </row>
    <row r="114" customFormat="false" ht="12.75" hidden="false" customHeight="false" outlineLevel="0" collapsed="false">
      <c r="A114" s="565" t="str">
        <f aca="false">IF(B114="","",A113+1)</f>
        <v/>
      </c>
      <c r="B114" s="570"/>
      <c r="C114" s="562"/>
      <c r="D114" s="555"/>
    </row>
    <row r="115" customFormat="false" ht="12.75" hidden="false" customHeight="false" outlineLevel="0" collapsed="false">
      <c r="A115" s="565" t="str">
        <f aca="false">IF(B115="","",A114+1)</f>
        <v/>
      </c>
      <c r="B115" s="570"/>
      <c r="C115" s="562"/>
      <c r="D115" s="555"/>
    </row>
    <row r="116" customFormat="false" ht="12.75" hidden="false" customHeight="false" outlineLevel="0" collapsed="false">
      <c r="A116" s="565" t="str">
        <f aca="false">IF(B116="","",A115+1)</f>
        <v/>
      </c>
      <c r="B116" s="570"/>
      <c r="C116" s="562"/>
      <c r="D116" s="555"/>
    </row>
    <row r="117" customFormat="false" ht="12.75" hidden="false" customHeight="false" outlineLevel="0" collapsed="false">
      <c r="A117" s="565" t="str">
        <f aca="false">IF(B117="","",A116+1)</f>
        <v/>
      </c>
      <c r="B117" s="570"/>
      <c r="C117" s="562"/>
      <c r="D117" s="555"/>
    </row>
    <row r="118" customFormat="false" ht="12.75" hidden="false" customHeight="false" outlineLevel="0" collapsed="false">
      <c r="A118" s="565" t="str">
        <f aca="false">IF(B118="","",A117+1)</f>
        <v/>
      </c>
      <c r="B118" s="570"/>
      <c r="C118" s="562"/>
      <c r="D118" s="555"/>
    </row>
    <row r="119" customFormat="false" ht="12.75" hidden="false" customHeight="false" outlineLevel="0" collapsed="false">
      <c r="A119" s="565" t="str">
        <f aca="false">IF(B119="","",A118+1)</f>
        <v/>
      </c>
      <c r="B119" s="570"/>
      <c r="C119" s="562"/>
      <c r="D119" s="555"/>
    </row>
    <row r="120" customFormat="false" ht="12.75" hidden="false" customHeight="false" outlineLevel="0" collapsed="false">
      <c r="A120" s="565" t="str">
        <f aca="false">IF(B120="","",A119+1)</f>
        <v/>
      </c>
      <c r="B120" s="570"/>
      <c r="C120" s="562"/>
      <c r="D120" s="555"/>
    </row>
    <row r="121" customFormat="false" ht="12.75" hidden="false" customHeight="false" outlineLevel="0" collapsed="false">
      <c r="A121" s="565" t="str">
        <f aca="false">IF(B121="","",A120+1)</f>
        <v/>
      </c>
      <c r="B121" s="570"/>
      <c r="C121" s="562"/>
      <c r="D121" s="555"/>
    </row>
    <row r="122" customFormat="false" ht="12.75" hidden="false" customHeight="false" outlineLevel="0" collapsed="false">
      <c r="A122" s="565" t="str">
        <f aca="false">IF(B122="","",A121+1)</f>
        <v/>
      </c>
      <c r="B122" s="570"/>
      <c r="D122" s="555"/>
    </row>
    <row r="123" customFormat="false" ht="12.75" hidden="false" customHeight="false" outlineLevel="0" collapsed="false">
      <c r="A123" s="565" t="str">
        <f aca="false">IF(B123="","",A122+1)</f>
        <v/>
      </c>
      <c r="B123" s="570"/>
      <c r="D123" s="555"/>
    </row>
    <row r="124" customFormat="false" ht="12.75" hidden="false" customHeight="false" outlineLevel="0" collapsed="false">
      <c r="A124" s="565" t="str">
        <f aca="false">IF(B124="","",A123+1)</f>
        <v/>
      </c>
      <c r="B124" s="570"/>
      <c r="C124" s="571"/>
      <c r="D124" s="555"/>
    </row>
    <row r="125" customFormat="false" ht="12.75" hidden="false" customHeight="false" outlineLevel="0" collapsed="false">
      <c r="A125" s="565" t="str">
        <f aca="false">IF(B125="","",A124+1)</f>
        <v/>
      </c>
      <c r="B125" s="570"/>
      <c r="D125" s="555"/>
    </row>
    <row r="126" customFormat="false" ht="12.75" hidden="false" customHeight="false" outlineLevel="0" collapsed="false">
      <c r="A126" s="565" t="str">
        <f aca="false">IF(B126="","",A125+1)</f>
        <v/>
      </c>
      <c r="B126" s="570"/>
      <c r="D126" s="555"/>
    </row>
    <row r="127" customFormat="false" ht="12.75" hidden="false" customHeight="false" outlineLevel="0" collapsed="false">
      <c r="A127" s="565" t="str">
        <f aca="false">IF(B127="","",A126+1)</f>
        <v/>
      </c>
      <c r="B127" s="570"/>
      <c r="D127" s="555"/>
    </row>
    <row r="128" customFormat="false" ht="12.75" hidden="false" customHeight="false" outlineLevel="0" collapsed="false">
      <c r="A128" s="565" t="str">
        <f aca="false">IF(B128="","",A127+1)</f>
        <v/>
      </c>
      <c r="B128" s="570"/>
      <c r="D128" s="555"/>
    </row>
    <row r="129" customFormat="false" ht="12.75" hidden="false" customHeight="false" outlineLevel="0" collapsed="false">
      <c r="A129" s="565" t="str">
        <f aca="false">IF(B129="","",A128+1)</f>
        <v/>
      </c>
      <c r="B129" s="570"/>
      <c r="D129" s="555"/>
    </row>
    <row r="130" customFormat="false" ht="12.75" hidden="false" customHeight="false" outlineLevel="0" collapsed="false">
      <c r="A130" s="565" t="str">
        <f aca="false">IF(B130="","",A129+1)</f>
        <v/>
      </c>
      <c r="B130" s="570"/>
      <c r="D130" s="555"/>
    </row>
    <row r="131" customFormat="false" ht="12.75" hidden="false" customHeight="false" outlineLevel="0" collapsed="false">
      <c r="A131" s="565" t="str">
        <f aca="false">IF(B131="","",A130+1)</f>
        <v/>
      </c>
      <c r="B131" s="570"/>
      <c r="D131" s="555"/>
    </row>
    <row r="132" customFormat="false" ht="12.75" hidden="false" customHeight="false" outlineLevel="0" collapsed="false">
      <c r="A132" s="565" t="str">
        <f aca="false">IF(B132="","",A131+1)</f>
        <v/>
      </c>
      <c r="B132" s="570"/>
      <c r="D132" s="555"/>
    </row>
    <row r="133" customFormat="false" ht="12.75" hidden="false" customHeight="false" outlineLevel="0" collapsed="false">
      <c r="A133" s="565" t="str">
        <f aca="false">IF(B133="","",A132+1)</f>
        <v/>
      </c>
      <c r="B133" s="570"/>
      <c r="D133" s="555"/>
    </row>
    <row r="134" customFormat="false" ht="12.75" hidden="false" customHeight="false" outlineLevel="0" collapsed="false">
      <c r="A134" s="565" t="str">
        <f aca="false">IF(B134="","",A133+1)</f>
        <v/>
      </c>
      <c r="B134" s="570"/>
      <c r="D134" s="555"/>
    </row>
    <row r="135" customFormat="false" ht="12.75" hidden="false" customHeight="false" outlineLevel="0" collapsed="false">
      <c r="A135" s="565" t="str">
        <f aca="false">IF(B135="","",A134+1)</f>
        <v/>
      </c>
      <c r="B135" s="570"/>
      <c r="D135" s="555"/>
    </row>
    <row r="136" customFormat="false" ht="12.75" hidden="false" customHeight="false" outlineLevel="0" collapsed="false">
      <c r="A136" s="565" t="str">
        <f aca="false">IF(B136="","",A135+1)</f>
        <v/>
      </c>
      <c r="B136" s="570"/>
      <c r="D136" s="555"/>
    </row>
    <row r="137" customFormat="false" ht="12.75" hidden="false" customHeight="false" outlineLevel="0" collapsed="false">
      <c r="A137" s="565" t="str">
        <f aca="false">IF(B137="","",A136+1)</f>
        <v/>
      </c>
      <c r="B137" s="570"/>
      <c r="D137" s="555"/>
    </row>
    <row r="138" customFormat="false" ht="12.75" hidden="false" customHeight="false" outlineLevel="0" collapsed="false">
      <c r="A138" s="565" t="str">
        <f aca="false">IF(B138="","",A137+1)</f>
        <v/>
      </c>
      <c r="B138" s="570"/>
      <c r="D138" s="555"/>
    </row>
    <row r="139" customFormat="false" ht="12.75" hidden="false" customHeight="false" outlineLevel="0" collapsed="false">
      <c r="A139" s="565" t="str">
        <f aca="false">IF(B139="","",A138+1)</f>
        <v/>
      </c>
      <c r="B139" s="570"/>
      <c r="D139" s="555"/>
    </row>
    <row r="140" customFormat="false" ht="12.75" hidden="false" customHeight="false" outlineLevel="0" collapsed="false">
      <c r="A140" s="565" t="str">
        <f aca="false">IF(B140="","",A139+1)</f>
        <v/>
      </c>
      <c r="B140" s="570"/>
      <c r="D140" s="555"/>
    </row>
    <row r="141" customFormat="false" ht="12.75" hidden="false" customHeight="false" outlineLevel="0" collapsed="false">
      <c r="A141" s="565" t="str">
        <f aca="false">IF(B141="","",A140+1)</f>
        <v/>
      </c>
      <c r="B141" s="570"/>
      <c r="D141" s="555"/>
    </row>
    <row r="142" customFormat="false" ht="12.75" hidden="false" customHeight="false" outlineLevel="0" collapsed="false">
      <c r="A142" s="565" t="str">
        <f aca="false">IF(B142="","",A141+1)</f>
        <v/>
      </c>
      <c r="B142" s="570"/>
      <c r="D142" s="555"/>
    </row>
    <row r="143" customFormat="false" ht="12.75" hidden="false" customHeight="false" outlineLevel="0" collapsed="false">
      <c r="A143" s="565" t="str">
        <f aca="false">IF(B143="","",A142+1)</f>
        <v/>
      </c>
      <c r="B143" s="570"/>
      <c r="D143" s="555"/>
    </row>
    <row r="144" customFormat="false" ht="12.75" hidden="false" customHeight="false" outlineLevel="0" collapsed="false">
      <c r="A144" s="565" t="str">
        <f aca="false">IF(B144="","",A143+1)</f>
        <v/>
      </c>
      <c r="B144" s="570"/>
      <c r="D144" s="555"/>
    </row>
    <row r="145" customFormat="false" ht="12.75" hidden="false" customHeight="false" outlineLevel="0" collapsed="false">
      <c r="A145" s="565" t="str">
        <f aca="false">IF(B145="","",A144+1)</f>
        <v/>
      </c>
      <c r="B145" s="570"/>
      <c r="D145" s="555"/>
    </row>
    <row r="146" customFormat="false" ht="12.75" hidden="false" customHeight="false" outlineLevel="0" collapsed="false">
      <c r="A146" s="565" t="str">
        <f aca="false">IF(B146="","",A145+1)</f>
        <v/>
      </c>
      <c r="B146" s="570"/>
      <c r="D146" s="555"/>
    </row>
    <row r="147" customFormat="false" ht="12.75" hidden="false" customHeight="false" outlineLevel="0" collapsed="false">
      <c r="A147" s="565" t="str">
        <f aca="false">IF(B147="","",A146+1)</f>
        <v/>
      </c>
      <c r="B147" s="570"/>
      <c r="D147" s="555"/>
    </row>
    <row r="148" customFormat="false" ht="12.75" hidden="false" customHeight="false" outlineLevel="0" collapsed="false">
      <c r="A148" s="565" t="str">
        <f aca="false">IF(B148="","",A147+1)</f>
        <v/>
      </c>
      <c r="B148" s="570"/>
      <c r="D148" s="555"/>
    </row>
    <row r="149" customFormat="false" ht="12.75" hidden="false" customHeight="false" outlineLevel="0" collapsed="false">
      <c r="A149" s="565" t="str">
        <f aca="false">IF(B149="","",A148+1)</f>
        <v/>
      </c>
      <c r="B149" s="570"/>
      <c r="D149" s="555"/>
    </row>
    <row r="150" customFormat="false" ht="12.75" hidden="false" customHeight="false" outlineLevel="0" collapsed="false">
      <c r="A150" s="565" t="str">
        <f aca="false">IF(B150="","",A149+1)</f>
        <v/>
      </c>
      <c r="B150" s="570"/>
      <c r="D150" s="555"/>
    </row>
    <row r="151" customFormat="false" ht="12.75" hidden="false" customHeight="false" outlineLevel="0" collapsed="false">
      <c r="A151" s="565" t="str">
        <f aca="false">IF(B151="","",A150+1)</f>
        <v/>
      </c>
      <c r="B151" s="570"/>
      <c r="D151" s="555"/>
    </row>
    <row r="152" customFormat="false" ht="12.75" hidden="false" customHeight="false" outlineLevel="0" collapsed="false">
      <c r="A152" s="565" t="str">
        <f aca="false">IF(B152="","",A151+1)</f>
        <v/>
      </c>
      <c r="B152" s="570"/>
      <c r="D152" s="555"/>
    </row>
    <row r="153" customFormat="false" ht="12.75" hidden="false" customHeight="false" outlineLevel="0" collapsed="false">
      <c r="A153" s="565" t="str">
        <f aca="false">IF(B153="","",A152+1)</f>
        <v/>
      </c>
      <c r="B153" s="570"/>
      <c r="D153" s="555"/>
    </row>
    <row r="154" customFormat="false" ht="12.75" hidden="false" customHeight="false" outlineLevel="0" collapsed="false">
      <c r="A154" s="565" t="str">
        <f aca="false">IF(B154="","",A153+1)</f>
        <v/>
      </c>
      <c r="B154" s="570"/>
      <c r="D154" s="555"/>
    </row>
    <row r="155" customFormat="false" ht="12.75" hidden="false" customHeight="false" outlineLevel="0" collapsed="false">
      <c r="A155" s="565" t="str">
        <f aca="false">IF(B155="","",A154+1)</f>
        <v/>
      </c>
      <c r="B155" s="570"/>
      <c r="D155" s="555"/>
    </row>
    <row r="156" customFormat="false" ht="12.75" hidden="false" customHeight="false" outlineLevel="0" collapsed="false">
      <c r="A156" s="565" t="str">
        <f aca="false">IF(B156="","",A155+1)</f>
        <v/>
      </c>
      <c r="B156" s="570"/>
      <c r="D156" s="555"/>
    </row>
    <row r="157" customFormat="false" ht="12.75" hidden="false" customHeight="false" outlineLevel="0" collapsed="false">
      <c r="A157" s="565" t="str">
        <f aca="false">IF(B157="","",A156+1)</f>
        <v/>
      </c>
      <c r="B157" s="570"/>
      <c r="D157" s="555"/>
    </row>
    <row r="158" customFormat="false" ht="12.75" hidden="false" customHeight="false" outlineLevel="0" collapsed="false">
      <c r="A158" s="565" t="str">
        <f aca="false">IF(B158="","",A157+1)</f>
        <v/>
      </c>
      <c r="B158" s="570"/>
      <c r="D158" s="555"/>
    </row>
    <row r="159" customFormat="false" ht="12.75" hidden="false" customHeight="false" outlineLevel="0" collapsed="false">
      <c r="A159" s="565" t="str">
        <f aca="false">IF(B159="","",A158+1)</f>
        <v/>
      </c>
      <c r="B159" s="570"/>
      <c r="D159" s="555"/>
    </row>
    <row r="160" customFormat="false" ht="12.75" hidden="false" customHeight="false" outlineLevel="0" collapsed="false">
      <c r="A160" s="565" t="str">
        <f aca="false">IF(B160="","",A159+1)</f>
        <v/>
      </c>
      <c r="B160" s="570"/>
      <c r="D160" s="555"/>
    </row>
    <row r="161" customFormat="false" ht="12.75" hidden="false" customHeight="false" outlineLevel="0" collapsed="false">
      <c r="A161" s="565" t="str">
        <f aca="false">IF(B161="","",A160+1)</f>
        <v/>
      </c>
      <c r="B161" s="570"/>
      <c r="D161" s="555"/>
    </row>
    <row r="162" customFormat="false" ht="12.75" hidden="false" customHeight="false" outlineLevel="0" collapsed="false">
      <c r="A162" s="565" t="str">
        <f aca="false">IF(B162="","",A161+1)</f>
        <v/>
      </c>
      <c r="B162" s="570"/>
      <c r="D162" s="555"/>
    </row>
    <row r="163" customFormat="false" ht="12.75" hidden="false" customHeight="false" outlineLevel="0" collapsed="false">
      <c r="A163" s="565" t="str">
        <f aca="false">IF(B163="","",A162+1)</f>
        <v/>
      </c>
      <c r="B163" s="570"/>
      <c r="D163" s="555"/>
    </row>
    <row r="164" customFormat="false" ht="12.75" hidden="false" customHeight="false" outlineLevel="0" collapsed="false">
      <c r="A164" s="565" t="str">
        <f aca="false">IF(B164="","",A163+1)</f>
        <v/>
      </c>
      <c r="B164" s="570"/>
      <c r="D164" s="555"/>
    </row>
    <row r="165" customFormat="false" ht="12.75" hidden="false" customHeight="false" outlineLevel="0" collapsed="false">
      <c r="A165" s="565" t="str">
        <f aca="false">IF(B165="","",A164+1)</f>
        <v/>
      </c>
      <c r="B165" s="570"/>
      <c r="D165" s="555"/>
    </row>
    <row r="166" customFormat="false" ht="12.75" hidden="false" customHeight="false" outlineLevel="0" collapsed="false">
      <c r="A166" s="565" t="str">
        <f aca="false">IF(B166="","",A165+1)</f>
        <v/>
      </c>
      <c r="B166" s="570"/>
      <c r="D166" s="555"/>
    </row>
    <row r="167" customFormat="false" ht="12.75" hidden="false" customHeight="false" outlineLevel="0" collapsed="false">
      <c r="A167" s="565" t="str">
        <f aca="false">IF(B167="","",A166+1)</f>
        <v/>
      </c>
      <c r="B167" s="570"/>
      <c r="D167" s="555"/>
    </row>
    <row r="168" customFormat="false" ht="12.75" hidden="false" customHeight="false" outlineLevel="0" collapsed="false">
      <c r="A168" s="565" t="str">
        <f aca="false">IF(B168="","",A167+1)</f>
        <v/>
      </c>
      <c r="B168" s="570"/>
      <c r="D168" s="555"/>
    </row>
    <row r="169" customFormat="false" ht="12.75" hidden="false" customHeight="false" outlineLevel="0" collapsed="false">
      <c r="A169" s="565" t="str">
        <f aca="false">IF(B169="","",A168+1)</f>
        <v/>
      </c>
      <c r="B169" s="570"/>
      <c r="D169" s="555"/>
    </row>
    <row r="170" customFormat="false" ht="12.75" hidden="false" customHeight="false" outlineLevel="0" collapsed="false">
      <c r="A170" s="565" t="str">
        <f aca="false">IF(B170="","",A169+1)</f>
        <v/>
      </c>
      <c r="B170" s="570"/>
      <c r="D170" s="555"/>
    </row>
    <row r="171" customFormat="false" ht="12.75" hidden="false" customHeight="false" outlineLevel="0" collapsed="false">
      <c r="A171" s="565" t="str">
        <f aca="false">IF(B171="","",A170+1)</f>
        <v/>
      </c>
      <c r="B171" s="570"/>
      <c r="D171" s="555"/>
    </row>
    <row r="172" customFormat="false" ht="12.75" hidden="false" customHeight="false" outlineLevel="0" collapsed="false">
      <c r="A172" s="565" t="str">
        <f aca="false">IF(B172="","",A171+1)</f>
        <v/>
      </c>
      <c r="B172" s="570"/>
      <c r="D172" s="555"/>
    </row>
    <row r="173" customFormat="false" ht="12.75" hidden="false" customHeight="false" outlineLevel="0" collapsed="false">
      <c r="A173" s="565" t="str">
        <f aca="false">IF(B173="","",A172+1)</f>
        <v/>
      </c>
      <c r="B173" s="570"/>
      <c r="D173" s="555"/>
    </row>
    <row r="174" customFormat="false" ht="12.75" hidden="false" customHeight="false" outlineLevel="0" collapsed="false">
      <c r="A174" s="565" t="str">
        <f aca="false">IF(B174="","",A173+1)</f>
        <v/>
      </c>
      <c r="B174" s="570"/>
      <c r="D174" s="555"/>
    </row>
    <row r="175" customFormat="false" ht="12.75" hidden="false" customHeight="false" outlineLevel="0" collapsed="false">
      <c r="A175" s="565" t="str">
        <f aca="false">IF(B175="","",A174+1)</f>
        <v/>
      </c>
      <c r="B175" s="570"/>
      <c r="D175" s="555"/>
    </row>
    <row r="176" customFormat="false" ht="12.75" hidden="false" customHeight="false" outlineLevel="0" collapsed="false">
      <c r="A176" s="565" t="str">
        <f aca="false">IF(B176="","",A175+1)</f>
        <v/>
      </c>
      <c r="B176" s="570"/>
      <c r="D176" s="555"/>
    </row>
    <row r="177" customFormat="false" ht="12.75" hidden="false" customHeight="false" outlineLevel="0" collapsed="false">
      <c r="A177" s="565" t="str">
        <f aca="false">IF(B177="","",A176+1)</f>
        <v/>
      </c>
      <c r="B177" s="570"/>
      <c r="D177" s="555"/>
    </row>
    <row r="178" customFormat="false" ht="12.75" hidden="false" customHeight="false" outlineLevel="0" collapsed="false">
      <c r="A178" s="565" t="str">
        <f aca="false">IF(B178="","",A177+1)</f>
        <v/>
      </c>
      <c r="B178" s="570"/>
      <c r="D178" s="555"/>
    </row>
    <row r="179" customFormat="false" ht="12.75" hidden="false" customHeight="false" outlineLevel="0" collapsed="false">
      <c r="A179" s="565" t="str">
        <f aca="false">IF(B179="","",A178+1)</f>
        <v/>
      </c>
      <c r="B179" s="570"/>
      <c r="D179" s="555"/>
    </row>
    <row r="180" customFormat="false" ht="12.75" hidden="false" customHeight="false" outlineLevel="0" collapsed="false">
      <c r="A180" s="565" t="str">
        <f aca="false">IF(B180="","",A179+1)</f>
        <v/>
      </c>
      <c r="B180" s="570"/>
      <c r="D180" s="555"/>
    </row>
    <row r="181" customFormat="false" ht="12.75" hidden="false" customHeight="false" outlineLevel="0" collapsed="false">
      <c r="A181" s="565" t="str">
        <f aca="false">IF(B181="","",A180+1)</f>
        <v/>
      </c>
      <c r="B181" s="570"/>
      <c r="D181" s="555"/>
    </row>
    <row r="182" customFormat="false" ht="12.75" hidden="false" customHeight="false" outlineLevel="0" collapsed="false">
      <c r="A182" s="565" t="str">
        <f aca="false">IF(B182="","",A181+1)</f>
        <v/>
      </c>
      <c r="B182" s="570"/>
      <c r="D182" s="555"/>
    </row>
    <row r="183" customFormat="false" ht="12.75" hidden="false" customHeight="false" outlineLevel="0" collapsed="false">
      <c r="A183" s="565" t="str">
        <f aca="false">IF(B183="","",A182+1)</f>
        <v/>
      </c>
      <c r="B183" s="570"/>
      <c r="D183" s="555"/>
    </row>
    <row r="184" customFormat="false" ht="12.75" hidden="false" customHeight="false" outlineLevel="0" collapsed="false">
      <c r="A184" s="565" t="str">
        <f aca="false">IF(B184="","",A183+1)</f>
        <v/>
      </c>
      <c r="B184" s="570"/>
      <c r="D184" s="555"/>
    </row>
    <row r="185" customFormat="false" ht="12.75" hidden="false" customHeight="false" outlineLevel="0" collapsed="false">
      <c r="A185" s="565" t="str">
        <f aca="false">IF(B185="","",A184+1)</f>
        <v/>
      </c>
      <c r="B185" s="570"/>
      <c r="D185" s="555"/>
    </row>
    <row r="186" customFormat="false" ht="12.75" hidden="false" customHeight="false" outlineLevel="0" collapsed="false">
      <c r="A186" s="565" t="str">
        <f aca="false">IF(B186="","",A185+1)</f>
        <v/>
      </c>
      <c r="B186" s="570"/>
      <c r="D186" s="555"/>
    </row>
    <row r="187" customFormat="false" ht="12.75" hidden="false" customHeight="false" outlineLevel="0" collapsed="false">
      <c r="A187" s="565" t="str">
        <f aca="false">IF(B187="","",A186+1)</f>
        <v/>
      </c>
      <c r="B187" s="570"/>
      <c r="D187" s="555"/>
    </row>
    <row r="188" customFormat="false" ht="12.75" hidden="false" customHeight="false" outlineLevel="0" collapsed="false">
      <c r="A188" s="565" t="str">
        <f aca="false">IF(B188="","",A187+1)</f>
        <v/>
      </c>
      <c r="B188" s="570"/>
      <c r="D188" s="555"/>
    </row>
    <row r="189" customFormat="false" ht="12.75" hidden="false" customHeight="false" outlineLevel="0" collapsed="false">
      <c r="A189" s="565" t="str">
        <f aca="false">IF(B189="","",A188+1)</f>
        <v/>
      </c>
      <c r="B189" s="570"/>
      <c r="D189" s="555"/>
    </row>
    <row r="190" customFormat="false" ht="12.75" hidden="false" customHeight="false" outlineLevel="0" collapsed="false">
      <c r="A190" s="565" t="str">
        <f aca="false">IF(B190="","",A189+1)</f>
        <v/>
      </c>
      <c r="B190" s="570"/>
      <c r="D190" s="555"/>
    </row>
    <row r="191" customFormat="false" ht="12.75" hidden="false" customHeight="false" outlineLevel="0" collapsed="false">
      <c r="A191" s="565" t="str">
        <f aca="false">IF(B191="","",A190+1)</f>
        <v/>
      </c>
      <c r="B191" s="570"/>
      <c r="D191" s="555"/>
    </row>
    <row r="192" customFormat="false" ht="12.75" hidden="false" customHeight="false" outlineLevel="0" collapsed="false">
      <c r="A192" s="565" t="str">
        <f aca="false">IF(B192="","",A191+1)</f>
        <v/>
      </c>
      <c r="B192" s="570"/>
      <c r="D192" s="555"/>
    </row>
    <row r="193" customFormat="false" ht="12.75" hidden="false" customHeight="false" outlineLevel="0" collapsed="false">
      <c r="A193" s="565" t="str">
        <f aca="false">IF(B193="","",A192+1)</f>
        <v/>
      </c>
      <c r="B193" s="570"/>
      <c r="C193" s="552"/>
      <c r="D193" s="552"/>
    </row>
    <row r="194" customFormat="false" ht="12.75" hidden="false" customHeight="false" outlineLevel="0" collapsed="false">
      <c r="A194" s="565" t="str">
        <f aca="false">IF(B194="","",A193+1)</f>
        <v/>
      </c>
      <c r="B194" s="570"/>
      <c r="C194" s="552"/>
      <c r="D194" s="552"/>
    </row>
    <row r="195" customFormat="false" ht="12.75" hidden="false" customHeight="false" outlineLevel="0" collapsed="false">
      <c r="A195" s="565" t="str">
        <f aca="false">IF(B195="","",A194+1)</f>
        <v/>
      </c>
      <c r="B195" s="570"/>
      <c r="C195" s="552"/>
      <c r="D195" s="552"/>
    </row>
    <row r="196" customFormat="false" ht="12.75" hidden="false" customHeight="false" outlineLevel="0" collapsed="false">
      <c r="A196" s="565" t="str">
        <f aca="false">IF(B196="","",A195+1)</f>
        <v/>
      </c>
      <c r="B196" s="570"/>
      <c r="C196" s="552"/>
      <c r="D196" s="552"/>
    </row>
    <row r="197" customFormat="false" ht="12.75" hidden="false" customHeight="false" outlineLevel="0" collapsed="false">
      <c r="A197" s="565" t="str">
        <f aca="false">IF(B197="","",A196+1)</f>
        <v/>
      </c>
      <c r="B197" s="570"/>
      <c r="C197" s="552"/>
      <c r="D197" s="552"/>
    </row>
    <row r="198" customFormat="false" ht="12.75" hidden="false" customHeight="false" outlineLevel="0" collapsed="false">
      <c r="A198" s="565" t="str">
        <f aca="false">IF(B198="","",A197+1)</f>
        <v/>
      </c>
      <c r="B198" s="570"/>
      <c r="C198" s="552"/>
      <c r="D198" s="552"/>
      <c r="E198" s="552"/>
      <c r="F198" s="552"/>
    </row>
    <row r="199" customFormat="false" ht="12.75" hidden="false" customHeight="false" outlineLevel="0" collapsed="false">
      <c r="A199" s="565" t="str">
        <f aca="false">IF(B199="","",A198+1)</f>
        <v/>
      </c>
      <c r="B199" s="570"/>
      <c r="C199" s="552"/>
      <c r="D199" s="552"/>
    </row>
    <row r="200" customFormat="false" ht="12.75" hidden="false" customHeight="false" outlineLevel="0" collapsed="false">
      <c r="A200" s="565" t="str">
        <f aca="false">IF(B200="","",A199+1)</f>
        <v/>
      </c>
      <c r="B200" s="570"/>
      <c r="C200" s="552"/>
      <c r="D200" s="552"/>
    </row>
    <row r="201" customFormat="false" ht="12.75" hidden="false" customHeight="false" outlineLevel="0" collapsed="false">
      <c r="A201" s="565" t="str">
        <f aca="false">IF(B201="","",A200+1)</f>
        <v/>
      </c>
      <c r="B201" s="570"/>
      <c r="C201" s="552"/>
      <c r="D201" s="552"/>
    </row>
    <row r="202" customFormat="false" ht="12.75" hidden="false" customHeight="false" outlineLevel="0" collapsed="false">
      <c r="A202" s="565" t="str">
        <f aca="false">IF(B202="","",A201+1)</f>
        <v/>
      </c>
      <c r="B202" s="570"/>
      <c r="C202" s="552"/>
      <c r="D202" s="552"/>
    </row>
    <row r="203" customFormat="false" ht="12.75" hidden="false" customHeight="false" outlineLevel="0" collapsed="false">
      <c r="A203" s="565" t="str">
        <f aca="false">IF(B203="","",A202+1)</f>
        <v/>
      </c>
      <c r="B203" s="570"/>
      <c r="C203" s="552"/>
      <c r="D203" s="552"/>
    </row>
    <row r="204" customFormat="false" ht="12.75" hidden="false" customHeight="false" outlineLevel="0" collapsed="false">
      <c r="A204" s="565" t="str">
        <f aca="false">IF(B204="","",A203+1)</f>
        <v/>
      </c>
      <c r="B204" s="570"/>
    </row>
    <row r="205" customFormat="false" ht="12.75" hidden="false" customHeight="false" outlineLevel="0" collapsed="false">
      <c r="A205" s="565" t="str">
        <f aca="false">IF(B205="","",A204+1)</f>
        <v/>
      </c>
      <c r="B205" s="570"/>
    </row>
    <row r="206" customFormat="false" ht="12.75" hidden="false" customHeight="false" outlineLevel="0" collapsed="false">
      <c r="A206" s="565" t="str">
        <f aca="false">IF(B206="","",A205+1)</f>
        <v/>
      </c>
      <c r="B206" s="570"/>
      <c r="C206" s="572"/>
      <c r="D206" s="573"/>
    </row>
    <row r="207" customFormat="false" ht="12.75" hidden="false" customHeight="false" outlineLevel="0" collapsed="false">
      <c r="A207" s="565" t="str">
        <f aca="false">IF(B207="","",A206+1)</f>
        <v/>
      </c>
      <c r="B207" s="570"/>
      <c r="C207" s="572"/>
      <c r="D207" s="573"/>
    </row>
    <row r="208" customFormat="false" ht="12.75" hidden="false" customHeight="false" outlineLevel="0" collapsed="false">
      <c r="A208" s="565" t="str">
        <f aca="false">IF(B208="","",A207+1)</f>
        <v/>
      </c>
      <c r="B208" s="570"/>
      <c r="C208" s="572"/>
      <c r="D208" s="573"/>
    </row>
    <row r="209" customFormat="false" ht="12.75" hidden="false" customHeight="false" outlineLevel="0" collapsed="false">
      <c r="A209" s="565" t="str">
        <f aca="false">IF(B209="","",A208+1)</f>
        <v/>
      </c>
      <c r="B209" s="570"/>
      <c r="C209" s="572"/>
      <c r="D209" s="573"/>
    </row>
    <row r="210" customFormat="false" ht="12.75" hidden="false" customHeight="false" outlineLevel="0" collapsed="false">
      <c r="A210" s="565" t="str">
        <f aca="false">IF(B210="","",A209+1)</f>
        <v/>
      </c>
      <c r="B210" s="570"/>
      <c r="C210" s="572"/>
      <c r="D210" s="573"/>
    </row>
    <row r="211" customFormat="false" ht="12.75" hidden="false" customHeight="false" outlineLevel="0" collapsed="false">
      <c r="A211" s="565" t="str">
        <f aca="false">IF(B211="","",A210+1)</f>
        <v/>
      </c>
      <c r="B211" s="570"/>
      <c r="C211" s="572"/>
      <c r="D211" s="573"/>
    </row>
    <row r="212" customFormat="false" ht="12.75" hidden="false" customHeight="false" outlineLevel="0" collapsed="false">
      <c r="A212" s="565" t="str">
        <f aca="false">IF(B212="","",A211+1)</f>
        <v/>
      </c>
      <c r="B212" s="570"/>
      <c r="C212" s="572"/>
      <c r="D212" s="573"/>
    </row>
    <row r="213" customFormat="false" ht="12.75" hidden="false" customHeight="false" outlineLevel="0" collapsed="false">
      <c r="A213" s="565" t="str">
        <f aca="false">IF(B213="","",A212+1)</f>
        <v/>
      </c>
      <c r="B213" s="570"/>
      <c r="C213" s="572"/>
      <c r="D213" s="573"/>
    </row>
    <row r="214" customFormat="false" ht="12.75" hidden="false" customHeight="false" outlineLevel="0" collapsed="false">
      <c r="A214" s="565" t="str">
        <f aca="false">IF(B214="","",A213+1)</f>
        <v/>
      </c>
      <c r="B214" s="570"/>
      <c r="C214" s="572"/>
      <c r="D214" s="573"/>
    </row>
    <row r="215" customFormat="false" ht="12.75" hidden="false" customHeight="false" outlineLevel="0" collapsed="false">
      <c r="A215" s="565" t="str">
        <f aca="false">IF(B215="","",A214+1)</f>
        <v/>
      </c>
      <c r="B215" s="570"/>
      <c r="C215" s="572"/>
      <c r="D215" s="573"/>
    </row>
    <row r="216" customFormat="false" ht="12.75" hidden="false" customHeight="false" outlineLevel="0" collapsed="false">
      <c r="A216" s="565" t="str">
        <f aca="false">IF(B216="","",A215+1)</f>
        <v/>
      </c>
      <c r="B216" s="570"/>
      <c r="C216" s="572"/>
      <c r="D216" s="573"/>
    </row>
    <row r="217" customFormat="false" ht="12.75" hidden="false" customHeight="false" outlineLevel="0" collapsed="false">
      <c r="A217" s="565" t="str">
        <f aca="false">IF(B217="","",A216+1)</f>
        <v/>
      </c>
      <c r="B217" s="570"/>
      <c r="C217" s="572"/>
      <c r="D217" s="573"/>
    </row>
    <row r="218" customFormat="false" ht="12.75" hidden="false" customHeight="false" outlineLevel="0" collapsed="false">
      <c r="A218" s="565" t="str">
        <f aca="false">IF(B218="","",A217+1)</f>
        <v/>
      </c>
      <c r="B218" s="570"/>
      <c r="C218" s="572"/>
      <c r="D218" s="573"/>
    </row>
    <row r="219" customFormat="false" ht="12.75" hidden="false" customHeight="false" outlineLevel="0" collapsed="false">
      <c r="A219" s="565" t="str">
        <f aca="false">IF(B219="","",A218+1)</f>
        <v/>
      </c>
      <c r="B219" s="570"/>
      <c r="C219" s="572"/>
      <c r="D219" s="573"/>
    </row>
    <row r="220" customFormat="false" ht="12.75" hidden="false" customHeight="false" outlineLevel="0" collapsed="false">
      <c r="A220" s="565" t="str">
        <f aca="false">IF(B220="","",A219+1)</f>
        <v/>
      </c>
      <c r="B220" s="570"/>
      <c r="C220" s="572"/>
      <c r="D220" s="573"/>
    </row>
    <row r="221" customFormat="false" ht="12.75" hidden="false" customHeight="false" outlineLevel="0" collapsed="false">
      <c r="A221" s="565" t="str">
        <f aca="false">IF(B221="","",A220+1)</f>
        <v/>
      </c>
      <c r="B221" s="570"/>
      <c r="C221" s="572"/>
      <c r="D221" s="573"/>
    </row>
    <row r="222" customFormat="false" ht="12.75" hidden="false" customHeight="false" outlineLevel="0" collapsed="false">
      <c r="A222" s="565" t="str">
        <f aca="false">IF(B222="","",A221+1)</f>
        <v/>
      </c>
      <c r="B222" s="570"/>
      <c r="C222" s="572"/>
      <c r="D222" s="573"/>
    </row>
    <row r="223" customFormat="false" ht="12.75" hidden="false" customHeight="false" outlineLevel="0" collapsed="false">
      <c r="A223" s="565" t="str">
        <f aca="false">IF(B223="","",A222+1)</f>
        <v/>
      </c>
      <c r="B223" s="570"/>
      <c r="C223" s="572"/>
      <c r="D223" s="573"/>
    </row>
    <row r="224" customFormat="false" ht="12.75" hidden="false" customHeight="false" outlineLevel="0" collapsed="false">
      <c r="A224" s="565" t="str">
        <f aca="false">IF(B224="","",A223+1)</f>
        <v/>
      </c>
      <c r="B224" s="570"/>
      <c r="C224" s="572"/>
      <c r="D224" s="573"/>
    </row>
    <row r="225" customFormat="false" ht="12.75" hidden="false" customHeight="false" outlineLevel="0" collapsed="false">
      <c r="A225" s="565" t="str">
        <f aca="false">IF(B225="","",A224+1)</f>
        <v/>
      </c>
      <c r="B225" s="570"/>
      <c r="C225" s="572"/>
      <c r="D225" s="573"/>
    </row>
    <row r="226" customFormat="false" ht="12.75" hidden="false" customHeight="false" outlineLevel="0" collapsed="false">
      <c r="A226" s="565" t="str">
        <f aca="false">IF(B226="","",A225+1)</f>
        <v/>
      </c>
      <c r="B226" s="570"/>
      <c r="C226" s="572"/>
      <c r="D226" s="573"/>
    </row>
    <row r="227" customFormat="false" ht="12.75" hidden="false" customHeight="false" outlineLevel="0" collapsed="false">
      <c r="A227" s="565" t="str">
        <f aca="false">IF(B227="","",A226+1)</f>
        <v/>
      </c>
      <c r="B227" s="570"/>
      <c r="C227" s="572"/>
      <c r="D227" s="573"/>
    </row>
    <row r="228" customFormat="false" ht="12.75" hidden="false" customHeight="false" outlineLevel="0" collapsed="false">
      <c r="A228" s="565" t="str">
        <f aca="false">IF(B228="","",A227+1)</f>
        <v/>
      </c>
      <c r="B228" s="570"/>
      <c r="C228" s="572"/>
      <c r="D228" s="573"/>
    </row>
    <row r="229" customFormat="false" ht="12.75" hidden="false" customHeight="false" outlineLevel="0" collapsed="false">
      <c r="A229" s="565" t="str">
        <f aca="false">IF(B229="","",A228+1)</f>
        <v/>
      </c>
      <c r="B229" s="570"/>
      <c r="C229" s="572"/>
      <c r="D229" s="573"/>
    </row>
    <row r="230" customFormat="false" ht="12.75" hidden="false" customHeight="false" outlineLevel="0" collapsed="false">
      <c r="A230" s="565" t="str">
        <f aca="false">IF(B230="","",A229+1)</f>
        <v/>
      </c>
      <c r="B230" s="570"/>
      <c r="C230" s="572"/>
      <c r="D230" s="573"/>
    </row>
    <row r="231" customFormat="false" ht="12.75" hidden="false" customHeight="false" outlineLevel="0" collapsed="false">
      <c r="A231" s="565" t="str">
        <f aca="false">IF(B231="","",A230+1)</f>
        <v/>
      </c>
      <c r="B231" s="570"/>
      <c r="C231" s="572"/>
      <c r="D231" s="573"/>
    </row>
    <row r="232" customFormat="false" ht="12.75" hidden="false" customHeight="false" outlineLevel="0" collapsed="false">
      <c r="A232" s="565" t="str">
        <f aca="false">IF(B232="","",A231+1)</f>
        <v/>
      </c>
      <c r="B232" s="570"/>
      <c r="C232" s="572"/>
      <c r="D232" s="573"/>
    </row>
    <row r="233" customFormat="false" ht="12.75" hidden="false" customHeight="false" outlineLevel="0" collapsed="false">
      <c r="A233" s="565" t="str">
        <f aca="false">IF(B233="","",A232+1)</f>
        <v/>
      </c>
      <c r="B233" s="570"/>
      <c r="C233" s="572"/>
      <c r="D233" s="573"/>
    </row>
    <row r="234" customFormat="false" ht="12.75" hidden="false" customHeight="false" outlineLevel="0" collapsed="false">
      <c r="A234" s="565" t="str">
        <f aca="false">IF(B234="","",A233+1)</f>
        <v/>
      </c>
      <c r="B234" s="570"/>
      <c r="C234" s="572"/>
      <c r="D234" s="573"/>
    </row>
    <row r="235" customFormat="false" ht="12.75" hidden="false" customHeight="false" outlineLevel="0" collapsed="false">
      <c r="A235" s="565" t="str">
        <f aca="false">IF(B235="","",A234+1)</f>
        <v/>
      </c>
      <c r="B235" s="570"/>
      <c r="C235" s="572"/>
      <c r="D235" s="573"/>
    </row>
    <row r="236" customFormat="false" ht="12.75" hidden="false" customHeight="false" outlineLevel="0" collapsed="false">
      <c r="A236" s="565" t="str">
        <f aca="false">IF(B236="","",A235+1)</f>
        <v/>
      </c>
      <c r="B236" s="570"/>
      <c r="C236" s="572"/>
      <c r="D236" s="573"/>
    </row>
    <row r="237" customFormat="false" ht="12.75" hidden="false" customHeight="false" outlineLevel="0" collapsed="false">
      <c r="A237" s="565" t="str">
        <f aca="false">IF(B237="","",A236+1)</f>
        <v/>
      </c>
      <c r="B237" s="570"/>
      <c r="C237" s="572"/>
      <c r="D237" s="573"/>
    </row>
    <row r="238" customFormat="false" ht="12.75" hidden="false" customHeight="false" outlineLevel="0" collapsed="false">
      <c r="A238" s="565" t="str">
        <f aca="false">IF(B238="","",A237+1)</f>
        <v/>
      </c>
      <c r="B238" s="570"/>
      <c r="C238" s="574"/>
      <c r="D238" s="575"/>
    </row>
    <row r="239" customFormat="false" ht="12.75" hidden="false" customHeight="false" outlineLevel="0" collapsed="false">
      <c r="A239" s="565" t="str">
        <f aca="false">IF(B239="","",A238+1)</f>
        <v/>
      </c>
      <c r="B239" s="570"/>
      <c r="D239" s="573"/>
    </row>
    <row r="240" customFormat="false" ht="12.75" hidden="false" customHeight="false" outlineLevel="0" collapsed="false">
      <c r="A240" s="565" t="str">
        <f aca="false">IF(B240="","",A239+1)</f>
        <v/>
      </c>
      <c r="B240" s="570"/>
      <c r="D240" s="573"/>
    </row>
    <row r="241" customFormat="false" ht="12.75" hidden="false" customHeight="false" outlineLevel="0" collapsed="false">
      <c r="A241" s="565" t="str">
        <f aca="false">IF(B241="","",A240+1)</f>
        <v/>
      </c>
      <c r="B241" s="570"/>
      <c r="D241" s="573"/>
    </row>
    <row r="242" customFormat="false" ht="12.75" hidden="false" customHeight="false" outlineLevel="0" collapsed="false">
      <c r="A242" s="565" t="str">
        <f aca="false">IF(B242="","",A241+1)</f>
        <v/>
      </c>
      <c r="B242" s="570"/>
      <c r="D242" s="573"/>
    </row>
    <row r="243" customFormat="false" ht="12.75" hidden="false" customHeight="false" outlineLevel="0" collapsed="false">
      <c r="A243" s="565" t="str">
        <f aca="false">IF(B243="","",A242+1)</f>
        <v/>
      </c>
      <c r="B243" s="570"/>
      <c r="D243" s="573"/>
    </row>
    <row r="244" customFormat="false" ht="12.75" hidden="false" customHeight="false" outlineLevel="0" collapsed="false">
      <c r="A244" s="565" t="str">
        <f aca="false">IF(B244="","",A243+1)</f>
        <v/>
      </c>
      <c r="B244" s="570"/>
      <c r="D244" s="573"/>
    </row>
    <row r="245" customFormat="false" ht="12.75" hidden="false" customHeight="false" outlineLevel="0" collapsed="false">
      <c r="A245" s="565" t="str">
        <f aca="false">IF(B245="","",A244+1)</f>
        <v/>
      </c>
      <c r="B245" s="570"/>
      <c r="D245" s="573"/>
    </row>
    <row r="246" customFormat="false" ht="12.75" hidden="false" customHeight="false" outlineLevel="0" collapsed="false">
      <c r="A246" s="565" t="str">
        <f aca="false">IF(B246="","",A245+1)</f>
        <v/>
      </c>
      <c r="B246" s="570"/>
      <c r="D246" s="573"/>
    </row>
    <row r="247" customFormat="false" ht="12.75" hidden="false" customHeight="false" outlineLevel="0" collapsed="false">
      <c r="A247" s="565" t="str">
        <f aca="false">IF(B247="","",A246+1)</f>
        <v/>
      </c>
      <c r="B247" s="570"/>
      <c r="D247" s="573"/>
    </row>
    <row r="248" customFormat="false" ht="12.75" hidden="false" customHeight="false" outlineLevel="0" collapsed="false">
      <c r="A248" s="565" t="str">
        <f aca="false">IF(B248="","",A247+1)</f>
        <v/>
      </c>
      <c r="B248" s="570"/>
      <c r="D248" s="573"/>
    </row>
    <row r="249" customFormat="false" ht="12.75" hidden="false" customHeight="false" outlineLevel="0" collapsed="false">
      <c r="A249" s="565" t="str">
        <f aca="false">IF(B249="","",A248+1)</f>
        <v/>
      </c>
      <c r="B249" s="570"/>
    </row>
    <row r="250" customFormat="false" ht="12.75" hidden="false" customHeight="false" outlineLevel="0" collapsed="false">
      <c r="A250" s="565" t="str">
        <f aca="false">IF(B250="","",A249+1)</f>
        <v/>
      </c>
      <c r="B250" s="570"/>
    </row>
    <row r="251" customFormat="false" ht="12.75" hidden="false" customHeight="false" outlineLevel="0" collapsed="false">
      <c r="A251" s="565" t="str">
        <f aca="false">IF(B251="","",A250+1)</f>
        <v/>
      </c>
      <c r="B251" s="570"/>
    </row>
    <row r="252" customFormat="false" ht="12.75" hidden="false" customHeight="false" outlineLevel="0" collapsed="false">
      <c r="A252" s="565" t="str">
        <f aca="false">IF(B252="","",A251+1)</f>
        <v/>
      </c>
      <c r="B252" s="570"/>
    </row>
    <row r="253" customFormat="false" ht="12.75" hidden="false" customHeight="false" outlineLevel="0" collapsed="false">
      <c r="A253" s="565" t="str">
        <f aca="false">IF(B253="","",A252+1)</f>
        <v/>
      </c>
      <c r="B253" s="570"/>
    </row>
    <row r="254" customFormat="false" ht="12.75" hidden="false" customHeight="false" outlineLevel="0" collapsed="false">
      <c r="A254" s="565" t="str">
        <f aca="false">IF(B254="","",A253+1)</f>
        <v/>
      </c>
      <c r="B254" s="570"/>
    </row>
    <row r="255" customFormat="false" ht="12.75" hidden="false" customHeight="false" outlineLevel="0" collapsed="false">
      <c r="A255" s="565" t="str">
        <f aca="false">IF(B255="","",A254+1)</f>
        <v/>
      </c>
      <c r="B255" s="570"/>
    </row>
    <row r="256" customFormat="false" ht="12.75" hidden="false" customHeight="false" outlineLevel="0" collapsed="false">
      <c r="A256" s="565" t="str">
        <f aca="false">IF(B256="","",A255+1)</f>
        <v/>
      </c>
      <c r="B256" s="570"/>
    </row>
    <row r="257" customFormat="false" ht="12.75" hidden="false" customHeight="false" outlineLevel="0" collapsed="false">
      <c r="A257" s="565" t="str">
        <f aca="false">IF(B257="","",A256+1)</f>
        <v/>
      </c>
      <c r="B257" s="570"/>
    </row>
    <row r="258" customFormat="false" ht="12.75" hidden="false" customHeight="false" outlineLevel="0" collapsed="false">
      <c r="A258" s="565" t="str">
        <f aca="false">IF(B258="","",A257+1)</f>
        <v/>
      </c>
      <c r="B258" s="570"/>
    </row>
    <row r="259" customFormat="false" ht="12.75" hidden="false" customHeight="false" outlineLevel="0" collapsed="false">
      <c r="A259" s="565" t="str">
        <f aca="false">IF(B259="","",A258+1)</f>
        <v/>
      </c>
      <c r="B259" s="570"/>
    </row>
    <row r="260" customFormat="false" ht="12.75" hidden="false" customHeight="false" outlineLevel="0" collapsed="false">
      <c r="A260" s="565" t="str">
        <f aca="false">IF(B260="","",A259+1)</f>
        <v/>
      </c>
      <c r="B260" s="570"/>
    </row>
    <row r="261" customFormat="false" ht="12.75" hidden="false" customHeight="false" outlineLevel="0" collapsed="false">
      <c r="A261" s="565" t="str">
        <f aca="false">IF(B261="","",A260+1)</f>
        <v/>
      </c>
      <c r="B261" s="570"/>
    </row>
    <row r="262" customFormat="false" ht="12.75" hidden="false" customHeight="false" outlineLevel="0" collapsed="false">
      <c r="A262" s="565" t="str">
        <f aca="false">IF(B262="","",A261+1)</f>
        <v/>
      </c>
      <c r="B262" s="570"/>
    </row>
    <row r="263" customFormat="false" ht="12.75" hidden="false" customHeight="false" outlineLevel="0" collapsed="false">
      <c r="A263" s="565" t="str">
        <f aca="false">IF(B263="","",A262+1)</f>
        <v/>
      </c>
      <c r="B263" s="570"/>
    </row>
    <row r="264" customFormat="false" ht="12.75" hidden="false" customHeight="false" outlineLevel="0" collapsed="false">
      <c r="A264" s="565" t="str">
        <f aca="false">IF(B264="","",A263+1)</f>
        <v/>
      </c>
      <c r="B264" s="570"/>
    </row>
    <row r="265" customFormat="false" ht="12.75" hidden="false" customHeight="false" outlineLevel="0" collapsed="false">
      <c r="A265" s="565" t="str">
        <f aca="false">IF(B265="","",A264+1)</f>
        <v/>
      </c>
      <c r="B265" s="570"/>
    </row>
    <row r="266" customFormat="false" ht="12.75" hidden="false" customHeight="false" outlineLevel="0" collapsed="false">
      <c r="A266" s="565" t="str">
        <f aca="false">IF(B266="","",A265+1)</f>
        <v/>
      </c>
      <c r="B266" s="570"/>
    </row>
    <row r="267" customFormat="false" ht="12.75" hidden="false" customHeight="false" outlineLevel="0" collapsed="false">
      <c r="A267" s="565" t="str">
        <f aca="false">IF(B267="","",A266+1)</f>
        <v/>
      </c>
      <c r="B267" s="570"/>
    </row>
    <row r="268" customFormat="false" ht="12.75" hidden="false" customHeight="false" outlineLevel="0" collapsed="false">
      <c r="A268" s="565" t="str">
        <f aca="false">IF(B268="","",A267+1)</f>
        <v/>
      </c>
      <c r="B268" s="570"/>
    </row>
    <row r="269" customFormat="false" ht="12.75" hidden="false" customHeight="false" outlineLevel="0" collapsed="false">
      <c r="A269" s="565" t="str">
        <f aca="false">IF(B269="","",A268+1)</f>
        <v/>
      </c>
      <c r="B269" s="570"/>
    </row>
    <row r="270" customFormat="false" ht="12.75" hidden="false" customHeight="false" outlineLevel="0" collapsed="false">
      <c r="A270" s="565" t="str">
        <f aca="false">IF(B270="","",A269+1)</f>
        <v/>
      </c>
      <c r="B270" s="570"/>
    </row>
    <row r="271" customFormat="false" ht="12.75" hidden="false" customHeight="false" outlineLevel="0" collapsed="false">
      <c r="A271" s="565" t="str">
        <f aca="false">IF(B271="","",A270+1)</f>
        <v/>
      </c>
      <c r="B271" s="570"/>
    </row>
    <row r="272" customFormat="false" ht="12.75" hidden="false" customHeight="false" outlineLevel="0" collapsed="false">
      <c r="A272" s="565" t="str">
        <f aca="false">IF(B272="","",A271+1)</f>
        <v/>
      </c>
      <c r="B272" s="570"/>
    </row>
    <row r="273" customFormat="false" ht="12.75" hidden="false" customHeight="false" outlineLevel="0" collapsed="false">
      <c r="A273" s="565" t="str">
        <f aca="false">IF(B273="","",A272+1)</f>
        <v/>
      </c>
      <c r="B273" s="570"/>
    </row>
    <row r="274" customFormat="false" ht="12.75" hidden="false" customHeight="false" outlineLevel="0" collapsed="false">
      <c r="A274" s="565" t="str">
        <f aca="false">IF(B274="","",A273+1)</f>
        <v/>
      </c>
      <c r="B274" s="570"/>
    </row>
    <row r="275" customFormat="false" ht="12.75" hidden="false" customHeight="false" outlineLevel="0" collapsed="false">
      <c r="A275" s="565" t="str">
        <f aca="false">IF(B275="","",A274+1)</f>
        <v/>
      </c>
      <c r="B275" s="570"/>
    </row>
    <row r="276" customFormat="false" ht="12.75" hidden="false" customHeight="false" outlineLevel="0" collapsed="false">
      <c r="A276" s="565" t="str">
        <f aca="false">IF(B276="","",A275+1)</f>
        <v/>
      </c>
      <c r="B276" s="570"/>
    </row>
    <row r="277" customFormat="false" ht="12.75" hidden="false" customHeight="false" outlineLevel="0" collapsed="false">
      <c r="A277" s="565" t="str">
        <f aca="false">IF(B277="","",A276+1)</f>
        <v/>
      </c>
      <c r="B277" s="570"/>
    </row>
    <row r="278" customFormat="false" ht="12.75" hidden="false" customHeight="false" outlineLevel="0" collapsed="false">
      <c r="A278" s="565" t="str">
        <f aca="false">IF(B278="","",A277+1)</f>
        <v/>
      </c>
      <c r="B278" s="570"/>
    </row>
    <row r="279" customFormat="false" ht="12.75" hidden="false" customHeight="false" outlineLevel="0" collapsed="false">
      <c r="A279" s="565" t="str">
        <f aca="false">IF(B279="","",A278+1)</f>
        <v/>
      </c>
      <c r="B279" s="570"/>
    </row>
    <row r="280" customFormat="false" ht="12.75" hidden="false" customHeight="false" outlineLevel="0" collapsed="false">
      <c r="A280" s="565" t="str">
        <f aca="false">IF(B280="","",A279+1)</f>
        <v/>
      </c>
      <c r="B280" s="570"/>
    </row>
    <row r="281" customFormat="false" ht="12.75" hidden="false" customHeight="false" outlineLevel="0" collapsed="false">
      <c r="A281" s="565" t="str">
        <f aca="false">IF(B281="","",A280+1)</f>
        <v/>
      </c>
      <c r="B281" s="570"/>
    </row>
    <row r="282" customFormat="false" ht="12.75" hidden="false" customHeight="false" outlineLevel="0" collapsed="false">
      <c r="A282" s="565" t="str">
        <f aca="false">IF(B282="","",A281+1)</f>
        <v/>
      </c>
      <c r="B282" s="570"/>
    </row>
    <row r="283" customFormat="false" ht="12.75" hidden="false" customHeight="false" outlineLevel="0" collapsed="false">
      <c r="A283" s="565" t="str">
        <f aca="false">IF(B283="","",A282+1)</f>
        <v/>
      </c>
      <c r="B283" s="570"/>
    </row>
    <row r="284" customFormat="false" ht="12.75" hidden="false" customHeight="false" outlineLevel="0" collapsed="false">
      <c r="A284" s="565" t="str">
        <f aca="false">IF(B284="","",A283+1)</f>
        <v/>
      </c>
      <c r="B284" s="570"/>
    </row>
    <row r="285" customFormat="false" ht="12.75" hidden="false" customHeight="false" outlineLevel="0" collapsed="false">
      <c r="A285" s="565" t="str">
        <f aca="false">IF(B285="","",A284+1)</f>
        <v/>
      </c>
      <c r="B285" s="570"/>
    </row>
    <row r="286" customFormat="false" ht="12.75" hidden="false" customHeight="false" outlineLevel="0" collapsed="false">
      <c r="A286" s="565" t="str">
        <f aca="false">IF(B286="","",A285+1)</f>
        <v/>
      </c>
      <c r="B286" s="570"/>
    </row>
    <row r="287" customFormat="false" ht="12.75" hidden="false" customHeight="false" outlineLevel="0" collapsed="false">
      <c r="A287" s="565" t="str">
        <f aca="false">IF(B287="","",A286+1)</f>
        <v/>
      </c>
      <c r="B287" s="570"/>
    </row>
    <row r="288" customFormat="false" ht="12.75" hidden="false" customHeight="false" outlineLevel="0" collapsed="false">
      <c r="A288" s="565" t="str">
        <f aca="false">IF(B288="","",A287+1)</f>
        <v/>
      </c>
      <c r="B288" s="570"/>
    </row>
    <row r="289" customFormat="false" ht="12.75" hidden="false" customHeight="false" outlineLevel="0" collapsed="false">
      <c r="A289" s="565" t="str">
        <f aca="false">IF(B289="","",A288+1)</f>
        <v/>
      </c>
      <c r="B289" s="570"/>
    </row>
    <row r="290" customFormat="false" ht="12.75" hidden="false" customHeight="false" outlineLevel="0" collapsed="false">
      <c r="A290" s="565" t="str">
        <f aca="false">IF(B290="","",A289+1)</f>
        <v/>
      </c>
      <c r="B290" s="570"/>
    </row>
    <row r="291" customFormat="false" ht="12.75" hidden="false" customHeight="false" outlineLevel="0" collapsed="false">
      <c r="A291" s="565" t="str">
        <f aca="false">IF(B291="","",A290+1)</f>
        <v/>
      </c>
      <c r="B291" s="570"/>
    </row>
    <row r="292" customFormat="false" ht="12.75" hidden="false" customHeight="false" outlineLevel="0" collapsed="false">
      <c r="A292" s="565" t="str">
        <f aca="false">IF(B292="","",A291+1)</f>
        <v/>
      </c>
      <c r="B292" s="570"/>
    </row>
    <row r="293" customFormat="false" ht="12.75" hidden="false" customHeight="false" outlineLevel="0" collapsed="false">
      <c r="A293" s="565" t="str">
        <f aca="false">IF(B293="","",A292+1)</f>
        <v/>
      </c>
      <c r="B293" s="570"/>
    </row>
    <row r="294" customFormat="false" ht="12.75" hidden="false" customHeight="false" outlineLevel="0" collapsed="false">
      <c r="A294" s="565" t="str">
        <f aca="false">IF(B294="","",A293+1)</f>
        <v/>
      </c>
      <c r="B294" s="570"/>
    </row>
    <row r="295" customFormat="false" ht="12.75" hidden="false" customHeight="false" outlineLevel="0" collapsed="false">
      <c r="A295" s="565" t="str">
        <f aca="false">IF(B295="","",A294+1)</f>
        <v/>
      </c>
      <c r="B295" s="570"/>
    </row>
    <row r="296" customFormat="false" ht="12.75" hidden="false" customHeight="false" outlineLevel="0" collapsed="false">
      <c r="A296" s="565" t="str">
        <f aca="false">IF(B296="","",A295+1)</f>
        <v/>
      </c>
      <c r="B296" s="570"/>
    </row>
    <row r="297" customFormat="false" ht="12.75" hidden="false" customHeight="false" outlineLevel="0" collapsed="false">
      <c r="A297" s="565" t="str">
        <f aca="false">IF(B297="","",A296+1)</f>
        <v/>
      </c>
      <c r="B297" s="570"/>
    </row>
    <row r="298" customFormat="false" ht="12.75" hidden="false" customHeight="false" outlineLevel="0" collapsed="false">
      <c r="A298" s="565" t="str">
        <f aca="false">IF(B298="","",A297+1)</f>
        <v/>
      </c>
      <c r="B298" s="570"/>
    </row>
    <row r="299" customFormat="false" ht="12.75" hidden="false" customHeight="false" outlineLevel="0" collapsed="false">
      <c r="A299" s="565" t="str">
        <f aca="false">IF(B299="","",A298+1)</f>
        <v/>
      </c>
      <c r="B299" s="570"/>
    </row>
    <row r="300" customFormat="false" ht="12.75" hidden="false" customHeight="false" outlineLevel="0" collapsed="false">
      <c r="A300" s="565" t="str">
        <f aca="false">IF(B300="","",A299+1)</f>
        <v/>
      </c>
      <c r="B300" s="570"/>
    </row>
    <row r="301" customFormat="false" ht="12.75" hidden="false" customHeight="false" outlineLevel="0" collapsed="false">
      <c r="A301" s="565" t="str">
        <f aca="false">IF(B301="","",A300+1)</f>
        <v/>
      </c>
      <c r="B301" s="570"/>
    </row>
    <row r="302" customFormat="false" ht="12.75" hidden="false" customHeight="false" outlineLevel="0" collapsed="false">
      <c r="A302" s="565" t="str">
        <f aca="false">IF(B302="","",A301+1)</f>
        <v/>
      </c>
      <c r="B302" s="570"/>
    </row>
    <row r="303" customFormat="false" ht="12.75" hidden="false" customHeight="false" outlineLevel="0" collapsed="false">
      <c r="A303" s="565" t="str">
        <f aca="false">IF(B303="","",A302+1)</f>
        <v/>
      </c>
      <c r="B303" s="570"/>
    </row>
    <row r="304" customFormat="false" ht="12.75" hidden="false" customHeight="false" outlineLevel="0" collapsed="false">
      <c r="A304" s="565" t="str">
        <f aca="false">IF(B304="","",A303+1)</f>
        <v/>
      </c>
      <c r="B304" s="570"/>
    </row>
    <row r="305" customFormat="false" ht="12.75" hidden="false" customHeight="false" outlineLevel="0" collapsed="false">
      <c r="A305" s="565" t="str">
        <f aca="false">IF(B305="","",A304+1)</f>
        <v/>
      </c>
      <c r="B305" s="570"/>
    </row>
    <row r="306" customFormat="false" ht="12.75" hidden="false" customHeight="false" outlineLevel="0" collapsed="false">
      <c r="A306" s="565" t="str">
        <f aca="false">IF(B306="","",A305+1)</f>
        <v/>
      </c>
      <c r="B306" s="570"/>
    </row>
    <row r="307" customFormat="false" ht="12.75" hidden="false" customHeight="false" outlineLevel="0" collapsed="false">
      <c r="A307" s="565" t="str">
        <f aca="false">IF(B307="","",A306+1)</f>
        <v/>
      </c>
      <c r="B307" s="570"/>
    </row>
    <row r="308" customFormat="false" ht="12.75" hidden="false" customHeight="false" outlineLevel="0" collapsed="false">
      <c r="A308" s="565" t="str">
        <f aca="false">IF(B308="","",A307+1)</f>
        <v/>
      </c>
      <c r="B308" s="570"/>
    </row>
    <row r="309" customFormat="false" ht="12.75" hidden="false" customHeight="false" outlineLevel="0" collapsed="false">
      <c r="A309" s="565" t="str">
        <f aca="false">IF(B309="","",A308+1)</f>
        <v/>
      </c>
      <c r="B309" s="570"/>
    </row>
    <row r="310" customFormat="false" ht="12.75" hidden="false" customHeight="false" outlineLevel="0" collapsed="false">
      <c r="A310" s="565" t="str">
        <f aca="false">IF(B310="","",A309+1)</f>
        <v/>
      </c>
      <c r="B310" s="570"/>
    </row>
    <row r="311" customFormat="false" ht="12.75" hidden="false" customHeight="false" outlineLevel="0" collapsed="false">
      <c r="A311" s="565" t="str">
        <f aca="false">IF(B311="","",A310+1)</f>
        <v/>
      </c>
      <c r="B311" s="570"/>
    </row>
    <row r="312" customFormat="false" ht="12.75" hidden="false" customHeight="false" outlineLevel="0" collapsed="false">
      <c r="A312" s="565" t="str">
        <f aca="false">IF(B312="","",A311+1)</f>
        <v/>
      </c>
      <c r="B312" s="570"/>
    </row>
    <row r="313" customFormat="false" ht="12.75" hidden="false" customHeight="false" outlineLevel="0" collapsed="false">
      <c r="A313" s="565" t="str">
        <f aca="false">IF(B313="","",A312+1)</f>
        <v/>
      </c>
      <c r="B313" s="570"/>
    </row>
    <row r="314" customFormat="false" ht="12.75" hidden="false" customHeight="false" outlineLevel="0" collapsed="false">
      <c r="A314" s="565" t="str">
        <f aca="false">IF(B314="","",A313+1)</f>
        <v/>
      </c>
      <c r="B314" s="570"/>
    </row>
    <row r="315" customFormat="false" ht="12.75" hidden="false" customHeight="false" outlineLevel="0" collapsed="false">
      <c r="A315" s="565" t="str">
        <f aca="false">IF(B315="","",A314+1)</f>
        <v/>
      </c>
      <c r="B315" s="570"/>
    </row>
    <row r="316" customFormat="false" ht="12.75" hidden="false" customHeight="false" outlineLevel="0" collapsed="false">
      <c r="A316" s="565" t="str">
        <f aca="false">IF(B316="","",A315+1)</f>
        <v/>
      </c>
      <c r="B316" s="570"/>
    </row>
    <row r="317" customFormat="false" ht="12.75" hidden="false" customHeight="false" outlineLevel="0" collapsed="false">
      <c r="A317" s="565" t="str">
        <f aca="false">IF(B317="","",A316+1)</f>
        <v/>
      </c>
      <c r="B317" s="570"/>
    </row>
    <row r="318" customFormat="false" ht="12.75" hidden="false" customHeight="false" outlineLevel="0" collapsed="false">
      <c r="A318" s="565" t="str">
        <f aca="false">IF(B318="","",A317+1)</f>
        <v/>
      </c>
      <c r="B318" s="570"/>
    </row>
    <row r="319" customFormat="false" ht="12.75" hidden="false" customHeight="false" outlineLevel="0" collapsed="false">
      <c r="A319" s="565" t="str">
        <f aca="false">IF(B319="","",A318+1)</f>
        <v/>
      </c>
      <c r="B319" s="570"/>
    </row>
    <row r="320" customFormat="false" ht="12.75" hidden="false" customHeight="false" outlineLevel="0" collapsed="false">
      <c r="A320" s="565" t="str">
        <f aca="false">IF(B320="","",A319+1)</f>
        <v/>
      </c>
      <c r="B320" s="570"/>
    </row>
    <row r="321" customFormat="false" ht="12.75" hidden="false" customHeight="false" outlineLevel="0" collapsed="false">
      <c r="A321" s="565" t="str">
        <f aca="false">IF(B321="","",A320+1)</f>
        <v/>
      </c>
      <c r="B321" s="570"/>
    </row>
    <row r="322" customFormat="false" ht="12.75" hidden="false" customHeight="false" outlineLevel="0" collapsed="false">
      <c r="A322" s="565" t="str">
        <f aca="false">IF(B322="","",A321+1)</f>
        <v/>
      </c>
      <c r="B322" s="570"/>
    </row>
    <row r="323" customFormat="false" ht="12.75" hidden="false" customHeight="false" outlineLevel="0" collapsed="false">
      <c r="A323" s="565" t="str">
        <f aca="false">IF(B323="","",A322+1)</f>
        <v/>
      </c>
      <c r="B323" s="570"/>
    </row>
    <row r="324" customFormat="false" ht="12.75" hidden="false" customHeight="false" outlineLevel="0" collapsed="false">
      <c r="A324" s="565" t="str">
        <f aca="false">IF(B324="","",A323+1)</f>
        <v/>
      </c>
      <c r="B324" s="570"/>
    </row>
    <row r="325" customFormat="false" ht="12.75" hidden="false" customHeight="false" outlineLevel="0" collapsed="false">
      <c r="A325" s="565" t="str">
        <f aca="false">IF(B325="","",A324+1)</f>
        <v/>
      </c>
      <c r="B325" s="570"/>
    </row>
    <row r="326" customFormat="false" ht="12.75" hidden="false" customHeight="false" outlineLevel="0" collapsed="false">
      <c r="A326" s="565" t="str">
        <f aca="false">IF(B326="","",A325+1)</f>
        <v/>
      </c>
      <c r="B326" s="570"/>
    </row>
    <row r="327" customFormat="false" ht="12.75" hidden="false" customHeight="false" outlineLevel="0" collapsed="false">
      <c r="A327" s="565" t="str">
        <f aca="false">IF(B327="","",A326+1)</f>
        <v/>
      </c>
      <c r="B327" s="570"/>
    </row>
    <row r="328" customFormat="false" ht="12.75" hidden="false" customHeight="false" outlineLevel="0" collapsed="false">
      <c r="A328" s="565" t="str">
        <f aca="false">IF(B328="","",A327+1)</f>
        <v/>
      </c>
      <c r="B328" s="570"/>
    </row>
    <row r="329" customFormat="false" ht="12.75" hidden="false" customHeight="false" outlineLevel="0" collapsed="false">
      <c r="A329" s="565" t="str">
        <f aca="false">IF(B329="","",A328+1)</f>
        <v/>
      </c>
      <c r="B329" s="570"/>
    </row>
    <row r="330" customFormat="false" ht="12.75" hidden="false" customHeight="false" outlineLevel="0" collapsed="false">
      <c r="A330" s="565" t="str">
        <f aca="false">IF(B330="","",A329+1)</f>
        <v/>
      </c>
      <c r="B330" s="570"/>
    </row>
    <row r="331" customFormat="false" ht="12.75" hidden="false" customHeight="false" outlineLevel="0" collapsed="false">
      <c r="A331" s="565" t="str">
        <f aca="false">IF(B331="","",A330+1)</f>
        <v/>
      </c>
      <c r="B331" s="570"/>
    </row>
    <row r="332" customFormat="false" ht="12.75" hidden="false" customHeight="false" outlineLevel="0" collapsed="false">
      <c r="A332" s="565" t="str">
        <f aca="false">IF(B332="","",A331+1)</f>
        <v/>
      </c>
      <c r="B332" s="570"/>
    </row>
    <row r="333" customFormat="false" ht="12.75" hidden="false" customHeight="false" outlineLevel="0" collapsed="false">
      <c r="A333" s="565" t="str">
        <f aca="false">IF(B333="","",A332+1)</f>
        <v/>
      </c>
      <c r="B333" s="570"/>
    </row>
    <row r="334" customFormat="false" ht="12.75" hidden="false" customHeight="false" outlineLevel="0" collapsed="false">
      <c r="A334" s="565" t="str">
        <f aca="false">IF(B334="","",A333+1)</f>
        <v/>
      </c>
      <c r="B334" s="570"/>
    </row>
    <row r="335" customFormat="false" ht="12.75" hidden="false" customHeight="false" outlineLevel="0" collapsed="false">
      <c r="A335" s="565" t="str">
        <f aca="false">IF(B335="","",A334+1)</f>
        <v/>
      </c>
      <c r="B335" s="570"/>
    </row>
    <row r="336" customFormat="false" ht="12.75" hidden="false" customHeight="false" outlineLevel="0" collapsed="false">
      <c r="A336" s="565" t="str">
        <f aca="false">IF(B336="","",A335+1)</f>
        <v/>
      </c>
      <c r="B336" s="570"/>
    </row>
    <row r="337" customFormat="false" ht="12.75" hidden="false" customHeight="false" outlineLevel="0" collapsed="false">
      <c r="A337" s="565" t="str">
        <f aca="false">IF(B337="","",A336+1)</f>
        <v/>
      </c>
      <c r="B337" s="570"/>
    </row>
    <row r="338" customFormat="false" ht="12.75" hidden="false" customHeight="false" outlineLevel="0" collapsed="false">
      <c r="A338" s="565" t="str">
        <f aca="false">IF(B338="","",A337+1)</f>
        <v/>
      </c>
      <c r="B338" s="570"/>
    </row>
    <row r="339" customFormat="false" ht="12.75" hidden="false" customHeight="false" outlineLevel="0" collapsed="false">
      <c r="A339" s="565" t="str">
        <f aca="false">IF(B339="","",A338+1)</f>
        <v/>
      </c>
      <c r="B339" s="570"/>
    </row>
    <row r="340" customFormat="false" ht="12.75" hidden="false" customHeight="false" outlineLevel="0" collapsed="false">
      <c r="A340" s="565" t="str">
        <f aca="false">IF(B340="","",A339+1)</f>
        <v/>
      </c>
      <c r="B340" s="570"/>
    </row>
    <row r="341" customFormat="false" ht="12.75" hidden="false" customHeight="false" outlineLevel="0" collapsed="false">
      <c r="A341" s="565" t="str">
        <f aca="false">IF(B341="","",A340+1)</f>
        <v/>
      </c>
      <c r="B341" s="570"/>
    </row>
    <row r="342" customFormat="false" ht="12.75" hidden="false" customHeight="false" outlineLevel="0" collapsed="false">
      <c r="A342" s="565" t="str">
        <f aca="false">IF(B342="","",A341+1)</f>
        <v/>
      </c>
      <c r="B342" s="570"/>
    </row>
    <row r="343" customFormat="false" ht="12.75" hidden="false" customHeight="false" outlineLevel="0" collapsed="false">
      <c r="A343" s="565" t="str">
        <f aca="false">IF(B343="","",A342+1)</f>
        <v/>
      </c>
      <c r="B343" s="570"/>
    </row>
    <row r="344" customFormat="false" ht="12.75" hidden="false" customHeight="false" outlineLevel="0" collapsed="false">
      <c r="A344" s="565" t="str">
        <f aca="false">IF(B344="","",A343+1)</f>
        <v/>
      </c>
      <c r="B344" s="570"/>
    </row>
    <row r="345" customFormat="false" ht="12.75" hidden="false" customHeight="false" outlineLevel="0" collapsed="false">
      <c r="A345" s="565" t="str">
        <f aca="false">IF(B345="","",A344+1)</f>
        <v/>
      </c>
      <c r="B345" s="570"/>
    </row>
    <row r="346" customFormat="false" ht="12.75" hidden="false" customHeight="false" outlineLevel="0" collapsed="false">
      <c r="A346" s="565" t="str">
        <f aca="false">IF(B346="","",A345+1)</f>
        <v/>
      </c>
      <c r="B346" s="570"/>
    </row>
    <row r="347" customFormat="false" ht="12.75" hidden="false" customHeight="false" outlineLevel="0" collapsed="false">
      <c r="A347" s="565" t="str">
        <f aca="false">IF(B347="","",A346+1)</f>
        <v/>
      </c>
      <c r="B347" s="570"/>
    </row>
    <row r="348" customFormat="false" ht="12.75" hidden="false" customHeight="false" outlineLevel="0" collapsed="false">
      <c r="A348" s="565" t="str">
        <f aca="false">IF(B348="","",A347+1)</f>
        <v/>
      </c>
      <c r="B348" s="570"/>
    </row>
    <row r="349" customFormat="false" ht="12.75" hidden="false" customHeight="false" outlineLevel="0" collapsed="false">
      <c r="A349" s="565" t="str">
        <f aca="false">IF(B349="","",A348+1)</f>
        <v/>
      </c>
      <c r="B349" s="570"/>
    </row>
    <row r="350" customFormat="false" ht="12.75" hidden="false" customHeight="false" outlineLevel="0" collapsed="false">
      <c r="A350" s="565" t="str">
        <f aca="false">IF(B350="","",A349+1)</f>
        <v/>
      </c>
      <c r="B350" s="570"/>
    </row>
    <row r="351" customFormat="false" ht="12.75" hidden="false" customHeight="false" outlineLevel="0" collapsed="false">
      <c r="A351" s="565" t="str">
        <f aca="false">IF(B351="","",A350+1)</f>
        <v/>
      </c>
      <c r="B351" s="570"/>
    </row>
    <row r="352" customFormat="false" ht="12.75" hidden="false" customHeight="false" outlineLevel="0" collapsed="false">
      <c r="A352" s="565" t="str">
        <f aca="false">IF(B352="","",A351+1)</f>
        <v/>
      </c>
      <c r="B352" s="570"/>
    </row>
    <row r="353" customFormat="false" ht="12.75" hidden="false" customHeight="false" outlineLevel="0" collapsed="false">
      <c r="A353" s="565" t="str">
        <f aca="false">IF(B353="","",A352+1)</f>
        <v/>
      </c>
      <c r="B353" s="570"/>
    </row>
    <row r="354" customFormat="false" ht="12.75" hidden="false" customHeight="false" outlineLevel="0" collapsed="false">
      <c r="A354" s="565" t="str">
        <f aca="false">IF(B354="","",A353+1)</f>
        <v/>
      </c>
      <c r="B354" s="570"/>
    </row>
    <row r="355" customFormat="false" ht="12.75" hidden="false" customHeight="false" outlineLevel="0" collapsed="false">
      <c r="A355" s="565" t="str">
        <f aca="false">IF(B355="","",A354+1)</f>
        <v/>
      </c>
      <c r="B355" s="570"/>
    </row>
    <row r="356" customFormat="false" ht="12.75" hidden="false" customHeight="false" outlineLevel="0" collapsed="false">
      <c r="A356" s="565" t="str">
        <f aca="false">IF(B356="","",A355+1)</f>
        <v/>
      </c>
      <c r="B356" s="570"/>
    </row>
    <row r="357" customFormat="false" ht="12.75" hidden="false" customHeight="false" outlineLevel="0" collapsed="false">
      <c r="A357" s="565" t="str">
        <f aca="false">IF(B357="","",A356+1)</f>
        <v/>
      </c>
      <c r="B357" s="570"/>
    </row>
    <row r="358" customFormat="false" ht="12.75" hidden="false" customHeight="false" outlineLevel="0" collapsed="false">
      <c r="A358" s="565" t="str">
        <f aca="false">IF(B358="","",A357+1)</f>
        <v/>
      </c>
      <c r="B358" s="570"/>
    </row>
    <row r="359" customFormat="false" ht="12.75" hidden="false" customHeight="false" outlineLevel="0" collapsed="false">
      <c r="A359" s="565" t="str">
        <f aca="false">IF(B359="","",A358+1)</f>
        <v/>
      </c>
      <c r="B359" s="570"/>
    </row>
    <row r="360" customFormat="false" ht="12.75" hidden="false" customHeight="false" outlineLevel="0" collapsed="false">
      <c r="A360" s="565" t="str">
        <f aca="false">IF(B360="","",A359+1)</f>
        <v/>
      </c>
      <c r="B360" s="570"/>
    </row>
    <row r="361" customFormat="false" ht="12.75" hidden="false" customHeight="false" outlineLevel="0" collapsed="false">
      <c r="A361" s="565" t="str">
        <f aca="false">IF(B361="","",A360+1)</f>
        <v/>
      </c>
      <c r="B361" s="570"/>
    </row>
    <row r="362" customFormat="false" ht="12.75" hidden="false" customHeight="false" outlineLevel="0" collapsed="false">
      <c r="A362" s="565" t="str">
        <f aca="false">IF(B362="","",A361+1)</f>
        <v/>
      </c>
      <c r="B362" s="570"/>
    </row>
    <row r="363" customFormat="false" ht="12.75" hidden="false" customHeight="false" outlineLevel="0" collapsed="false">
      <c r="A363" s="565" t="str">
        <f aca="false">IF(B363="","",A362+1)</f>
        <v/>
      </c>
      <c r="B363" s="570"/>
    </row>
    <row r="364" customFormat="false" ht="12.75" hidden="false" customHeight="false" outlineLevel="0" collapsed="false">
      <c r="A364" s="565" t="str">
        <f aca="false">IF(B364="","",A363+1)</f>
        <v/>
      </c>
      <c r="B364" s="570"/>
    </row>
    <row r="365" customFormat="false" ht="12.75" hidden="false" customHeight="false" outlineLevel="0" collapsed="false">
      <c r="A365" s="565" t="str">
        <f aca="false">IF(B365="","",A364+1)</f>
        <v/>
      </c>
      <c r="B365" s="570"/>
    </row>
    <row r="366" customFormat="false" ht="12.75" hidden="false" customHeight="false" outlineLevel="0" collapsed="false">
      <c r="A366" s="565" t="str">
        <f aca="false">IF(B366="","",A365+1)</f>
        <v/>
      </c>
      <c r="B366" s="570"/>
    </row>
    <row r="367" customFormat="false" ht="12.75" hidden="false" customHeight="false" outlineLevel="0" collapsed="false">
      <c r="A367" s="565" t="str">
        <f aca="false">IF(B367="","",A366+1)</f>
        <v/>
      </c>
      <c r="B367" s="570"/>
    </row>
    <row r="368" customFormat="false" ht="12.75" hidden="false" customHeight="false" outlineLevel="0" collapsed="false">
      <c r="A368" s="565" t="str">
        <f aca="false">IF(B368="","",A367+1)</f>
        <v/>
      </c>
      <c r="B368" s="570"/>
    </row>
    <row r="369" customFormat="false" ht="12.75" hidden="false" customHeight="false" outlineLevel="0" collapsed="false">
      <c r="A369" s="565" t="str">
        <f aca="false">IF(B369="","",A368+1)</f>
        <v/>
      </c>
      <c r="B369" s="570"/>
    </row>
    <row r="370" customFormat="false" ht="12.75" hidden="false" customHeight="false" outlineLevel="0" collapsed="false">
      <c r="A370" s="565" t="str">
        <f aca="false">IF(B370="","",A369+1)</f>
        <v/>
      </c>
      <c r="B370" s="570"/>
    </row>
    <row r="371" customFormat="false" ht="12.75" hidden="false" customHeight="false" outlineLevel="0" collapsed="false">
      <c r="A371" s="565" t="str">
        <f aca="false">IF(B371="","",A370+1)</f>
        <v/>
      </c>
      <c r="B371" s="570"/>
    </row>
    <row r="372" customFormat="false" ht="12.75" hidden="false" customHeight="false" outlineLevel="0" collapsed="false">
      <c r="A372" s="565" t="str">
        <f aca="false">IF(B372="","",A371+1)</f>
        <v/>
      </c>
      <c r="B372" s="570"/>
    </row>
    <row r="373" customFormat="false" ht="12.75" hidden="false" customHeight="false" outlineLevel="0" collapsed="false">
      <c r="A373" s="565" t="str">
        <f aca="false">IF(B373="","",A372+1)</f>
        <v/>
      </c>
      <c r="B373" s="570"/>
    </row>
    <row r="374" customFormat="false" ht="12.75" hidden="false" customHeight="false" outlineLevel="0" collapsed="false">
      <c r="A374" s="565" t="str">
        <f aca="false">IF(B374="","",A373+1)</f>
        <v/>
      </c>
      <c r="B374" s="570"/>
    </row>
    <row r="375" customFormat="false" ht="12.75" hidden="false" customHeight="false" outlineLevel="0" collapsed="false">
      <c r="A375" s="565" t="str">
        <f aca="false">IF(B375="","",A374+1)</f>
        <v/>
      </c>
      <c r="B375" s="570"/>
    </row>
    <row r="376" customFormat="false" ht="12.75" hidden="false" customHeight="false" outlineLevel="0" collapsed="false">
      <c r="A376" s="565" t="str">
        <f aca="false">IF(B376="","",A375+1)</f>
        <v/>
      </c>
      <c r="B376" s="570"/>
    </row>
    <row r="377" customFormat="false" ht="12.75" hidden="false" customHeight="false" outlineLevel="0" collapsed="false">
      <c r="A377" s="565" t="str">
        <f aca="false">IF(B377="","",A376+1)</f>
        <v/>
      </c>
      <c r="B377" s="570"/>
    </row>
    <row r="378" customFormat="false" ht="12.75" hidden="false" customHeight="false" outlineLevel="0" collapsed="false">
      <c r="A378" s="565" t="str">
        <f aca="false">IF(B378="","",A377+1)</f>
        <v/>
      </c>
      <c r="B378" s="570"/>
    </row>
    <row r="379" customFormat="false" ht="12.75" hidden="false" customHeight="false" outlineLevel="0" collapsed="false">
      <c r="A379" s="565" t="str">
        <f aca="false">IF(B379="","",A378+1)</f>
        <v/>
      </c>
      <c r="B379" s="570"/>
    </row>
    <row r="380" customFormat="false" ht="12.75" hidden="false" customHeight="false" outlineLevel="0" collapsed="false">
      <c r="A380" s="565" t="str">
        <f aca="false">IF(B380="","",A379+1)</f>
        <v/>
      </c>
      <c r="B380" s="576"/>
    </row>
    <row r="381" customFormat="false" ht="12.75" hidden="false" customHeight="false" outlineLevel="0" collapsed="false">
      <c r="A381" s="565" t="str">
        <f aca="false">IF(B381="","",A380+1)</f>
        <v/>
      </c>
      <c r="B381" s="576"/>
    </row>
    <row r="382" customFormat="false" ht="12.75" hidden="false" customHeight="false" outlineLevel="0" collapsed="false">
      <c r="A382" s="565" t="str">
        <f aca="false">IF(B382="","",A381+1)</f>
        <v/>
      </c>
      <c r="B382" s="576"/>
    </row>
    <row r="383" customFormat="false" ht="12.75" hidden="false" customHeight="false" outlineLevel="0" collapsed="false">
      <c r="A383" s="565" t="str">
        <f aca="false">IF(B383="","",A382+1)</f>
        <v/>
      </c>
      <c r="B383" s="576"/>
    </row>
    <row r="384" customFormat="false" ht="12.75" hidden="false" customHeight="false" outlineLevel="0" collapsed="false">
      <c r="A384" s="565" t="str">
        <f aca="false">IF(B384="","",A383+1)</f>
        <v/>
      </c>
      <c r="B384" s="576"/>
    </row>
    <row r="385" customFormat="false" ht="12.75" hidden="false" customHeight="false" outlineLevel="0" collapsed="false">
      <c r="A385" s="565" t="str">
        <f aca="false">IF(B385="","",A384+1)</f>
        <v/>
      </c>
      <c r="B385" s="576"/>
    </row>
    <row r="386" customFormat="false" ht="12.75" hidden="false" customHeight="false" outlineLevel="0" collapsed="false">
      <c r="A386" s="565" t="str">
        <f aca="false">IF(B386="","",A385+1)</f>
        <v/>
      </c>
      <c r="B386" s="576"/>
    </row>
    <row r="387" customFormat="false" ht="12.75" hidden="false" customHeight="false" outlineLevel="0" collapsed="false">
      <c r="A387" s="565" t="str">
        <f aca="false">IF(B387="","",A386+1)</f>
        <v/>
      </c>
      <c r="B387" s="576"/>
    </row>
    <row r="388" customFormat="false" ht="12.75" hidden="false" customHeight="false" outlineLevel="0" collapsed="false">
      <c r="A388" s="565" t="str">
        <f aca="false">IF(B388="","",A387+1)</f>
        <v/>
      </c>
      <c r="B388" s="576"/>
    </row>
    <row r="389" customFormat="false" ht="12.75" hidden="false" customHeight="false" outlineLevel="0" collapsed="false">
      <c r="A389" s="565" t="str">
        <f aca="false">IF(B389="","",A388+1)</f>
        <v/>
      </c>
      <c r="B389" s="576"/>
    </row>
    <row r="390" customFormat="false" ht="12.75" hidden="false" customHeight="false" outlineLevel="0" collapsed="false">
      <c r="A390" s="565" t="str">
        <f aca="false">IF(B390="","",A389+1)</f>
        <v/>
      </c>
      <c r="B390" s="576"/>
    </row>
    <row r="391" customFormat="false" ht="12.75" hidden="false" customHeight="false" outlineLevel="0" collapsed="false">
      <c r="A391" s="565" t="str">
        <f aca="false">IF(B391="","",A390+1)</f>
        <v/>
      </c>
      <c r="B391" s="576"/>
    </row>
    <row r="392" customFormat="false" ht="12.75" hidden="false" customHeight="false" outlineLevel="0" collapsed="false">
      <c r="A392" s="565" t="str">
        <f aca="false">IF(B392="","",A391+1)</f>
        <v/>
      </c>
      <c r="B392" s="576"/>
    </row>
    <row r="393" customFormat="false" ht="12.75" hidden="false" customHeight="false" outlineLevel="0" collapsed="false">
      <c r="A393" s="565" t="str">
        <f aca="false">IF(B393="","",A392+1)</f>
        <v/>
      </c>
      <c r="B393" s="576"/>
    </row>
    <row r="394" customFormat="false" ht="12.75" hidden="false" customHeight="false" outlineLevel="0" collapsed="false">
      <c r="A394" s="565" t="str">
        <f aca="false">IF(B394="","",A393+1)</f>
        <v/>
      </c>
      <c r="B394" s="576"/>
    </row>
    <row r="395" customFormat="false" ht="12.75" hidden="false" customHeight="false" outlineLevel="0" collapsed="false">
      <c r="A395" s="565" t="str">
        <f aca="false">IF(B395="","",A394+1)</f>
        <v/>
      </c>
      <c r="B395" s="576"/>
    </row>
    <row r="396" customFormat="false" ht="12.75" hidden="false" customHeight="false" outlineLevel="0" collapsed="false">
      <c r="A396" s="565" t="str">
        <f aca="false">IF(B396="","",A395+1)</f>
        <v/>
      </c>
      <c r="B396" s="576"/>
    </row>
    <row r="397" customFormat="false" ht="12.75" hidden="false" customHeight="false" outlineLevel="0" collapsed="false">
      <c r="A397" s="565" t="str">
        <f aca="false">IF(B397="","",A396+1)</f>
        <v/>
      </c>
      <c r="B397" s="576"/>
    </row>
    <row r="398" customFormat="false" ht="12.75" hidden="false" customHeight="false" outlineLevel="0" collapsed="false">
      <c r="A398" s="565" t="str">
        <f aca="false">IF(B398="","",A397+1)</f>
        <v/>
      </c>
      <c r="B398" s="576"/>
    </row>
    <row r="399" customFormat="false" ht="12.75" hidden="false" customHeight="false" outlineLevel="0" collapsed="false">
      <c r="A399" s="565" t="str">
        <f aca="false">IF(B399="","",A398+1)</f>
        <v/>
      </c>
      <c r="B399" s="576"/>
    </row>
    <row r="400" customFormat="false" ht="12.75" hidden="false" customHeight="false" outlineLevel="0" collapsed="false">
      <c r="A400" s="565" t="str">
        <f aca="false">IF(B400="","",A399+1)</f>
        <v/>
      </c>
      <c r="B400" s="576"/>
    </row>
    <row r="401" customFormat="false" ht="12.75" hidden="false" customHeight="false" outlineLevel="0" collapsed="false">
      <c r="A401" s="565" t="str">
        <f aca="false">IF(B401="","",A400+1)</f>
        <v/>
      </c>
      <c r="B401" s="576"/>
    </row>
    <row r="402" customFormat="false" ht="12.75" hidden="false" customHeight="false" outlineLevel="0" collapsed="false">
      <c r="A402" s="565" t="str">
        <f aca="false">IF(B402="","",A401+1)</f>
        <v/>
      </c>
      <c r="B402" s="576"/>
    </row>
    <row r="403" customFormat="false" ht="12.75" hidden="false" customHeight="false" outlineLevel="0" collapsed="false">
      <c r="A403" s="565" t="str">
        <f aca="false">IF(B403="","",A402+1)</f>
        <v/>
      </c>
      <c r="B403" s="576"/>
    </row>
    <row r="404" customFormat="false" ht="12.75" hidden="false" customHeight="false" outlineLevel="0" collapsed="false">
      <c r="A404" s="565" t="str">
        <f aca="false">IF(B404="","",A403+1)</f>
        <v/>
      </c>
      <c r="B404" s="576"/>
    </row>
    <row r="405" customFormat="false" ht="12.75" hidden="false" customHeight="false" outlineLevel="0" collapsed="false">
      <c r="A405" s="565" t="str">
        <f aca="false">IF(B405="","",A404+1)</f>
        <v/>
      </c>
      <c r="B405" s="576"/>
    </row>
    <row r="406" customFormat="false" ht="12.75" hidden="false" customHeight="false" outlineLevel="0" collapsed="false">
      <c r="A406" s="565" t="str">
        <f aca="false">IF(B406="","",A405+1)</f>
        <v/>
      </c>
      <c r="B406" s="576"/>
    </row>
    <row r="407" customFormat="false" ht="12.75" hidden="false" customHeight="false" outlineLevel="0" collapsed="false">
      <c r="A407" s="565" t="str">
        <f aca="false">IF(B407="","",A406+1)</f>
        <v/>
      </c>
      <c r="B407" s="576"/>
    </row>
    <row r="408" customFormat="false" ht="12.75" hidden="false" customHeight="false" outlineLevel="0" collapsed="false">
      <c r="A408" s="565" t="str">
        <f aca="false">IF(B408="","",A407+1)</f>
        <v/>
      </c>
      <c r="B408" s="576"/>
    </row>
    <row r="409" customFormat="false" ht="12.75" hidden="false" customHeight="false" outlineLevel="0" collapsed="false">
      <c r="A409" s="565" t="str">
        <f aca="false">IF(B409="","",A408+1)</f>
        <v/>
      </c>
      <c r="B409" s="576"/>
    </row>
    <row r="410" customFormat="false" ht="12.75" hidden="false" customHeight="false" outlineLevel="0" collapsed="false">
      <c r="A410" s="565" t="str">
        <f aca="false">IF(B410="","",A409+1)</f>
        <v/>
      </c>
      <c r="B410" s="576"/>
    </row>
    <row r="411" customFormat="false" ht="12.75" hidden="false" customHeight="false" outlineLevel="0" collapsed="false">
      <c r="A411" s="565" t="str">
        <f aca="false">IF(B411="","",A410+1)</f>
        <v/>
      </c>
      <c r="B411" s="576"/>
    </row>
    <row r="412" customFormat="false" ht="12.75" hidden="false" customHeight="false" outlineLevel="0" collapsed="false">
      <c r="A412" s="565" t="str">
        <f aca="false">IF(B412="","",A411+1)</f>
        <v/>
      </c>
      <c r="B412" s="576"/>
    </row>
    <row r="413" customFormat="false" ht="12.75" hidden="false" customHeight="false" outlineLevel="0" collapsed="false">
      <c r="A413" s="565" t="str">
        <f aca="false">IF(B413="","",A412+1)</f>
        <v/>
      </c>
      <c r="B413" s="576"/>
    </row>
    <row r="414" customFormat="false" ht="12.75" hidden="false" customHeight="false" outlineLevel="0" collapsed="false">
      <c r="A414" s="565" t="str">
        <f aca="false">IF(B414="","",A413+1)</f>
        <v/>
      </c>
      <c r="B414" s="576"/>
    </row>
    <row r="415" customFormat="false" ht="12.75" hidden="false" customHeight="false" outlineLevel="0" collapsed="false">
      <c r="A415" s="565" t="str">
        <f aca="false">IF(B415="","",A414+1)</f>
        <v/>
      </c>
      <c r="B415" s="576"/>
    </row>
    <row r="416" customFormat="false" ht="12.75" hidden="false" customHeight="false" outlineLevel="0" collapsed="false">
      <c r="A416" s="565" t="str">
        <f aca="false">IF(B416="","",A415+1)</f>
        <v/>
      </c>
      <c r="B416" s="576"/>
    </row>
    <row r="417" customFormat="false" ht="12.75" hidden="false" customHeight="false" outlineLevel="0" collapsed="false">
      <c r="A417" s="565" t="str">
        <f aca="false">IF(B417="","",A416+1)</f>
        <v/>
      </c>
      <c r="B417" s="576"/>
    </row>
    <row r="418" customFormat="false" ht="12.75" hidden="false" customHeight="false" outlineLevel="0" collapsed="false">
      <c r="A418" s="565" t="str">
        <f aca="false">IF(B418="","",A417+1)</f>
        <v/>
      </c>
      <c r="B418" s="576"/>
    </row>
    <row r="419" customFormat="false" ht="12.75" hidden="false" customHeight="false" outlineLevel="0" collapsed="false">
      <c r="A419" s="565" t="str">
        <f aca="false">IF(B419="","",A418+1)</f>
        <v/>
      </c>
      <c r="B419" s="576"/>
    </row>
    <row r="420" customFormat="false" ht="12.75" hidden="false" customHeight="false" outlineLevel="0" collapsed="false">
      <c r="A420" s="565" t="str">
        <f aca="false">IF(B420="","",A419+1)</f>
        <v/>
      </c>
      <c r="B420" s="576"/>
    </row>
    <row r="421" customFormat="false" ht="12.75" hidden="false" customHeight="false" outlineLevel="0" collapsed="false">
      <c r="A421" s="565" t="str">
        <f aca="false">IF(B421="","",A420+1)</f>
        <v/>
      </c>
      <c r="B421" s="576"/>
    </row>
    <row r="422" customFormat="false" ht="12.75" hidden="false" customHeight="false" outlineLevel="0" collapsed="false">
      <c r="A422" s="565" t="str">
        <f aca="false">IF(B422="","",A421+1)</f>
        <v/>
      </c>
      <c r="B422" s="576"/>
    </row>
    <row r="423" customFormat="false" ht="12.75" hidden="false" customHeight="false" outlineLevel="0" collapsed="false">
      <c r="A423" s="565" t="str">
        <f aca="false">IF(B423="","",A422+1)</f>
        <v/>
      </c>
      <c r="B423" s="576"/>
    </row>
    <row r="424" customFormat="false" ht="12.75" hidden="false" customHeight="false" outlineLevel="0" collapsed="false">
      <c r="A424" s="565" t="str">
        <f aca="false">IF(B424="","",A423+1)</f>
        <v/>
      </c>
      <c r="B424" s="576"/>
    </row>
    <row r="425" customFormat="false" ht="12.75" hidden="false" customHeight="false" outlineLevel="0" collapsed="false">
      <c r="A425" s="565" t="str">
        <f aca="false">IF(B425="","",A424+1)</f>
        <v/>
      </c>
      <c r="B425" s="576"/>
    </row>
    <row r="426" customFormat="false" ht="12.75" hidden="false" customHeight="false" outlineLevel="0" collapsed="false">
      <c r="A426" s="565" t="str">
        <f aca="false">IF(B426="","",A425+1)</f>
        <v/>
      </c>
      <c r="B426" s="576"/>
    </row>
    <row r="427" customFormat="false" ht="12.75" hidden="false" customHeight="false" outlineLevel="0" collapsed="false">
      <c r="A427" s="565" t="str">
        <f aca="false">IF(B427="","",A426+1)</f>
        <v/>
      </c>
      <c r="B427" s="576"/>
    </row>
    <row r="428" customFormat="false" ht="12.75" hidden="false" customHeight="false" outlineLevel="0" collapsed="false">
      <c r="A428" s="565" t="str">
        <f aca="false">IF(B428="","",A427+1)</f>
        <v/>
      </c>
      <c r="B428" s="576"/>
    </row>
    <row r="429" customFormat="false" ht="12.75" hidden="false" customHeight="false" outlineLevel="0" collapsed="false">
      <c r="A429" s="565" t="str">
        <f aca="false">IF(B429="","",A428+1)</f>
        <v/>
      </c>
      <c r="B429" s="576"/>
    </row>
    <row r="430" customFormat="false" ht="12.75" hidden="false" customHeight="false" outlineLevel="0" collapsed="false">
      <c r="A430" s="565" t="str">
        <f aca="false">IF(B430="","",A429+1)</f>
        <v/>
      </c>
      <c r="B430" s="576"/>
    </row>
    <row r="431" customFormat="false" ht="12.75" hidden="false" customHeight="false" outlineLevel="0" collapsed="false">
      <c r="A431" s="565" t="str">
        <f aca="false">IF(B431="","",A430+1)</f>
        <v/>
      </c>
      <c r="B431" s="576"/>
    </row>
    <row r="432" customFormat="false" ht="12.75" hidden="false" customHeight="false" outlineLevel="0" collapsed="false">
      <c r="A432" s="565" t="str">
        <f aca="false">IF(B432="","",A431+1)</f>
        <v/>
      </c>
      <c r="B432" s="576"/>
    </row>
    <row r="433" customFormat="false" ht="12.75" hidden="false" customHeight="false" outlineLevel="0" collapsed="false">
      <c r="A433" s="565" t="str">
        <f aca="false">IF(B433="","",A432+1)</f>
        <v/>
      </c>
      <c r="B433" s="576"/>
    </row>
    <row r="434" customFormat="false" ht="12.75" hidden="false" customHeight="false" outlineLevel="0" collapsed="false">
      <c r="A434" s="565" t="str">
        <f aca="false">IF(B434="","",A433+1)</f>
        <v/>
      </c>
      <c r="B434" s="576"/>
    </row>
    <row r="435" customFormat="false" ht="12.75" hidden="false" customHeight="false" outlineLevel="0" collapsed="false">
      <c r="A435" s="565" t="str">
        <f aca="false">IF(B435="","",A434+1)</f>
        <v/>
      </c>
      <c r="B435" s="576"/>
    </row>
    <row r="436" customFormat="false" ht="12.75" hidden="false" customHeight="false" outlineLevel="0" collapsed="false">
      <c r="A436" s="565" t="str">
        <f aca="false">IF(B436="","",A435+1)</f>
        <v/>
      </c>
      <c r="B436" s="576"/>
    </row>
    <row r="437" customFormat="false" ht="12.75" hidden="false" customHeight="false" outlineLevel="0" collapsed="false">
      <c r="A437" s="565" t="str">
        <f aca="false">IF(B437="","",A436+1)</f>
        <v/>
      </c>
      <c r="B437" s="576"/>
    </row>
    <row r="438" customFormat="false" ht="12.75" hidden="false" customHeight="false" outlineLevel="0" collapsed="false">
      <c r="A438" s="565" t="str">
        <f aca="false">IF(B438="","",A437+1)</f>
        <v/>
      </c>
      <c r="B438" s="576"/>
    </row>
    <row r="439" customFormat="false" ht="12.75" hidden="false" customHeight="false" outlineLevel="0" collapsed="false">
      <c r="A439" s="565" t="str">
        <f aca="false">IF(B439="","",A438+1)</f>
        <v/>
      </c>
      <c r="B439" s="576"/>
    </row>
    <row r="440" customFormat="false" ht="12.75" hidden="false" customHeight="false" outlineLevel="0" collapsed="false">
      <c r="A440" s="565" t="str">
        <f aca="false">IF(B440="","",A439+1)</f>
        <v/>
      </c>
      <c r="B440" s="576"/>
    </row>
    <row r="441" customFormat="false" ht="12.75" hidden="false" customHeight="false" outlineLevel="0" collapsed="false">
      <c r="A441" s="565" t="str">
        <f aca="false">IF(B441="","",A440+1)</f>
        <v/>
      </c>
      <c r="B441" s="576"/>
    </row>
    <row r="442" customFormat="false" ht="12.75" hidden="false" customHeight="false" outlineLevel="0" collapsed="false">
      <c r="A442" s="565" t="str">
        <f aca="false">IF(B442="","",A441+1)</f>
        <v/>
      </c>
      <c r="B442" s="576"/>
    </row>
    <row r="443" customFormat="false" ht="12.75" hidden="false" customHeight="false" outlineLevel="0" collapsed="false">
      <c r="A443" s="565" t="str">
        <f aca="false">IF(B443="","",A442+1)</f>
        <v/>
      </c>
      <c r="B443" s="576"/>
    </row>
    <row r="444" customFormat="false" ht="12.75" hidden="false" customHeight="false" outlineLevel="0" collapsed="false">
      <c r="A444" s="565" t="str">
        <f aca="false">IF(B444="","",A443+1)</f>
        <v/>
      </c>
      <c r="B444" s="576"/>
    </row>
    <row r="445" customFormat="false" ht="12.75" hidden="false" customHeight="false" outlineLevel="0" collapsed="false">
      <c r="A445" s="565" t="str">
        <f aca="false">IF(B445="","",A444+1)</f>
        <v/>
      </c>
      <c r="B445" s="576"/>
    </row>
    <row r="446" customFormat="false" ht="12.75" hidden="false" customHeight="false" outlineLevel="0" collapsed="false">
      <c r="A446" s="565" t="str">
        <f aca="false">IF(B446="","",A445+1)</f>
        <v/>
      </c>
      <c r="B446" s="576"/>
    </row>
    <row r="447" customFormat="false" ht="12.75" hidden="false" customHeight="false" outlineLevel="0" collapsed="false">
      <c r="A447" s="565" t="str">
        <f aca="false">IF(B447="","",A446+1)</f>
        <v/>
      </c>
      <c r="B447" s="576"/>
    </row>
    <row r="448" customFormat="false" ht="12.75" hidden="false" customHeight="false" outlineLevel="0" collapsed="false">
      <c r="A448" s="565" t="str">
        <f aca="false">IF(B448="","",A447+1)</f>
        <v/>
      </c>
      <c r="B448" s="576"/>
    </row>
    <row r="449" customFormat="false" ht="12.75" hidden="false" customHeight="false" outlineLevel="0" collapsed="false">
      <c r="A449" s="565" t="str">
        <f aca="false">IF(B449="","",A448+1)</f>
        <v/>
      </c>
      <c r="B449" s="576"/>
    </row>
    <row r="450" customFormat="false" ht="12.75" hidden="false" customHeight="false" outlineLevel="0" collapsed="false">
      <c r="A450" s="565" t="str">
        <f aca="false">IF(B450="","",A449+1)</f>
        <v/>
      </c>
      <c r="B450" s="576"/>
    </row>
    <row r="451" customFormat="false" ht="12.75" hidden="false" customHeight="false" outlineLevel="0" collapsed="false">
      <c r="A451" s="565" t="str">
        <f aca="false">IF(B451="","",A450+1)</f>
        <v/>
      </c>
      <c r="B451" s="576"/>
    </row>
    <row r="452" customFormat="false" ht="12.75" hidden="false" customHeight="false" outlineLevel="0" collapsed="false">
      <c r="A452" s="565" t="str">
        <f aca="false">IF(B452="","",A451+1)</f>
        <v/>
      </c>
      <c r="B452" s="576"/>
    </row>
    <row r="453" customFormat="false" ht="12.75" hidden="false" customHeight="false" outlineLevel="0" collapsed="false">
      <c r="A453" s="565" t="str">
        <f aca="false">IF(B453="","",A452+1)</f>
        <v/>
      </c>
      <c r="B453" s="576"/>
    </row>
    <row r="454" customFormat="false" ht="12.75" hidden="false" customHeight="false" outlineLevel="0" collapsed="false">
      <c r="A454" s="565" t="str">
        <f aca="false">IF(B454="","",A453+1)</f>
        <v/>
      </c>
      <c r="B454" s="576"/>
    </row>
    <row r="455" customFormat="false" ht="12.75" hidden="false" customHeight="false" outlineLevel="0" collapsed="false">
      <c r="A455" s="565" t="str">
        <f aca="false">IF(B455="","",A454+1)</f>
        <v/>
      </c>
      <c r="B455" s="576"/>
    </row>
    <row r="456" customFormat="false" ht="12.75" hidden="false" customHeight="false" outlineLevel="0" collapsed="false">
      <c r="A456" s="565" t="str">
        <f aca="false">IF(B456="","",A455+1)</f>
        <v/>
      </c>
      <c r="B456" s="576"/>
    </row>
    <row r="457" customFormat="false" ht="12.75" hidden="false" customHeight="false" outlineLevel="0" collapsed="false">
      <c r="A457" s="565" t="str">
        <f aca="false">IF(B457="","",A456+1)</f>
        <v/>
      </c>
      <c r="B457" s="576"/>
    </row>
    <row r="458" customFormat="false" ht="12.75" hidden="false" customHeight="false" outlineLevel="0" collapsed="false">
      <c r="A458" s="565" t="str">
        <f aca="false">IF(B458="","",A457+1)</f>
        <v/>
      </c>
      <c r="B458" s="576"/>
    </row>
    <row r="459" customFormat="false" ht="12.75" hidden="false" customHeight="false" outlineLevel="0" collapsed="false">
      <c r="A459" s="565" t="str">
        <f aca="false">IF(B459="","",A458+1)</f>
        <v/>
      </c>
      <c r="B459" s="576"/>
    </row>
    <row r="460" customFormat="false" ht="12.75" hidden="false" customHeight="false" outlineLevel="0" collapsed="false">
      <c r="A460" s="565" t="str">
        <f aca="false">IF(B460="","",A459+1)</f>
        <v/>
      </c>
      <c r="B460" s="576"/>
    </row>
    <row r="461" customFormat="false" ht="12.75" hidden="false" customHeight="false" outlineLevel="0" collapsed="false">
      <c r="A461" s="565" t="str">
        <f aca="false">IF(B461="","",A460+1)</f>
        <v/>
      </c>
      <c r="B461" s="576"/>
    </row>
    <row r="462" customFormat="false" ht="12.75" hidden="false" customHeight="false" outlineLevel="0" collapsed="false">
      <c r="A462" s="565" t="str">
        <f aca="false">IF(B462="","",A461+1)</f>
        <v/>
      </c>
      <c r="B462" s="576"/>
    </row>
    <row r="463" customFormat="false" ht="12.75" hidden="false" customHeight="false" outlineLevel="0" collapsed="false">
      <c r="A463" s="565" t="str">
        <f aca="false">IF(B463="","",A462+1)</f>
        <v/>
      </c>
      <c r="B463" s="576"/>
    </row>
    <row r="464" customFormat="false" ht="12.75" hidden="false" customHeight="false" outlineLevel="0" collapsed="false">
      <c r="A464" s="565" t="str">
        <f aca="false">IF(B464="","",A463+1)</f>
        <v/>
      </c>
      <c r="B464" s="576"/>
    </row>
    <row r="465" customFormat="false" ht="12.75" hidden="false" customHeight="false" outlineLevel="0" collapsed="false">
      <c r="A465" s="565" t="str">
        <f aca="false">IF(B465="","",A464+1)</f>
        <v/>
      </c>
      <c r="B465" s="576"/>
    </row>
    <row r="466" customFormat="false" ht="12.75" hidden="false" customHeight="false" outlineLevel="0" collapsed="false">
      <c r="A466" s="565" t="str">
        <f aca="false">IF(B466="","",A465+1)</f>
        <v/>
      </c>
      <c r="B466" s="576"/>
    </row>
    <row r="467" customFormat="false" ht="12.75" hidden="false" customHeight="false" outlineLevel="0" collapsed="false">
      <c r="A467" s="565" t="str">
        <f aca="false">IF(B467="","",A466+1)</f>
        <v/>
      </c>
      <c r="B467" s="576"/>
    </row>
    <row r="468" customFormat="false" ht="12.75" hidden="false" customHeight="false" outlineLevel="0" collapsed="false">
      <c r="A468" s="565" t="str">
        <f aca="false">IF(B468="","",A467+1)</f>
        <v/>
      </c>
      <c r="B468" s="576"/>
    </row>
    <row r="469" customFormat="false" ht="12.75" hidden="false" customHeight="false" outlineLevel="0" collapsed="false">
      <c r="A469" s="565" t="str">
        <f aca="false">IF(B469="","",A468+1)</f>
        <v/>
      </c>
      <c r="B469" s="576"/>
    </row>
    <row r="470" customFormat="false" ht="12.75" hidden="false" customHeight="false" outlineLevel="0" collapsed="false">
      <c r="A470" s="565" t="str">
        <f aca="false">IF(B470="","",A469+1)</f>
        <v/>
      </c>
      <c r="B470" s="576"/>
    </row>
    <row r="471" customFormat="false" ht="12.75" hidden="false" customHeight="false" outlineLevel="0" collapsed="false">
      <c r="A471" s="565" t="str">
        <f aca="false">IF(B471="","",A470+1)</f>
        <v/>
      </c>
      <c r="B471" s="576"/>
    </row>
    <row r="472" customFormat="false" ht="12.75" hidden="false" customHeight="false" outlineLevel="0" collapsed="false">
      <c r="A472" s="565" t="str">
        <f aca="false">IF(B472="","",A471+1)</f>
        <v/>
      </c>
      <c r="B472" s="576"/>
    </row>
    <row r="473" customFormat="false" ht="12.75" hidden="false" customHeight="false" outlineLevel="0" collapsed="false">
      <c r="A473" s="565" t="str">
        <f aca="false">IF(B473="","",A472+1)</f>
        <v/>
      </c>
      <c r="B473" s="576"/>
    </row>
    <row r="474" customFormat="false" ht="12.75" hidden="false" customHeight="false" outlineLevel="0" collapsed="false">
      <c r="A474" s="565" t="str">
        <f aca="false">IF(B474="","",A473+1)</f>
        <v/>
      </c>
      <c r="B474" s="576"/>
    </row>
    <row r="475" customFormat="false" ht="12.75" hidden="false" customHeight="false" outlineLevel="0" collapsed="false">
      <c r="A475" s="565" t="str">
        <f aca="false">IF(B475="","",A474+1)</f>
        <v/>
      </c>
      <c r="B475" s="576"/>
    </row>
    <row r="476" customFormat="false" ht="12.75" hidden="false" customHeight="false" outlineLevel="0" collapsed="false">
      <c r="A476" s="565" t="str">
        <f aca="false">IF(B476="","",A475+1)</f>
        <v/>
      </c>
      <c r="B476" s="576"/>
    </row>
    <row r="477" customFormat="false" ht="12.75" hidden="false" customHeight="false" outlineLevel="0" collapsed="false">
      <c r="A477" s="565" t="str">
        <f aca="false">IF(B477="","",A476+1)</f>
        <v/>
      </c>
      <c r="B477" s="576"/>
    </row>
    <row r="478" customFormat="false" ht="12.75" hidden="false" customHeight="false" outlineLevel="0" collapsed="false">
      <c r="A478" s="565" t="str">
        <f aca="false">IF(B478="","",A477+1)</f>
        <v/>
      </c>
      <c r="B478" s="576"/>
    </row>
    <row r="479" customFormat="false" ht="12.75" hidden="false" customHeight="false" outlineLevel="0" collapsed="false">
      <c r="A479" s="565" t="str">
        <f aca="false">IF(B479="","",A478+1)</f>
        <v/>
      </c>
      <c r="B479" s="576"/>
    </row>
    <row r="480" customFormat="false" ht="12.75" hidden="false" customHeight="false" outlineLevel="0" collapsed="false">
      <c r="A480" s="565" t="str">
        <f aca="false">IF(B480="","",A479+1)</f>
        <v/>
      </c>
      <c r="B480" s="576"/>
    </row>
    <row r="481" customFormat="false" ht="12.75" hidden="false" customHeight="false" outlineLevel="0" collapsed="false">
      <c r="A481" s="565" t="str">
        <f aca="false">IF(B481="","",A480+1)</f>
        <v/>
      </c>
      <c r="B481" s="576"/>
    </row>
    <row r="482" customFormat="false" ht="12.75" hidden="false" customHeight="false" outlineLevel="0" collapsed="false">
      <c r="A482" s="565" t="str">
        <f aca="false">IF(B482="","",A481+1)</f>
        <v/>
      </c>
      <c r="B482" s="576"/>
    </row>
    <row r="483" customFormat="false" ht="12.75" hidden="false" customHeight="false" outlineLevel="0" collapsed="false">
      <c r="A483" s="565" t="str">
        <f aca="false">IF(B483="","",A482+1)</f>
        <v/>
      </c>
      <c r="B483" s="576"/>
    </row>
    <row r="484" customFormat="false" ht="12.75" hidden="false" customHeight="false" outlineLevel="0" collapsed="false">
      <c r="A484" s="565" t="str">
        <f aca="false">IF(B484="","",A483+1)</f>
        <v/>
      </c>
      <c r="B484" s="576"/>
    </row>
    <row r="485" customFormat="false" ht="12.75" hidden="false" customHeight="false" outlineLevel="0" collapsed="false">
      <c r="A485" s="565" t="str">
        <f aca="false">IF(B485="","",A484+1)</f>
        <v/>
      </c>
      <c r="B485" s="576"/>
    </row>
    <row r="486" customFormat="false" ht="12.75" hidden="false" customHeight="false" outlineLevel="0" collapsed="false">
      <c r="A486" s="565" t="str">
        <f aca="false">IF(B486="","",A485+1)</f>
        <v/>
      </c>
      <c r="B486" s="576"/>
    </row>
    <row r="487" customFormat="false" ht="12.75" hidden="false" customHeight="false" outlineLevel="0" collapsed="false">
      <c r="A487" s="565" t="str">
        <f aca="false">IF(B487="","",A486+1)</f>
        <v/>
      </c>
      <c r="B487" s="576"/>
    </row>
    <row r="488" customFormat="false" ht="12.75" hidden="false" customHeight="false" outlineLevel="0" collapsed="false">
      <c r="A488" s="565" t="str">
        <f aca="false">IF(B488="","",A487+1)</f>
        <v/>
      </c>
      <c r="B488" s="576"/>
    </row>
    <row r="489" customFormat="false" ht="12.75" hidden="false" customHeight="false" outlineLevel="0" collapsed="false">
      <c r="A489" s="565" t="str">
        <f aca="false">IF(B489="","",A488+1)</f>
        <v/>
      </c>
      <c r="B489" s="576"/>
    </row>
    <row r="490" customFormat="false" ht="12.75" hidden="false" customHeight="false" outlineLevel="0" collapsed="false">
      <c r="A490" s="565" t="str">
        <f aca="false">IF(B490="","",A489+1)</f>
        <v/>
      </c>
      <c r="B490" s="576"/>
    </row>
    <row r="491" customFormat="false" ht="12.75" hidden="false" customHeight="false" outlineLevel="0" collapsed="false">
      <c r="A491" s="565" t="str">
        <f aca="false">IF(B491="","",A490+1)</f>
        <v/>
      </c>
      <c r="B491" s="576"/>
    </row>
    <row r="492" customFormat="false" ht="12.75" hidden="false" customHeight="false" outlineLevel="0" collapsed="false">
      <c r="A492" s="565" t="str">
        <f aca="false">IF(B492="","",A491+1)</f>
        <v/>
      </c>
      <c r="B492" s="576"/>
    </row>
    <row r="493" customFormat="false" ht="12.75" hidden="false" customHeight="false" outlineLevel="0" collapsed="false">
      <c r="A493" s="565" t="str">
        <f aca="false">IF(B493="","",A492+1)</f>
        <v/>
      </c>
      <c r="B493" s="576"/>
    </row>
    <row r="494" customFormat="false" ht="12.75" hidden="false" customHeight="false" outlineLevel="0" collapsed="false">
      <c r="A494" s="565" t="str">
        <f aca="false">IF(B494="","",A493+1)</f>
        <v/>
      </c>
      <c r="B494" s="576"/>
    </row>
    <row r="495" customFormat="false" ht="12.75" hidden="false" customHeight="false" outlineLevel="0" collapsed="false">
      <c r="A495" s="565" t="str">
        <f aca="false">IF(B495="","",A494+1)</f>
        <v/>
      </c>
      <c r="B495" s="576"/>
    </row>
    <row r="496" customFormat="false" ht="12.75" hidden="false" customHeight="false" outlineLevel="0" collapsed="false">
      <c r="A496" s="565" t="str">
        <f aca="false">IF(B496="","",A495+1)</f>
        <v/>
      </c>
      <c r="B496" s="576"/>
    </row>
    <row r="497" customFormat="false" ht="12.75" hidden="false" customHeight="false" outlineLevel="0" collapsed="false">
      <c r="A497" s="565" t="str">
        <f aca="false">IF(B497="","",A496+1)</f>
        <v/>
      </c>
      <c r="B497" s="576"/>
    </row>
    <row r="498" customFormat="false" ht="12.75" hidden="false" customHeight="false" outlineLevel="0" collapsed="false">
      <c r="A498" s="565" t="str">
        <f aca="false">IF(B498="","",A497+1)</f>
        <v/>
      </c>
      <c r="B498" s="576"/>
    </row>
    <row r="499" customFormat="false" ht="12.75" hidden="false" customHeight="false" outlineLevel="0" collapsed="false">
      <c r="A499" s="565" t="str">
        <f aca="false">IF(B499="","",A498+1)</f>
        <v/>
      </c>
      <c r="B499" s="576"/>
    </row>
    <row r="500" customFormat="false" ht="12.75" hidden="false" customHeight="false" outlineLevel="0" collapsed="false">
      <c r="A500" s="565" t="str">
        <f aca="false">IF(B500="","",A499+1)</f>
        <v/>
      </c>
      <c r="B500" s="576"/>
    </row>
    <row r="501" customFormat="false" ht="12.75" hidden="false" customHeight="false" outlineLevel="0" collapsed="false">
      <c r="A501" s="565" t="str">
        <f aca="false">IF(B501="","",A500+1)</f>
        <v/>
      </c>
      <c r="B501" s="570"/>
    </row>
    <row r="502" customFormat="false" ht="13.5" hidden="false" customHeight="false" outlineLevel="0" collapsed="false">
      <c r="A502" s="577"/>
      <c r="B502" s="570"/>
    </row>
    <row r="503" customFormat="false" ht="12.75" hidden="false" customHeight="false" outlineLevel="0" collapsed="false">
      <c r="A503" s="552"/>
      <c r="B503" s="551"/>
    </row>
    <row r="504" customFormat="false" ht="12.75" hidden="false" customHeight="false" outlineLevel="0" collapsed="false">
      <c r="A504" s="552"/>
      <c r="B504" s="551"/>
    </row>
    <row r="505" customFormat="false" ht="12.75" hidden="false" customHeight="false" outlineLevel="0" collapsed="false">
      <c r="A505" s="552"/>
      <c r="B505" s="551"/>
    </row>
    <row r="506" customFormat="false" ht="12.75" hidden="false" customHeight="false" outlineLevel="0" collapsed="false">
      <c r="A506" s="552"/>
      <c r="B506" s="551"/>
    </row>
    <row r="507" customFormat="false" ht="12.75" hidden="false" customHeight="false" outlineLevel="0" collapsed="false">
      <c r="A507" s="552"/>
      <c r="B507" s="551"/>
    </row>
    <row r="508" customFormat="false" ht="12.75" hidden="false" customHeight="false" outlineLevel="0" collapsed="false">
      <c r="A508" s="552"/>
      <c r="B508" s="551"/>
    </row>
    <row r="509" customFormat="false" ht="12.75" hidden="false" customHeight="false" outlineLevel="0" collapsed="false">
      <c r="A509" s="552"/>
      <c r="B509" s="551"/>
    </row>
    <row r="510" customFormat="false" ht="12.75" hidden="false" customHeight="false" outlineLevel="0" collapsed="false">
      <c r="A510" s="552"/>
      <c r="B510" s="551"/>
    </row>
    <row r="511" customFormat="false" ht="12.75" hidden="false" customHeight="false" outlineLevel="0" collapsed="false">
      <c r="A511" s="552"/>
      <c r="B511" s="551"/>
    </row>
    <row r="512" customFormat="false" ht="12.75" hidden="false" customHeight="false" outlineLevel="0" collapsed="false">
      <c r="A512" s="552"/>
      <c r="B512" s="551"/>
    </row>
    <row r="513" s="552" customFormat="true" ht="12.75" hidden="false" customHeight="false" outlineLevel="0" collapsed="false">
      <c r="B513" s="551"/>
      <c r="C513" s="551"/>
      <c r="D513" s="551"/>
      <c r="E513" s="551"/>
      <c r="F513" s="551"/>
      <c r="G513" s="551"/>
    </row>
    <row r="514" s="552" customFormat="true" ht="12.75" hidden="false" customHeight="false" outlineLevel="0" collapsed="false">
      <c r="B514" s="551"/>
      <c r="C514" s="551"/>
      <c r="D514" s="551"/>
      <c r="E514" s="551"/>
      <c r="F514" s="551"/>
      <c r="G514" s="551"/>
    </row>
    <row r="515" s="552" customFormat="true" ht="12.75" hidden="false" customHeight="false" outlineLevel="0" collapsed="false">
      <c r="B515" s="551"/>
      <c r="C515" s="551"/>
      <c r="D515" s="551"/>
      <c r="E515" s="551"/>
      <c r="F515" s="551"/>
      <c r="G515" s="551"/>
    </row>
    <row r="516" s="552" customFormat="true" ht="12.75" hidden="false" customHeight="false" outlineLevel="0" collapsed="false">
      <c r="B516" s="551"/>
      <c r="C516" s="551"/>
      <c r="D516" s="551"/>
      <c r="E516" s="551"/>
      <c r="F516" s="551"/>
      <c r="G516" s="551"/>
    </row>
    <row r="517" s="552" customFormat="true" ht="12.75" hidden="false" customHeight="false" outlineLevel="0" collapsed="false">
      <c r="B517" s="551"/>
      <c r="C517" s="551"/>
      <c r="D517" s="551"/>
      <c r="E517" s="551"/>
      <c r="F517" s="551"/>
      <c r="G517" s="551"/>
    </row>
    <row r="518" s="552" customFormat="true" ht="12.75" hidden="false" customHeight="false" outlineLevel="0" collapsed="false">
      <c r="B518" s="551"/>
      <c r="C518" s="551"/>
      <c r="D518" s="551"/>
      <c r="E518" s="551"/>
      <c r="F518" s="551"/>
      <c r="G518" s="551"/>
    </row>
    <row r="519" s="552" customFormat="true" ht="12.75" hidden="false" customHeight="false" outlineLevel="0" collapsed="false">
      <c r="B519" s="551"/>
      <c r="C519" s="551"/>
      <c r="D519" s="551"/>
      <c r="E519" s="551"/>
      <c r="F519" s="551"/>
      <c r="G519" s="551"/>
    </row>
    <row r="520" s="552" customFormat="true" ht="12.75" hidden="false" customHeight="false" outlineLevel="0" collapsed="false">
      <c r="B520" s="551"/>
      <c r="C520" s="551"/>
      <c r="D520" s="551"/>
      <c r="E520" s="551"/>
      <c r="F520" s="551"/>
      <c r="G520" s="551"/>
    </row>
    <row r="521" s="552" customFormat="true" ht="12.75" hidden="false" customHeight="false" outlineLevel="0" collapsed="false">
      <c r="B521" s="551"/>
      <c r="C521" s="551"/>
      <c r="D521" s="551"/>
      <c r="E521" s="551"/>
      <c r="F521" s="551"/>
      <c r="G521" s="551"/>
    </row>
    <row r="522" s="552" customFormat="true" ht="12.75" hidden="false" customHeight="false" outlineLevel="0" collapsed="false">
      <c r="B522" s="551"/>
      <c r="C522" s="551"/>
      <c r="D522" s="551"/>
      <c r="E522" s="551"/>
      <c r="F522" s="551"/>
      <c r="G522" s="551"/>
    </row>
    <row r="523" s="552" customFormat="true" ht="12.75" hidden="false" customHeight="false" outlineLevel="0" collapsed="false">
      <c r="B523" s="551"/>
      <c r="C523" s="551"/>
      <c r="D523" s="551"/>
      <c r="E523" s="551"/>
      <c r="F523" s="551"/>
      <c r="G523" s="551"/>
    </row>
    <row r="524" s="552" customFormat="true" ht="12.75" hidden="false" customHeight="false" outlineLevel="0" collapsed="false">
      <c r="B524" s="551"/>
      <c r="C524" s="551"/>
      <c r="D524" s="551"/>
      <c r="E524" s="551"/>
      <c r="F524" s="551"/>
      <c r="G524" s="551"/>
    </row>
    <row r="525" s="552" customFormat="true" ht="12.75" hidden="false" customHeight="false" outlineLevel="0" collapsed="false">
      <c r="B525" s="551"/>
      <c r="C525" s="551"/>
      <c r="D525" s="551"/>
      <c r="E525" s="551"/>
      <c r="F525" s="551"/>
      <c r="G525" s="551"/>
    </row>
    <row r="526" s="552" customFormat="true" ht="12.75" hidden="false" customHeight="false" outlineLevel="0" collapsed="false">
      <c r="B526" s="551"/>
      <c r="C526" s="551"/>
      <c r="D526" s="551"/>
      <c r="E526" s="551"/>
      <c r="F526" s="551"/>
      <c r="G526" s="551"/>
    </row>
    <row r="527" s="552" customFormat="true" ht="12.75" hidden="false" customHeight="false" outlineLevel="0" collapsed="false">
      <c r="B527" s="551"/>
      <c r="C527" s="551"/>
      <c r="D527" s="551"/>
      <c r="E527" s="551"/>
      <c r="F527" s="551"/>
      <c r="G527" s="551"/>
    </row>
    <row r="528" s="552" customFormat="true" ht="12.75" hidden="false" customHeight="false" outlineLevel="0" collapsed="false">
      <c r="B528" s="551"/>
      <c r="C528" s="551"/>
      <c r="D528" s="551"/>
      <c r="E528" s="551"/>
      <c r="F528" s="551"/>
      <c r="G528" s="551"/>
    </row>
    <row r="529" s="552" customFormat="true" ht="12.75" hidden="false" customHeight="false" outlineLevel="0" collapsed="false">
      <c r="B529" s="551"/>
      <c r="C529" s="551"/>
      <c r="D529" s="551"/>
      <c r="E529" s="551"/>
      <c r="F529" s="551"/>
      <c r="G529" s="551"/>
    </row>
    <row r="530" s="552" customFormat="true" ht="12.75" hidden="false" customHeight="false" outlineLevel="0" collapsed="false">
      <c r="B530" s="551"/>
      <c r="C530" s="551"/>
      <c r="D530" s="551"/>
      <c r="E530" s="551"/>
      <c r="F530" s="551"/>
      <c r="G530" s="551"/>
    </row>
    <row r="531" s="552" customFormat="true" ht="12.75" hidden="false" customHeight="false" outlineLevel="0" collapsed="false">
      <c r="B531" s="551"/>
      <c r="C531" s="551"/>
      <c r="D531" s="551"/>
      <c r="E531" s="551"/>
      <c r="F531" s="551"/>
      <c r="G531" s="551"/>
    </row>
    <row r="532" s="552" customFormat="true" ht="12.75" hidden="false" customHeight="false" outlineLevel="0" collapsed="false">
      <c r="B532" s="551"/>
      <c r="C532" s="551"/>
      <c r="D532" s="551"/>
      <c r="E532" s="551"/>
      <c r="F532" s="551"/>
      <c r="G532" s="551"/>
    </row>
    <row r="533" s="552" customFormat="true" ht="12.75" hidden="false" customHeight="false" outlineLevel="0" collapsed="false">
      <c r="B533" s="551"/>
      <c r="C533" s="551"/>
      <c r="D533" s="551"/>
      <c r="E533" s="551"/>
      <c r="F533" s="551"/>
      <c r="G533" s="551"/>
    </row>
    <row r="534" s="552" customFormat="true" ht="12.75" hidden="false" customHeight="false" outlineLevel="0" collapsed="false">
      <c r="B534" s="551"/>
      <c r="C534" s="551"/>
      <c r="D534" s="551"/>
      <c r="E534" s="551"/>
      <c r="F534" s="551"/>
      <c r="G534" s="551"/>
    </row>
    <row r="535" s="552" customFormat="true" ht="12.75" hidden="false" customHeight="false" outlineLevel="0" collapsed="false">
      <c r="B535" s="551"/>
      <c r="C535" s="551"/>
      <c r="D535" s="551"/>
      <c r="E535" s="551"/>
      <c r="F535" s="551"/>
      <c r="G535" s="551"/>
    </row>
    <row r="536" s="552" customFormat="true" ht="12.75" hidden="false" customHeight="false" outlineLevel="0" collapsed="false">
      <c r="B536" s="551"/>
      <c r="C536" s="551"/>
      <c r="D536" s="551"/>
      <c r="E536" s="551"/>
      <c r="F536" s="551"/>
      <c r="G536" s="551"/>
    </row>
    <row r="537" s="552" customFormat="true" ht="12.75" hidden="false" customHeight="false" outlineLevel="0" collapsed="false">
      <c r="B537" s="551"/>
      <c r="C537" s="551"/>
      <c r="D537" s="551"/>
      <c r="E537" s="551"/>
      <c r="F537" s="551"/>
      <c r="G537" s="551"/>
    </row>
    <row r="538" s="552" customFormat="true" ht="12.75" hidden="false" customHeight="false" outlineLevel="0" collapsed="false">
      <c r="B538" s="551"/>
      <c r="C538" s="551"/>
      <c r="D538" s="551"/>
      <c r="E538" s="551"/>
      <c r="F538" s="551"/>
      <c r="G538" s="551"/>
    </row>
    <row r="539" s="552" customFormat="true" ht="12.75" hidden="false" customHeight="false" outlineLevel="0" collapsed="false">
      <c r="B539" s="551"/>
      <c r="C539" s="551"/>
      <c r="D539" s="551"/>
      <c r="E539" s="551"/>
      <c r="F539" s="551"/>
      <c r="G539" s="551"/>
    </row>
    <row r="540" s="552" customFormat="true" ht="12.75" hidden="false" customHeight="false" outlineLevel="0" collapsed="false">
      <c r="B540" s="551"/>
      <c r="C540" s="551"/>
      <c r="D540" s="551"/>
      <c r="E540" s="551"/>
      <c r="F540" s="551"/>
      <c r="G540" s="551"/>
    </row>
    <row r="541" s="552" customFormat="true" ht="12.75" hidden="false" customHeight="false" outlineLevel="0" collapsed="false">
      <c r="B541" s="551"/>
      <c r="C541" s="551"/>
      <c r="D541" s="551"/>
      <c r="E541" s="551"/>
      <c r="F541" s="551"/>
      <c r="G541" s="551"/>
    </row>
    <row r="542" s="552" customFormat="true" ht="12.75" hidden="false" customHeight="false" outlineLevel="0" collapsed="false">
      <c r="B542" s="551"/>
      <c r="C542" s="551"/>
      <c r="D542" s="551"/>
      <c r="E542" s="551"/>
      <c r="F542" s="551"/>
      <c r="G542" s="551"/>
    </row>
    <row r="543" s="552" customFormat="true" ht="12.75" hidden="false" customHeight="false" outlineLevel="0" collapsed="false">
      <c r="B543" s="551"/>
      <c r="C543" s="551"/>
      <c r="D543" s="551"/>
      <c r="E543" s="551"/>
      <c r="F543" s="551"/>
      <c r="G543" s="551"/>
    </row>
    <row r="544" s="552" customFormat="true" ht="12.75" hidden="false" customHeight="false" outlineLevel="0" collapsed="false">
      <c r="B544" s="551"/>
      <c r="C544" s="551"/>
      <c r="D544" s="551"/>
      <c r="E544" s="551"/>
      <c r="F544" s="551"/>
      <c r="G544" s="551"/>
    </row>
    <row r="545" s="552" customFormat="true" ht="12.75" hidden="false" customHeight="false" outlineLevel="0" collapsed="false">
      <c r="B545" s="551"/>
      <c r="C545" s="551"/>
      <c r="D545" s="551"/>
      <c r="E545" s="551"/>
      <c r="F545" s="551"/>
      <c r="G545" s="551"/>
    </row>
    <row r="546" s="552" customFormat="true" ht="12.75" hidden="false" customHeight="false" outlineLevel="0" collapsed="false">
      <c r="B546" s="551"/>
      <c r="C546" s="551"/>
      <c r="D546" s="551"/>
      <c r="E546" s="551"/>
      <c r="F546" s="551"/>
      <c r="G546" s="551"/>
    </row>
    <row r="547" s="552" customFormat="true" ht="12.75" hidden="false" customHeight="false" outlineLevel="0" collapsed="false">
      <c r="B547" s="551"/>
      <c r="C547" s="551"/>
      <c r="D547" s="551"/>
      <c r="E547" s="551"/>
      <c r="F547" s="551"/>
      <c r="G547" s="551"/>
    </row>
    <row r="548" s="552" customFormat="true" ht="12.75" hidden="false" customHeight="false" outlineLevel="0" collapsed="false">
      <c r="B548" s="551"/>
      <c r="C548" s="551"/>
      <c r="D548" s="551"/>
      <c r="E548" s="551"/>
      <c r="F548" s="551"/>
      <c r="G548" s="551"/>
    </row>
    <row r="549" s="552" customFormat="true" ht="12.75" hidden="false" customHeight="false" outlineLevel="0" collapsed="false">
      <c r="B549" s="551"/>
      <c r="C549" s="551"/>
      <c r="D549" s="551"/>
      <c r="E549" s="551"/>
      <c r="F549" s="551"/>
      <c r="G549" s="551"/>
    </row>
    <row r="550" s="552" customFormat="true" ht="12.75" hidden="false" customHeight="false" outlineLevel="0" collapsed="false">
      <c r="B550" s="551"/>
      <c r="C550" s="551"/>
      <c r="D550" s="551"/>
      <c r="E550" s="551"/>
      <c r="F550" s="551"/>
      <c r="G550" s="551"/>
    </row>
    <row r="551" s="552" customFormat="true" ht="12.75" hidden="false" customHeight="false" outlineLevel="0" collapsed="false">
      <c r="B551" s="551"/>
      <c r="C551" s="551"/>
      <c r="D551" s="551"/>
      <c r="E551" s="551"/>
      <c r="F551" s="551"/>
      <c r="G551" s="551"/>
    </row>
    <row r="552" s="552" customFormat="true" ht="12.75" hidden="false" customHeight="false" outlineLevel="0" collapsed="false">
      <c r="B552" s="551"/>
      <c r="C552" s="551"/>
      <c r="D552" s="551"/>
      <c r="E552" s="551"/>
      <c r="F552" s="551"/>
      <c r="G552" s="551"/>
    </row>
    <row r="553" s="552" customFormat="true" ht="12.75" hidden="false" customHeight="false" outlineLevel="0" collapsed="false">
      <c r="B553" s="551"/>
      <c r="C553" s="551"/>
      <c r="D553" s="551"/>
      <c r="E553" s="551"/>
      <c r="F553" s="551"/>
      <c r="G553" s="551"/>
    </row>
    <row r="554" s="552" customFormat="true" ht="12.75" hidden="false" customHeight="false" outlineLevel="0" collapsed="false">
      <c r="B554" s="551"/>
      <c r="C554" s="551"/>
      <c r="D554" s="551"/>
      <c r="E554" s="551"/>
      <c r="F554" s="551"/>
      <c r="G554" s="551"/>
    </row>
    <row r="555" s="552" customFormat="true" ht="12.75" hidden="false" customHeight="false" outlineLevel="0" collapsed="false">
      <c r="B555" s="551"/>
      <c r="C555" s="551"/>
      <c r="D555" s="551"/>
      <c r="E555" s="551"/>
      <c r="F555" s="551"/>
      <c r="G555" s="551"/>
    </row>
    <row r="556" s="552" customFormat="true" ht="12.75" hidden="false" customHeight="false" outlineLevel="0" collapsed="false">
      <c r="B556" s="551"/>
      <c r="C556" s="551"/>
      <c r="D556" s="551"/>
      <c r="E556" s="551"/>
      <c r="F556" s="551"/>
      <c r="G556" s="551"/>
    </row>
    <row r="557" s="552" customFormat="true" ht="12.75" hidden="false" customHeight="false" outlineLevel="0" collapsed="false">
      <c r="B557" s="551"/>
      <c r="C557" s="551"/>
      <c r="D557" s="551"/>
      <c r="E557" s="551"/>
      <c r="F557" s="551"/>
      <c r="G557" s="551"/>
    </row>
    <row r="558" s="552" customFormat="true" ht="12.75" hidden="false" customHeight="false" outlineLevel="0" collapsed="false">
      <c r="B558" s="551"/>
      <c r="C558" s="551"/>
      <c r="D558" s="551"/>
      <c r="E558" s="551"/>
      <c r="F558" s="551"/>
      <c r="G558" s="551"/>
    </row>
    <row r="559" s="552" customFormat="true" ht="12.75" hidden="false" customHeight="false" outlineLevel="0" collapsed="false">
      <c r="B559" s="551"/>
      <c r="C559" s="551"/>
      <c r="D559" s="551"/>
      <c r="E559" s="551"/>
      <c r="F559" s="551"/>
      <c r="G559" s="551"/>
    </row>
    <row r="560" s="552" customFormat="true" ht="12.75" hidden="false" customHeight="false" outlineLevel="0" collapsed="false">
      <c r="B560" s="551"/>
      <c r="C560" s="551"/>
      <c r="D560" s="551"/>
      <c r="E560" s="551"/>
      <c r="F560" s="551"/>
      <c r="G560" s="551"/>
    </row>
    <row r="561" s="552" customFormat="true" ht="12.75" hidden="false" customHeight="false" outlineLevel="0" collapsed="false">
      <c r="B561" s="551"/>
      <c r="C561" s="551"/>
      <c r="D561" s="551"/>
      <c r="E561" s="551"/>
      <c r="F561" s="551"/>
      <c r="G561" s="551"/>
    </row>
    <row r="562" s="552" customFormat="true" ht="12.75" hidden="false" customHeight="false" outlineLevel="0" collapsed="false">
      <c r="B562" s="551"/>
      <c r="C562" s="551"/>
      <c r="D562" s="551"/>
      <c r="E562" s="551"/>
      <c r="F562" s="551"/>
      <c r="G562" s="551"/>
    </row>
    <row r="563" s="552" customFormat="true" ht="12.75" hidden="false" customHeight="false" outlineLevel="0" collapsed="false">
      <c r="B563" s="551"/>
      <c r="C563" s="551"/>
      <c r="D563" s="551"/>
      <c r="E563" s="551"/>
      <c r="F563" s="551"/>
      <c r="G563" s="551"/>
    </row>
    <row r="564" s="552" customFormat="true" ht="12.75" hidden="false" customHeight="false" outlineLevel="0" collapsed="false">
      <c r="B564" s="551"/>
      <c r="C564" s="551"/>
      <c r="D564" s="551"/>
      <c r="E564" s="551"/>
      <c r="F564" s="551"/>
      <c r="G564" s="551"/>
    </row>
    <row r="565" s="552" customFormat="true" ht="12.75" hidden="false" customHeight="false" outlineLevel="0" collapsed="false">
      <c r="B565" s="551"/>
      <c r="C565" s="551"/>
      <c r="D565" s="551"/>
      <c r="E565" s="551"/>
      <c r="F565" s="551"/>
      <c r="G565" s="551"/>
    </row>
    <row r="566" s="552" customFormat="true" ht="12.75" hidden="false" customHeight="false" outlineLevel="0" collapsed="false">
      <c r="B566" s="551"/>
      <c r="C566" s="551"/>
      <c r="D566" s="551"/>
      <c r="E566" s="551"/>
      <c r="F566" s="551"/>
      <c r="G566" s="551"/>
    </row>
    <row r="567" s="552" customFormat="true" ht="12.75" hidden="false" customHeight="false" outlineLevel="0" collapsed="false">
      <c r="B567" s="551"/>
      <c r="C567" s="551"/>
      <c r="D567" s="551"/>
      <c r="E567" s="551"/>
      <c r="F567" s="551"/>
      <c r="G567" s="551"/>
    </row>
    <row r="568" s="552" customFormat="true" ht="12.75" hidden="false" customHeight="false" outlineLevel="0" collapsed="false">
      <c r="B568" s="551"/>
      <c r="C568" s="551"/>
      <c r="D568" s="551"/>
      <c r="E568" s="551"/>
      <c r="F568" s="551"/>
      <c r="G568" s="551"/>
    </row>
    <row r="569" s="552" customFormat="true" ht="12.75" hidden="false" customHeight="false" outlineLevel="0" collapsed="false">
      <c r="B569" s="551"/>
      <c r="C569" s="551"/>
      <c r="D569" s="551"/>
      <c r="E569" s="551"/>
      <c r="F569" s="551"/>
      <c r="G569" s="551"/>
    </row>
    <row r="570" s="552" customFormat="true" ht="12.75" hidden="false" customHeight="false" outlineLevel="0" collapsed="false">
      <c r="B570" s="551"/>
      <c r="C570" s="551"/>
      <c r="D570" s="551"/>
      <c r="E570" s="551"/>
      <c r="F570" s="551"/>
      <c r="G570" s="551"/>
    </row>
    <row r="571" s="552" customFormat="true" ht="12.75" hidden="false" customHeight="false" outlineLevel="0" collapsed="false">
      <c r="B571" s="551"/>
      <c r="C571" s="551"/>
      <c r="D571" s="551"/>
      <c r="E571" s="551"/>
      <c r="F571" s="551"/>
      <c r="G571" s="551"/>
    </row>
    <row r="572" s="552" customFormat="true" ht="12.75" hidden="false" customHeight="false" outlineLevel="0" collapsed="false">
      <c r="B572" s="551"/>
      <c r="C572" s="551"/>
      <c r="D572" s="551"/>
      <c r="E572" s="551"/>
      <c r="F572" s="551"/>
      <c r="G572" s="551"/>
    </row>
    <row r="573" s="552" customFormat="true" ht="12.75" hidden="false" customHeight="false" outlineLevel="0" collapsed="false">
      <c r="B573" s="551"/>
      <c r="C573" s="551"/>
      <c r="D573" s="551"/>
      <c r="E573" s="551"/>
      <c r="F573" s="551"/>
      <c r="G573" s="551"/>
    </row>
    <row r="574" s="552" customFormat="true" ht="12.75" hidden="false" customHeight="false" outlineLevel="0" collapsed="false">
      <c r="B574" s="551"/>
      <c r="C574" s="551"/>
      <c r="D574" s="551"/>
      <c r="E574" s="551"/>
      <c r="F574" s="551"/>
      <c r="G574" s="551"/>
    </row>
    <row r="575" s="552" customFormat="true" ht="12.75" hidden="false" customHeight="false" outlineLevel="0" collapsed="false">
      <c r="B575" s="551"/>
      <c r="C575" s="551"/>
      <c r="D575" s="551"/>
      <c r="E575" s="551"/>
      <c r="F575" s="551"/>
      <c r="G575" s="551"/>
    </row>
    <row r="576" s="552" customFormat="true" ht="12.75" hidden="false" customHeight="false" outlineLevel="0" collapsed="false">
      <c r="B576" s="551"/>
      <c r="C576" s="551"/>
      <c r="D576" s="551"/>
      <c r="E576" s="551"/>
      <c r="F576" s="551"/>
      <c r="G576" s="551"/>
    </row>
    <row r="577" s="552" customFormat="true" ht="12.75" hidden="false" customHeight="false" outlineLevel="0" collapsed="false">
      <c r="B577" s="551"/>
      <c r="C577" s="551"/>
      <c r="D577" s="551"/>
      <c r="E577" s="551"/>
      <c r="F577" s="551"/>
      <c r="G577" s="551"/>
    </row>
    <row r="578" s="552" customFormat="true" ht="12.75" hidden="false" customHeight="false" outlineLevel="0" collapsed="false">
      <c r="B578" s="551"/>
      <c r="C578" s="551"/>
      <c r="D578" s="551"/>
      <c r="E578" s="551"/>
      <c r="F578" s="551"/>
      <c r="G578" s="551"/>
    </row>
    <row r="579" s="552" customFormat="true" ht="12.75" hidden="false" customHeight="false" outlineLevel="0" collapsed="false">
      <c r="B579" s="551"/>
      <c r="C579" s="551"/>
      <c r="D579" s="551"/>
      <c r="E579" s="551"/>
      <c r="F579" s="551"/>
      <c r="G579" s="551"/>
    </row>
    <row r="580" s="552" customFormat="true" ht="12.75" hidden="false" customHeight="false" outlineLevel="0" collapsed="false">
      <c r="B580" s="551"/>
      <c r="C580" s="551"/>
      <c r="D580" s="551"/>
      <c r="E580" s="551"/>
      <c r="F580" s="551"/>
      <c r="G580" s="551"/>
    </row>
    <row r="581" s="552" customFormat="true" ht="12.75" hidden="false" customHeight="false" outlineLevel="0" collapsed="false">
      <c r="B581" s="551"/>
      <c r="C581" s="551"/>
      <c r="D581" s="551"/>
      <c r="E581" s="551"/>
      <c r="F581" s="551"/>
      <c r="G581" s="551"/>
    </row>
    <row r="582" s="552" customFormat="true" ht="12.75" hidden="false" customHeight="false" outlineLevel="0" collapsed="false">
      <c r="B582" s="551"/>
      <c r="C582" s="551"/>
      <c r="D582" s="551"/>
      <c r="E582" s="551"/>
      <c r="F582" s="551"/>
      <c r="G582" s="551"/>
    </row>
    <row r="583" s="552" customFormat="true" ht="12.75" hidden="false" customHeight="false" outlineLevel="0" collapsed="false">
      <c r="B583" s="551"/>
      <c r="C583" s="551"/>
      <c r="D583" s="551"/>
      <c r="E583" s="551"/>
      <c r="F583" s="551"/>
      <c r="G583" s="551"/>
    </row>
    <row r="584" s="552" customFormat="true" ht="12.75" hidden="false" customHeight="false" outlineLevel="0" collapsed="false">
      <c r="B584" s="551"/>
      <c r="C584" s="551"/>
      <c r="D584" s="551"/>
      <c r="E584" s="551"/>
      <c r="F584" s="551"/>
      <c r="G584" s="551"/>
    </row>
    <row r="585" s="552" customFormat="true" ht="12.75" hidden="false" customHeight="false" outlineLevel="0" collapsed="false">
      <c r="B585" s="551"/>
      <c r="C585" s="551"/>
      <c r="D585" s="551"/>
      <c r="E585" s="551"/>
      <c r="F585" s="551"/>
      <c r="G585" s="551"/>
    </row>
    <row r="586" s="552" customFormat="true" ht="12.75" hidden="false" customHeight="false" outlineLevel="0" collapsed="false">
      <c r="B586" s="551"/>
      <c r="C586" s="551"/>
      <c r="D586" s="551"/>
      <c r="E586" s="551"/>
      <c r="F586" s="551"/>
      <c r="G586" s="551"/>
    </row>
    <row r="587" s="552" customFormat="true" ht="12.75" hidden="false" customHeight="false" outlineLevel="0" collapsed="false">
      <c r="B587" s="551"/>
      <c r="C587" s="551"/>
      <c r="D587" s="551"/>
      <c r="E587" s="551"/>
      <c r="F587" s="551"/>
      <c r="G587" s="551"/>
    </row>
    <row r="588" s="552" customFormat="true" ht="12.75" hidden="false" customHeight="false" outlineLevel="0" collapsed="false">
      <c r="B588" s="551"/>
      <c r="C588" s="551"/>
      <c r="D588" s="551"/>
      <c r="E588" s="551"/>
      <c r="F588" s="551"/>
      <c r="G588" s="551"/>
    </row>
    <row r="589" s="552" customFormat="true" ht="12.75" hidden="false" customHeight="false" outlineLevel="0" collapsed="false">
      <c r="B589" s="551"/>
      <c r="C589" s="551"/>
      <c r="D589" s="551"/>
      <c r="E589" s="551"/>
      <c r="F589" s="551"/>
      <c r="G589" s="551"/>
    </row>
    <row r="590" s="552" customFormat="true" ht="12.75" hidden="false" customHeight="false" outlineLevel="0" collapsed="false">
      <c r="B590" s="551"/>
      <c r="C590" s="551"/>
      <c r="D590" s="551"/>
      <c r="E590" s="551"/>
      <c r="F590" s="551"/>
      <c r="G590" s="551"/>
    </row>
    <row r="591" s="552" customFormat="true" ht="12.75" hidden="false" customHeight="false" outlineLevel="0" collapsed="false">
      <c r="B591" s="551"/>
      <c r="C591" s="551"/>
      <c r="D591" s="551"/>
      <c r="E591" s="551"/>
      <c r="F591" s="551"/>
      <c r="G591" s="551"/>
    </row>
    <row r="592" s="552" customFormat="true" ht="12.75" hidden="false" customHeight="false" outlineLevel="0" collapsed="false">
      <c r="B592" s="551"/>
      <c r="C592" s="551"/>
      <c r="D592" s="551"/>
      <c r="E592" s="551"/>
      <c r="F592" s="551"/>
      <c r="G592" s="551"/>
    </row>
    <row r="593" s="552" customFormat="true" ht="12.75" hidden="false" customHeight="false" outlineLevel="0" collapsed="false">
      <c r="B593" s="551"/>
      <c r="C593" s="551"/>
      <c r="D593" s="551"/>
      <c r="E593" s="551"/>
      <c r="F593" s="551"/>
      <c r="G593" s="551"/>
    </row>
    <row r="594" s="552" customFormat="true" ht="12.75" hidden="false" customHeight="false" outlineLevel="0" collapsed="false">
      <c r="B594" s="551"/>
      <c r="C594" s="551"/>
      <c r="D594" s="551"/>
      <c r="E594" s="551"/>
      <c r="F594" s="551"/>
      <c r="G594" s="551"/>
    </row>
    <row r="595" s="552" customFormat="true" ht="12.75" hidden="false" customHeight="false" outlineLevel="0" collapsed="false">
      <c r="B595" s="551"/>
      <c r="C595" s="551"/>
      <c r="D595" s="551"/>
      <c r="E595" s="551"/>
      <c r="F595" s="551"/>
      <c r="G595" s="551"/>
    </row>
    <row r="596" s="552" customFormat="true" ht="12.75" hidden="false" customHeight="false" outlineLevel="0" collapsed="false">
      <c r="B596" s="551"/>
      <c r="C596" s="551"/>
      <c r="D596" s="551"/>
      <c r="E596" s="551"/>
      <c r="F596" s="551"/>
      <c r="G596" s="551"/>
    </row>
    <row r="597" s="552" customFormat="true" ht="12.75" hidden="false" customHeight="false" outlineLevel="0" collapsed="false">
      <c r="B597" s="551"/>
      <c r="C597" s="551"/>
      <c r="D597" s="551"/>
      <c r="E597" s="551"/>
      <c r="F597" s="551"/>
      <c r="G597" s="551"/>
    </row>
    <row r="598" s="552" customFormat="true" ht="12.75" hidden="false" customHeight="false" outlineLevel="0" collapsed="false">
      <c r="B598" s="551"/>
      <c r="C598" s="551"/>
      <c r="D598" s="551"/>
      <c r="E598" s="551"/>
      <c r="F598" s="551"/>
      <c r="G598" s="551"/>
    </row>
    <row r="599" s="552" customFormat="true" ht="12.75" hidden="false" customHeight="false" outlineLevel="0" collapsed="false">
      <c r="B599" s="551"/>
      <c r="C599" s="551"/>
      <c r="D599" s="551"/>
      <c r="E599" s="551"/>
      <c r="F599" s="551"/>
      <c r="G599" s="551"/>
    </row>
    <row r="600" s="552" customFormat="true" ht="12.75" hidden="false" customHeight="false" outlineLevel="0" collapsed="false">
      <c r="B600" s="551"/>
      <c r="C600" s="551"/>
      <c r="D600" s="551"/>
      <c r="E600" s="551"/>
      <c r="F600" s="551"/>
      <c r="G600" s="551"/>
    </row>
    <row r="601" s="552" customFormat="true" ht="12.75" hidden="false" customHeight="false" outlineLevel="0" collapsed="false">
      <c r="B601" s="551"/>
      <c r="C601" s="551"/>
      <c r="D601" s="551"/>
      <c r="E601" s="551"/>
      <c r="F601" s="551"/>
      <c r="G601" s="551"/>
    </row>
    <row r="602" s="552" customFormat="true" ht="12.75" hidden="false" customHeight="false" outlineLevel="0" collapsed="false">
      <c r="B602" s="551"/>
      <c r="C602" s="551"/>
      <c r="D602" s="551"/>
      <c r="E602" s="551"/>
      <c r="F602" s="551"/>
      <c r="G602" s="551"/>
    </row>
    <row r="603" s="552" customFormat="true" ht="12.75" hidden="false" customHeight="false" outlineLevel="0" collapsed="false">
      <c r="B603" s="551"/>
      <c r="C603" s="551"/>
      <c r="D603" s="551"/>
      <c r="E603" s="551"/>
      <c r="F603" s="551"/>
      <c r="G603" s="551"/>
    </row>
    <row r="604" s="552" customFormat="true" ht="12.75" hidden="false" customHeight="false" outlineLevel="0" collapsed="false">
      <c r="B604" s="551"/>
      <c r="C604" s="551"/>
      <c r="D604" s="551"/>
      <c r="E604" s="551"/>
      <c r="F604" s="551"/>
      <c r="G604" s="551"/>
    </row>
    <row r="605" s="552" customFormat="true" ht="12.75" hidden="false" customHeight="false" outlineLevel="0" collapsed="false">
      <c r="B605" s="551"/>
      <c r="C605" s="551"/>
      <c r="D605" s="551"/>
      <c r="E605" s="551"/>
      <c r="F605" s="551"/>
      <c r="G605" s="551"/>
    </row>
    <row r="606" s="552" customFormat="true" ht="12.75" hidden="false" customHeight="false" outlineLevel="0" collapsed="false">
      <c r="B606" s="551"/>
      <c r="C606" s="551"/>
      <c r="D606" s="551"/>
      <c r="E606" s="551"/>
      <c r="F606" s="551"/>
      <c r="G606" s="551"/>
    </row>
    <row r="607" s="552" customFormat="true" ht="12.75" hidden="false" customHeight="false" outlineLevel="0" collapsed="false">
      <c r="B607" s="551"/>
      <c r="C607" s="551"/>
      <c r="D607" s="551"/>
      <c r="E607" s="551"/>
      <c r="F607" s="551"/>
      <c r="G607" s="551"/>
    </row>
    <row r="608" s="552" customFormat="true" ht="12.75" hidden="false" customHeight="false" outlineLevel="0" collapsed="false">
      <c r="B608" s="551"/>
      <c r="C608" s="551"/>
      <c r="D608" s="551"/>
      <c r="E608" s="551"/>
      <c r="F608" s="551"/>
      <c r="G608" s="551"/>
    </row>
    <row r="609" s="552" customFormat="true" ht="12.75" hidden="false" customHeight="false" outlineLevel="0" collapsed="false">
      <c r="B609" s="551"/>
      <c r="C609" s="551"/>
      <c r="D609" s="551"/>
      <c r="E609" s="551"/>
      <c r="F609" s="551"/>
      <c r="G609" s="551"/>
    </row>
    <row r="610" s="552" customFormat="true" ht="12.75" hidden="false" customHeight="false" outlineLevel="0" collapsed="false">
      <c r="B610" s="551"/>
      <c r="C610" s="551"/>
      <c r="D610" s="551"/>
      <c r="E610" s="551"/>
      <c r="F610" s="551"/>
      <c r="G610" s="551"/>
    </row>
    <row r="611" s="552" customFormat="true" ht="12.75" hidden="false" customHeight="false" outlineLevel="0" collapsed="false">
      <c r="B611" s="551"/>
      <c r="C611" s="551"/>
      <c r="D611" s="551"/>
      <c r="E611" s="551"/>
      <c r="F611" s="551"/>
      <c r="G611" s="551"/>
    </row>
    <row r="612" s="552" customFormat="true" ht="12.75" hidden="false" customHeight="false" outlineLevel="0" collapsed="false">
      <c r="B612" s="551"/>
      <c r="C612" s="551"/>
      <c r="D612" s="551"/>
      <c r="E612" s="551"/>
      <c r="F612" s="551"/>
      <c r="G612" s="551"/>
    </row>
    <row r="613" s="552" customFormat="true" ht="12.75" hidden="false" customHeight="false" outlineLevel="0" collapsed="false">
      <c r="B613" s="551"/>
      <c r="C613" s="551"/>
      <c r="D613" s="551"/>
      <c r="E613" s="551"/>
      <c r="F613" s="551"/>
      <c r="G613" s="551"/>
    </row>
    <row r="614" s="552" customFormat="true" ht="12.75" hidden="false" customHeight="false" outlineLevel="0" collapsed="false">
      <c r="B614" s="551"/>
      <c r="C614" s="551"/>
      <c r="D614" s="551"/>
      <c r="E614" s="551"/>
      <c r="F614" s="551"/>
      <c r="G614" s="551"/>
    </row>
    <row r="615" s="552" customFormat="true" ht="12.75" hidden="false" customHeight="false" outlineLevel="0" collapsed="false">
      <c r="B615" s="551"/>
      <c r="C615" s="551"/>
      <c r="D615" s="551"/>
      <c r="E615" s="551"/>
      <c r="F615" s="551"/>
      <c r="G615" s="551"/>
    </row>
    <row r="616" s="552" customFormat="true" ht="12.75" hidden="false" customHeight="false" outlineLevel="0" collapsed="false">
      <c r="B616" s="551"/>
      <c r="C616" s="551"/>
      <c r="D616" s="551"/>
      <c r="E616" s="551"/>
      <c r="F616" s="551"/>
      <c r="G616" s="551"/>
    </row>
    <row r="617" s="552" customFormat="true" ht="12.75" hidden="false" customHeight="false" outlineLevel="0" collapsed="false">
      <c r="B617" s="551"/>
      <c r="C617" s="551"/>
      <c r="D617" s="551"/>
      <c r="E617" s="551"/>
      <c r="F617" s="551"/>
      <c r="G617" s="551"/>
    </row>
    <row r="618" s="552" customFormat="true" ht="12.75" hidden="false" customHeight="false" outlineLevel="0" collapsed="false">
      <c r="B618" s="551"/>
      <c r="C618" s="551"/>
      <c r="D618" s="551"/>
      <c r="E618" s="551"/>
      <c r="F618" s="551"/>
      <c r="G618" s="551"/>
    </row>
    <row r="619" s="552" customFormat="true" ht="12.75" hidden="false" customHeight="false" outlineLevel="0" collapsed="false">
      <c r="B619" s="551"/>
      <c r="C619" s="551"/>
      <c r="D619" s="551"/>
      <c r="E619" s="551"/>
      <c r="F619" s="551"/>
      <c r="G619" s="551"/>
    </row>
    <row r="620" s="552" customFormat="true" ht="12.75" hidden="false" customHeight="false" outlineLevel="0" collapsed="false">
      <c r="B620" s="551"/>
      <c r="C620" s="551"/>
      <c r="D620" s="551"/>
      <c r="E620" s="551"/>
      <c r="F620" s="551"/>
      <c r="G620" s="551"/>
    </row>
    <row r="621" s="552" customFormat="true" ht="12.75" hidden="false" customHeight="false" outlineLevel="0" collapsed="false">
      <c r="B621" s="551"/>
      <c r="C621" s="551"/>
      <c r="D621" s="551"/>
      <c r="E621" s="551"/>
      <c r="F621" s="551"/>
      <c r="G621" s="551"/>
    </row>
    <row r="622" s="552" customFormat="true" ht="12.75" hidden="false" customHeight="false" outlineLevel="0" collapsed="false">
      <c r="B622" s="551"/>
      <c r="C622" s="551"/>
      <c r="D622" s="551"/>
      <c r="E622" s="551"/>
      <c r="F622" s="551"/>
      <c r="G622" s="551"/>
    </row>
    <row r="623" s="552" customFormat="true" ht="12.75" hidden="false" customHeight="false" outlineLevel="0" collapsed="false">
      <c r="B623" s="551"/>
      <c r="C623" s="551"/>
      <c r="D623" s="551"/>
      <c r="E623" s="551"/>
      <c r="F623" s="551"/>
      <c r="G623" s="551"/>
    </row>
    <row r="624" s="552" customFormat="true" ht="12.75" hidden="false" customHeight="false" outlineLevel="0" collapsed="false">
      <c r="B624" s="551"/>
      <c r="C624" s="551"/>
      <c r="D624" s="551"/>
      <c r="E624" s="551"/>
      <c r="F624" s="551"/>
      <c r="G624" s="551"/>
    </row>
    <row r="625" s="552" customFormat="true" ht="12.75" hidden="false" customHeight="false" outlineLevel="0" collapsed="false">
      <c r="B625" s="551"/>
      <c r="C625" s="551"/>
      <c r="D625" s="551"/>
      <c r="E625" s="551"/>
      <c r="F625" s="551"/>
      <c r="G625" s="551"/>
    </row>
    <row r="626" s="552" customFormat="true" ht="12.75" hidden="false" customHeight="false" outlineLevel="0" collapsed="false">
      <c r="B626" s="551"/>
      <c r="C626" s="551"/>
      <c r="D626" s="551"/>
      <c r="E626" s="551"/>
      <c r="F626" s="551"/>
      <c r="G626" s="551"/>
    </row>
    <row r="627" s="552" customFormat="true" ht="12.75" hidden="false" customHeight="false" outlineLevel="0" collapsed="false">
      <c r="B627" s="551"/>
      <c r="C627" s="551"/>
      <c r="D627" s="551"/>
      <c r="E627" s="551"/>
      <c r="F627" s="551"/>
      <c r="G627" s="551"/>
    </row>
    <row r="628" s="552" customFormat="true" ht="12.75" hidden="false" customHeight="false" outlineLevel="0" collapsed="false">
      <c r="B628" s="551"/>
      <c r="C628" s="551"/>
      <c r="D628" s="551"/>
      <c r="E628" s="551"/>
      <c r="F628" s="551"/>
      <c r="G628" s="551"/>
    </row>
    <row r="629" s="552" customFormat="true" ht="12.75" hidden="false" customHeight="false" outlineLevel="0" collapsed="false">
      <c r="B629" s="551"/>
      <c r="C629" s="551"/>
      <c r="D629" s="551"/>
      <c r="E629" s="551"/>
      <c r="F629" s="551"/>
      <c r="G629" s="551"/>
    </row>
    <row r="630" s="552" customFormat="true" ht="12.75" hidden="false" customHeight="false" outlineLevel="0" collapsed="false">
      <c r="B630" s="551"/>
      <c r="C630" s="551"/>
      <c r="D630" s="551"/>
      <c r="E630" s="551"/>
      <c r="F630" s="551"/>
      <c r="G630" s="551"/>
    </row>
    <row r="631" s="552" customFormat="true" ht="12.75" hidden="false" customHeight="false" outlineLevel="0" collapsed="false">
      <c r="B631" s="551"/>
      <c r="C631" s="551"/>
      <c r="D631" s="551"/>
      <c r="E631" s="551"/>
      <c r="F631" s="551"/>
      <c r="G631" s="551"/>
    </row>
    <row r="632" s="552" customFormat="true" ht="12.75" hidden="false" customHeight="false" outlineLevel="0" collapsed="false">
      <c r="B632" s="551"/>
      <c r="C632" s="551"/>
      <c r="D632" s="551"/>
      <c r="E632" s="551"/>
      <c r="F632" s="551"/>
      <c r="G632" s="551"/>
    </row>
    <row r="633" s="552" customFormat="true" ht="12.75" hidden="false" customHeight="false" outlineLevel="0" collapsed="false">
      <c r="B633" s="551"/>
      <c r="C633" s="551"/>
      <c r="D633" s="551"/>
      <c r="E633" s="551"/>
      <c r="F633" s="551"/>
      <c r="G633" s="551"/>
    </row>
    <row r="634" s="552" customFormat="true" ht="12.75" hidden="false" customHeight="false" outlineLevel="0" collapsed="false">
      <c r="B634" s="551"/>
      <c r="C634" s="551"/>
      <c r="D634" s="551"/>
      <c r="E634" s="551"/>
      <c r="F634" s="551"/>
      <c r="G634" s="551"/>
    </row>
    <row r="635" s="552" customFormat="true" ht="12.75" hidden="false" customHeight="false" outlineLevel="0" collapsed="false">
      <c r="B635" s="551"/>
      <c r="C635" s="551"/>
      <c r="D635" s="551"/>
      <c r="E635" s="551"/>
      <c r="F635" s="551"/>
      <c r="G635" s="551"/>
    </row>
    <row r="636" s="552" customFormat="true" ht="12.75" hidden="false" customHeight="false" outlineLevel="0" collapsed="false">
      <c r="B636" s="551"/>
      <c r="C636" s="551"/>
      <c r="D636" s="551"/>
      <c r="E636" s="551"/>
      <c r="F636" s="551"/>
      <c r="G636" s="551"/>
    </row>
    <row r="637" s="552" customFormat="true" ht="12.75" hidden="false" customHeight="false" outlineLevel="0" collapsed="false">
      <c r="B637" s="551"/>
      <c r="C637" s="551"/>
      <c r="D637" s="551"/>
      <c r="E637" s="551"/>
      <c r="F637" s="551"/>
      <c r="G637" s="551"/>
    </row>
    <row r="638" s="552" customFormat="true" ht="12.75" hidden="false" customHeight="false" outlineLevel="0" collapsed="false">
      <c r="B638" s="551"/>
      <c r="C638" s="551"/>
      <c r="D638" s="551"/>
      <c r="E638" s="551"/>
      <c r="F638" s="551"/>
      <c r="G638" s="551"/>
    </row>
    <row r="639" s="552" customFormat="true" ht="12.75" hidden="false" customHeight="false" outlineLevel="0" collapsed="false">
      <c r="B639" s="551"/>
      <c r="C639" s="551"/>
      <c r="D639" s="551"/>
      <c r="E639" s="551"/>
      <c r="F639" s="551"/>
      <c r="G639" s="551"/>
    </row>
    <row r="640" s="552" customFormat="true" ht="12.75" hidden="false" customHeight="false" outlineLevel="0" collapsed="false">
      <c r="B640" s="551"/>
      <c r="C640" s="551"/>
      <c r="D640" s="551"/>
      <c r="E640" s="551"/>
      <c r="F640" s="551"/>
      <c r="G640" s="551"/>
    </row>
    <row r="641" s="552" customFormat="true" ht="12.75" hidden="false" customHeight="false" outlineLevel="0" collapsed="false">
      <c r="B641" s="551"/>
      <c r="C641" s="551"/>
      <c r="D641" s="551"/>
      <c r="E641" s="551"/>
      <c r="F641" s="551"/>
      <c r="G641" s="551"/>
    </row>
    <row r="642" s="552" customFormat="true" ht="12.75" hidden="false" customHeight="false" outlineLevel="0" collapsed="false">
      <c r="B642" s="551"/>
      <c r="C642" s="551"/>
      <c r="D642" s="551"/>
      <c r="E642" s="551"/>
      <c r="F642" s="551"/>
      <c r="G642" s="551"/>
    </row>
    <row r="643" s="552" customFormat="true" ht="12.75" hidden="false" customHeight="false" outlineLevel="0" collapsed="false">
      <c r="B643" s="551"/>
      <c r="C643" s="551"/>
      <c r="D643" s="551"/>
      <c r="E643" s="551"/>
      <c r="F643" s="551"/>
      <c r="G643" s="551"/>
    </row>
    <row r="644" s="552" customFormat="true" ht="12.75" hidden="false" customHeight="false" outlineLevel="0" collapsed="false">
      <c r="B644" s="551"/>
      <c r="C644" s="551"/>
      <c r="D644" s="551"/>
      <c r="E644" s="551"/>
      <c r="F644" s="551"/>
      <c r="G644" s="551"/>
    </row>
    <row r="645" s="552" customFormat="true" ht="12.75" hidden="false" customHeight="false" outlineLevel="0" collapsed="false">
      <c r="B645" s="551"/>
      <c r="C645" s="551"/>
      <c r="D645" s="551"/>
      <c r="E645" s="551"/>
      <c r="F645" s="551"/>
      <c r="G645" s="551"/>
    </row>
    <row r="646" s="552" customFormat="true" ht="12.75" hidden="false" customHeight="false" outlineLevel="0" collapsed="false">
      <c r="B646" s="551"/>
      <c r="C646" s="551"/>
      <c r="D646" s="551"/>
      <c r="E646" s="551"/>
      <c r="F646" s="551"/>
      <c r="G646" s="551"/>
    </row>
    <row r="647" s="552" customFormat="true" ht="12.75" hidden="false" customHeight="false" outlineLevel="0" collapsed="false">
      <c r="B647" s="551"/>
      <c r="C647" s="551"/>
      <c r="D647" s="551"/>
      <c r="E647" s="551"/>
      <c r="F647" s="551"/>
      <c r="G647" s="551"/>
    </row>
    <row r="648" s="552" customFormat="true" ht="12.75" hidden="false" customHeight="false" outlineLevel="0" collapsed="false">
      <c r="B648" s="551"/>
      <c r="C648" s="551"/>
      <c r="D648" s="551"/>
      <c r="E648" s="551"/>
      <c r="F648" s="551"/>
      <c r="G648" s="551"/>
    </row>
    <row r="649" s="552" customFormat="true" ht="12.75" hidden="false" customHeight="false" outlineLevel="0" collapsed="false">
      <c r="B649" s="551"/>
      <c r="C649" s="551"/>
      <c r="D649" s="551"/>
      <c r="E649" s="551"/>
      <c r="F649" s="551"/>
      <c r="G649" s="551"/>
    </row>
    <row r="650" s="552" customFormat="true" ht="12.75" hidden="false" customHeight="false" outlineLevel="0" collapsed="false">
      <c r="B650" s="551"/>
      <c r="C650" s="551"/>
      <c r="D650" s="551"/>
      <c r="E650" s="551"/>
      <c r="F650" s="551"/>
      <c r="G650" s="551"/>
    </row>
    <row r="651" s="552" customFormat="true" ht="12.75" hidden="false" customHeight="false" outlineLevel="0" collapsed="false">
      <c r="B651" s="551"/>
      <c r="C651" s="551"/>
      <c r="D651" s="551"/>
      <c r="E651" s="551"/>
      <c r="F651" s="551"/>
      <c r="G651" s="551"/>
    </row>
    <row r="652" s="552" customFormat="true" ht="12.75" hidden="false" customHeight="false" outlineLevel="0" collapsed="false">
      <c r="B652" s="551"/>
      <c r="C652" s="551"/>
      <c r="D652" s="551"/>
      <c r="E652" s="551"/>
      <c r="F652" s="551"/>
      <c r="G652" s="551"/>
    </row>
    <row r="653" s="552" customFormat="true" ht="12.75" hidden="false" customHeight="false" outlineLevel="0" collapsed="false">
      <c r="B653" s="551"/>
      <c r="C653" s="551"/>
      <c r="D653" s="551"/>
      <c r="E653" s="551"/>
      <c r="F653" s="551"/>
      <c r="G653" s="551"/>
    </row>
    <row r="654" s="552" customFormat="true" ht="12.75" hidden="false" customHeight="false" outlineLevel="0" collapsed="false">
      <c r="B654" s="551"/>
      <c r="C654" s="551"/>
      <c r="D654" s="551"/>
      <c r="E654" s="551"/>
      <c r="F654" s="551"/>
      <c r="G654" s="551"/>
    </row>
    <row r="655" s="552" customFormat="true" ht="12.75" hidden="false" customHeight="false" outlineLevel="0" collapsed="false">
      <c r="B655" s="551"/>
      <c r="C655" s="551"/>
      <c r="D655" s="551"/>
      <c r="E655" s="551"/>
      <c r="F655" s="551"/>
      <c r="G655" s="551"/>
    </row>
    <row r="656" s="552" customFormat="true" ht="12.75" hidden="false" customHeight="false" outlineLevel="0" collapsed="false">
      <c r="B656" s="551"/>
      <c r="C656" s="551"/>
      <c r="D656" s="551"/>
      <c r="E656" s="551"/>
      <c r="F656" s="551"/>
      <c r="G656" s="551"/>
    </row>
    <row r="657" s="552" customFormat="true" ht="12.75" hidden="false" customHeight="false" outlineLevel="0" collapsed="false">
      <c r="B657" s="551"/>
      <c r="C657" s="551"/>
      <c r="D657" s="551"/>
      <c r="E657" s="551"/>
      <c r="F657" s="551"/>
      <c r="G657" s="551"/>
    </row>
    <row r="658" s="552" customFormat="true" ht="12.75" hidden="false" customHeight="false" outlineLevel="0" collapsed="false">
      <c r="B658" s="551"/>
      <c r="C658" s="551"/>
      <c r="D658" s="551"/>
      <c r="E658" s="551"/>
      <c r="F658" s="551"/>
      <c r="G658" s="551"/>
    </row>
    <row r="659" s="552" customFormat="true" ht="12.75" hidden="false" customHeight="false" outlineLevel="0" collapsed="false">
      <c r="B659" s="551"/>
      <c r="C659" s="551"/>
      <c r="D659" s="551"/>
      <c r="E659" s="551"/>
      <c r="F659" s="551"/>
      <c r="G659" s="551"/>
    </row>
    <row r="660" s="552" customFormat="true" ht="12.75" hidden="false" customHeight="false" outlineLevel="0" collapsed="false">
      <c r="B660" s="551"/>
      <c r="C660" s="551"/>
      <c r="D660" s="551"/>
      <c r="E660" s="551"/>
      <c r="F660" s="551"/>
      <c r="G660" s="551"/>
    </row>
    <row r="661" s="552" customFormat="true" ht="12.75" hidden="false" customHeight="false" outlineLevel="0" collapsed="false">
      <c r="B661" s="551"/>
      <c r="C661" s="551"/>
      <c r="D661" s="551"/>
      <c r="E661" s="551"/>
      <c r="F661" s="551"/>
      <c r="G661" s="551"/>
    </row>
    <row r="662" s="552" customFormat="true" ht="12.75" hidden="false" customHeight="false" outlineLevel="0" collapsed="false">
      <c r="B662" s="551"/>
      <c r="C662" s="551"/>
      <c r="D662" s="551"/>
      <c r="E662" s="551"/>
      <c r="F662" s="551"/>
      <c r="G662" s="551"/>
    </row>
    <row r="663" s="552" customFormat="true" ht="12.75" hidden="false" customHeight="false" outlineLevel="0" collapsed="false">
      <c r="B663" s="551"/>
      <c r="C663" s="551"/>
      <c r="D663" s="551"/>
      <c r="E663" s="551"/>
      <c r="F663" s="551"/>
      <c r="G663" s="551"/>
    </row>
    <row r="664" s="552" customFormat="true" ht="12.75" hidden="false" customHeight="false" outlineLevel="0" collapsed="false">
      <c r="B664" s="551"/>
      <c r="C664" s="551"/>
      <c r="D664" s="551"/>
      <c r="E664" s="551"/>
      <c r="F664" s="551"/>
      <c r="G664" s="551"/>
    </row>
    <row r="665" s="552" customFormat="true" ht="12.75" hidden="false" customHeight="false" outlineLevel="0" collapsed="false">
      <c r="B665" s="551"/>
      <c r="C665" s="551"/>
      <c r="D665" s="551"/>
      <c r="E665" s="551"/>
      <c r="F665" s="551"/>
      <c r="G665" s="551"/>
    </row>
    <row r="666" s="552" customFormat="true" ht="12.75" hidden="false" customHeight="false" outlineLevel="0" collapsed="false">
      <c r="B666" s="551"/>
      <c r="C666" s="551"/>
      <c r="D666" s="551"/>
      <c r="E666" s="551"/>
      <c r="F666" s="551"/>
      <c r="G666" s="551"/>
    </row>
    <row r="667" s="552" customFormat="true" ht="12.75" hidden="false" customHeight="false" outlineLevel="0" collapsed="false">
      <c r="B667" s="551"/>
      <c r="C667" s="551"/>
      <c r="D667" s="551"/>
      <c r="E667" s="551"/>
      <c r="F667" s="551"/>
      <c r="G667" s="551"/>
    </row>
    <row r="668" s="552" customFormat="true" ht="12.75" hidden="false" customHeight="false" outlineLevel="0" collapsed="false">
      <c r="B668" s="551"/>
      <c r="C668" s="551"/>
      <c r="D668" s="551"/>
      <c r="E668" s="551"/>
      <c r="F668" s="551"/>
      <c r="G668" s="551"/>
    </row>
    <row r="669" s="552" customFormat="true" ht="12.75" hidden="false" customHeight="false" outlineLevel="0" collapsed="false">
      <c r="B669" s="551"/>
      <c r="C669" s="551"/>
      <c r="D669" s="551"/>
      <c r="E669" s="551"/>
      <c r="F669" s="551"/>
      <c r="G669" s="551"/>
    </row>
    <row r="670" s="552" customFormat="true" ht="12.75" hidden="false" customHeight="false" outlineLevel="0" collapsed="false">
      <c r="B670" s="551"/>
      <c r="C670" s="551"/>
      <c r="D670" s="551"/>
      <c r="E670" s="551"/>
      <c r="F670" s="551"/>
      <c r="G670" s="551"/>
    </row>
    <row r="671" s="552" customFormat="true" ht="12.75" hidden="false" customHeight="false" outlineLevel="0" collapsed="false">
      <c r="B671" s="551"/>
      <c r="C671" s="551"/>
      <c r="D671" s="551"/>
      <c r="E671" s="551"/>
      <c r="F671" s="551"/>
      <c r="G671" s="551"/>
    </row>
    <row r="672" s="552" customFormat="true" ht="12.75" hidden="false" customHeight="false" outlineLevel="0" collapsed="false">
      <c r="B672" s="551"/>
      <c r="C672" s="551"/>
      <c r="D672" s="551"/>
      <c r="E672" s="551"/>
      <c r="F672" s="551"/>
      <c r="G672" s="551"/>
    </row>
    <row r="673" s="552" customFormat="true" ht="12.75" hidden="false" customHeight="false" outlineLevel="0" collapsed="false">
      <c r="B673" s="551"/>
      <c r="C673" s="551"/>
      <c r="D673" s="551"/>
      <c r="E673" s="551"/>
      <c r="F673" s="551"/>
      <c r="G673" s="551"/>
    </row>
    <row r="674" s="552" customFormat="true" ht="12.75" hidden="false" customHeight="false" outlineLevel="0" collapsed="false">
      <c r="B674" s="551"/>
      <c r="C674" s="551"/>
      <c r="D674" s="551"/>
      <c r="E674" s="551"/>
      <c r="F674" s="551"/>
      <c r="G674" s="551"/>
    </row>
    <row r="675" s="552" customFormat="true" ht="12.75" hidden="false" customHeight="false" outlineLevel="0" collapsed="false">
      <c r="B675" s="551"/>
      <c r="C675" s="551"/>
      <c r="D675" s="551"/>
      <c r="E675" s="551"/>
      <c r="F675" s="551"/>
      <c r="G675" s="551"/>
    </row>
    <row r="676" s="552" customFormat="true" ht="12.75" hidden="false" customHeight="false" outlineLevel="0" collapsed="false">
      <c r="B676" s="551"/>
      <c r="C676" s="551"/>
      <c r="D676" s="551"/>
      <c r="E676" s="551"/>
      <c r="F676" s="551"/>
      <c r="G676" s="551"/>
    </row>
    <row r="677" s="552" customFormat="true" ht="12.75" hidden="false" customHeight="false" outlineLevel="0" collapsed="false">
      <c r="B677" s="551"/>
      <c r="C677" s="551"/>
      <c r="D677" s="551"/>
      <c r="E677" s="551"/>
      <c r="F677" s="551"/>
      <c r="G677" s="551"/>
    </row>
    <row r="678" s="552" customFormat="true" ht="12.75" hidden="false" customHeight="false" outlineLevel="0" collapsed="false">
      <c r="B678" s="551"/>
      <c r="C678" s="551"/>
      <c r="D678" s="551"/>
      <c r="E678" s="551"/>
      <c r="F678" s="551"/>
      <c r="G678" s="551"/>
    </row>
    <row r="679" s="552" customFormat="true" ht="12.75" hidden="false" customHeight="false" outlineLevel="0" collapsed="false">
      <c r="B679" s="551"/>
      <c r="C679" s="551"/>
      <c r="D679" s="551"/>
      <c r="E679" s="551"/>
      <c r="F679" s="551"/>
      <c r="G679" s="551"/>
    </row>
    <row r="680" s="552" customFormat="true" ht="12.75" hidden="false" customHeight="false" outlineLevel="0" collapsed="false">
      <c r="B680" s="551"/>
      <c r="C680" s="551"/>
      <c r="D680" s="551"/>
      <c r="E680" s="551"/>
      <c r="F680" s="551"/>
      <c r="G680" s="551"/>
    </row>
    <row r="681" s="552" customFormat="true" ht="12.75" hidden="false" customHeight="false" outlineLevel="0" collapsed="false">
      <c r="B681" s="551"/>
      <c r="C681" s="551"/>
      <c r="D681" s="551"/>
      <c r="E681" s="551"/>
      <c r="F681" s="551"/>
      <c r="G681" s="551"/>
    </row>
    <row r="682" s="552" customFormat="true" ht="12.75" hidden="false" customHeight="false" outlineLevel="0" collapsed="false">
      <c r="B682" s="551"/>
      <c r="C682" s="551"/>
      <c r="D682" s="551"/>
      <c r="E682" s="551"/>
      <c r="F682" s="551"/>
      <c r="G682" s="551"/>
    </row>
    <row r="683" s="552" customFormat="true" ht="12.75" hidden="false" customHeight="false" outlineLevel="0" collapsed="false">
      <c r="B683" s="551"/>
      <c r="C683" s="551"/>
      <c r="D683" s="551"/>
      <c r="E683" s="551"/>
      <c r="F683" s="551"/>
      <c r="G683" s="551"/>
    </row>
    <row r="684" s="552" customFormat="true" ht="12.75" hidden="false" customHeight="false" outlineLevel="0" collapsed="false">
      <c r="B684" s="551"/>
      <c r="C684" s="551"/>
      <c r="D684" s="551"/>
      <c r="E684" s="551"/>
      <c r="F684" s="551"/>
      <c r="G684" s="551"/>
    </row>
    <row r="685" s="552" customFormat="true" ht="12.75" hidden="false" customHeight="false" outlineLevel="0" collapsed="false">
      <c r="B685" s="551"/>
      <c r="C685" s="551"/>
      <c r="D685" s="551"/>
      <c r="E685" s="551"/>
      <c r="F685" s="551"/>
      <c r="G685" s="551"/>
    </row>
    <row r="686" s="552" customFormat="true" ht="12.75" hidden="false" customHeight="false" outlineLevel="0" collapsed="false">
      <c r="B686" s="551"/>
      <c r="C686" s="551"/>
      <c r="D686" s="551"/>
      <c r="E686" s="551"/>
      <c r="F686" s="551"/>
      <c r="G686" s="551"/>
    </row>
    <row r="687" s="552" customFormat="true" ht="12.75" hidden="false" customHeight="false" outlineLevel="0" collapsed="false">
      <c r="B687" s="551"/>
      <c r="C687" s="551"/>
      <c r="D687" s="551"/>
      <c r="E687" s="551"/>
      <c r="F687" s="551"/>
      <c r="G687" s="551"/>
    </row>
    <row r="688" s="552" customFormat="true" ht="12.75" hidden="false" customHeight="false" outlineLevel="0" collapsed="false">
      <c r="B688" s="551"/>
      <c r="C688" s="551"/>
      <c r="D688" s="551"/>
      <c r="E688" s="551"/>
      <c r="F688" s="551"/>
      <c r="G688" s="551"/>
    </row>
    <row r="689" s="552" customFormat="true" ht="12.75" hidden="false" customHeight="false" outlineLevel="0" collapsed="false">
      <c r="B689" s="551"/>
      <c r="C689" s="551"/>
      <c r="D689" s="551"/>
      <c r="E689" s="551"/>
      <c r="F689" s="551"/>
      <c r="G689" s="551"/>
    </row>
    <row r="690" s="552" customFormat="true" ht="12.75" hidden="false" customHeight="false" outlineLevel="0" collapsed="false">
      <c r="B690" s="551"/>
      <c r="C690" s="551"/>
      <c r="D690" s="551"/>
      <c r="E690" s="551"/>
      <c r="F690" s="551"/>
      <c r="G690" s="551"/>
    </row>
    <row r="691" s="552" customFormat="true" ht="12.75" hidden="false" customHeight="false" outlineLevel="0" collapsed="false">
      <c r="B691" s="551"/>
      <c r="C691" s="551"/>
      <c r="D691" s="551"/>
      <c r="E691" s="551"/>
      <c r="F691" s="551"/>
      <c r="G691" s="551"/>
    </row>
    <row r="692" s="552" customFormat="true" ht="12.75" hidden="false" customHeight="false" outlineLevel="0" collapsed="false">
      <c r="B692" s="551"/>
      <c r="C692" s="551"/>
      <c r="D692" s="551"/>
      <c r="E692" s="551"/>
      <c r="F692" s="551"/>
      <c r="G692" s="551"/>
    </row>
    <row r="693" s="552" customFormat="true" ht="12.75" hidden="false" customHeight="false" outlineLevel="0" collapsed="false">
      <c r="B693" s="551"/>
      <c r="C693" s="551"/>
      <c r="D693" s="551"/>
      <c r="E693" s="551"/>
      <c r="F693" s="551"/>
      <c r="G693" s="551"/>
    </row>
    <row r="694" s="552" customFormat="true" ht="12.75" hidden="false" customHeight="false" outlineLevel="0" collapsed="false">
      <c r="B694" s="551"/>
      <c r="C694" s="551"/>
      <c r="D694" s="551"/>
      <c r="E694" s="551"/>
      <c r="F694" s="551"/>
      <c r="G694" s="551"/>
    </row>
    <row r="695" s="552" customFormat="true" ht="12.75" hidden="false" customHeight="false" outlineLevel="0" collapsed="false">
      <c r="B695" s="551"/>
      <c r="C695" s="551"/>
      <c r="D695" s="551"/>
      <c r="E695" s="551"/>
      <c r="F695" s="551"/>
      <c r="G695" s="551"/>
    </row>
    <row r="696" s="552" customFormat="true" ht="12.75" hidden="false" customHeight="false" outlineLevel="0" collapsed="false">
      <c r="B696" s="551"/>
      <c r="C696" s="551"/>
      <c r="D696" s="551"/>
      <c r="E696" s="551"/>
      <c r="F696" s="551"/>
      <c r="G696" s="551"/>
    </row>
    <row r="697" s="552" customFormat="true" ht="12.75" hidden="false" customHeight="false" outlineLevel="0" collapsed="false">
      <c r="B697" s="551"/>
      <c r="C697" s="551"/>
      <c r="D697" s="551"/>
      <c r="E697" s="551"/>
      <c r="F697" s="551"/>
      <c r="G697" s="551"/>
    </row>
    <row r="698" s="552" customFormat="true" ht="12.75" hidden="false" customHeight="false" outlineLevel="0" collapsed="false">
      <c r="B698" s="551"/>
      <c r="C698" s="551"/>
      <c r="D698" s="551"/>
      <c r="E698" s="551"/>
      <c r="F698" s="551"/>
      <c r="G698" s="551"/>
    </row>
    <row r="699" s="552" customFormat="true" ht="12.75" hidden="false" customHeight="false" outlineLevel="0" collapsed="false">
      <c r="B699" s="551"/>
      <c r="C699" s="551"/>
      <c r="D699" s="551"/>
      <c r="E699" s="551"/>
      <c r="F699" s="551"/>
      <c r="G699" s="551"/>
    </row>
    <row r="700" s="552" customFormat="true" ht="12.75" hidden="false" customHeight="false" outlineLevel="0" collapsed="false">
      <c r="B700" s="551"/>
      <c r="C700" s="551"/>
      <c r="D700" s="551"/>
      <c r="E700" s="551"/>
      <c r="F700" s="551"/>
      <c r="G700" s="551"/>
    </row>
    <row r="701" s="552" customFormat="true" ht="12.75" hidden="false" customHeight="false" outlineLevel="0" collapsed="false">
      <c r="B701" s="551"/>
      <c r="C701" s="551"/>
      <c r="D701" s="551"/>
      <c r="E701" s="551"/>
      <c r="F701" s="551"/>
      <c r="G701" s="551"/>
    </row>
    <row r="702" s="552" customFormat="true" ht="12.75" hidden="false" customHeight="false" outlineLevel="0" collapsed="false">
      <c r="B702" s="551"/>
      <c r="C702" s="551"/>
      <c r="D702" s="551"/>
      <c r="E702" s="551"/>
      <c r="F702" s="551"/>
      <c r="G702" s="551"/>
    </row>
    <row r="703" s="552" customFormat="true" ht="12.75" hidden="false" customHeight="false" outlineLevel="0" collapsed="false">
      <c r="B703" s="551"/>
      <c r="C703" s="551"/>
      <c r="D703" s="551"/>
      <c r="E703" s="551"/>
      <c r="F703" s="551"/>
      <c r="G703" s="551"/>
    </row>
    <row r="704" s="552" customFormat="true" ht="12.75" hidden="false" customHeight="false" outlineLevel="0" collapsed="false">
      <c r="B704" s="551"/>
      <c r="C704" s="551"/>
      <c r="D704" s="551"/>
      <c r="E704" s="551"/>
      <c r="F704" s="551"/>
      <c r="G704" s="551"/>
    </row>
    <row r="705" s="552" customFormat="true" ht="12.75" hidden="false" customHeight="false" outlineLevel="0" collapsed="false">
      <c r="B705" s="551"/>
      <c r="C705" s="551"/>
      <c r="D705" s="551"/>
      <c r="E705" s="551"/>
      <c r="F705" s="551"/>
      <c r="G705" s="551"/>
    </row>
    <row r="706" s="552" customFormat="true" ht="12.75" hidden="false" customHeight="false" outlineLevel="0" collapsed="false">
      <c r="B706" s="551"/>
      <c r="C706" s="551"/>
      <c r="D706" s="551"/>
      <c r="E706" s="551"/>
      <c r="F706" s="551"/>
      <c r="G706" s="551"/>
    </row>
    <row r="707" s="552" customFormat="true" ht="12.75" hidden="false" customHeight="false" outlineLevel="0" collapsed="false">
      <c r="B707" s="551"/>
      <c r="C707" s="551"/>
      <c r="D707" s="551"/>
      <c r="E707" s="551"/>
      <c r="F707" s="551"/>
      <c r="G707" s="551"/>
    </row>
    <row r="708" s="552" customFormat="true" ht="12.75" hidden="false" customHeight="false" outlineLevel="0" collapsed="false">
      <c r="B708" s="551"/>
      <c r="C708" s="551"/>
      <c r="D708" s="551"/>
      <c r="E708" s="551"/>
      <c r="F708" s="551"/>
      <c r="G708" s="551"/>
    </row>
    <row r="709" s="552" customFormat="true" ht="12.75" hidden="false" customHeight="false" outlineLevel="0" collapsed="false">
      <c r="B709" s="551"/>
      <c r="C709" s="551"/>
      <c r="D709" s="551"/>
      <c r="E709" s="551"/>
      <c r="F709" s="551"/>
      <c r="G709" s="551"/>
    </row>
    <row r="710" s="552" customFormat="true" ht="12.75" hidden="false" customHeight="false" outlineLevel="0" collapsed="false">
      <c r="B710" s="551"/>
      <c r="C710" s="551"/>
      <c r="D710" s="551"/>
      <c r="E710" s="551"/>
      <c r="F710" s="551"/>
      <c r="G710" s="551"/>
    </row>
    <row r="711" s="552" customFormat="true" ht="12.75" hidden="false" customHeight="false" outlineLevel="0" collapsed="false">
      <c r="B711" s="551"/>
      <c r="C711" s="551"/>
      <c r="D711" s="551"/>
      <c r="E711" s="551"/>
      <c r="F711" s="551"/>
      <c r="G711" s="551"/>
    </row>
    <row r="712" s="552" customFormat="true" ht="12.75" hidden="false" customHeight="false" outlineLevel="0" collapsed="false">
      <c r="B712" s="551"/>
      <c r="C712" s="551"/>
      <c r="D712" s="551"/>
      <c r="E712" s="551"/>
      <c r="F712" s="551"/>
      <c r="G712" s="551"/>
    </row>
    <row r="713" s="552" customFormat="true" ht="12.75" hidden="false" customHeight="false" outlineLevel="0" collapsed="false">
      <c r="B713" s="551"/>
      <c r="C713" s="551"/>
      <c r="D713" s="551"/>
      <c r="E713" s="551"/>
      <c r="F713" s="551"/>
      <c r="G713" s="551"/>
    </row>
    <row r="714" s="552" customFormat="true" ht="12.75" hidden="false" customHeight="false" outlineLevel="0" collapsed="false">
      <c r="B714" s="551"/>
      <c r="C714" s="551"/>
      <c r="D714" s="551"/>
      <c r="E714" s="551"/>
      <c r="F714" s="551"/>
      <c r="G714" s="551"/>
    </row>
    <row r="715" s="552" customFormat="true" ht="12.75" hidden="false" customHeight="false" outlineLevel="0" collapsed="false">
      <c r="B715" s="551"/>
      <c r="C715" s="551"/>
      <c r="D715" s="551"/>
      <c r="E715" s="551"/>
      <c r="F715" s="551"/>
      <c r="G715" s="551"/>
    </row>
    <row r="716" s="552" customFormat="true" ht="12.75" hidden="false" customHeight="false" outlineLevel="0" collapsed="false">
      <c r="B716" s="551"/>
      <c r="C716" s="551"/>
      <c r="D716" s="551"/>
      <c r="E716" s="551"/>
      <c r="F716" s="551"/>
      <c r="G716" s="551"/>
    </row>
    <row r="717" s="552" customFormat="true" ht="12.75" hidden="false" customHeight="false" outlineLevel="0" collapsed="false">
      <c r="B717" s="551"/>
      <c r="C717" s="551"/>
      <c r="D717" s="551"/>
      <c r="E717" s="551"/>
      <c r="F717" s="551"/>
      <c r="G717" s="551"/>
    </row>
    <row r="718" s="552" customFormat="true" ht="12.75" hidden="false" customHeight="false" outlineLevel="0" collapsed="false">
      <c r="B718" s="551"/>
      <c r="C718" s="551"/>
      <c r="D718" s="551"/>
      <c r="E718" s="551"/>
      <c r="F718" s="551"/>
      <c r="G718" s="551"/>
    </row>
    <row r="719" s="552" customFormat="true" ht="12.75" hidden="false" customHeight="false" outlineLevel="0" collapsed="false">
      <c r="B719" s="551"/>
      <c r="C719" s="551"/>
      <c r="D719" s="551"/>
      <c r="E719" s="551"/>
      <c r="F719" s="551"/>
      <c r="G719" s="551"/>
    </row>
    <row r="720" s="552" customFormat="true" ht="12.75" hidden="false" customHeight="false" outlineLevel="0" collapsed="false">
      <c r="B720" s="551"/>
      <c r="C720" s="551"/>
      <c r="D720" s="551"/>
      <c r="E720" s="551"/>
      <c r="F720" s="551"/>
      <c r="G720" s="551"/>
    </row>
    <row r="721" s="552" customFormat="true" ht="12.75" hidden="false" customHeight="false" outlineLevel="0" collapsed="false">
      <c r="B721" s="551"/>
      <c r="C721" s="551"/>
      <c r="D721" s="551"/>
      <c r="E721" s="551"/>
      <c r="F721" s="551"/>
      <c r="G721" s="551"/>
    </row>
    <row r="722" s="552" customFormat="true" ht="12.75" hidden="false" customHeight="false" outlineLevel="0" collapsed="false">
      <c r="B722" s="551"/>
      <c r="C722" s="551"/>
      <c r="D722" s="551"/>
      <c r="E722" s="551"/>
      <c r="F722" s="551"/>
      <c r="G722" s="551"/>
    </row>
    <row r="723" s="552" customFormat="true" ht="12.75" hidden="false" customHeight="false" outlineLevel="0" collapsed="false">
      <c r="B723" s="551"/>
      <c r="C723" s="551"/>
      <c r="D723" s="551"/>
      <c r="E723" s="551"/>
      <c r="F723" s="551"/>
      <c r="G723" s="551"/>
    </row>
    <row r="724" s="552" customFormat="true" ht="12.75" hidden="false" customHeight="false" outlineLevel="0" collapsed="false">
      <c r="B724" s="551"/>
      <c r="C724" s="551"/>
      <c r="D724" s="551"/>
      <c r="E724" s="551"/>
      <c r="F724" s="551"/>
      <c r="G724" s="551"/>
    </row>
    <row r="725" s="552" customFormat="true" ht="12.75" hidden="false" customHeight="false" outlineLevel="0" collapsed="false">
      <c r="B725" s="551"/>
      <c r="C725" s="551"/>
      <c r="D725" s="551"/>
      <c r="E725" s="551"/>
      <c r="F725" s="551"/>
      <c r="G725" s="551"/>
    </row>
    <row r="726" s="552" customFormat="true" ht="12.75" hidden="false" customHeight="false" outlineLevel="0" collapsed="false">
      <c r="B726" s="551"/>
      <c r="C726" s="551"/>
      <c r="D726" s="551"/>
      <c r="E726" s="551"/>
      <c r="F726" s="551"/>
      <c r="G726" s="551"/>
    </row>
    <row r="727" s="552" customFormat="true" ht="12.75" hidden="false" customHeight="false" outlineLevel="0" collapsed="false">
      <c r="B727" s="551"/>
      <c r="C727" s="551"/>
      <c r="D727" s="551"/>
      <c r="E727" s="551"/>
      <c r="F727" s="551"/>
      <c r="G727" s="551"/>
    </row>
    <row r="728" s="552" customFormat="true" ht="12.75" hidden="false" customHeight="false" outlineLevel="0" collapsed="false">
      <c r="B728" s="551"/>
      <c r="C728" s="551"/>
      <c r="D728" s="551"/>
      <c r="E728" s="551"/>
      <c r="F728" s="551"/>
      <c r="G728" s="551"/>
    </row>
    <row r="729" s="552" customFormat="true" ht="12.75" hidden="false" customHeight="false" outlineLevel="0" collapsed="false">
      <c r="B729" s="551"/>
      <c r="C729" s="551"/>
      <c r="D729" s="551"/>
      <c r="E729" s="551"/>
      <c r="F729" s="551"/>
      <c r="G729" s="551"/>
    </row>
    <row r="730" s="552" customFormat="true" ht="12.75" hidden="false" customHeight="false" outlineLevel="0" collapsed="false">
      <c r="B730" s="551"/>
      <c r="C730" s="551"/>
      <c r="D730" s="551"/>
      <c r="E730" s="551"/>
      <c r="F730" s="551"/>
      <c r="G730" s="551"/>
    </row>
    <row r="731" s="552" customFormat="true" ht="12.75" hidden="false" customHeight="false" outlineLevel="0" collapsed="false">
      <c r="B731" s="551"/>
      <c r="C731" s="551"/>
      <c r="D731" s="551"/>
      <c r="E731" s="551"/>
      <c r="F731" s="551"/>
      <c r="G731" s="551"/>
    </row>
    <row r="732" s="552" customFormat="true" ht="12.75" hidden="false" customHeight="false" outlineLevel="0" collapsed="false">
      <c r="B732" s="551"/>
      <c r="C732" s="551"/>
      <c r="D732" s="551"/>
      <c r="E732" s="551"/>
      <c r="F732" s="551"/>
      <c r="G732" s="551"/>
    </row>
    <row r="733" s="552" customFormat="true" ht="12.75" hidden="false" customHeight="false" outlineLevel="0" collapsed="false">
      <c r="B733" s="551"/>
      <c r="C733" s="551"/>
      <c r="D733" s="551"/>
      <c r="E733" s="551"/>
      <c r="F733" s="551"/>
      <c r="G733" s="551"/>
    </row>
    <row r="734" s="552" customFormat="true" ht="12.75" hidden="false" customHeight="false" outlineLevel="0" collapsed="false">
      <c r="B734" s="551"/>
      <c r="C734" s="551"/>
      <c r="D734" s="551"/>
      <c r="E734" s="551"/>
      <c r="F734" s="551"/>
      <c r="G734" s="551"/>
    </row>
    <row r="735" s="552" customFormat="true" ht="12.75" hidden="false" customHeight="false" outlineLevel="0" collapsed="false">
      <c r="B735" s="551"/>
      <c r="C735" s="551"/>
      <c r="D735" s="551"/>
      <c r="E735" s="551"/>
      <c r="F735" s="551"/>
      <c r="G735" s="551"/>
    </row>
    <row r="736" s="552" customFormat="true" ht="12.75" hidden="false" customHeight="false" outlineLevel="0" collapsed="false">
      <c r="B736" s="551"/>
      <c r="C736" s="551"/>
      <c r="D736" s="551"/>
      <c r="E736" s="551"/>
      <c r="F736" s="551"/>
      <c r="G736" s="551"/>
    </row>
    <row r="737" s="552" customFormat="true" ht="12.75" hidden="false" customHeight="false" outlineLevel="0" collapsed="false">
      <c r="B737" s="551"/>
      <c r="C737" s="551"/>
      <c r="D737" s="551"/>
      <c r="E737" s="551"/>
      <c r="F737" s="551"/>
      <c r="G737" s="551"/>
    </row>
    <row r="738" s="552" customFormat="true" ht="12.75" hidden="false" customHeight="false" outlineLevel="0" collapsed="false">
      <c r="B738" s="551"/>
      <c r="C738" s="551"/>
      <c r="D738" s="551"/>
      <c r="E738" s="551"/>
      <c r="F738" s="551"/>
      <c r="G738" s="551"/>
    </row>
    <row r="739" s="552" customFormat="true" ht="12.75" hidden="false" customHeight="false" outlineLevel="0" collapsed="false">
      <c r="B739" s="551"/>
      <c r="C739" s="551"/>
      <c r="D739" s="551"/>
      <c r="E739" s="551"/>
      <c r="F739" s="551"/>
      <c r="G739" s="551"/>
    </row>
    <row r="740" s="552" customFormat="true" ht="12.75" hidden="false" customHeight="false" outlineLevel="0" collapsed="false">
      <c r="B740" s="551"/>
      <c r="C740" s="551"/>
      <c r="D740" s="551"/>
      <c r="E740" s="551"/>
      <c r="F740" s="551"/>
      <c r="G740" s="551"/>
    </row>
    <row r="741" s="552" customFormat="true" ht="12.75" hidden="false" customHeight="false" outlineLevel="0" collapsed="false">
      <c r="B741" s="551"/>
      <c r="C741" s="551"/>
      <c r="D741" s="551"/>
      <c r="E741" s="551"/>
      <c r="F741" s="551"/>
      <c r="G741" s="551"/>
    </row>
    <row r="742" s="552" customFormat="true" ht="12.75" hidden="false" customHeight="false" outlineLevel="0" collapsed="false">
      <c r="B742" s="551"/>
      <c r="C742" s="551"/>
      <c r="D742" s="551"/>
      <c r="E742" s="551"/>
      <c r="F742" s="551"/>
      <c r="G742" s="551"/>
    </row>
    <row r="743" s="552" customFormat="true" ht="12.75" hidden="false" customHeight="false" outlineLevel="0" collapsed="false">
      <c r="B743" s="551"/>
      <c r="C743" s="551"/>
      <c r="D743" s="551"/>
      <c r="E743" s="551"/>
      <c r="F743" s="551"/>
      <c r="G743" s="551"/>
    </row>
    <row r="744" s="552" customFormat="true" ht="12.75" hidden="false" customHeight="false" outlineLevel="0" collapsed="false">
      <c r="B744" s="551"/>
      <c r="C744" s="551"/>
      <c r="D744" s="551"/>
      <c r="E744" s="551"/>
      <c r="F744" s="551"/>
      <c r="G744" s="551"/>
    </row>
    <row r="745" s="552" customFormat="true" ht="12.75" hidden="false" customHeight="false" outlineLevel="0" collapsed="false">
      <c r="B745" s="551"/>
      <c r="C745" s="551"/>
      <c r="D745" s="551"/>
      <c r="E745" s="551"/>
      <c r="F745" s="551"/>
      <c r="G745" s="551"/>
    </row>
    <row r="746" s="552" customFormat="true" ht="12.75" hidden="false" customHeight="false" outlineLevel="0" collapsed="false">
      <c r="B746" s="551"/>
      <c r="C746" s="551"/>
      <c r="D746" s="551"/>
      <c r="E746" s="551"/>
      <c r="F746" s="551"/>
      <c r="G746" s="551"/>
    </row>
    <row r="747" s="552" customFormat="true" ht="12.75" hidden="false" customHeight="false" outlineLevel="0" collapsed="false">
      <c r="B747" s="551"/>
      <c r="C747" s="551"/>
      <c r="D747" s="551"/>
      <c r="E747" s="551"/>
      <c r="F747" s="551"/>
      <c r="G747" s="551"/>
    </row>
    <row r="748" s="552" customFormat="true" ht="12.75" hidden="false" customHeight="false" outlineLevel="0" collapsed="false">
      <c r="B748" s="551"/>
      <c r="C748" s="551"/>
      <c r="D748" s="551"/>
      <c r="E748" s="551"/>
      <c r="F748" s="551"/>
      <c r="G748" s="551"/>
    </row>
    <row r="749" s="552" customFormat="true" ht="12.75" hidden="false" customHeight="false" outlineLevel="0" collapsed="false">
      <c r="B749" s="551"/>
      <c r="C749" s="551"/>
      <c r="D749" s="551"/>
      <c r="E749" s="551"/>
      <c r="F749" s="551"/>
      <c r="G749" s="551"/>
    </row>
    <row r="750" s="552" customFormat="true" ht="12.75" hidden="false" customHeight="false" outlineLevel="0" collapsed="false">
      <c r="B750" s="551"/>
      <c r="C750" s="551"/>
      <c r="D750" s="551"/>
      <c r="E750" s="551"/>
      <c r="F750" s="551"/>
      <c r="G750" s="551"/>
    </row>
    <row r="751" s="552" customFormat="true" ht="12.75" hidden="false" customHeight="false" outlineLevel="0" collapsed="false">
      <c r="B751" s="551"/>
      <c r="C751" s="551"/>
      <c r="D751" s="551"/>
      <c r="E751" s="551"/>
      <c r="F751" s="551"/>
      <c r="G751" s="551"/>
    </row>
    <row r="752" s="552" customFormat="true" ht="12.75" hidden="false" customHeight="false" outlineLevel="0" collapsed="false">
      <c r="B752" s="551"/>
      <c r="C752" s="551"/>
      <c r="D752" s="551"/>
      <c r="E752" s="551"/>
      <c r="F752" s="551"/>
      <c r="G752" s="551"/>
    </row>
    <row r="753" s="552" customFormat="true" ht="12.75" hidden="false" customHeight="false" outlineLevel="0" collapsed="false">
      <c r="B753" s="551"/>
      <c r="C753" s="551"/>
      <c r="D753" s="551"/>
      <c r="E753" s="551"/>
      <c r="F753" s="551"/>
      <c r="G753" s="551"/>
    </row>
    <row r="754" s="552" customFormat="true" ht="12.75" hidden="false" customHeight="false" outlineLevel="0" collapsed="false">
      <c r="B754" s="551"/>
      <c r="C754" s="551"/>
      <c r="D754" s="551"/>
      <c r="E754" s="551"/>
      <c r="F754" s="551"/>
      <c r="G754" s="551"/>
    </row>
    <row r="755" s="552" customFormat="true" ht="12.75" hidden="false" customHeight="false" outlineLevel="0" collapsed="false">
      <c r="B755" s="551"/>
      <c r="C755" s="551"/>
      <c r="D755" s="551"/>
      <c r="E755" s="551"/>
      <c r="F755" s="551"/>
      <c r="G755" s="551"/>
    </row>
    <row r="756" s="552" customFormat="true" ht="12.75" hidden="false" customHeight="false" outlineLevel="0" collapsed="false">
      <c r="B756" s="551"/>
      <c r="C756" s="551"/>
      <c r="D756" s="551"/>
      <c r="E756" s="551"/>
      <c r="F756" s="551"/>
      <c r="G756" s="551"/>
    </row>
    <row r="757" s="552" customFormat="true" ht="12.75" hidden="false" customHeight="false" outlineLevel="0" collapsed="false">
      <c r="B757" s="551"/>
      <c r="C757" s="551"/>
      <c r="D757" s="551"/>
      <c r="E757" s="551"/>
      <c r="F757" s="551"/>
      <c r="G757" s="551"/>
    </row>
    <row r="758" s="552" customFormat="true" ht="12.75" hidden="false" customHeight="false" outlineLevel="0" collapsed="false">
      <c r="B758" s="551"/>
      <c r="C758" s="551"/>
      <c r="D758" s="551"/>
      <c r="E758" s="551"/>
      <c r="F758" s="551"/>
      <c r="G758" s="551"/>
    </row>
    <row r="759" s="552" customFormat="true" ht="12.75" hidden="false" customHeight="false" outlineLevel="0" collapsed="false">
      <c r="B759" s="551"/>
      <c r="C759" s="551"/>
      <c r="D759" s="551"/>
      <c r="E759" s="551"/>
      <c r="F759" s="551"/>
      <c r="G759" s="551"/>
    </row>
    <row r="760" s="552" customFormat="true" ht="12.75" hidden="false" customHeight="false" outlineLevel="0" collapsed="false">
      <c r="B760" s="551"/>
      <c r="C760" s="551"/>
      <c r="D760" s="551"/>
      <c r="E760" s="551"/>
      <c r="F760" s="551"/>
      <c r="G760" s="551"/>
    </row>
    <row r="761" s="552" customFormat="true" ht="12.75" hidden="false" customHeight="false" outlineLevel="0" collapsed="false">
      <c r="B761" s="551"/>
      <c r="C761" s="551"/>
      <c r="D761" s="551"/>
      <c r="E761" s="551"/>
      <c r="F761" s="551"/>
      <c r="G761" s="551"/>
    </row>
    <row r="762" s="552" customFormat="true" ht="12.75" hidden="false" customHeight="false" outlineLevel="0" collapsed="false">
      <c r="B762" s="551"/>
      <c r="C762" s="551"/>
      <c r="D762" s="551"/>
      <c r="E762" s="551"/>
      <c r="F762" s="551"/>
      <c r="G762" s="551"/>
    </row>
    <row r="763" s="552" customFormat="true" ht="12.75" hidden="false" customHeight="false" outlineLevel="0" collapsed="false">
      <c r="B763" s="551"/>
      <c r="C763" s="551"/>
      <c r="D763" s="551"/>
      <c r="E763" s="551"/>
      <c r="F763" s="551"/>
      <c r="G763" s="551"/>
    </row>
    <row r="764" s="552" customFormat="true" ht="12.75" hidden="false" customHeight="false" outlineLevel="0" collapsed="false">
      <c r="B764" s="551"/>
      <c r="C764" s="551"/>
      <c r="D764" s="551"/>
      <c r="E764" s="551"/>
      <c r="F764" s="551"/>
      <c r="G764" s="551"/>
    </row>
    <row r="765" s="552" customFormat="true" ht="12.75" hidden="false" customHeight="false" outlineLevel="0" collapsed="false">
      <c r="B765" s="551"/>
      <c r="C765" s="551"/>
      <c r="D765" s="551"/>
      <c r="E765" s="551"/>
      <c r="F765" s="551"/>
      <c r="G765" s="551"/>
    </row>
    <row r="766" s="552" customFormat="true" ht="12.75" hidden="false" customHeight="false" outlineLevel="0" collapsed="false">
      <c r="B766" s="551"/>
      <c r="C766" s="551"/>
      <c r="D766" s="551"/>
      <c r="E766" s="551"/>
      <c r="F766" s="551"/>
      <c r="G766" s="551"/>
    </row>
    <row r="767" s="552" customFormat="true" ht="12.75" hidden="false" customHeight="false" outlineLevel="0" collapsed="false">
      <c r="B767" s="551"/>
      <c r="C767" s="551"/>
      <c r="D767" s="551"/>
      <c r="E767" s="551"/>
      <c r="F767" s="551"/>
      <c r="G767" s="551"/>
    </row>
    <row r="768" s="552" customFormat="true" ht="12.75" hidden="false" customHeight="false" outlineLevel="0" collapsed="false">
      <c r="B768" s="551"/>
      <c r="C768" s="551"/>
      <c r="D768" s="551"/>
      <c r="E768" s="551"/>
      <c r="F768" s="551"/>
      <c r="G768" s="551"/>
    </row>
    <row r="769" s="552" customFormat="true" ht="12.75" hidden="false" customHeight="false" outlineLevel="0" collapsed="false">
      <c r="B769" s="551"/>
      <c r="C769" s="551"/>
      <c r="D769" s="551"/>
      <c r="E769" s="551"/>
      <c r="F769" s="551"/>
      <c r="G769" s="551"/>
    </row>
    <row r="770" s="552" customFormat="true" ht="12.75" hidden="false" customHeight="false" outlineLevel="0" collapsed="false">
      <c r="B770" s="551"/>
      <c r="C770" s="551"/>
      <c r="D770" s="551"/>
      <c r="E770" s="551"/>
      <c r="F770" s="551"/>
      <c r="G770" s="551"/>
    </row>
    <row r="771" s="552" customFormat="true" ht="12.75" hidden="false" customHeight="false" outlineLevel="0" collapsed="false">
      <c r="B771" s="551"/>
      <c r="C771" s="551"/>
      <c r="D771" s="551"/>
      <c r="E771" s="551"/>
      <c r="F771" s="551"/>
      <c r="G771" s="551"/>
    </row>
    <row r="772" s="552" customFormat="true" ht="12.75" hidden="false" customHeight="false" outlineLevel="0" collapsed="false">
      <c r="B772" s="551"/>
      <c r="C772" s="551"/>
      <c r="D772" s="551"/>
      <c r="E772" s="551"/>
      <c r="F772" s="551"/>
      <c r="G772" s="551"/>
    </row>
    <row r="773" s="552" customFormat="true" ht="12.75" hidden="false" customHeight="false" outlineLevel="0" collapsed="false">
      <c r="B773" s="551"/>
      <c r="C773" s="551"/>
      <c r="D773" s="551"/>
      <c r="E773" s="551"/>
      <c r="F773" s="551"/>
      <c r="G773" s="551"/>
    </row>
    <row r="774" s="552" customFormat="true" ht="12.75" hidden="false" customHeight="false" outlineLevel="0" collapsed="false">
      <c r="B774" s="551"/>
      <c r="C774" s="551"/>
      <c r="D774" s="551"/>
      <c r="E774" s="551"/>
      <c r="F774" s="551"/>
      <c r="G774" s="551"/>
    </row>
    <row r="775" s="552" customFormat="true" ht="12.75" hidden="false" customHeight="false" outlineLevel="0" collapsed="false">
      <c r="B775" s="551"/>
      <c r="C775" s="551"/>
      <c r="D775" s="551"/>
      <c r="E775" s="551"/>
      <c r="F775" s="551"/>
      <c r="G775" s="551"/>
    </row>
    <row r="776" s="552" customFormat="true" ht="12.75" hidden="false" customHeight="false" outlineLevel="0" collapsed="false">
      <c r="B776" s="551"/>
      <c r="C776" s="551"/>
      <c r="D776" s="551"/>
      <c r="E776" s="551"/>
      <c r="F776" s="551"/>
      <c r="G776" s="551"/>
    </row>
    <row r="777" s="552" customFormat="true" ht="12.75" hidden="false" customHeight="false" outlineLevel="0" collapsed="false">
      <c r="B777" s="551"/>
      <c r="C777" s="551"/>
      <c r="D777" s="551"/>
      <c r="E777" s="551"/>
      <c r="F777" s="551"/>
      <c r="G777" s="551"/>
    </row>
    <row r="778" s="552" customFormat="true" ht="12.75" hidden="false" customHeight="false" outlineLevel="0" collapsed="false">
      <c r="B778" s="551"/>
      <c r="C778" s="551"/>
      <c r="D778" s="551"/>
      <c r="E778" s="551"/>
      <c r="F778" s="551"/>
      <c r="G778" s="551"/>
    </row>
    <row r="779" s="552" customFormat="true" ht="12.75" hidden="false" customHeight="false" outlineLevel="0" collapsed="false">
      <c r="B779" s="551"/>
      <c r="C779" s="551"/>
      <c r="D779" s="551"/>
      <c r="E779" s="551"/>
      <c r="F779" s="551"/>
      <c r="G779" s="551"/>
    </row>
    <row r="780" s="552" customFormat="true" ht="12.75" hidden="false" customHeight="false" outlineLevel="0" collapsed="false">
      <c r="B780" s="551"/>
      <c r="C780" s="551"/>
      <c r="D780" s="551"/>
      <c r="E780" s="551"/>
      <c r="F780" s="551"/>
      <c r="G780" s="551"/>
    </row>
    <row r="781" s="552" customFormat="true" ht="12.75" hidden="false" customHeight="false" outlineLevel="0" collapsed="false">
      <c r="B781" s="551"/>
      <c r="C781" s="551"/>
      <c r="D781" s="551"/>
      <c r="E781" s="551"/>
      <c r="F781" s="551"/>
      <c r="G781" s="551"/>
    </row>
    <row r="782" s="552" customFormat="true" ht="12.75" hidden="false" customHeight="false" outlineLevel="0" collapsed="false">
      <c r="B782" s="551"/>
      <c r="C782" s="551"/>
      <c r="D782" s="551"/>
      <c r="E782" s="551"/>
      <c r="F782" s="551"/>
      <c r="G782" s="551"/>
    </row>
    <row r="783" s="552" customFormat="true" ht="12.75" hidden="false" customHeight="false" outlineLevel="0" collapsed="false">
      <c r="B783" s="551"/>
      <c r="C783" s="551"/>
      <c r="D783" s="551"/>
      <c r="E783" s="551"/>
      <c r="F783" s="551"/>
      <c r="G783" s="551"/>
    </row>
    <row r="784" s="552" customFormat="true" ht="12.75" hidden="false" customHeight="false" outlineLevel="0" collapsed="false">
      <c r="B784" s="551"/>
      <c r="C784" s="551"/>
      <c r="D784" s="551"/>
      <c r="E784" s="551"/>
      <c r="F784" s="551"/>
      <c r="G784" s="551"/>
    </row>
    <row r="785" s="552" customFormat="true" ht="12.75" hidden="false" customHeight="false" outlineLevel="0" collapsed="false">
      <c r="B785" s="551"/>
      <c r="C785" s="551"/>
      <c r="D785" s="551"/>
      <c r="E785" s="551"/>
      <c r="F785" s="551"/>
      <c r="G785" s="551"/>
    </row>
    <row r="786" s="552" customFormat="true" ht="12.75" hidden="false" customHeight="false" outlineLevel="0" collapsed="false">
      <c r="B786" s="551"/>
      <c r="C786" s="551"/>
      <c r="D786" s="551"/>
      <c r="E786" s="551"/>
      <c r="F786" s="551"/>
      <c r="G786" s="551"/>
    </row>
    <row r="787" s="552" customFormat="true" ht="12.75" hidden="false" customHeight="false" outlineLevel="0" collapsed="false">
      <c r="B787" s="551"/>
      <c r="C787" s="551"/>
      <c r="D787" s="551"/>
      <c r="E787" s="551"/>
      <c r="F787" s="551"/>
      <c r="G787" s="551"/>
    </row>
    <row r="788" s="552" customFormat="true" ht="12.75" hidden="false" customHeight="false" outlineLevel="0" collapsed="false">
      <c r="B788" s="551"/>
      <c r="C788" s="551"/>
      <c r="D788" s="551"/>
      <c r="E788" s="551"/>
      <c r="F788" s="551"/>
      <c r="G788" s="551"/>
    </row>
    <row r="789" s="552" customFormat="true" ht="12.75" hidden="false" customHeight="false" outlineLevel="0" collapsed="false">
      <c r="B789" s="551"/>
      <c r="C789" s="551"/>
      <c r="D789" s="551"/>
      <c r="E789" s="551"/>
      <c r="F789" s="551"/>
      <c r="G789" s="551"/>
    </row>
    <row r="790" s="552" customFormat="true" ht="12.75" hidden="false" customHeight="false" outlineLevel="0" collapsed="false">
      <c r="B790" s="551"/>
      <c r="C790" s="551"/>
      <c r="D790" s="551"/>
      <c r="E790" s="551"/>
      <c r="F790" s="551"/>
      <c r="G790" s="551"/>
    </row>
    <row r="791" s="552" customFormat="true" ht="12.75" hidden="false" customHeight="false" outlineLevel="0" collapsed="false">
      <c r="B791" s="551"/>
      <c r="C791" s="551"/>
      <c r="D791" s="551"/>
      <c r="E791" s="551"/>
      <c r="F791" s="551"/>
      <c r="G791" s="551"/>
    </row>
    <row r="792" s="552" customFormat="true" ht="12.75" hidden="false" customHeight="false" outlineLevel="0" collapsed="false">
      <c r="B792" s="551"/>
      <c r="C792" s="551"/>
      <c r="D792" s="551"/>
      <c r="E792" s="551"/>
      <c r="F792" s="551"/>
      <c r="G792" s="551"/>
    </row>
    <row r="793" s="552" customFormat="true" ht="12.75" hidden="false" customHeight="false" outlineLevel="0" collapsed="false">
      <c r="B793" s="551"/>
      <c r="C793" s="551"/>
      <c r="D793" s="551"/>
      <c r="E793" s="551"/>
      <c r="F793" s="551"/>
      <c r="G793" s="551"/>
    </row>
    <row r="794" s="552" customFormat="true" ht="12.75" hidden="false" customHeight="false" outlineLevel="0" collapsed="false">
      <c r="B794" s="551"/>
      <c r="C794" s="551"/>
      <c r="D794" s="551"/>
      <c r="E794" s="551"/>
      <c r="F794" s="551"/>
      <c r="G794" s="551"/>
    </row>
    <row r="795" s="552" customFormat="true" ht="12.75" hidden="false" customHeight="false" outlineLevel="0" collapsed="false">
      <c r="B795" s="551"/>
      <c r="C795" s="551"/>
      <c r="D795" s="551"/>
      <c r="E795" s="551"/>
      <c r="F795" s="551"/>
      <c r="G795" s="551"/>
    </row>
    <row r="796" s="552" customFormat="true" ht="12.75" hidden="false" customHeight="false" outlineLevel="0" collapsed="false">
      <c r="B796" s="551"/>
      <c r="C796" s="551"/>
      <c r="D796" s="551"/>
      <c r="E796" s="551"/>
      <c r="F796" s="551"/>
      <c r="G796" s="551"/>
    </row>
    <row r="797" s="552" customFormat="true" ht="12.75" hidden="false" customHeight="false" outlineLevel="0" collapsed="false">
      <c r="B797" s="551"/>
      <c r="C797" s="551"/>
      <c r="D797" s="551"/>
      <c r="E797" s="551"/>
      <c r="F797" s="551"/>
      <c r="G797" s="551"/>
    </row>
    <row r="798" s="552" customFormat="true" ht="12.75" hidden="false" customHeight="false" outlineLevel="0" collapsed="false">
      <c r="B798" s="551"/>
      <c r="C798" s="551"/>
      <c r="D798" s="551"/>
      <c r="E798" s="551"/>
      <c r="F798" s="551"/>
      <c r="G798" s="551"/>
    </row>
    <row r="799" s="552" customFormat="true" ht="12.75" hidden="false" customHeight="false" outlineLevel="0" collapsed="false">
      <c r="B799" s="551"/>
      <c r="C799" s="551"/>
      <c r="D799" s="551"/>
      <c r="E799" s="551"/>
      <c r="F799" s="551"/>
      <c r="G799" s="551"/>
    </row>
    <row r="800" s="552" customFormat="true" ht="12.75" hidden="false" customHeight="false" outlineLevel="0" collapsed="false">
      <c r="B800" s="551"/>
      <c r="C800" s="551"/>
      <c r="D800" s="551"/>
      <c r="E800" s="551"/>
      <c r="F800" s="551"/>
      <c r="G800" s="551"/>
    </row>
    <row r="801" s="552" customFormat="true" ht="12.75" hidden="false" customHeight="false" outlineLevel="0" collapsed="false">
      <c r="B801" s="551"/>
      <c r="C801" s="551"/>
      <c r="D801" s="551"/>
      <c r="E801" s="551"/>
      <c r="F801" s="551"/>
      <c r="G801" s="551"/>
    </row>
    <row r="802" s="552" customFormat="true" ht="12.75" hidden="false" customHeight="false" outlineLevel="0" collapsed="false">
      <c r="B802" s="551"/>
      <c r="C802" s="551"/>
      <c r="D802" s="551"/>
      <c r="E802" s="551"/>
      <c r="F802" s="551"/>
      <c r="G802" s="551"/>
    </row>
    <row r="803" s="552" customFormat="true" ht="12.75" hidden="false" customHeight="false" outlineLevel="0" collapsed="false">
      <c r="B803" s="551"/>
      <c r="C803" s="551"/>
      <c r="D803" s="551"/>
      <c r="E803" s="551"/>
      <c r="F803" s="551"/>
      <c r="G803" s="551"/>
    </row>
    <row r="804" s="552" customFormat="true" ht="12.75" hidden="false" customHeight="false" outlineLevel="0" collapsed="false">
      <c r="B804" s="551"/>
      <c r="C804" s="551"/>
      <c r="D804" s="551"/>
      <c r="E804" s="551"/>
      <c r="F804" s="551"/>
      <c r="G804" s="551"/>
    </row>
    <row r="805" s="552" customFormat="true" ht="12.75" hidden="false" customHeight="false" outlineLevel="0" collapsed="false">
      <c r="B805" s="551"/>
      <c r="C805" s="551"/>
      <c r="D805" s="551"/>
      <c r="E805" s="551"/>
      <c r="F805" s="551"/>
      <c r="G805" s="551"/>
    </row>
    <row r="806" s="552" customFormat="true" ht="12.75" hidden="false" customHeight="false" outlineLevel="0" collapsed="false">
      <c r="B806" s="551"/>
      <c r="C806" s="551"/>
      <c r="D806" s="551"/>
      <c r="E806" s="551"/>
      <c r="F806" s="551"/>
      <c r="G806" s="551"/>
    </row>
    <row r="807" s="552" customFormat="true" ht="12.75" hidden="false" customHeight="false" outlineLevel="0" collapsed="false">
      <c r="B807" s="551"/>
      <c r="C807" s="551"/>
      <c r="D807" s="551"/>
      <c r="E807" s="551"/>
      <c r="F807" s="551"/>
      <c r="G807" s="551"/>
    </row>
    <row r="808" s="552" customFormat="true" ht="12.75" hidden="false" customHeight="false" outlineLevel="0" collapsed="false">
      <c r="B808" s="551"/>
      <c r="C808" s="551"/>
      <c r="D808" s="551"/>
      <c r="E808" s="551"/>
      <c r="F808" s="551"/>
      <c r="G808" s="551"/>
    </row>
    <row r="809" s="552" customFormat="true" ht="12.75" hidden="false" customHeight="false" outlineLevel="0" collapsed="false">
      <c r="B809" s="551"/>
      <c r="C809" s="551"/>
      <c r="D809" s="551"/>
      <c r="E809" s="551"/>
      <c r="F809" s="551"/>
      <c r="G809" s="551"/>
    </row>
    <row r="810" s="552" customFormat="true" ht="12.75" hidden="false" customHeight="false" outlineLevel="0" collapsed="false">
      <c r="B810" s="551"/>
      <c r="C810" s="551"/>
      <c r="D810" s="551"/>
      <c r="E810" s="551"/>
      <c r="F810" s="551"/>
      <c r="G810" s="551"/>
    </row>
    <row r="811" s="552" customFormat="true" ht="12.75" hidden="false" customHeight="false" outlineLevel="0" collapsed="false">
      <c r="B811" s="551"/>
      <c r="C811" s="551"/>
      <c r="D811" s="551"/>
      <c r="E811" s="551"/>
      <c r="F811" s="551"/>
      <c r="G811" s="551"/>
    </row>
    <row r="812" s="552" customFormat="true" ht="12.75" hidden="false" customHeight="false" outlineLevel="0" collapsed="false">
      <c r="B812" s="551"/>
      <c r="C812" s="551"/>
      <c r="D812" s="551"/>
      <c r="E812" s="551"/>
      <c r="F812" s="551"/>
      <c r="G812" s="551"/>
    </row>
    <row r="813" s="552" customFormat="true" ht="12.75" hidden="false" customHeight="false" outlineLevel="0" collapsed="false">
      <c r="B813" s="551"/>
      <c r="C813" s="551"/>
      <c r="D813" s="551"/>
      <c r="E813" s="551"/>
      <c r="F813" s="551"/>
      <c r="G813" s="551"/>
    </row>
    <row r="814" s="552" customFormat="true" ht="12.75" hidden="false" customHeight="false" outlineLevel="0" collapsed="false">
      <c r="B814" s="551"/>
      <c r="C814" s="551"/>
      <c r="D814" s="551"/>
      <c r="E814" s="551"/>
      <c r="F814" s="551"/>
      <c r="G814" s="551"/>
    </row>
    <row r="815" s="552" customFormat="true" ht="12.75" hidden="false" customHeight="false" outlineLevel="0" collapsed="false">
      <c r="B815" s="551"/>
      <c r="C815" s="551"/>
      <c r="D815" s="551"/>
      <c r="E815" s="551"/>
      <c r="F815" s="551"/>
      <c r="G815" s="551"/>
    </row>
    <row r="816" s="552" customFormat="true" ht="12.75" hidden="false" customHeight="false" outlineLevel="0" collapsed="false">
      <c r="B816" s="551"/>
      <c r="C816" s="551"/>
      <c r="D816" s="551"/>
      <c r="E816" s="551"/>
      <c r="F816" s="551"/>
      <c r="G816" s="551"/>
    </row>
    <row r="817" s="552" customFormat="true" ht="12.75" hidden="false" customHeight="false" outlineLevel="0" collapsed="false">
      <c r="B817" s="551"/>
      <c r="C817" s="551"/>
      <c r="D817" s="551"/>
      <c r="E817" s="551"/>
      <c r="F817" s="551"/>
      <c r="G817" s="551"/>
    </row>
    <row r="818" s="552" customFormat="true" ht="12.75" hidden="false" customHeight="false" outlineLevel="0" collapsed="false">
      <c r="B818" s="551"/>
      <c r="C818" s="551"/>
      <c r="D818" s="551"/>
      <c r="E818" s="551"/>
      <c r="F818" s="551"/>
      <c r="G818" s="551"/>
    </row>
    <row r="819" s="552" customFormat="true" ht="12.75" hidden="false" customHeight="false" outlineLevel="0" collapsed="false">
      <c r="B819" s="551"/>
      <c r="C819" s="551"/>
      <c r="D819" s="551"/>
      <c r="E819" s="551"/>
      <c r="F819" s="551"/>
      <c r="G819" s="551"/>
    </row>
    <row r="820" s="552" customFormat="true" ht="12.75" hidden="false" customHeight="false" outlineLevel="0" collapsed="false">
      <c r="B820" s="551"/>
      <c r="C820" s="551"/>
      <c r="D820" s="551"/>
      <c r="E820" s="551"/>
      <c r="F820" s="551"/>
      <c r="G820" s="551"/>
    </row>
    <row r="821" s="552" customFormat="true" ht="12.75" hidden="false" customHeight="false" outlineLevel="0" collapsed="false">
      <c r="B821" s="551"/>
      <c r="C821" s="551"/>
      <c r="D821" s="551"/>
      <c r="E821" s="551"/>
      <c r="F821" s="551"/>
      <c r="G821" s="551"/>
    </row>
    <row r="822" s="552" customFormat="true" ht="12.75" hidden="false" customHeight="false" outlineLevel="0" collapsed="false">
      <c r="B822" s="551"/>
      <c r="C822" s="551"/>
      <c r="D822" s="551"/>
      <c r="E822" s="551"/>
      <c r="F822" s="551"/>
      <c r="G822" s="551"/>
    </row>
    <row r="823" s="552" customFormat="true" ht="12.75" hidden="false" customHeight="false" outlineLevel="0" collapsed="false">
      <c r="B823" s="551"/>
      <c r="C823" s="551"/>
      <c r="D823" s="551"/>
      <c r="E823" s="551"/>
      <c r="F823" s="551"/>
      <c r="G823" s="551"/>
    </row>
    <row r="824" s="552" customFormat="true" ht="12.75" hidden="false" customHeight="false" outlineLevel="0" collapsed="false">
      <c r="B824" s="551"/>
      <c r="C824" s="551"/>
      <c r="D824" s="551"/>
      <c r="E824" s="551"/>
      <c r="F824" s="551"/>
      <c r="G824" s="551"/>
    </row>
    <row r="825" s="552" customFormat="true" ht="12.75" hidden="false" customHeight="false" outlineLevel="0" collapsed="false">
      <c r="B825" s="551"/>
      <c r="C825" s="551"/>
      <c r="D825" s="551"/>
      <c r="E825" s="551"/>
      <c r="F825" s="551"/>
      <c r="G825" s="551"/>
    </row>
    <row r="826" s="552" customFormat="true" ht="12.75" hidden="false" customHeight="false" outlineLevel="0" collapsed="false">
      <c r="B826" s="551"/>
      <c r="C826" s="551"/>
      <c r="D826" s="551"/>
      <c r="E826" s="551"/>
      <c r="F826" s="551"/>
      <c r="G826" s="551"/>
    </row>
    <row r="827" s="552" customFormat="true" ht="12.75" hidden="false" customHeight="false" outlineLevel="0" collapsed="false">
      <c r="B827" s="551"/>
      <c r="C827" s="551"/>
      <c r="D827" s="551"/>
      <c r="E827" s="551"/>
      <c r="F827" s="551"/>
      <c r="G827" s="551"/>
    </row>
    <row r="828" s="552" customFormat="true" ht="12.75" hidden="false" customHeight="false" outlineLevel="0" collapsed="false">
      <c r="B828" s="551"/>
      <c r="C828" s="551"/>
      <c r="D828" s="551"/>
      <c r="E828" s="551"/>
      <c r="F828" s="551"/>
      <c r="G828" s="551"/>
    </row>
    <row r="829" s="552" customFormat="true" ht="12.75" hidden="false" customHeight="false" outlineLevel="0" collapsed="false">
      <c r="B829" s="551"/>
      <c r="C829" s="551"/>
      <c r="D829" s="551"/>
      <c r="E829" s="551"/>
      <c r="F829" s="551"/>
      <c r="G829" s="551"/>
    </row>
    <row r="830" s="552" customFormat="true" ht="12.75" hidden="false" customHeight="false" outlineLevel="0" collapsed="false">
      <c r="B830" s="551"/>
      <c r="C830" s="551"/>
      <c r="D830" s="551"/>
      <c r="E830" s="551"/>
      <c r="F830" s="551"/>
      <c r="G830" s="551"/>
    </row>
    <row r="831" s="552" customFormat="true" ht="12.75" hidden="false" customHeight="false" outlineLevel="0" collapsed="false">
      <c r="B831" s="551"/>
      <c r="C831" s="551"/>
      <c r="D831" s="551"/>
      <c r="E831" s="551"/>
      <c r="F831" s="551"/>
      <c r="G831" s="551"/>
    </row>
    <row r="832" s="552" customFormat="true" ht="12.75" hidden="false" customHeight="false" outlineLevel="0" collapsed="false">
      <c r="B832" s="551"/>
      <c r="C832" s="551"/>
      <c r="D832" s="551"/>
      <c r="E832" s="551"/>
      <c r="F832" s="551"/>
      <c r="G832" s="551"/>
    </row>
    <row r="833" s="552" customFormat="true" ht="12.75" hidden="false" customHeight="false" outlineLevel="0" collapsed="false">
      <c r="B833" s="551"/>
      <c r="C833" s="551"/>
      <c r="D833" s="551"/>
      <c r="E833" s="551"/>
      <c r="F833" s="551"/>
      <c r="G833" s="551"/>
    </row>
    <row r="834" s="552" customFormat="true" ht="12.75" hidden="false" customHeight="false" outlineLevel="0" collapsed="false">
      <c r="B834" s="551"/>
      <c r="C834" s="551"/>
      <c r="D834" s="551"/>
      <c r="E834" s="551"/>
      <c r="F834" s="551"/>
      <c r="G834" s="551"/>
    </row>
    <row r="835" s="552" customFormat="true" ht="12.75" hidden="false" customHeight="false" outlineLevel="0" collapsed="false">
      <c r="B835" s="551"/>
      <c r="C835" s="551"/>
      <c r="D835" s="551"/>
      <c r="E835" s="551"/>
      <c r="F835" s="551"/>
      <c r="G835" s="551"/>
    </row>
    <row r="836" s="552" customFormat="true" ht="12.75" hidden="false" customHeight="false" outlineLevel="0" collapsed="false">
      <c r="B836" s="551"/>
      <c r="C836" s="551"/>
      <c r="D836" s="551"/>
      <c r="E836" s="551"/>
      <c r="F836" s="551"/>
      <c r="G836" s="551"/>
    </row>
    <row r="837" s="552" customFormat="true" ht="12.75" hidden="false" customHeight="false" outlineLevel="0" collapsed="false">
      <c r="B837" s="551"/>
      <c r="C837" s="551"/>
      <c r="D837" s="551"/>
      <c r="E837" s="551"/>
      <c r="F837" s="551"/>
      <c r="G837" s="551"/>
    </row>
    <row r="838" s="552" customFormat="true" ht="12.75" hidden="false" customHeight="false" outlineLevel="0" collapsed="false">
      <c r="B838" s="551"/>
      <c r="C838" s="551"/>
      <c r="D838" s="551"/>
      <c r="E838" s="551"/>
      <c r="F838" s="551"/>
      <c r="G838" s="551"/>
    </row>
    <row r="839" s="552" customFormat="true" ht="12.75" hidden="false" customHeight="false" outlineLevel="0" collapsed="false">
      <c r="B839" s="551"/>
      <c r="C839" s="551"/>
      <c r="D839" s="551"/>
      <c r="E839" s="551"/>
      <c r="F839" s="551"/>
      <c r="G839" s="551"/>
    </row>
    <row r="840" s="552" customFormat="true" ht="12.75" hidden="false" customHeight="false" outlineLevel="0" collapsed="false">
      <c r="B840" s="551"/>
      <c r="C840" s="551"/>
      <c r="D840" s="551"/>
      <c r="E840" s="551"/>
      <c r="F840" s="551"/>
      <c r="G840" s="551"/>
    </row>
    <row r="841" s="552" customFormat="true" ht="12.75" hidden="false" customHeight="false" outlineLevel="0" collapsed="false">
      <c r="B841" s="551"/>
      <c r="C841" s="551"/>
      <c r="D841" s="551"/>
      <c r="E841" s="551"/>
      <c r="F841" s="551"/>
      <c r="G841" s="551"/>
    </row>
    <row r="842" s="552" customFormat="true" ht="12.75" hidden="false" customHeight="false" outlineLevel="0" collapsed="false">
      <c r="B842" s="551"/>
      <c r="C842" s="551"/>
      <c r="D842" s="551"/>
      <c r="E842" s="551"/>
      <c r="F842" s="551"/>
      <c r="G842" s="551"/>
    </row>
    <row r="843" s="552" customFormat="true" ht="12.75" hidden="false" customHeight="false" outlineLevel="0" collapsed="false">
      <c r="B843" s="551"/>
      <c r="C843" s="551"/>
      <c r="D843" s="551"/>
      <c r="E843" s="551"/>
      <c r="F843" s="551"/>
      <c r="G843" s="551"/>
    </row>
    <row r="844" s="552" customFormat="true" ht="12.75" hidden="false" customHeight="false" outlineLevel="0" collapsed="false">
      <c r="B844" s="551"/>
      <c r="C844" s="551"/>
      <c r="D844" s="551"/>
      <c r="E844" s="551"/>
      <c r="F844" s="551"/>
      <c r="G844" s="551"/>
    </row>
    <row r="845" s="552" customFormat="true" ht="12.75" hidden="false" customHeight="false" outlineLevel="0" collapsed="false">
      <c r="B845" s="551"/>
      <c r="C845" s="551"/>
      <c r="D845" s="551"/>
      <c r="E845" s="551"/>
      <c r="F845" s="551"/>
      <c r="G845" s="551"/>
    </row>
    <row r="846" s="552" customFormat="true" ht="12.75" hidden="false" customHeight="false" outlineLevel="0" collapsed="false">
      <c r="B846" s="551"/>
      <c r="C846" s="551"/>
      <c r="D846" s="551"/>
      <c r="E846" s="551"/>
      <c r="F846" s="551"/>
      <c r="G846" s="551"/>
    </row>
    <row r="847" s="552" customFormat="true" ht="12.75" hidden="false" customHeight="false" outlineLevel="0" collapsed="false">
      <c r="B847" s="551"/>
      <c r="C847" s="551"/>
      <c r="D847" s="551"/>
      <c r="E847" s="551"/>
      <c r="F847" s="551"/>
      <c r="G847" s="551"/>
    </row>
    <row r="848" s="552" customFormat="true" ht="12.75" hidden="false" customHeight="false" outlineLevel="0" collapsed="false">
      <c r="B848" s="551"/>
      <c r="C848" s="551"/>
      <c r="D848" s="551"/>
      <c r="E848" s="551"/>
      <c r="F848" s="551"/>
      <c r="G848" s="551"/>
    </row>
    <row r="849" s="552" customFormat="true" ht="12.75" hidden="false" customHeight="false" outlineLevel="0" collapsed="false">
      <c r="B849" s="551"/>
      <c r="C849" s="551"/>
      <c r="D849" s="551"/>
      <c r="E849" s="551"/>
      <c r="F849" s="551"/>
      <c r="G849" s="551"/>
    </row>
    <row r="850" s="552" customFormat="true" ht="12.75" hidden="false" customHeight="false" outlineLevel="0" collapsed="false">
      <c r="B850" s="551"/>
      <c r="C850" s="551"/>
      <c r="D850" s="551"/>
      <c r="E850" s="551"/>
      <c r="F850" s="551"/>
      <c r="G850" s="551"/>
    </row>
    <row r="851" s="552" customFormat="true" ht="12.75" hidden="false" customHeight="false" outlineLevel="0" collapsed="false">
      <c r="B851" s="551"/>
      <c r="C851" s="551"/>
      <c r="D851" s="551"/>
      <c r="E851" s="551"/>
      <c r="F851" s="551"/>
      <c r="G851" s="551"/>
    </row>
    <row r="852" s="552" customFormat="true" ht="12.75" hidden="false" customHeight="false" outlineLevel="0" collapsed="false">
      <c r="B852" s="551"/>
      <c r="C852" s="551"/>
      <c r="D852" s="551"/>
      <c r="E852" s="551"/>
      <c r="F852" s="551"/>
      <c r="G852" s="551"/>
    </row>
    <row r="853" s="552" customFormat="true" ht="12.75" hidden="false" customHeight="false" outlineLevel="0" collapsed="false">
      <c r="B853" s="551"/>
      <c r="C853" s="551"/>
      <c r="D853" s="551"/>
      <c r="E853" s="551"/>
      <c r="F853" s="551"/>
      <c r="G853" s="551"/>
    </row>
    <row r="854" s="552" customFormat="true" ht="12.75" hidden="false" customHeight="false" outlineLevel="0" collapsed="false">
      <c r="B854" s="551"/>
      <c r="C854" s="551"/>
      <c r="D854" s="551"/>
      <c r="E854" s="551"/>
      <c r="F854" s="551"/>
      <c r="G854" s="551"/>
    </row>
    <row r="855" s="552" customFormat="true" ht="12.75" hidden="false" customHeight="false" outlineLevel="0" collapsed="false">
      <c r="B855" s="551"/>
      <c r="C855" s="551"/>
      <c r="D855" s="551"/>
      <c r="E855" s="551"/>
      <c r="F855" s="551"/>
      <c r="G855" s="551"/>
    </row>
    <row r="856" s="552" customFormat="true" ht="12.75" hidden="false" customHeight="false" outlineLevel="0" collapsed="false">
      <c r="B856" s="551"/>
      <c r="C856" s="551"/>
      <c r="D856" s="551"/>
      <c r="E856" s="551"/>
      <c r="F856" s="551"/>
      <c r="G856" s="551"/>
    </row>
    <row r="857" s="552" customFormat="true" ht="12.75" hidden="false" customHeight="false" outlineLevel="0" collapsed="false">
      <c r="B857" s="551"/>
      <c r="C857" s="551"/>
      <c r="D857" s="551"/>
      <c r="E857" s="551"/>
      <c r="F857" s="551"/>
      <c r="G857" s="551"/>
    </row>
    <row r="858" s="552" customFormat="true" ht="12.75" hidden="false" customHeight="false" outlineLevel="0" collapsed="false">
      <c r="B858" s="551"/>
      <c r="C858" s="551"/>
      <c r="D858" s="551"/>
      <c r="E858" s="551"/>
      <c r="F858" s="551"/>
      <c r="G858" s="551"/>
    </row>
    <row r="859" s="552" customFormat="true" ht="12.75" hidden="false" customHeight="false" outlineLevel="0" collapsed="false">
      <c r="B859" s="551"/>
      <c r="C859" s="551"/>
      <c r="D859" s="551"/>
      <c r="E859" s="551"/>
      <c r="F859" s="551"/>
      <c r="G859" s="551"/>
    </row>
    <row r="860" s="552" customFormat="true" ht="12.75" hidden="false" customHeight="false" outlineLevel="0" collapsed="false">
      <c r="B860" s="551"/>
      <c r="C860" s="551"/>
      <c r="D860" s="551"/>
      <c r="E860" s="551"/>
      <c r="F860" s="551"/>
      <c r="G860" s="551"/>
    </row>
    <row r="861" s="552" customFormat="true" ht="12.75" hidden="false" customHeight="false" outlineLevel="0" collapsed="false">
      <c r="B861" s="551"/>
      <c r="C861" s="551"/>
      <c r="D861" s="551"/>
      <c r="E861" s="551"/>
      <c r="F861" s="551"/>
      <c r="G861" s="551"/>
    </row>
    <row r="862" s="552" customFormat="true" ht="12.75" hidden="false" customHeight="false" outlineLevel="0" collapsed="false">
      <c r="B862" s="551"/>
      <c r="C862" s="551"/>
      <c r="D862" s="551"/>
      <c r="E862" s="551"/>
      <c r="F862" s="551"/>
      <c r="G862" s="551"/>
    </row>
    <row r="863" s="552" customFormat="true" ht="12.75" hidden="false" customHeight="false" outlineLevel="0" collapsed="false">
      <c r="B863" s="551"/>
      <c r="C863" s="551"/>
      <c r="D863" s="551"/>
      <c r="E863" s="551"/>
      <c r="F863" s="551"/>
      <c r="G863" s="551"/>
    </row>
    <row r="864" s="552" customFormat="true" ht="12.75" hidden="false" customHeight="false" outlineLevel="0" collapsed="false">
      <c r="B864" s="551"/>
      <c r="C864" s="551"/>
      <c r="D864" s="551"/>
      <c r="E864" s="551"/>
      <c r="F864" s="551"/>
      <c r="G864" s="551"/>
    </row>
    <row r="865" s="552" customFormat="true" ht="12.75" hidden="false" customHeight="false" outlineLevel="0" collapsed="false">
      <c r="B865" s="551"/>
      <c r="C865" s="551"/>
      <c r="D865" s="551"/>
      <c r="E865" s="551"/>
      <c r="F865" s="551"/>
      <c r="G865" s="551"/>
    </row>
    <row r="866" s="552" customFormat="true" ht="12.75" hidden="false" customHeight="false" outlineLevel="0" collapsed="false">
      <c r="B866" s="551"/>
      <c r="C866" s="551"/>
      <c r="D866" s="551"/>
      <c r="E866" s="551"/>
      <c r="F866" s="551"/>
      <c r="G866" s="551"/>
    </row>
    <row r="867" s="552" customFormat="true" ht="12.75" hidden="false" customHeight="false" outlineLevel="0" collapsed="false">
      <c r="B867" s="551"/>
      <c r="C867" s="551"/>
      <c r="D867" s="551"/>
      <c r="E867" s="551"/>
      <c r="F867" s="551"/>
      <c r="G867" s="551"/>
    </row>
    <row r="868" s="552" customFormat="true" ht="12.75" hidden="false" customHeight="false" outlineLevel="0" collapsed="false">
      <c r="B868" s="551"/>
      <c r="C868" s="551"/>
      <c r="D868" s="551"/>
      <c r="E868" s="551"/>
      <c r="F868" s="551"/>
      <c r="G868" s="551"/>
    </row>
    <row r="869" s="552" customFormat="true" ht="12.75" hidden="false" customHeight="false" outlineLevel="0" collapsed="false">
      <c r="B869" s="551"/>
      <c r="C869" s="551"/>
      <c r="D869" s="551"/>
      <c r="E869" s="551"/>
      <c r="F869" s="551"/>
      <c r="G869" s="551"/>
    </row>
    <row r="870" s="552" customFormat="true" ht="12.75" hidden="false" customHeight="false" outlineLevel="0" collapsed="false">
      <c r="B870" s="551"/>
      <c r="C870" s="551"/>
      <c r="D870" s="551"/>
      <c r="E870" s="551"/>
      <c r="F870" s="551"/>
      <c r="G870" s="551"/>
    </row>
    <row r="871" s="552" customFormat="true" ht="12.75" hidden="false" customHeight="false" outlineLevel="0" collapsed="false">
      <c r="B871" s="551"/>
      <c r="C871" s="551"/>
      <c r="D871" s="551"/>
      <c r="E871" s="551"/>
      <c r="F871" s="551"/>
      <c r="G871" s="551"/>
    </row>
    <row r="872" s="552" customFormat="true" ht="12.75" hidden="false" customHeight="false" outlineLevel="0" collapsed="false">
      <c r="B872" s="551"/>
      <c r="C872" s="551"/>
      <c r="D872" s="551"/>
      <c r="E872" s="551"/>
      <c r="F872" s="551"/>
      <c r="G872" s="551"/>
    </row>
    <row r="873" s="552" customFormat="true" ht="12.75" hidden="false" customHeight="false" outlineLevel="0" collapsed="false">
      <c r="B873" s="551"/>
      <c r="C873" s="551"/>
      <c r="D873" s="551"/>
      <c r="E873" s="551"/>
      <c r="F873" s="551"/>
      <c r="G873" s="551"/>
    </row>
    <row r="874" s="552" customFormat="true" ht="12.75" hidden="false" customHeight="false" outlineLevel="0" collapsed="false">
      <c r="B874" s="551"/>
      <c r="C874" s="551"/>
      <c r="D874" s="551"/>
      <c r="E874" s="551"/>
      <c r="F874" s="551"/>
      <c r="G874" s="551"/>
    </row>
    <row r="875" s="552" customFormat="true" ht="12.75" hidden="false" customHeight="false" outlineLevel="0" collapsed="false">
      <c r="B875" s="551"/>
      <c r="C875" s="551"/>
      <c r="D875" s="551"/>
      <c r="E875" s="551"/>
      <c r="F875" s="551"/>
      <c r="G875" s="551"/>
    </row>
    <row r="876" s="552" customFormat="true" ht="12.75" hidden="false" customHeight="false" outlineLevel="0" collapsed="false">
      <c r="B876" s="551"/>
      <c r="C876" s="551"/>
      <c r="D876" s="551"/>
      <c r="E876" s="551"/>
      <c r="F876" s="551"/>
      <c r="G876" s="551"/>
    </row>
    <row r="877" s="552" customFormat="true" ht="12.75" hidden="false" customHeight="false" outlineLevel="0" collapsed="false">
      <c r="B877" s="551"/>
      <c r="C877" s="551"/>
      <c r="D877" s="551"/>
      <c r="E877" s="551"/>
      <c r="F877" s="551"/>
      <c r="G877" s="551"/>
    </row>
    <row r="878" s="552" customFormat="true" ht="12.75" hidden="false" customHeight="false" outlineLevel="0" collapsed="false">
      <c r="B878" s="551"/>
      <c r="C878" s="551"/>
      <c r="D878" s="551"/>
      <c r="E878" s="551"/>
      <c r="F878" s="551"/>
      <c r="G878" s="551"/>
    </row>
    <row r="879" s="552" customFormat="true" ht="12.75" hidden="false" customHeight="false" outlineLevel="0" collapsed="false">
      <c r="B879" s="551"/>
      <c r="C879" s="551"/>
      <c r="D879" s="551"/>
      <c r="E879" s="551"/>
      <c r="F879" s="551"/>
      <c r="G879" s="551"/>
    </row>
    <row r="880" s="552" customFormat="true" ht="12.75" hidden="false" customHeight="false" outlineLevel="0" collapsed="false">
      <c r="B880" s="551"/>
      <c r="C880" s="551"/>
      <c r="D880" s="551"/>
      <c r="E880" s="551"/>
      <c r="F880" s="551"/>
      <c r="G880" s="551"/>
    </row>
    <row r="881" s="552" customFormat="true" ht="12.75" hidden="false" customHeight="false" outlineLevel="0" collapsed="false">
      <c r="B881" s="551"/>
      <c r="C881" s="551"/>
      <c r="D881" s="551"/>
      <c r="E881" s="551"/>
      <c r="F881" s="551"/>
      <c r="G881" s="551"/>
    </row>
    <row r="882" s="552" customFormat="true" ht="12.75" hidden="false" customHeight="false" outlineLevel="0" collapsed="false">
      <c r="B882" s="551"/>
      <c r="C882" s="551"/>
      <c r="D882" s="551"/>
      <c r="E882" s="551"/>
      <c r="F882" s="551"/>
      <c r="G882" s="551"/>
    </row>
    <row r="883" s="552" customFormat="true" ht="12.75" hidden="false" customHeight="false" outlineLevel="0" collapsed="false">
      <c r="B883" s="551"/>
      <c r="C883" s="551"/>
      <c r="D883" s="551"/>
      <c r="E883" s="551"/>
      <c r="F883" s="551"/>
      <c r="G883" s="551"/>
    </row>
    <row r="884" s="552" customFormat="true" ht="12.75" hidden="false" customHeight="false" outlineLevel="0" collapsed="false">
      <c r="B884" s="551"/>
      <c r="C884" s="551"/>
      <c r="D884" s="551"/>
      <c r="E884" s="551"/>
      <c r="F884" s="551"/>
      <c r="G884" s="551"/>
    </row>
    <row r="885" s="552" customFormat="true" ht="12.75" hidden="false" customHeight="false" outlineLevel="0" collapsed="false">
      <c r="B885" s="551"/>
      <c r="C885" s="551"/>
      <c r="D885" s="551"/>
      <c r="E885" s="551"/>
      <c r="F885" s="551"/>
      <c r="G885" s="551"/>
    </row>
    <row r="886" s="552" customFormat="true" ht="12.75" hidden="false" customHeight="false" outlineLevel="0" collapsed="false">
      <c r="B886" s="551"/>
      <c r="C886" s="551"/>
      <c r="D886" s="551"/>
      <c r="E886" s="551"/>
      <c r="F886" s="551"/>
      <c r="G886" s="551"/>
    </row>
    <row r="887" s="552" customFormat="true" ht="12.75" hidden="false" customHeight="false" outlineLevel="0" collapsed="false">
      <c r="B887" s="551"/>
      <c r="C887" s="551"/>
      <c r="D887" s="551"/>
      <c r="E887" s="551"/>
      <c r="F887" s="551"/>
      <c r="G887" s="551"/>
    </row>
    <row r="888" s="552" customFormat="true" ht="12.75" hidden="false" customHeight="false" outlineLevel="0" collapsed="false">
      <c r="B888" s="551"/>
      <c r="C888" s="551"/>
      <c r="D888" s="551"/>
      <c r="E888" s="551"/>
      <c r="F888" s="551"/>
      <c r="G888" s="551"/>
    </row>
    <row r="889" s="552" customFormat="true" ht="12.75" hidden="false" customHeight="false" outlineLevel="0" collapsed="false">
      <c r="B889" s="551"/>
      <c r="C889" s="551"/>
      <c r="D889" s="551"/>
      <c r="E889" s="551"/>
      <c r="F889" s="551"/>
      <c r="G889" s="551"/>
    </row>
    <row r="890" s="552" customFormat="true" ht="12.75" hidden="false" customHeight="false" outlineLevel="0" collapsed="false">
      <c r="B890" s="551"/>
      <c r="C890" s="551"/>
      <c r="D890" s="551"/>
      <c r="E890" s="551"/>
      <c r="F890" s="551"/>
      <c r="G890" s="551"/>
    </row>
    <row r="891" s="552" customFormat="true" ht="12.75" hidden="false" customHeight="false" outlineLevel="0" collapsed="false">
      <c r="B891" s="551"/>
      <c r="C891" s="551"/>
      <c r="D891" s="551"/>
      <c r="E891" s="551"/>
      <c r="F891" s="551"/>
      <c r="G891" s="551"/>
    </row>
    <row r="892" s="552" customFormat="true" ht="12.75" hidden="false" customHeight="false" outlineLevel="0" collapsed="false">
      <c r="B892" s="551"/>
      <c r="C892" s="551"/>
      <c r="D892" s="551"/>
      <c r="E892" s="551"/>
      <c r="F892" s="551"/>
      <c r="G892" s="551"/>
    </row>
    <row r="893" s="552" customFormat="true" ht="12.75" hidden="false" customHeight="false" outlineLevel="0" collapsed="false">
      <c r="B893" s="551"/>
      <c r="C893" s="551"/>
      <c r="D893" s="551"/>
      <c r="E893" s="551"/>
      <c r="F893" s="551"/>
      <c r="G893" s="551"/>
    </row>
    <row r="894" s="552" customFormat="true" ht="12.75" hidden="false" customHeight="false" outlineLevel="0" collapsed="false">
      <c r="B894" s="551"/>
      <c r="C894" s="551"/>
      <c r="D894" s="551"/>
      <c r="E894" s="551"/>
      <c r="F894" s="551"/>
      <c r="G894" s="551"/>
    </row>
    <row r="895" s="552" customFormat="true" ht="12.75" hidden="false" customHeight="false" outlineLevel="0" collapsed="false">
      <c r="B895" s="551"/>
      <c r="C895" s="551"/>
      <c r="D895" s="551"/>
      <c r="E895" s="551"/>
      <c r="F895" s="551"/>
      <c r="G895" s="551"/>
    </row>
    <row r="896" s="552" customFormat="true" ht="12.75" hidden="false" customHeight="false" outlineLevel="0" collapsed="false">
      <c r="B896" s="551"/>
      <c r="C896" s="551"/>
      <c r="D896" s="551"/>
      <c r="E896" s="551"/>
      <c r="F896" s="551"/>
      <c r="G896" s="551"/>
    </row>
    <row r="897" s="552" customFormat="true" ht="12.75" hidden="false" customHeight="false" outlineLevel="0" collapsed="false">
      <c r="B897" s="551"/>
      <c r="C897" s="551"/>
      <c r="D897" s="551"/>
      <c r="E897" s="551"/>
      <c r="F897" s="551"/>
      <c r="G897" s="551"/>
    </row>
    <row r="898" s="552" customFormat="true" ht="12.75" hidden="false" customHeight="false" outlineLevel="0" collapsed="false">
      <c r="B898" s="551"/>
      <c r="C898" s="551"/>
      <c r="D898" s="551"/>
      <c r="E898" s="551"/>
      <c r="F898" s="551"/>
      <c r="G898" s="551"/>
    </row>
    <row r="899" s="552" customFormat="true" ht="12.75" hidden="false" customHeight="false" outlineLevel="0" collapsed="false">
      <c r="B899" s="551"/>
      <c r="C899" s="551"/>
      <c r="D899" s="551"/>
      <c r="E899" s="551"/>
      <c r="F899" s="551"/>
      <c r="G899" s="551"/>
    </row>
    <row r="900" s="552" customFormat="true" ht="12.75" hidden="false" customHeight="false" outlineLevel="0" collapsed="false">
      <c r="B900" s="551"/>
      <c r="C900" s="551"/>
      <c r="D900" s="551"/>
      <c r="E900" s="551"/>
      <c r="F900" s="551"/>
      <c r="G900" s="551"/>
    </row>
    <row r="901" s="552" customFormat="true" ht="12.75" hidden="false" customHeight="false" outlineLevel="0" collapsed="false">
      <c r="B901" s="551"/>
      <c r="C901" s="551"/>
      <c r="D901" s="551"/>
      <c r="E901" s="551"/>
      <c r="F901" s="551"/>
      <c r="G901" s="551"/>
    </row>
    <row r="902" s="552" customFormat="true" ht="12.75" hidden="false" customHeight="false" outlineLevel="0" collapsed="false">
      <c r="B902" s="551"/>
      <c r="C902" s="551"/>
      <c r="D902" s="551"/>
      <c r="E902" s="551"/>
      <c r="F902" s="551"/>
      <c r="G902" s="551"/>
    </row>
    <row r="903" s="552" customFormat="true" ht="12.75" hidden="false" customHeight="false" outlineLevel="0" collapsed="false">
      <c r="B903" s="551"/>
      <c r="C903" s="551"/>
      <c r="D903" s="551"/>
      <c r="E903" s="551"/>
      <c r="F903" s="551"/>
      <c r="G903" s="551"/>
    </row>
    <row r="904" s="552" customFormat="true" ht="12.75" hidden="false" customHeight="false" outlineLevel="0" collapsed="false">
      <c r="B904" s="551"/>
      <c r="C904" s="551"/>
      <c r="D904" s="551"/>
      <c r="E904" s="551"/>
      <c r="F904" s="551"/>
      <c r="G904" s="551"/>
    </row>
    <row r="905" s="552" customFormat="true" ht="12.75" hidden="false" customHeight="false" outlineLevel="0" collapsed="false">
      <c r="B905" s="551"/>
      <c r="C905" s="551"/>
      <c r="D905" s="551"/>
      <c r="E905" s="551"/>
      <c r="F905" s="551"/>
      <c r="G905" s="551"/>
    </row>
    <row r="906" s="552" customFormat="true" ht="12.75" hidden="false" customHeight="false" outlineLevel="0" collapsed="false">
      <c r="B906" s="551"/>
      <c r="C906" s="551"/>
      <c r="D906" s="551"/>
      <c r="E906" s="551"/>
      <c r="F906" s="551"/>
      <c r="G906" s="551"/>
    </row>
    <row r="907" s="552" customFormat="true" ht="12.75" hidden="false" customHeight="false" outlineLevel="0" collapsed="false">
      <c r="B907" s="551"/>
      <c r="C907" s="551"/>
      <c r="D907" s="551"/>
      <c r="E907" s="551"/>
      <c r="F907" s="551"/>
      <c r="G907" s="551"/>
    </row>
    <row r="908" s="552" customFormat="true" ht="12.75" hidden="false" customHeight="false" outlineLevel="0" collapsed="false">
      <c r="B908" s="551"/>
      <c r="C908" s="551"/>
      <c r="D908" s="551"/>
      <c r="E908" s="551"/>
      <c r="F908" s="551"/>
      <c r="G908" s="551"/>
    </row>
    <row r="909" s="552" customFormat="true" ht="12.75" hidden="false" customHeight="false" outlineLevel="0" collapsed="false">
      <c r="B909" s="551"/>
      <c r="C909" s="551"/>
      <c r="D909" s="551"/>
      <c r="E909" s="551"/>
      <c r="F909" s="551"/>
      <c r="G909" s="551"/>
    </row>
    <row r="910" s="552" customFormat="true" ht="12.75" hidden="false" customHeight="false" outlineLevel="0" collapsed="false">
      <c r="B910" s="551"/>
      <c r="C910" s="551"/>
      <c r="D910" s="551"/>
      <c r="E910" s="551"/>
      <c r="F910" s="551"/>
      <c r="G910" s="551"/>
    </row>
    <row r="911" s="552" customFormat="true" ht="12.75" hidden="false" customHeight="false" outlineLevel="0" collapsed="false">
      <c r="B911" s="551"/>
      <c r="C911" s="551"/>
      <c r="D911" s="551"/>
      <c r="E911" s="551"/>
      <c r="F911" s="551"/>
      <c r="G911" s="551"/>
    </row>
    <row r="912" s="552" customFormat="true" ht="12.75" hidden="false" customHeight="false" outlineLevel="0" collapsed="false">
      <c r="B912" s="551"/>
      <c r="C912" s="551"/>
      <c r="D912" s="551"/>
      <c r="E912" s="551"/>
      <c r="F912" s="551"/>
      <c r="G912" s="551"/>
    </row>
    <row r="913" s="552" customFormat="true" ht="12.75" hidden="false" customHeight="false" outlineLevel="0" collapsed="false">
      <c r="B913" s="551"/>
      <c r="C913" s="551"/>
      <c r="D913" s="551"/>
      <c r="E913" s="551"/>
      <c r="F913" s="551"/>
      <c r="G913" s="551"/>
    </row>
    <row r="914" s="552" customFormat="true" ht="12.75" hidden="false" customHeight="false" outlineLevel="0" collapsed="false">
      <c r="B914" s="551"/>
      <c r="C914" s="551"/>
      <c r="D914" s="551"/>
      <c r="E914" s="551"/>
      <c r="F914" s="551"/>
      <c r="G914" s="551"/>
    </row>
    <row r="915" s="552" customFormat="true" ht="12.75" hidden="false" customHeight="false" outlineLevel="0" collapsed="false">
      <c r="B915" s="551"/>
      <c r="C915" s="551"/>
      <c r="D915" s="551"/>
      <c r="E915" s="551"/>
      <c r="F915" s="551"/>
      <c r="G915" s="551"/>
    </row>
    <row r="916" s="552" customFormat="true" ht="12.75" hidden="false" customHeight="false" outlineLevel="0" collapsed="false">
      <c r="B916" s="551"/>
      <c r="C916" s="551"/>
      <c r="D916" s="551"/>
      <c r="E916" s="551"/>
      <c r="F916" s="551"/>
      <c r="G916" s="551"/>
    </row>
    <row r="917" s="552" customFormat="true" ht="12.75" hidden="false" customHeight="false" outlineLevel="0" collapsed="false">
      <c r="B917" s="551"/>
      <c r="C917" s="551"/>
      <c r="D917" s="551"/>
      <c r="E917" s="551"/>
      <c r="F917" s="551"/>
      <c r="G917" s="551"/>
    </row>
    <row r="918" s="552" customFormat="true" ht="12.75" hidden="false" customHeight="false" outlineLevel="0" collapsed="false">
      <c r="B918" s="551"/>
      <c r="C918" s="551"/>
      <c r="D918" s="551"/>
      <c r="E918" s="551"/>
      <c r="F918" s="551"/>
      <c r="G918" s="551"/>
    </row>
    <row r="919" s="552" customFormat="true" ht="12.75" hidden="false" customHeight="false" outlineLevel="0" collapsed="false">
      <c r="B919" s="551"/>
      <c r="C919" s="551"/>
      <c r="D919" s="551"/>
      <c r="E919" s="551"/>
      <c r="F919" s="551"/>
      <c r="G919" s="551"/>
    </row>
    <row r="920" s="552" customFormat="true" ht="12.75" hidden="false" customHeight="false" outlineLevel="0" collapsed="false">
      <c r="B920" s="551"/>
      <c r="C920" s="551"/>
      <c r="D920" s="551"/>
      <c r="E920" s="551"/>
      <c r="F920" s="551"/>
      <c r="G920" s="551"/>
    </row>
    <row r="921" s="552" customFormat="true" ht="12.75" hidden="false" customHeight="false" outlineLevel="0" collapsed="false">
      <c r="B921" s="551"/>
      <c r="C921" s="551"/>
      <c r="D921" s="551"/>
      <c r="E921" s="551"/>
      <c r="F921" s="551"/>
      <c r="G921" s="551"/>
    </row>
    <row r="922" s="552" customFormat="true" ht="12.75" hidden="false" customHeight="false" outlineLevel="0" collapsed="false">
      <c r="B922" s="551"/>
      <c r="C922" s="551"/>
      <c r="D922" s="551"/>
      <c r="E922" s="551"/>
      <c r="F922" s="551"/>
      <c r="G922" s="551"/>
    </row>
    <row r="923" s="552" customFormat="true" ht="12.75" hidden="false" customHeight="false" outlineLevel="0" collapsed="false">
      <c r="B923" s="551"/>
      <c r="C923" s="551"/>
      <c r="D923" s="551"/>
      <c r="E923" s="551"/>
      <c r="F923" s="551"/>
      <c r="G923" s="551"/>
    </row>
    <row r="924" s="552" customFormat="true" ht="12.75" hidden="false" customHeight="false" outlineLevel="0" collapsed="false">
      <c r="B924" s="551"/>
      <c r="C924" s="551"/>
      <c r="D924" s="551"/>
      <c r="E924" s="551"/>
      <c r="F924" s="551"/>
      <c r="G924" s="551"/>
    </row>
    <row r="925" s="552" customFormat="true" ht="12.75" hidden="false" customHeight="false" outlineLevel="0" collapsed="false">
      <c r="B925" s="551"/>
      <c r="C925" s="551"/>
      <c r="D925" s="551"/>
      <c r="E925" s="551"/>
      <c r="F925" s="551"/>
      <c r="G925" s="551"/>
    </row>
    <row r="926" s="552" customFormat="true" ht="12.75" hidden="false" customHeight="false" outlineLevel="0" collapsed="false">
      <c r="B926" s="551"/>
      <c r="C926" s="551"/>
      <c r="D926" s="551"/>
      <c r="E926" s="551"/>
      <c r="F926" s="551"/>
      <c r="G926" s="551"/>
    </row>
    <row r="927" s="552" customFormat="true" ht="12.75" hidden="false" customHeight="false" outlineLevel="0" collapsed="false">
      <c r="B927" s="551"/>
      <c r="C927" s="551"/>
      <c r="D927" s="551"/>
      <c r="E927" s="551"/>
      <c r="F927" s="551"/>
      <c r="G927" s="551"/>
    </row>
    <row r="928" s="552" customFormat="true" ht="12.75" hidden="false" customHeight="false" outlineLevel="0" collapsed="false">
      <c r="B928" s="551"/>
      <c r="C928" s="551"/>
      <c r="D928" s="551"/>
      <c r="E928" s="551"/>
      <c r="F928" s="551"/>
      <c r="G928" s="551"/>
    </row>
    <row r="929" s="552" customFormat="true" ht="12.75" hidden="false" customHeight="false" outlineLevel="0" collapsed="false">
      <c r="B929" s="551"/>
      <c r="C929" s="551"/>
      <c r="D929" s="551"/>
      <c r="E929" s="551"/>
      <c r="F929" s="551"/>
      <c r="G929" s="551"/>
    </row>
    <row r="930" s="552" customFormat="true" ht="12.75" hidden="false" customHeight="false" outlineLevel="0" collapsed="false">
      <c r="B930" s="551"/>
      <c r="C930" s="551"/>
      <c r="D930" s="551"/>
      <c r="E930" s="551"/>
      <c r="F930" s="551"/>
      <c r="G930" s="551"/>
    </row>
    <row r="931" s="552" customFormat="true" ht="12.75" hidden="false" customHeight="false" outlineLevel="0" collapsed="false">
      <c r="B931" s="551"/>
      <c r="C931" s="551"/>
      <c r="D931" s="551"/>
      <c r="E931" s="551"/>
      <c r="F931" s="551"/>
      <c r="G931" s="551"/>
    </row>
    <row r="932" s="552" customFormat="true" ht="12.75" hidden="false" customHeight="false" outlineLevel="0" collapsed="false">
      <c r="B932" s="551"/>
      <c r="C932" s="551"/>
      <c r="D932" s="551"/>
      <c r="E932" s="551"/>
      <c r="F932" s="551"/>
      <c r="G932" s="551"/>
    </row>
    <row r="933" s="552" customFormat="true" ht="12.75" hidden="false" customHeight="false" outlineLevel="0" collapsed="false">
      <c r="B933" s="551"/>
      <c r="C933" s="551"/>
      <c r="D933" s="551"/>
      <c r="E933" s="551"/>
      <c r="F933" s="551"/>
      <c r="G933" s="551"/>
    </row>
    <row r="934" s="552" customFormat="true" ht="12.75" hidden="false" customHeight="false" outlineLevel="0" collapsed="false">
      <c r="B934" s="551"/>
      <c r="C934" s="551"/>
      <c r="D934" s="551"/>
      <c r="E934" s="551"/>
      <c r="F934" s="551"/>
      <c r="G934" s="551"/>
    </row>
    <row r="935" s="552" customFormat="true" ht="12.75" hidden="false" customHeight="false" outlineLevel="0" collapsed="false">
      <c r="B935" s="551"/>
      <c r="C935" s="551"/>
      <c r="D935" s="551"/>
      <c r="E935" s="551"/>
      <c r="F935" s="551"/>
      <c r="G935" s="551"/>
    </row>
    <row r="936" s="552" customFormat="true" ht="12.75" hidden="false" customHeight="false" outlineLevel="0" collapsed="false">
      <c r="B936" s="551"/>
      <c r="C936" s="551"/>
      <c r="D936" s="551"/>
      <c r="E936" s="551"/>
      <c r="F936" s="551"/>
      <c r="G936" s="551"/>
    </row>
    <row r="937" s="552" customFormat="true" ht="12.75" hidden="false" customHeight="false" outlineLevel="0" collapsed="false">
      <c r="B937" s="551"/>
      <c r="C937" s="551"/>
      <c r="D937" s="551"/>
      <c r="E937" s="551"/>
      <c r="F937" s="551"/>
      <c r="G937" s="551"/>
    </row>
    <row r="938" s="552" customFormat="true" ht="12.75" hidden="false" customHeight="false" outlineLevel="0" collapsed="false">
      <c r="B938" s="551"/>
      <c r="C938" s="551"/>
      <c r="D938" s="551"/>
      <c r="E938" s="551"/>
      <c r="F938" s="551"/>
      <c r="G938" s="551"/>
    </row>
    <row r="939" s="552" customFormat="true" ht="12.75" hidden="false" customHeight="false" outlineLevel="0" collapsed="false">
      <c r="B939" s="551"/>
      <c r="C939" s="551"/>
      <c r="D939" s="551"/>
      <c r="E939" s="551"/>
      <c r="F939" s="551"/>
      <c r="G939" s="551"/>
    </row>
    <row r="940" s="552" customFormat="true" ht="12.75" hidden="false" customHeight="false" outlineLevel="0" collapsed="false">
      <c r="B940" s="551"/>
      <c r="C940" s="551"/>
      <c r="D940" s="551"/>
      <c r="E940" s="551"/>
      <c r="F940" s="551"/>
      <c r="G940" s="551"/>
    </row>
    <row r="941" s="552" customFormat="true" ht="12.75" hidden="false" customHeight="false" outlineLevel="0" collapsed="false">
      <c r="B941" s="551"/>
      <c r="C941" s="551"/>
      <c r="D941" s="551"/>
      <c r="E941" s="551"/>
      <c r="F941" s="551"/>
      <c r="G941" s="551"/>
    </row>
    <row r="942" s="552" customFormat="true" ht="12.75" hidden="false" customHeight="false" outlineLevel="0" collapsed="false">
      <c r="B942" s="551"/>
      <c r="C942" s="551"/>
      <c r="D942" s="551"/>
      <c r="E942" s="551"/>
      <c r="F942" s="551"/>
      <c r="G942" s="551"/>
    </row>
    <row r="943" s="552" customFormat="true" ht="12.75" hidden="false" customHeight="false" outlineLevel="0" collapsed="false">
      <c r="B943" s="551"/>
      <c r="C943" s="551"/>
      <c r="D943" s="551"/>
      <c r="E943" s="551"/>
      <c r="F943" s="551"/>
      <c r="G943" s="551"/>
    </row>
    <row r="944" s="552" customFormat="true" ht="12.75" hidden="false" customHeight="false" outlineLevel="0" collapsed="false">
      <c r="B944" s="551"/>
      <c r="C944" s="551"/>
      <c r="D944" s="551"/>
      <c r="E944" s="551"/>
      <c r="F944" s="551"/>
      <c r="G944" s="551"/>
    </row>
    <row r="945" s="552" customFormat="true" ht="12.75" hidden="false" customHeight="false" outlineLevel="0" collapsed="false">
      <c r="B945" s="551"/>
      <c r="C945" s="551"/>
      <c r="D945" s="551"/>
      <c r="E945" s="551"/>
      <c r="F945" s="551"/>
      <c r="G945" s="551"/>
    </row>
    <row r="946" s="552" customFormat="true" ht="12.75" hidden="false" customHeight="false" outlineLevel="0" collapsed="false">
      <c r="B946" s="551"/>
      <c r="C946" s="551"/>
      <c r="D946" s="551"/>
      <c r="E946" s="551"/>
      <c r="F946" s="551"/>
      <c r="G946" s="551"/>
    </row>
    <row r="947" s="552" customFormat="true" ht="12.75" hidden="false" customHeight="false" outlineLevel="0" collapsed="false">
      <c r="B947" s="551"/>
      <c r="C947" s="551"/>
      <c r="D947" s="551"/>
      <c r="E947" s="551"/>
      <c r="F947" s="551"/>
      <c r="G947" s="551"/>
    </row>
    <row r="948" s="552" customFormat="true" ht="12.75" hidden="false" customHeight="false" outlineLevel="0" collapsed="false">
      <c r="B948" s="551"/>
      <c r="C948" s="551"/>
      <c r="D948" s="551"/>
      <c r="E948" s="551"/>
      <c r="F948" s="551"/>
      <c r="G948" s="551"/>
    </row>
    <row r="949" s="552" customFormat="true" ht="12.75" hidden="false" customHeight="false" outlineLevel="0" collapsed="false">
      <c r="B949" s="551"/>
      <c r="C949" s="551"/>
      <c r="D949" s="551"/>
      <c r="E949" s="551"/>
      <c r="F949" s="551"/>
      <c r="G949" s="551"/>
    </row>
    <row r="950" s="552" customFormat="true" ht="12.75" hidden="false" customHeight="false" outlineLevel="0" collapsed="false">
      <c r="B950" s="551"/>
      <c r="C950" s="551"/>
      <c r="D950" s="551"/>
      <c r="E950" s="551"/>
      <c r="F950" s="551"/>
      <c r="G950" s="551"/>
    </row>
    <row r="951" s="552" customFormat="true" ht="12.75" hidden="false" customHeight="false" outlineLevel="0" collapsed="false">
      <c r="B951" s="551"/>
      <c r="C951" s="551"/>
      <c r="D951" s="551"/>
      <c r="E951" s="551"/>
      <c r="F951" s="551"/>
      <c r="G951" s="551"/>
    </row>
    <row r="952" s="552" customFormat="true" ht="12.75" hidden="false" customHeight="false" outlineLevel="0" collapsed="false">
      <c r="B952" s="551"/>
      <c r="C952" s="551"/>
      <c r="D952" s="551"/>
      <c r="E952" s="551"/>
      <c r="F952" s="551"/>
      <c r="G952" s="551"/>
    </row>
    <row r="953" s="552" customFormat="true" ht="12.75" hidden="false" customHeight="false" outlineLevel="0" collapsed="false">
      <c r="B953" s="551"/>
      <c r="C953" s="551"/>
      <c r="D953" s="551"/>
      <c r="E953" s="551"/>
      <c r="F953" s="551"/>
      <c r="G953" s="551"/>
    </row>
    <row r="954" s="552" customFormat="true" ht="12.75" hidden="false" customHeight="false" outlineLevel="0" collapsed="false">
      <c r="B954" s="551"/>
      <c r="C954" s="551"/>
      <c r="D954" s="551"/>
      <c r="E954" s="551"/>
      <c r="F954" s="551"/>
      <c r="G954" s="551"/>
    </row>
    <row r="955" s="552" customFormat="true" ht="12.75" hidden="false" customHeight="false" outlineLevel="0" collapsed="false">
      <c r="B955" s="551"/>
      <c r="C955" s="551"/>
      <c r="D955" s="551"/>
      <c r="E955" s="551"/>
      <c r="F955" s="551"/>
      <c r="G955" s="551"/>
    </row>
    <row r="956" s="552" customFormat="true" ht="12.75" hidden="false" customHeight="false" outlineLevel="0" collapsed="false">
      <c r="B956" s="551"/>
      <c r="C956" s="551"/>
      <c r="D956" s="551"/>
      <c r="E956" s="551"/>
      <c r="F956" s="551"/>
      <c r="G956" s="551"/>
    </row>
    <row r="957" s="552" customFormat="true" ht="12.75" hidden="false" customHeight="false" outlineLevel="0" collapsed="false">
      <c r="B957" s="551"/>
      <c r="C957" s="551"/>
      <c r="D957" s="551"/>
      <c r="E957" s="551"/>
      <c r="F957" s="551"/>
      <c r="G957" s="551"/>
    </row>
    <row r="958" s="552" customFormat="true" ht="12.75" hidden="false" customHeight="false" outlineLevel="0" collapsed="false">
      <c r="B958" s="551"/>
      <c r="C958" s="551"/>
      <c r="D958" s="551"/>
      <c r="E958" s="551"/>
      <c r="F958" s="551"/>
      <c r="G958" s="551"/>
    </row>
    <row r="959" s="552" customFormat="true" ht="12.75" hidden="false" customHeight="false" outlineLevel="0" collapsed="false">
      <c r="B959" s="551"/>
      <c r="C959" s="551"/>
      <c r="D959" s="551"/>
      <c r="E959" s="551"/>
      <c r="F959" s="551"/>
      <c r="G959" s="551"/>
    </row>
    <row r="960" s="552" customFormat="true" ht="12.75" hidden="false" customHeight="false" outlineLevel="0" collapsed="false">
      <c r="B960" s="551"/>
      <c r="C960" s="551"/>
      <c r="D960" s="551"/>
      <c r="E960" s="551"/>
      <c r="F960" s="551"/>
      <c r="G960" s="551"/>
    </row>
    <row r="961" s="552" customFormat="true" ht="12.75" hidden="false" customHeight="false" outlineLevel="0" collapsed="false">
      <c r="B961" s="551"/>
      <c r="C961" s="551"/>
      <c r="D961" s="551"/>
      <c r="E961" s="551"/>
      <c r="F961" s="551"/>
      <c r="G961" s="551"/>
    </row>
    <row r="962" s="552" customFormat="true" ht="12.75" hidden="false" customHeight="false" outlineLevel="0" collapsed="false">
      <c r="B962" s="551"/>
      <c r="C962" s="551"/>
      <c r="D962" s="551"/>
      <c r="E962" s="551"/>
      <c r="F962" s="551"/>
      <c r="G962" s="551"/>
    </row>
    <row r="963" s="552" customFormat="true" ht="12.75" hidden="false" customHeight="false" outlineLevel="0" collapsed="false">
      <c r="B963" s="551"/>
      <c r="C963" s="551"/>
      <c r="D963" s="551"/>
      <c r="E963" s="551"/>
      <c r="F963" s="551"/>
      <c r="G963" s="551"/>
    </row>
    <row r="964" s="552" customFormat="true" ht="12.75" hidden="false" customHeight="false" outlineLevel="0" collapsed="false">
      <c r="B964" s="551"/>
      <c r="C964" s="551"/>
      <c r="D964" s="551"/>
      <c r="E964" s="551"/>
      <c r="F964" s="551"/>
      <c r="G964" s="551"/>
    </row>
    <row r="965" s="552" customFormat="true" ht="12.75" hidden="false" customHeight="false" outlineLevel="0" collapsed="false">
      <c r="B965" s="551"/>
      <c r="C965" s="551"/>
      <c r="D965" s="551"/>
      <c r="E965" s="551"/>
      <c r="F965" s="551"/>
      <c r="G965" s="551"/>
    </row>
    <row r="966" s="552" customFormat="true" ht="12.75" hidden="false" customHeight="false" outlineLevel="0" collapsed="false">
      <c r="B966" s="551"/>
      <c r="C966" s="551"/>
      <c r="D966" s="551"/>
      <c r="E966" s="551"/>
      <c r="F966" s="551"/>
      <c r="G966" s="551"/>
    </row>
    <row r="967" s="552" customFormat="true" ht="12.75" hidden="false" customHeight="false" outlineLevel="0" collapsed="false">
      <c r="B967" s="551"/>
      <c r="C967" s="551"/>
      <c r="D967" s="551"/>
      <c r="E967" s="551"/>
      <c r="F967" s="551"/>
      <c r="G967" s="551"/>
    </row>
    <row r="968" s="552" customFormat="true" ht="12.75" hidden="false" customHeight="false" outlineLevel="0" collapsed="false">
      <c r="B968" s="551"/>
      <c r="C968" s="551"/>
      <c r="D968" s="551"/>
      <c r="E968" s="551"/>
      <c r="F968" s="551"/>
      <c r="G968" s="551"/>
    </row>
    <row r="969" s="552" customFormat="true" ht="12.75" hidden="false" customHeight="false" outlineLevel="0" collapsed="false">
      <c r="B969" s="551"/>
      <c r="C969" s="551"/>
      <c r="D969" s="551"/>
      <c r="E969" s="551"/>
      <c r="F969" s="551"/>
      <c r="G969" s="551"/>
    </row>
    <row r="970" s="552" customFormat="true" ht="12.75" hidden="false" customHeight="false" outlineLevel="0" collapsed="false">
      <c r="B970" s="551"/>
      <c r="C970" s="551"/>
      <c r="D970" s="551"/>
      <c r="E970" s="551"/>
      <c r="F970" s="551"/>
      <c r="G970" s="551"/>
    </row>
    <row r="971" s="552" customFormat="true" ht="12.75" hidden="false" customHeight="false" outlineLevel="0" collapsed="false">
      <c r="B971" s="551"/>
      <c r="C971" s="551"/>
      <c r="D971" s="551"/>
      <c r="E971" s="551"/>
      <c r="F971" s="551"/>
      <c r="G971" s="551"/>
    </row>
    <row r="972" s="552" customFormat="true" ht="12.75" hidden="false" customHeight="false" outlineLevel="0" collapsed="false">
      <c r="B972" s="551"/>
      <c r="C972" s="551"/>
      <c r="D972" s="551"/>
      <c r="E972" s="551"/>
      <c r="F972" s="551"/>
      <c r="G972" s="551"/>
    </row>
    <row r="973" s="552" customFormat="true" ht="12.75" hidden="false" customHeight="false" outlineLevel="0" collapsed="false">
      <c r="B973" s="551"/>
      <c r="C973" s="551"/>
      <c r="D973" s="551"/>
      <c r="E973" s="551"/>
      <c r="F973" s="551"/>
      <c r="G973" s="551"/>
    </row>
    <row r="974" s="552" customFormat="true" ht="12.75" hidden="false" customHeight="false" outlineLevel="0" collapsed="false">
      <c r="B974" s="551"/>
      <c r="C974" s="551"/>
      <c r="D974" s="551"/>
      <c r="E974" s="551"/>
      <c r="F974" s="551"/>
      <c r="G974" s="551"/>
    </row>
    <row r="975" s="552" customFormat="true" ht="12.75" hidden="false" customHeight="false" outlineLevel="0" collapsed="false">
      <c r="B975" s="551"/>
      <c r="C975" s="551"/>
      <c r="D975" s="551"/>
      <c r="E975" s="551"/>
      <c r="F975" s="551"/>
      <c r="G975" s="551"/>
    </row>
    <row r="976" s="552" customFormat="true" ht="12.75" hidden="false" customHeight="false" outlineLevel="0" collapsed="false">
      <c r="B976" s="551"/>
      <c r="C976" s="551"/>
      <c r="D976" s="551"/>
      <c r="E976" s="551"/>
      <c r="F976" s="551"/>
      <c r="G976" s="551"/>
    </row>
    <row r="977" s="552" customFormat="true" ht="12.75" hidden="false" customHeight="false" outlineLevel="0" collapsed="false">
      <c r="B977" s="551"/>
      <c r="C977" s="551"/>
      <c r="D977" s="551"/>
      <c r="E977" s="551"/>
      <c r="F977" s="551"/>
      <c r="G977" s="551"/>
    </row>
    <row r="978" s="552" customFormat="true" ht="12.75" hidden="false" customHeight="false" outlineLevel="0" collapsed="false">
      <c r="B978" s="551"/>
      <c r="C978" s="551"/>
      <c r="D978" s="551"/>
      <c r="E978" s="551"/>
      <c r="F978" s="551"/>
      <c r="G978" s="551"/>
    </row>
    <row r="979" s="552" customFormat="true" ht="12.75" hidden="false" customHeight="false" outlineLevel="0" collapsed="false">
      <c r="B979" s="551"/>
      <c r="C979" s="551"/>
      <c r="D979" s="551"/>
      <c r="E979" s="551"/>
      <c r="F979" s="551"/>
      <c r="G979" s="551"/>
    </row>
    <row r="980" s="552" customFormat="true" ht="12.75" hidden="false" customHeight="false" outlineLevel="0" collapsed="false">
      <c r="B980" s="551"/>
      <c r="C980" s="551"/>
      <c r="D980" s="551"/>
      <c r="E980" s="551"/>
      <c r="F980" s="551"/>
      <c r="G980" s="551"/>
    </row>
    <row r="981" s="552" customFormat="true" ht="12.75" hidden="false" customHeight="false" outlineLevel="0" collapsed="false">
      <c r="B981" s="551"/>
      <c r="C981" s="551"/>
      <c r="D981" s="551"/>
      <c r="E981" s="551"/>
      <c r="F981" s="551"/>
      <c r="G981" s="551"/>
    </row>
    <row r="982" s="552" customFormat="true" ht="12.75" hidden="false" customHeight="false" outlineLevel="0" collapsed="false">
      <c r="B982" s="551"/>
      <c r="C982" s="551"/>
      <c r="D982" s="551"/>
      <c r="E982" s="551"/>
      <c r="F982" s="551"/>
      <c r="G982" s="551"/>
    </row>
    <row r="983" s="552" customFormat="true" ht="12.75" hidden="false" customHeight="false" outlineLevel="0" collapsed="false">
      <c r="B983" s="551"/>
      <c r="C983" s="551"/>
      <c r="D983" s="551"/>
      <c r="E983" s="551"/>
      <c r="F983" s="551"/>
      <c r="G983" s="551"/>
    </row>
    <row r="984" s="552" customFormat="true" ht="12.75" hidden="false" customHeight="false" outlineLevel="0" collapsed="false">
      <c r="B984" s="551"/>
      <c r="C984" s="551"/>
      <c r="D984" s="551"/>
      <c r="E984" s="551"/>
      <c r="F984" s="551"/>
      <c r="G984" s="551"/>
    </row>
    <row r="985" s="552" customFormat="true" ht="12.75" hidden="false" customHeight="false" outlineLevel="0" collapsed="false">
      <c r="B985" s="551"/>
      <c r="C985" s="551"/>
      <c r="D985" s="551"/>
      <c r="E985" s="551"/>
      <c r="F985" s="551"/>
      <c r="G985" s="551"/>
    </row>
    <row r="986" s="552" customFormat="true" ht="12.75" hidden="false" customHeight="false" outlineLevel="0" collapsed="false">
      <c r="B986" s="551"/>
      <c r="C986" s="551"/>
      <c r="D986" s="551"/>
      <c r="E986" s="551"/>
      <c r="F986" s="551"/>
      <c r="G986" s="551"/>
    </row>
    <row r="987" s="552" customFormat="true" ht="12.75" hidden="false" customHeight="false" outlineLevel="0" collapsed="false">
      <c r="B987" s="551"/>
      <c r="C987" s="551"/>
      <c r="D987" s="551"/>
      <c r="E987" s="551"/>
      <c r="F987" s="551"/>
      <c r="G987" s="551"/>
    </row>
    <row r="988" s="552" customFormat="true" ht="12.75" hidden="false" customHeight="false" outlineLevel="0" collapsed="false">
      <c r="B988" s="551"/>
      <c r="C988" s="551"/>
      <c r="D988" s="551"/>
      <c r="E988" s="551"/>
      <c r="F988" s="551"/>
      <c r="G988" s="551"/>
    </row>
    <row r="989" s="552" customFormat="true" ht="12.75" hidden="false" customHeight="false" outlineLevel="0" collapsed="false">
      <c r="B989" s="551"/>
      <c r="C989" s="551"/>
      <c r="D989" s="551"/>
      <c r="E989" s="551"/>
      <c r="F989" s="551"/>
      <c r="G989" s="551"/>
    </row>
    <row r="990" s="552" customFormat="true" ht="12.75" hidden="false" customHeight="false" outlineLevel="0" collapsed="false">
      <c r="B990" s="551"/>
      <c r="C990" s="551"/>
      <c r="D990" s="551"/>
      <c r="E990" s="551"/>
      <c r="F990" s="551"/>
      <c r="G990" s="551"/>
    </row>
    <row r="991" s="552" customFormat="true" ht="12.75" hidden="false" customHeight="false" outlineLevel="0" collapsed="false">
      <c r="B991" s="551"/>
      <c r="C991" s="551"/>
      <c r="D991" s="551"/>
      <c r="E991" s="551"/>
      <c r="F991" s="551"/>
      <c r="G991" s="551"/>
    </row>
    <row r="992" s="552" customFormat="true" ht="12.75" hidden="false" customHeight="false" outlineLevel="0" collapsed="false">
      <c r="B992" s="551"/>
      <c r="C992" s="551"/>
      <c r="D992" s="551"/>
      <c r="E992" s="551"/>
      <c r="F992" s="551"/>
      <c r="G992" s="551"/>
    </row>
    <row r="993" s="552" customFormat="true" ht="12.75" hidden="false" customHeight="false" outlineLevel="0" collapsed="false">
      <c r="B993" s="551"/>
      <c r="C993" s="551"/>
      <c r="D993" s="551"/>
      <c r="E993" s="551"/>
      <c r="F993" s="551"/>
      <c r="G993" s="551"/>
    </row>
    <row r="994" s="552" customFormat="true" ht="12.75" hidden="false" customHeight="false" outlineLevel="0" collapsed="false">
      <c r="B994" s="551"/>
      <c r="C994" s="551"/>
      <c r="D994" s="551"/>
      <c r="E994" s="551"/>
      <c r="F994" s="551"/>
      <c r="G994" s="551"/>
    </row>
    <row r="995" s="552" customFormat="true" ht="12.75" hidden="false" customHeight="false" outlineLevel="0" collapsed="false">
      <c r="B995" s="551"/>
      <c r="C995" s="551"/>
      <c r="D995" s="551"/>
      <c r="E995" s="551"/>
      <c r="F995" s="551"/>
      <c r="G995" s="551"/>
    </row>
    <row r="996" s="552" customFormat="true" ht="12.75" hidden="false" customHeight="false" outlineLevel="0" collapsed="false">
      <c r="B996" s="551"/>
      <c r="C996" s="551"/>
      <c r="D996" s="551"/>
      <c r="E996" s="551"/>
      <c r="F996" s="551"/>
      <c r="G996" s="551"/>
    </row>
    <row r="997" s="552" customFormat="true" ht="12.75" hidden="false" customHeight="false" outlineLevel="0" collapsed="false">
      <c r="B997" s="551"/>
      <c r="C997" s="551"/>
      <c r="D997" s="551"/>
      <c r="E997" s="551"/>
      <c r="F997" s="551"/>
      <c r="G997" s="551"/>
    </row>
    <row r="998" s="552" customFormat="true" ht="12.75" hidden="false" customHeight="false" outlineLevel="0" collapsed="false">
      <c r="B998" s="551"/>
      <c r="C998" s="551"/>
      <c r="D998" s="551"/>
      <c r="E998" s="551"/>
      <c r="F998" s="551"/>
      <c r="G998" s="551"/>
    </row>
    <row r="999" s="552" customFormat="true" ht="12.75" hidden="false" customHeight="false" outlineLevel="0" collapsed="false">
      <c r="B999" s="551"/>
      <c r="C999" s="551"/>
      <c r="D999" s="551"/>
      <c r="E999" s="551"/>
      <c r="F999" s="551"/>
      <c r="G999" s="551"/>
    </row>
    <row r="1000" s="552" customFormat="true" ht="12.75" hidden="false" customHeight="false" outlineLevel="0" collapsed="false">
      <c r="B1000" s="551"/>
      <c r="C1000" s="551"/>
      <c r="D1000" s="551"/>
      <c r="E1000" s="551"/>
      <c r="F1000" s="551"/>
      <c r="G1000" s="551"/>
    </row>
    <row r="1001" s="552" customFormat="true" ht="12.75" hidden="false" customHeight="false" outlineLevel="0" collapsed="false">
      <c r="B1001" s="551"/>
      <c r="C1001" s="551"/>
      <c r="D1001" s="551"/>
      <c r="E1001" s="551"/>
      <c r="F1001" s="551"/>
      <c r="G1001" s="551"/>
    </row>
    <row r="1002" s="552" customFormat="true" ht="12.75" hidden="false" customHeight="false" outlineLevel="0" collapsed="false">
      <c r="B1002" s="551"/>
      <c r="C1002" s="551"/>
      <c r="D1002" s="551"/>
      <c r="E1002" s="551"/>
      <c r="F1002" s="551"/>
      <c r="G1002" s="551"/>
    </row>
    <row r="1003" s="552" customFormat="true" ht="12.75" hidden="false" customHeight="false" outlineLevel="0" collapsed="false">
      <c r="B1003" s="551"/>
      <c r="C1003" s="551"/>
      <c r="D1003" s="551"/>
      <c r="E1003" s="551"/>
      <c r="F1003" s="551"/>
      <c r="G1003" s="551"/>
    </row>
    <row r="1004" s="552" customFormat="true" ht="12.75" hidden="false" customHeight="false" outlineLevel="0" collapsed="false">
      <c r="B1004" s="551"/>
      <c r="C1004" s="551"/>
      <c r="D1004" s="551"/>
      <c r="E1004" s="551"/>
      <c r="F1004" s="551"/>
      <c r="G1004" s="551"/>
    </row>
    <row r="1005" s="552" customFormat="true" ht="12.75" hidden="false" customHeight="false" outlineLevel="0" collapsed="false">
      <c r="B1005" s="551"/>
      <c r="C1005" s="551"/>
      <c r="D1005" s="551"/>
      <c r="E1005" s="551"/>
      <c r="F1005" s="551"/>
      <c r="G1005" s="551"/>
    </row>
    <row r="1006" s="552" customFormat="true" ht="12.75" hidden="false" customHeight="false" outlineLevel="0" collapsed="false">
      <c r="B1006" s="551"/>
      <c r="C1006" s="551"/>
      <c r="D1006" s="551"/>
      <c r="E1006" s="551"/>
      <c r="F1006" s="551"/>
      <c r="G1006" s="551"/>
    </row>
    <row r="1007" s="552" customFormat="true" ht="12.75" hidden="false" customHeight="false" outlineLevel="0" collapsed="false">
      <c r="B1007" s="551"/>
      <c r="C1007" s="551"/>
      <c r="D1007" s="551"/>
      <c r="E1007" s="551"/>
      <c r="F1007" s="551"/>
      <c r="G1007" s="551"/>
    </row>
    <row r="1008" s="552" customFormat="true" ht="12.75" hidden="false" customHeight="false" outlineLevel="0" collapsed="false">
      <c r="B1008" s="551"/>
      <c r="C1008" s="551"/>
      <c r="D1008" s="551"/>
      <c r="E1008" s="551"/>
      <c r="F1008" s="551"/>
      <c r="G1008" s="551"/>
    </row>
    <row r="1009" s="552" customFormat="true" ht="12.75" hidden="false" customHeight="false" outlineLevel="0" collapsed="false">
      <c r="B1009" s="551"/>
      <c r="C1009" s="551"/>
      <c r="D1009" s="551"/>
      <c r="E1009" s="551"/>
      <c r="F1009" s="551"/>
      <c r="G1009" s="551"/>
    </row>
    <row r="1010" s="552" customFormat="true" ht="12.75" hidden="false" customHeight="false" outlineLevel="0" collapsed="false">
      <c r="B1010" s="551"/>
      <c r="C1010" s="551"/>
      <c r="D1010" s="551"/>
      <c r="E1010" s="551"/>
      <c r="F1010" s="551"/>
      <c r="G1010" s="551"/>
    </row>
    <row r="1011" s="552" customFormat="true" ht="12.75" hidden="false" customHeight="false" outlineLevel="0" collapsed="false">
      <c r="B1011" s="551"/>
      <c r="C1011" s="551"/>
      <c r="D1011" s="551"/>
      <c r="E1011" s="551"/>
      <c r="F1011" s="551"/>
      <c r="G1011" s="551"/>
    </row>
    <row r="1012" s="552" customFormat="true" ht="12.75" hidden="false" customHeight="false" outlineLevel="0" collapsed="false">
      <c r="B1012" s="551"/>
      <c r="C1012" s="551"/>
      <c r="D1012" s="551"/>
      <c r="E1012" s="551"/>
      <c r="F1012" s="551"/>
      <c r="G1012" s="551"/>
    </row>
    <row r="1013" s="552" customFormat="true" ht="12.75" hidden="false" customHeight="false" outlineLevel="0" collapsed="false">
      <c r="B1013" s="551"/>
      <c r="C1013" s="551"/>
      <c r="D1013" s="551"/>
      <c r="E1013" s="551"/>
      <c r="F1013" s="551"/>
      <c r="G1013" s="551"/>
    </row>
    <row r="1014" s="552" customFormat="true" ht="12.75" hidden="false" customHeight="false" outlineLevel="0" collapsed="false">
      <c r="B1014" s="551"/>
      <c r="C1014" s="551"/>
      <c r="D1014" s="551"/>
      <c r="E1014" s="551"/>
      <c r="F1014" s="551"/>
      <c r="G1014" s="551"/>
    </row>
    <row r="1015" s="552" customFormat="true" ht="12.75" hidden="false" customHeight="false" outlineLevel="0" collapsed="false">
      <c r="B1015" s="551"/>
      <c r="C1015" s="551"/>
      <c r="D1015" s="551"/>
      <c r="E1015" s="551"/>
      <c r="F1015" s="551"/>
      <c r="G1015" s="551"/>
    </row>
    <row r="1016" s="552" customFormat="true" ht="12.75" hidden="false" customHeight="false" outlineLevel="0" collapsed="false">
      <c r="B1016" s="551"/>
      <c r="C1016" s="551"/>
      <c r="D1016" s="551"/>
      <c r="E1016" s="551"/>
      <c r="F1016" s="551"/>
      <c r="G1016" s="551"/>
    </row>
    <row r="1017" s="552" customFormat="true" ht="12.75" hidden="false" customHeight="false" outlineLevel="0" collapsed="false">
      <c r="B1017" s="551"/>
      <c r="C1017" s="551"/>
      <c r="D1017" s="551"/>
      <c r="E1017" s="551"/>
      <c r="F1017" s="551"/>
      <c r="G1017" s="551"/>
    </row>
    <row r="1018" s="552" customFormat="true" ht="12.75" hidden="false" customHeight="false" outlineLevel="0" collapsed="false">
      <c r="B1018" s="551"/>
      <c r="C1018" s="551"/>
      <c r="D1018" s="551"/>
      <c r="E1018" s="551"/>
      <c r="F1018" s="551"/>
      <c r="G1018" s="551"/>
    </row>
    <row r="1019" s="552" customFormat="true" ht="12.75" hidden="false" customHeight="false" outlineLevel="0" collapsed="false">
      <c r="B1019" s="551"/>
      <c r="C1019" s="551"/>
      <c r="D1019" s="551"/>
      <c r="E1019" s="551"/>
      <c r="F1019" s="551"/>
      <c r="G1019" s="551"/>
    </row>
    <row r="1020" s="552" customFormat="true" ht="12.75" hidden="false" customHeight="false" outlineLevel="0" collapsed="false">
      <c r="B1020" s="551"/>
      <c r="C1020" s="551"/>
      <c r="D1020" s="551"/>
      <c r="E1020" s="551"/>
      <c r="F1020" s="551"/>
      <c r="G1020" s="551"/>
    </row>
    <row r="1021" s="552" customFormat="true" ht="12.75" hidden="false" customHeight="false" outlineLevel="0" collapsed="false">
      <c r="B1021" s="551"/>
      <c r="C1021" s="551"/>
      <c r="D1021" s="551"/>
      <c r="E1021" s="551"/>
      <c r="F1021" s="551"/>
      <c r="G1021" s="551"/>
    </row>
    <row r="1022" s="552" customFormat="true" ht="12.75" hidden="false" customHeight="false" outlineLevel="0" collapsed="false">
      <c r="B1022" s="551"/>
      <c r="C1022" s="551"/>
      <c r="D1022" s="551"/>
      <c r="E1022" s="551"/>
      <c r="F1022" s="551"/>
      <c r="G1022" s="551"/>
    </row>
    <row r="1023" s="552" customFormat="true" ht="12.75" hidden="false" customHeight="false" outlineLevel="0" collapsed="false">
      <c r="B1023" s="551"/>
      <c r="C1023" s="551"/>
      <c r="D1023" s="551"/>
      <c r="E1023" s="551"/>
      <c r="F1023" s="551"/>
      <c r="G1023" s="551"/>
    </row>
    <row r="1024" s="552" customFormat="true" ht="12.75" hidden="false" customHeight="false" outlineLevel="0" collapsed="false">
      <c r="B1024" s="551"/>
      <c r="C1024" s="551"/>
      <c r="D1024" s="551"/>
      <c r="E1024" s="551"/>
      <c r="F1024" s="551"/>
      <c r="G1024" s="551"/>
    </row>
    <row r="1025" s="552" customFormat="true" ht="12.75" hidden="false" customHeight="false" outlineLevel="0" collapsed="false">
      <c r="B1025" s="551"/>
      <c r="C1025" s="551"/>
      <c r="D1025" s="551"/>
      <c r="E1025" s="551"/>
      <c r="F1025" s="551"/>
      <c r="G1025" s="551"/>
    </row>
    <row r="1026" s="552" customFormat="true" ht="12.75" hidden="false" customHeight="false" outlineLevel="0" collapsed="false">
      <c r="B1026" s="551"/>
      <c r="C1026" s="551"/>
      <c r="D1026" s="551"/>
      <c r="E1026" s="551"/>
      <c r="F1026" s="551"/>
      <c r="G1026" s="551"/>
    </row>
    <row r="1027" s="552" customFormat="true" ht="12.75" hidden="false" customHeight="false" outlineLevel="0" collapsed="false">
      <c r="B1027" s="551"/>
      <c r="C1027" s="551"/>
      <c r="D1027" s="551"/>
      <c r="E1027" s="551"/>
      <c r="F1027" s="551"/>
      <c r="G1027" s="551"/>
    </row>
    <row r="1028" s="552" customFormat="true" ht="12.75" hidden="false" customHeight="false" outlineLevel="0" collapsed="false">
      <c r="B1028" s="551"/>
      <c r="C1028" s="551"/>
      <c r="D1028" s="551"/>
      <c r="E1028" s="551"/>
      <c r="F1028" s="551"/>
      <c r="G1028" s="551"/>
    </row>
    <row r="1029" s="552" customFormat="true" ht="12.75" hidden="false" customHeight="false" outlineLevel="0" collapsed="false">
      <c r="B1029" s="551"/>
      <c r="C1029" s="551"/>
      <c r="D1029" s="551"/>
      <c r="E1029" s="551"/>
      <c r="F1029" s="551"/>
      <c r="G1029" s="551"/>
    </row>
    <row r="1030" s="552" customFormat="true" ht="12.75" hidden="false" customHeight="false" outlineLevel="0" collapsed="false">
      <c r="B1030" s="551"/>
      <c r="C1030" s="551"/>
      <c r="D1030" s="551"/>
      <c r="E1030" s="551"/>
      <c r="F1030" s="551"/>
      <c r="G1030" s="551"/>
    </row>
    <row r="1031" s="552" customFormat="true" ht="12.75" hidden="false" customHeight="false" outlineLevel="0" collapsed="false">
      <c r="B1031" s="551"/>
      <c r="C1031" s="551"/>
      <c r="D1031" s="551"/>
      <c r="E1031" s="551"/>
      <c r="F1031" s="551"/>
      <c r="G1031" s="551"/>
    </row>
    <row r="1032" s="552" customFormat="true" ht="12.75" hidden="false" customHeight="false" outlineLevel="0" collapsed="false">
      <c r="B1032" s="551"/>
      <c r="C1032" s="551"/>
      <c r="D1032" s="551"/>
      <c r="E1032" s="551"/>
      <c r="F1032" s="551"/>
      <c r="G1032" s="551"/>
    </row>
    <row r="1033" s="552" customFormat="true" ht="12.75" hidden="false" customHeight="false" outlineLevel="0" collapsed="false">
      <c r="B1033" s="551"/>
      <c r="C1033" s="551"/>
      <c r="D1033" s="551"/>
      <c r="E1033" s="551"/>
      <c r="F1033" s="551"/>
      <c r="G1033" s="551"/>
    </row>
    <row r="1034" s="552" customFormat="true" ht="12.75" hidden="false" customHeight="false" outlineLevel="0" collapsed="false">
      <c r="B1034" s="551"/>
      <c r="C1034" s="551"/>
      <c r="D1034" s="551"/>
      <c r="E1034" s="551"/>
      <c r="F1034" s="551"/>
      <c r="G1034" s="551"/>
    </row>
    <row r="1035" s="552" customFormat="true" ht="12.75" hidden="false" customHeight="false" outlineLevel="0" collapsed="false">
      <c r="B1035" s="551"/>
      <c r="C1035" s="551"/>
      <c r="D1035" s="551"/>
      <c r="E1035" s="551"/>
      <c r="F1035" s="551"/>
      <c r="G1035" s="551"/>
    </row>
    <row r="1036" s="552" customFormat="true" ht="12.75" hidden="false" customHeight="false" outlineLevel="0" collapsed="false">
      <c r="B1036" s="551"/>
      <c r="C1036" s="551"/>
      <c r="D1036" s="551"/>
      <c r="E1036" s="551"/>
      <c r="F1036" s="551"/>
      <c r="G1036" s="551"/>
    </row>
    <row r="1037" s="552" customFormat="true" ht="12.75" hidden="false" customHeight="false" outlineLevel="0" collapsed="false">
      <c r="B1037" s="551"/>
      <c r="C1037" s="551"/>
      <c r="D1037" s="551"/>
      <c r="E1037" s="551"/>
      <c r="F1037" s="551"/>
      <c r="G1037" s="551"/>
    </row>
    <row r="1038" s="552" customFormat="true" ht="12.75" hidden="false" customHeight="false" outlineLevel="0" collapsed="false">
      <c r="B1038" s="551"/>
      <c r="C1038" s="551"/>
      <c r="D1038" s="551"/>
      <c r="E1038" s="551"/>
      <c r="F1038" s="551"/>
      <c r="G1038" s="551"/>
    </row>
    <row r="1039" s="552" customFormat="true" ht="12.75" hidden="false" customHeight="false" outlineLevel="0" collapsed="false">
      <c r="B1039" s="551"/>
      <c r="C1039" s="551"/>
      <c r="D1039" s="551"/>
      <c r="E1039" s="551"/>
      <c r="F1039" s="551"/>
      <c r="G1039" s="551"/>
    </row>
    <row r="1040" s="552" customFormat="true" ht="12.75" hidden="false" customHeight="false" outlineLevel="0" collapsed="false">
      <c r="B1040" s="551"/>
      <c r="C1040" s="551"/>
      <c r="D1040" s="551"/>
      <c r="E1040" s="551"/>
      <c r="F1040" s="551"/>
      <c r="G1040" s="551"/>
    </row>
    <row r="1041" s="552" customFormat="true" ht="12.75" hidden="false" customHeight="false" outlineLevel="0" collapsed="false">
      <c r="B1041" s="551"/>
      <c r="C1041" s="551"/>
      <c r="D1041" s="551"/>
      <c r="E1041" s="551"/>
      <c r="F1041" s="551"/>
      <c r="G1041" s="551"/>
    </row>
    <row r="1042" s="552" customFormat="true" ht="12.75" hidden="false" customHeight="false" outlineLevel="0" collapsed="false">
      <c r="B1042" s="551"/>
      <c r="C1042" s="551"/>
      <c r="D1042" s="551"/>
      <c r="E1042" s="551"/>
      <c r="F1042" s="551"/>
      <c r="G1042" s="551"/>
    </row>
    <row r="1043" s="552" customFormat="true" ht="12.75" hidden="false" customHeight="false" outlineLevel="0" collapsed="false">
      <c r="B1043" s="551"/>
      <c r="C1043" s="551"/>
      <c r="D1043" s="551"/>
      <c r="E1043" s="551"/>
      <c r="F1043" s="551"/>
      <c r="G1043" s="551"/>
    </row>
    <row r="1044" s="552" customFormat="true" ht="12.75" hidden="false" customHeight="false" outlineLevel="0" collapsed="false">
      <c r="B1044" s="551"/>
      <c r="C1044" s="551"/>
      <c r="D1044" s="551"/>
      <c r="E1044" s="551"/>
      <c r="F1044" s="551"/>
      <c r="G1044" s="551"/>
    </row>
    <row r="1045" s="552" customFormat="true" ht="12.75" hidden="false" customHeight="false" outlineLevel="0" collapsed="false">
      <c r="B1045" s="551"/>
      <c r="C1045" s="551"/>
      <c r="D1045" s="551"/>
      <c r="E1045" s="551"/>
      <c r="F1045" s="551"/>
      <c r="G1045" s="551"/>
    </row>
    <row r="1046" s="552" customFormat="true" ht="12.75" hidden="false" customHeight="false" outlineLevel="0" collapsed="false">
      <c r="B1046" s="551"/>
      <c r="C1046" s="551"/>
      <c r="D1046" s="551"/>
      <c r="E1046" s="551"/>
      <c r="F1046" s="551"/>
      <c r="G1046" s="551"/>
    </row>
    <row r="1047" s="552" customFormat="true" ht="12.75" hidden="false" customHeight="false" outlineLevel="0" collapsed="false">
      <c r="B1047" s="551"/>
      <c r="C1047" s="551"/>
      <c r="D1047" s="551"/>
      <c r="E1047" s="551"/>
      <c r="F1047" s="551"/>
      <c r="G1047" s="551"/>
    </row>
    <row r="1048" s="552" customFormat="true" ht="12.75" hidden="false" customHeight="false" outlineLevel="0" collapsed="false">
      <c r="B1048" s="551"/>
      <c r="C1048" s="551"/>
      <c r="D1048" s="551"/>
      <c r="E1048" s="551"/>
      <c r="F1048" s="551"/>
      <c r="G1048" s="551"/>
    </row>
    <row r="1049" s="552" customFormat="true" ht="12.75" hidden="false" customHeight="false" outlineLevel="0" collapsed="false">
      <c r="B1049" s="551"/>
      <c r="C1049" s="551"/>
      <c r="D1049" s="551"/>
      <c r="E1049" s="551"/>
      <c r="F1049" s="551"/>
      <c r="G1049" s="551"/>
    </row>
    <row r="1050" s="552" customFormat="true" ht="12.75" hidden="false" customHeight="false" outlineLevel="0" collapsed="false">
      <c r="B1050" s="551"/>
      <c r="C1050" s="551"/>
      <c r="D1050" s="551"/>
      <c r="E1050" s="551"/>
      <c r="F1050" s="551"/>
      <c r="G1050" s="551"/>
    </row>
    <row r="1051" s="552" customFormat="true" ht="12.75" hidden="false" customHeight="false" outlineLevel="0" collapsed="false">
      <c r="B1051" s="551"/>
      <c r="C1051" s="551"/>
      <c r="D1051" s="551"/>
      <c r="E1051" s="551"/>
      <c r="F1051" s="551"/>
      <c r="G1051" s="551"/>
    </row>
    <row r="1052" s="552" customFormat="true" ht="12.75" hidden="false" customHeight="false" outlineLevel="0" collapsed="false">
      <c r="B1052" s="551"/>
      <c r="C1052" s="551"/>
      <c r="D1052" s="551"/>
      <c r="E1052" s="551"/>
      <c r="F1052" s="551"/>
      <c r="G1052" s="551"/>
    </row>
    <row r="1053" s="552" customFormat="true" ht="12.75" hidden="false" customHeight="false" outlineLevel="0" collapsed="false">
      <c r="B1053" s="551"/>
      <c r="C1053" s="551"/>
      <c r="D1053" s="551"/>
      <c r="E1053" s="551"/>
      <c r="F1053" s="551"/>
      <c r="G1053" s="551"/>
    </row>
    <row r="1054" s="552" customFormat="true" ht="12.75" hidden="false" customHeight="false" outlineLevel="0" collapsed="false">
      <c r="B1054" s="551"/>
      <c r="C1054" s="551"/>
      <c r="D1054" s="551"/>
      <c r="E1054" s="551"/>
      <c r="F1054" s="551"/>
      <c r="G1054" s="551"/>
    </row>
    <row r="1055" s="552" customFormat="true" ht="12.75" hidden="false" customHeight="false" outlineLevel="0" collapsed="false">
      <c r="B1055" s="551"/>
      <c r="C1055" s="551"/>
      <c r="D1055" s="551"/>
      <c r="E1055" s="551"/>
      <c r="F1055" s="551"/>
      <c r="G1055" s="551"/>
    </row>
    <row r="1056" s="552" customFormat="true" ht="12.75" hidden="false" customHeight="false" outlineLevel="0" collapsed="false">
      <c r="B1056" s="551"/>
      <c r="C1056" s="551"/>
      <c r="D1056" s="551"/>
      <c r="E1056" s="551"/>
      <c r="F1056" s="551"/>
      <c r="G1056" s="551"/>
    </row>
    <row r="1057" s="552" customFormat="true" ht="12.75" hidden="false" customHeight="false" outlineLevel="0" collapsed="false">
      <c r="B1057" s="551"/>
      <c r="C1057" s="551"/>
      <c r="D1057" s="551"/>
      <c r="E1057" s="551"/>
      <c r="F1057" s="551"/>
      <c r="G1057" s="551"/>
    </row>
    <row r="1058" s="552" customFormat="true" ht="12.75" hidden="false" customHeight="false" outlineLevel="0" collapsed="false">
      <c r="B1058" s="551"/>
      <c r="C1058" s="551"/>
      <c r="D1058" s="551"/>
      <c r="E1058" s="551"/>
      <c r="F1058" s="551"/>
      <c r="G1058" s="551"/>
    </row>
    <row r="1059" s="552" customFormat="true" ht="12.75" hidden="false" customHeight="false" outlineLevel="0" collapsed="false">
      <c r="B1059" s="551"/>
      <c r="C1059" s="551"/>
      <c r="D1059" s="551"/>
      <c r="E1059" s="551"/>
      <c r="F1059" s="551"/>
      <c r="G1059" s="551"/>
    </row>
    <row r="1060" s="552" customFormat="true" ht="12.75" hidden="false" customHeight="false" outlineLevel="0" collapsed="false">
      <c r="B1060" s="551"/>
      <c r="C1060" s="551"/>
      <c r="D1060" s="551"/>
      <c r="E1060" s="551"/>
      <c r="F1060" s="551"/>
      <c r="G1060" s="551"/>
    </row>
    <row r="1061" s="552" customFormat="true" ht="12.75" hidden="false" customHeight="false" outlineLevel="0" collapsed="false">
      <c r="B1061" s="551"/>
      <c r="C1061" s="551"/>
      <c r="D1061" s="551"/>
      <c r="E1061" s="551"/>
      <c r="F1061" s="551"/>
      <c r="G1061" s="551"/>
    </row>
    <row r="1062" s="552" customFormat="true" ht="12.75" hidden="false" customHeight="false" outlineLevel="0" collapsed="false">
      <c r="B1062" s="551"/>
      <c r="C1062" s="551"/>
      <c r="D1062" s="551"/>
      <c r="E1062" s="551"/>
      <c r="F1062" s="551"/>
      <c r="G1062" s="551"/>
    </row>
    <row r="1063" s="552" customFormat="true" ht="12.75" hidden="false" customHeight="false" outlineLevel="0" collapsed="false">
      <c r="B1063" s="551"/>
      <c r="C1063" s="551"/>
      <c r="D1063" s="551"/>
      <c r="E1063" s="551"/>
      <c r="F1063" s="551"/>
      <c r="G1063" s="551"/>
    </row>
    <row r="1064" s="552" customFormat="true" ht="12.75" hidden="false" customHeight="false" outlineLevel="0" collapsed="false">
      <c r="B1064" s="551"/>
      <c r="C1064" s="551"/>
      <c r="D1064" s="551"/>
      <c r="E1064" s="551"/>
      <c r="F1064" s="551"/>
      <c r="G1064" s="551"/>
    </row>
    <row r="1065" s="552" customFormat="true" ht="12.75" hidden="false" customHeight="false" outlineLevel="0" collapsed="false">
      <c r="B1065" s="551"/>
      <c r="C1065" s="551"/>
      <c r="D1065" s="551"/>
      <c r="E1065" s="551"/>
      <c r="F1065" s="551"/>
      <c r="G1065" s="551"/>
    </row>
    <row r="1066" s="552" customFormat="true" ht="12.75" hidden="false" customHeight="false" outlineLevel="0" collapsed="false">
      <c r="B1066" s="551"/>
      <c r="C1066" s="551"/>
      <c r="D1066" s="551"/>
      <c r="E1066" s="551"/>
      <c r="F1066" s="551"/>
      <c r="G1066" s="551"/>
    </row>
    <row r="1067" s="552" customFormat="true" ht="12.75" hidden="false" customHeight="false" outlineLevel="0" collapsed="false">
      <c r="B1067" s="551"/>
      <c r="C1067" s="551"/>
      <c r="D1067" s="551"/>
      <c r="E1067" s="551"/>
      <c r="F1067" s="551"/>
      <c r="G1067" s="551"/>
    </row>
    <row r="1068" s="552" customFormat="true" ht="12.75" hidden="false" customHeight="false" outlineLevel="0" collapsed="false">
      <c r="B1068" s="551"/>
      <c r="C1068" s="551"/>
      <c r="D1068" s="551"/>
      <c r="E1068" s="551"/>
      <c r="F1068" s="551"/>
      <c r="G1068" s="551"/>
    </row>
    <row r="1069" s="552" customFormat="true" ht="12.75" hidden="false" customHeight="false" outlineLevel="0" collapsed="false">
      <c r="B1069" s="551"/>
      <c r="C1069" s="551"/>
      <c r="D1069" s="551"/>
      <c r="E1069" s="551"/>
      <c r="F1069" s="551"/>
      <c r="G1069" s="551"/>
    </row>
    <row r="1070" s="552" customFormat="true" ht="12.75" hidden="false" customHeight="false" outlineLevel="0" collapsed="false">
      <c r="B1070" s="551"/>
      <c r="C1070" s="551"/>
      <c r="D1070" s="551"/>
      <c r="E1070" s="551"/>
      <c r="F1070" s="551"/>
      <c r="G1070" s="551"/>
    </row>
    <row r="1071" s="552" customFormat="true" ht="12.75" hidden="false" customHeight="false" outlineLevel="0" collapsed="false">
      <c r="B1071" s="551"/>
      <c r="C1071" s="551"/>
      <c r="D1071" s="551"/>
      <c r="E1071" s="551"/>
      <c r="F1071" s="551"/>
      <c r="G1071" s="551"/>
    </row>
    <row r="1072" s="552" customFormat="true" ht="12.75" hidden="false" customHeight="false" outlineLevel="0" collapsed="false">
      <c r="B1072" s="551"/>
      <c r="C1072" s="551"/>
      <c r="D1072" s="551"/>
      <c r="E1072" s="551"/>
      <c r="F1072" s="551"/>
      <c r="G1072" s="551"/>
    </row>
    <row r="1073" s="552" customFormat="true" ht="12.75" hidden="false" customHeight="false" outlineLevel="0" collapsed="false">
      <c r="B1073" s="551"/>
      <c r="C1073" s="551"/>
      <c r="D1073" s="551"/>
      <c r="E1073" s="551"/>
      <c r="F1073" s="551"/>
      <c r="G1073" s="551"/>
    </row>
    <row r="1074" s="552" customFormat="true" ht="12.75" hidden="false" customHeight="false" outlineLevel="0" collapsed="false">
      <c r="B1074" s="551"/>
      <c r="C1074" s="551"/>
      <c r="D1074" s="551"/>
      <c r="E1074" s="551"/>
      <c r="F1074" s="551"/>
      <c r="G1074" s="551"/>
    </row>
    <row r="1075" s="552" customFormat="true" ht="12.75" hidden="false" customHeight="false" outlineLevel="0" collapsed="false">
      <c r="B1075" s="551"/>
      <c r="C1075" s="551"/>
      <c r="D1075" s="551"/>
      <c r="E1075" s="551"/>
      <c r="F1075" s="551"/>
      <c r="G1075" s="551"/>
    </row>
    <row r="1076" s="552" customFormat="true" ht="12.75" hidden="false" customHeight="false" outlineLevel="0" collapsed="false">
      <c r="B1076" s="551"/>
      <c r="C1076" s="551"/>
      <c r="D1076" s="551"/>
      <c r="E1076" s="551"/>
      <c r="F1076" s="551"/>
      <c r="G1076" s="551"/>
    </row>
    <row r="1077" s="552" customFormat="true" ht="12.75" hidden="false" customHeight="false" outlineLevel="0" collapsed="false">
      <c r="B1077" s="551"/>
      <c r="C1077" s="551"/>
      <c r="D1077" s="551"/>
      <c r="E1077" s="551"/>
      <c r="F1077" s="551"/>
      <c r="G1077" s="551"/>
    </row>
    <row r="1078" s="552" customFormat="true" ht="12.75" hidden="false" customHeight="false" outlineLevel="0" collapsed="false">
      <c r="B1078" s="551"/>
      <c r="C1078" s="551"/>
      <c r="D1078" s="551"/>
      <c r="E1078" s="551"/>
      <c r="F1078" s="551"/>
      <c r="G1078" s="551"/>
    </row>
    <row r="1079" s="552" customFormat="true" ht="12.75" hidden="false" customHeight="false" outlineLevel="0" collapsed="false">
      <c r="B1079" s="551"/>
      <c r="C1079" s="551"/>
      <c r="D1079" s="551"/>
      <c r="E1079" s="551"/>
      <c r="F1079" s="551"/>
      <c r="G1079" s="551"/>
    </row>
    <row r="1080" s="552" customFormat="true" ht="12.75" hidden="false" customHeight="false" outlineLevel="0" collapsed="false">
      <c r="B1080" s="551"/>
      <c r="C1080" s="551"/>
      <c r="D1080" s="551"/>
      <c r="E1080" s="551"/>
      <c r="F1080" s="551"/>
      <c r="G1080" s="551"/>
    </row>
    <row r="1081" s="552" customFormat="true" ht="12.75" hidden="false" customHeight="false" outlineLevel="0" collapsed="false">
      <c r="B1081" s="551"/>
      <c r="C1081" s="551"/>
      <c r="D1081" s="551"/>
      <c r="E1081" s="551"/>
      <c r="F1081" s="551"/>
      <c r="G1081" s="551"/>
    </row>
    <row r="1082" s="552" customFormat="true" ht="12.75" hidden="false" customHeight="false" outlineLevel="0" collapsed="false">
      <c r="B1082" s="551"/>
      <c r="C1082" s="551"/>
      <c r="D1082" s="551"/>
      <c r="E1082" s="551"/>
      <c r="F1082" s="551"/>
      <c r="G1082" s="551"/>
    </row>
    <row r="1083" s="552" customFormat="true" ht="12.75" hidden="false" customHeight="false" outlineLevel="0" collapsed="false">
      <c r="B1083" s="551"/>
      <c r="C1083" s="551"/>
      <c r="D1083" s="551"/>
      <c r="E1083" s="551"/>
      <c r="F1083" s="551"/>
      <c r="G1083" s="551"/>
    </row>
    <row r="1084" s="552" customFormat="true" ht="12.75" hidden="false" customHeight="false" outlineLevel="0" collapsed="false">
      <c r="B1084" s="551"/>
      <c r="C1084" s="551"/>
      <c r="D1084" s="551"/>
      <c r="E1084" s="551"/>
      <c r="F1084" s="551"/>
      <c r="G1084" s="551"/>
    </row>
    <row r="1085" s="552" customFormat="true" ht="12.75" hidden="false" customHeight="false" outlineLevel="0" collapsed="false">
      <c r="B1085" s="551"/>
      <c r="C1085" s="551"/>
      <c r="D1085" s="551"/>
      <c r="E1085" s="551"/>
      <c r="F1085" s="551"/>
      <c r="G1085" s="551"/>
    </row>
    <row r="1086" s="552" customFormat="true" ht="12.75" hidden="false" customHeight="false" outlineLevel="0" collapsed="false">
      <c r="B1086" s="551"/>
      <c r="C1086" s="551"/>
      <c r="D1086" s="551"/>
      <c r="E1086" s="551"/>
      <c r="F1086" s="551"/>
      <c r="G1086" s="551"/>
    </row>
    <row r="1087" s="552" customFormat="true" ht="12.75" hidden="false" customHeight="false" outlineLevel="0" collapsed="false">
      <c r="B1087" s="551"/>
      <c r="C1087" s="551"/>
      <c r="D1087" s="551"/>
      <c r="E1087" s="551"/>
      <c r="F1087" s="551"/>
      <c r="G1087" s="551"/>
    </row>
    <row r="1088" s="552" customFormat="true" ht="12.75" hidden="false" customHeight="false" outlineLevel="0" collapsed="false">
      <c r="B1088" s="551"/>
      <c r="C1088" s="551"/>
      <c r="D1088" s="551"/>
      <c r="E1088" s="551"/>
      <c r="F1088" s="551"/>
      <c r="G1088" s="551"/>
    </row>
    <row r="1089" s="552" customFormat="true" ht="12.75" hidden="false" customHeight="false" outlineLevel="0" collapsed="false">
      <c r="B1089" s="551"/>
      <c r="C1089" s="551"/>
      <c r="D1089" s="551"/>
      <c r="E1089" s="551"/>
      <c r="F1089" s="551"/>
      <c r="G1089" s="551"/>
    </row>
    <row r="1090" s="552" customFormat="true" ht="12.75" hidden="false" customHeight="false" outlineLevel="0" collapsed="false">
      <c r="B1090" s="551"/>
      <c r="C1090" s="551"/>
      <c r="D1090" s="551"/>
      <c r="E1090" s="551"/>
      <c r="F1090" s="551"/>
      <c r="G1090" s="551"/>
    </row>
    <row r="1091" s="552" customFormat="true" ht="12.75" hidden="false" customHeight="false" outlineLevel="0" collapsed="false">
      <c r="B1091" s="551"/>
      <c r="C1091" s="551"/>
      <c r="D1091" s="551"/>
      <c r="E1091" s="551"/>
      <c r="F1091" s="551"/>
      <c r="G1091" s="551"/>
    </row>
    <row r="1092" s="552" customFormat="true" ht="12.75" hidden="false" customHeight="false" outlineLevel="0" collapsed="false">
      <c r="B1092" s="551"/>
      <c r="C1092" s="551"/>
      <c r="D1092" s="551"/>
      <c r="E1092" s="551"/>
      <c r="F1092" s="551"/>
      <c r="G1092" s="551"/>
    </row>
    <row r="1093" s="552" customFormat="true" ht="12.75" hidden="false" customHeight="false" outlineLevel="0" collapsed="false">
      <c r="B1093" s="551"/>
      <c r="C1093" s="551"/>
      <c r="D1093" s="551"/>
      <c r="E1093" s="551"/>
      <c r="F1093" s="551"/>
      <c r="G1093" s="551"/>
    </row>
    <row r="1094" s="552" customFormat="true" ht="12.75" hidden="false" customHeight="false" outlineLevel="0" collapsed="false">
      <c r="B1094" s="551"/>
      <c r="C1094" s="551"/>
      <c r="D1094" s="551"/>
      <c r="E1094" s="551"/>
      <c r="F1094" s="551"/>
      <c r="G1094" s="551"/>
    </row>
    <row r="1095" s="552" customFormat="true" ht="12.75" hidden="false" customHeight="false" outlineLevel="0" collapsed="false">
      <c r="B1095" s="551"/>
      <c r="C1095" s="551"/>
      <c r="D1095" s="551"/>
      <c r="E1095" s="551"/>
      <c r="F1095" s="551"/>
      <c r="G1095" s="551"/>
    </row>
    <row r="1096" s="552" customFormat="true" ht="12.75" hidden="false" customHeight="false" outlineLevel="0" collapsed="false">
      <c r="B1096" s="551"/>
      <c r="C1096" s="551"/>
      <c r="D1096" s="551"/>
      <c r="E1096" s="551"/>
      <c r="F1096" s="551"/>
      <c r="G1096" s="551"/>
    </row>
    <row r="1097" s="552" customFormat="true" ht="12.75" hidden="false" customHeight="false" outlineLevel="0" collapsed="false">
      <c r="B1097" s="551"/>
      <c r="C1097" s="551"/>
      <c r="D1097" s="551"/>
      <c r="E1097" s="551"/>
      <c r="F1097" s="551"/>
      <c r="G1097" s="551"/>
    </row>
    <row r="1098" s="552" customFormat="true" ht="12.75" hidden="false" customHeight="false" outlineLevel="0" collapsed="false">
      <c r="B1098" s="551"/>
      <c r="C1098" s="551"/>
      <c r="D1098" s="551"/>
      <c r="E1098" s="551"/>
      <c r="F1098" s="551"/>
      <c r="G1098" s="551"/>
    </row>
    <row r="1099" s="552" customFormat="true" ht="12.75" hidden="false" customHeight="false" outlineLevel="0" collapsed="false">
      <c r="B1099" s="551"/>
      <c r="C1099" s="551"/>
      <c r="D1099" s="551"/>
      <c r="E1099" s="551"/>
      <c r="F1099" s="551"/>
      <c r="G1099" s="551"/>
    </row>
    <row r="1100" s="552" customFormat="true" ht="12.75" hidden="false" customHeight="false" outlineLevel="0" collapsed="false">
      <c r="B1100" s="551"/>
      <c r="C1100" s="551"/>
      <c r="D1100" s="551"/>
      <c r="E1100" s="551"/>
      <c r="F1100" s="551"/>
      <c r="G1100" s="551"/>
    </row>
    <row r="1101" s="552" customFormat="true" ht="12.75" hidden="false" customHeight="false" outlineLevel="0" collapsed="false">
      <c r="B1101" s="551"/>
      <c r="C1101" s="551"/>
      <c r="D1101" s="551"/>
      <c r="E1101" s="551"/>
      <c r="F1101" s="551"/>
      <c r="G1101" s="551"/>
    </row>
    <row r="1102" s="552" customFormat="true" ht="12.75" hidden="false" customHeight="false" outlineLevel="0" collapsed="false">
      <c r="B1102" s="551"/>
      <c r="C1102" s="551"/>
      <c r="D1102" s="551"/>
      <c r="E1102" s="551"/>
      <c r="F1102" s="551"/>
      <c r="G1102" s="551"/>
    </row>
    <row r="1103" s="552" customFormat="true" ht="12.75" hidden="false" customHeight="false" outlineLevel="0" collapsed="false">
      <c r="B1103" s="551"/>
      <c r="C1103" s="551"/>
      <c r="D1103" s="551"/>
      <c r="E1103" s="551"/>
      <c r="F1103" s="551"/>
      <c r="G1103" s="551"/>
    </row>
    <row r="1104" s="552" customFormat="true" ht="12.75" hidden="false" customHeight="false" outlineLevel="0" collapsed="false">
      <c r="B1104" s="551"/>
      <c r="C1104" s="551"/>
      <c r="D1104" s="551"/>
      <c r="E1104" s="551"/>
      <c r="F1104" s="551"/>
      <c r="G1104" s="551"/>
    </row>
    <row r="1105" s="552" customFormat="true" ht="12.75" hidden="false" customHeight="false" outlineLevel="0" collapsed="false">
      <c r="B1105" s="551"/>
      <c r="C1105" s="551"/>
      <c r="D1105" s="551"/>
      <c r="E1105" s="551"/>
      <c r="F1105" s="551"/>
      <c r="G1105" s="551"/>
    </row>
    <row r="1106" s="552" customFormat="true" ht="12.75" hidden="false" customHeight="false" outlineLevel="0" collapsed="false">
      <c r="B1106" s="551"/>
      <c r="C1106" s="551"/>
      <c r="D1106" s="551"/>
      <c r="E1106" s="551"/>
      <c r="F1106" s="551"/>
      <c r="G1106" s="551"/>
    </row>
    <row r="1107" s="552" customFormat="true" ht="12.75" hidden="false" customHeight="false" outlineLevel="0" collapsed="false">
      <c r="B1107" s="551"/>
      <c r="C1107" s="551"/>
      <c r="D1107" s="551"/>
      <c r="E1107" s="551"/>
      <c r="F1107" s="551"/>
      <c r="G1107" s="551"/>
    </row>
    <row r="1108" s="552" customFormat="true" ht="12.75" hidden="false" customHeight="false" outlineLevel="0" collapsed="false">
      <c r="B1108" s="551"/>
      <c r="C1108" s="551"/>
      <c r="D1108" s="551"/>
      <c r="E1108" s="551"/>
      <c r="F1108" s="551"/>
      <c r="G1108" s="551"/>
    </row>
    <row r="1109" s="552" customFormat="true" ht="12.75" hidden="false" customHeight="false" outlineLevel="0" collapsed="false">
      <c r="B1109" s="551"/>
      <c r="C1109" s="551"/>
      <c r="D1109" s="551"/>
      <c r="E1109" s="551"/>
      <c r="F1109" s="551"/>
      <c r="G1109" s="551"/>
    </row>
    <row r="1110" s="552" customFormat="true" ht="12.75" hidden="false" customHeight="false" outlineLevel="0" collapsed="false">
      <c r="B1110" s="551"/>
      <c r="C1110" s="551"/>
      <c r="D1110" s="551"/>
      <c r="E1110" s="551"/>
      <c r="F1110" s="551"/>
      <c r="G1110" s="551"/>
    </row>
    <row r="1111" s="552" customFormat="true" ht="12.75" hidden="false" customHeight="false" outlineLevel="0" collapsed="false">
      <c r="B1111" s="551"/>
      <c r="C1111" s="551"/>
      <c r="D1111" s="551"/>
      <c r="E1111" s="551"/>
      <c r="F1111" s="551"/>
      <c r="G1111" s="551"/>
    </row>
    <row r="1112" s="552" customFormat="true" ht="12.75" hidden="false" customHeight="false" outlineLevel="0" collapsed="false">
      <c r="B1112" s="551"/>
      <c r="C1112" s="551"/>
      <c r="D1112" s="551"/>
      <c r="E1112" s="551"/>
      <c r="F1112" s="551"/>
      <c r="G1112" s="551"/>
    </row>
    <row r="1113" s="552" customFormat="true" ht="12.75" hidden="false" customHeight="false" outlineLevel="0" collapsed="false">
      <c r="B1113" s="551"/>
      <c r="C1113" s="551"/>
      <c r="D1113" s="551"/>
      <c r="E1113" s="551"/>
      <c r="F1113" s="551"/>
      <c r="G1113" s="551"/>
    </row>
    <row r="1114" s="552" customFormat="true" ht="12.75" hidden="false" customHeight="false" outlineLevel="0" collapsed="false">
      <c r="B1114" s="551"/>
      <c r="C1114" s="551"/>
      <c r="D1114" s="551"/>
      <c r="E1114" s="551"/>
      <c r="F1114" s="551"/>
      <c r="G1114" s="551"/>
    </row>
    <row r="1115" s="552" customFormat="true" ht="12.75" hidden="false" customHeight="false" outlineLevel="0" collapsed="false">
      <c r="B1115" s="551"/>
      <c r="C1115" s="551"/>
      <c r="D1115" s="551"/>
      <c r="E1115" s="551"/>
      <c r="F1115" s="551"/>
      <c r="G1115" s="551"/>
    </row>
    <row r="1116" s="552" customFormat="true" ht="12.75" hidden="false" customHeight="false" outlineLevel="0" collapsed="false">
      <c r="B1116" s="551"/>
      <c r="C1116" s="551"/>
      <c r="D1116" s="551"/>
      <c r="E1116" s="551"/>
      <c r="F1116" s="551"/>
      <c r="G1116" s="551"/>
    </row>
    <row r="1117" s="552" customFormat="true" ht="12.75" hidden="false" customHeight="false" outlineLevel="0" collapsed="false">
      <c r="B1117" s="551"/>
      <c r="C1117" s="551"/>
      <c r="D1117" s="551"/>
      <c r="E1117" s="551"/>
      <c r="F1117" s="551"/>
      <c r="G1117" s="551"/>
    </row>
    <row r="1118" s="552" customFormat="true" ht="12.75" hidden="false" customHeight="false" outlineLevel="0" collapsed="false">
      <c r="B1118" s="551"/>
      <c r="C1118" s="551"/>
      <c r="D1118" s="551"/>
      <c r="E1118" s="551"/>
      <c r="F1118" s="551"/>
      <c r="G1118" s="551"/>
    </row>
    <row r="1119" s="552" customFormat="true" ht="12.75" hidden="false" customHeight="false" outlineLevel="0" collapsed="false">
      <c r="B1119" s="551"/>
      <c r="C1119" s="551"/>
      <c r="D1119" s="551"/>
      <c r="E1119" s="551"/>
      <c r="F1119" s="551"/>
      <c r="G1119" s="551"/>
    </row>
    <row r="1120" s="552" customFormat="true" ht="12.75" hidden="false" customHeight="false" outlineLevel="0" collapsed="false">
      <c r="B1120" s="551"/>
      <c r="C1120" s="551"/>
      <c r="D1120" s="551"/>
      <c r="E1120" s="551"/>
      <c r="F1120" s="551"/>
      <c r="G1120" s="551"/>
    </row>
    <row r="1121" s="552" customFormat="true" ht="12.75" hidden="false" customHeight="false" outlineLevel="0" collapsed="false">
      <c r="B1121" s="551"/>
      <c r="C1121" s="551"/>
      <c r="D1121" s="551"/>
      <c r="E1121" s="551"/>
      <c r="F1121" s="551"/>
      <c r="G1121" s="551"/>
    </row>
    <row r="1122" s="552" customFormat="true" ht="12.75" hidden="false" customHeight="false" outlineLevel="0" collapsed="false">
      <c r="B1122" s="551"/>
      <c r="C1122" s="551"/>
      <c r="D1122" s="551"/>
      <c r="E1122" s="551"/>
      <c r="F1122" s="551"/>
      <c r="G1122" s="551"/>
    </row>
    <row r="1123" s="552" customFormat="true" ht="12.75" hidden="false" customHeight="false" outlineLevel="0" collapsed="false">
      <c r="B1123" s="551"/>
      <c r="C1123" s="551"/>
      <c r="D1123" s="551"/>
      <c r="E1123" s="551"/>
      <c r="F1123" s="551"/>
      <c r="G1123" s="551"/>
    </row>
    <row r="1124" s="552" customFormat="true" ht="12.75" hidden="false" customHeight="false" outlineLevel="0" collapsed="false">
      <c r="B1124" s="551"/>
      <c r="C1124" s="551"/>
      <c r="D1124" s="551"/>
      <c r="E1124" s="551"/>
      <c r="F1124" s="551"/>
      <c r="G1124" s="551"/>
    </row>
    <row r="1125" s="552" customFormat="true" ht="12.75" hidden="false" customHeight="false" outlineLevel="0" collapsed="false">
      <c r="B1125" s="551"/>
      <c r="C1125" s="551"/>
      <c r="D1125" s="551"/>
      <c r="E1125" s="551"/>
      <c r="F1125" s="551"/>
      <c r="G1125" s="551"/>
    </row>
    <row r="1126" s="552" customFormat="true" ht="12.75" hidden="false" customHeight="false" outlineLevel="0" collapsed="false">
      <c r="B1126" s="551"/>
      <c r="C1126" s="551"/>
      <c r="D1126" s="551"/>
      <c r="E1126" s="551"/>
      <c r="F1126" s="551"/>
      <c r="G1126" s="551"/>
    </row>
    <row r="1127" s="552" customFormat="true" ht="12.75" hidden="false" customHeight="false" outlineLevel="0" collapsed="false">
      <c r="B1127" s="551"/>
      <c r="C1127" s="551"/>
      <c r="D1127" s="551"/>
      <c r="E1127" s="551"/>
      <c r="F1127" s="551"/>
      <c r="G1127" s="551"/>
    </row>
    <row r="1128" s="552" customFormat="true" ht="12.75" hidden="false" customHeight="false" outlineLevel="0" collapsed="false">
      <c r="B1128" s="551"/>
      <c r="C1128" s="551"/>
      <c r="D1128" s="551"/>
      <c r="E1128" s="551"/>
      <c r="F1128" s="551"/>
      <c r="G1128" s="551"/>
    </row>
    <row r="1129" s="552" customFormat="true" ht="12.75" hidden="false" customHeight="false" outlineLevel="0" collapsed="false">
      <c r="B1129" s="551"/>
      <c r="C1129" s="551"/>
      <c r="D1129" s="551"/>
      <c r="E1129" s="551"/>
      <c r="F1129" s="551"/>
      <c r="G1129" s="551"/>
    </row>
    <row r="1130" s="552" customFormat="true" ht="12.75" hidden="false" customHeight="false" outlineLevel="0" collapsed="false">
      <c r="B1130" s="551"/>
      <c r="C1130" s="551"/>
      <c r="D1130" s="551"/>
      <c r="E1130" s="551"/>
      <c r="F1130" s="551"/>
      <c r="G1130" s="551"/>
    </row>
    <row r="1131" s="552" customFormat="true" ht="12.75" hidden="false" customHeight="false" outlineLevel="0" collapsed="false">
      <c r="B1131" s="551"/>
      <c r="C1131" s="551"/>
      <c r="D1131" s="551"/>
      <c r="E1131" s="551"/>
      <c r="F1131" s="551"/>
      <c r="G1131" s="551"/>
    </row>
    <row r="1132" s="552" customFormat="true" ht="12.75" hidden="false" customHeight="false" outlineLevel="0" collapsed="false">
      <c r="B1132" s="551"/>
      <c r="C1132" s="551"/>
      <c r="D1132" s="551"/>
      <c r="E1132" s="551"/>
      <c r="F1132" s="551"/>
      <c r="G1132" s="551"/>
    </row>
    <row r="1133" s="552" customFormat="true" ht="12.75" hidden="false" customHeight="false" outlineLevel="0" collapsed="false">
      <c r="B1133" s="551"/>
      <c r="C1133" s="551"/>
      <c r="D1133" s="551"/>
      <c r="E1133" s="551"/>
      <c r="F1133" s="551"/>
      <c r="G1133" s="551"/>
    </row>
    <row r="1134" s="552" customFormat="true" ht="12.75" hidden="false" customHeight="false" outlineLevel="0" collapsed="false">
      <c r="B1134" s="551"/>
      <c r="C1134" s="551"/>
      <c r="D1134" s="551"/>
      <c r="E1134" s="551"/>
      <c r="F1134" s="551"/>
      <c r="G1134" s="551"/>
    </row>
    <row r="1135" s="552" customFormat="true" ht="12.75" hidden="false" customHeight="false" outlineLevel="0" collapsed="false">
      <c r="B1135" s="551"/>
      <c r="C1135" s="551"/>
      <c r="D1135" s="551"/>
      <c r="E1135" s="551"/>
      <c r="F1135" s="551"/>
      <c r="G1135" s="551"/>
    </row>
    <row r="1136" s="552" customFormat="true" ht="12.75" hidden="false" customHeight="false" outlineLevel="0" collapsed="false">
      <c r="B1136" s="551"/>
      <c r="C1136" s="551"/>
      <c r="D1136" s="551"/>
      <c r="E1136" s="551"/>
      <c r="F1136" s="551"/>
      <c r="G1136" s="551"/>
    </row>
    <row r="1137" s="552" customFormat="true" ht="12.75" hidden="false" customHeight="false" outlineLevel="0" collapsed="false">
      <c r="B1137" s="551"/>
      <c r="C1137" s="551"/>
      <c r="D1137" s="551"/>
      <c r="E1137" s="551"/>
      <c r="F1137" s="551"/>
      <c r="G1137" s="551"/>
    </row>
    <row r="1138" s="552" customFormat="true" ht="12.75" hidden="false" customHeight="false" outlineLevel="0" collapsed="false">
      <c r="B1138" s="551"/>
      <c r="C1138" s="551"/>
      <c r="D1138" s="551"/>
      <c r="E1138" s="551"/>
      <c r="F1138" s="551"/>
      <c r="G1138" s="551"/>
    </row>
    <row r="1139" s="552" customFormat="true" ht="12.75" hidden="false" customHeight="false" outlineLevel="0" collapsed="false">
      <c r="B1139" s="551"/>
      <c r="C1139" s="551"/>
      <c r="D1139" s="551"/>
      <c r="E1139" s="551"/>
      <c r="F1139" s="551"/>
      <c r="G1139" s="551"/>
    </row>
    <row r="1140" s="552" customFormat="true" ht="12.75" hidden="false" customHeight="false" outlineLevel="0" collapsed="false">
      <c r="B1140" s="551"/>
      <c r="C1140" s="551"/>
      <c r="D1140" s="551"/>
      <c r="E1140" s="551"/>
      <c r="F1140" s="551"/>
      <c r="G1140" s="551"/>
    </row>
    <row r="1141" s="552" customFormat="true" ht="12.75" hidden="false" customHeight="false" outlineLevel="0" collapsed="false">
      <c r="B1141" s="551"/>
      <c r="C1141" s="551"/>
      <c r="D1141" s="551"/>
      <c r="E1141" s="551"/>
      <c r="F1141" s="551"/>
      <c r="G1141" s="551"/>
    </row>
    <row r="1142" s="552" customFormat="true" ht="12.75" hidden="false" customHeight="false" outlineLevel="0" collapsed="false">
      <c r="B1142" s="551"/>
      <c r="C1142" s="551"/>
      <c r="D1142" s="551"/>
      <c r="E1142" s="551"/>
      <c r="F1142" s="551"/>
      <c r="G1142" s="551"/>
    </row>
    <row r="1143" s="552" customFormat="true" ht="12.75" hidden="false" customHeight="false" outlineLevel="0" collapsed="false">
      <c r="B1143" s="551"/>
      <c r="C1143" s="551"/>
      <c r="D1143" s="551"/>
      <c r="E1143" s="551"/>
      <c r="F1143" s="551"/>
      <c r="G1143" s="551"/>
    </row>
    <row r="1144" s="552" customFormat="true" ht="12.75" hidden="false" customHeight="false" outlineLevel="0" collapsed="false">
      <c r="B1144" s="551"/>
      <c r="C1144" s="551"/>
      <c r="D1144" s="551"/>
      <c r="E1144" s="551"/>
      <c r="F1144" s="551"/>
      <c r="G1144" s="551"/>
    </row>
    <row r="1145" s="552" customFormat="true" ht="12.75" hidden="false" customHeight="false" outlineLevel="0" collapsed="false">
      <c r="B1145" s="551"/>
      <c r="C1145" s="551"/>
      <c r="D1145" s="551"/>
      <c r="E1145" s="551"/>
      <c r="F1145" s="551"/>
      <c r="G1145" s="551"/>
    </row>
    <row r="1146" s="552" customFormat="true" ht="12.75" hidden="false" customHeight="false" outlineLevel="0" collapsed="false">
      <c r="B1146" s="551"/>
      <c r="C1146" s="551"/>
      <c r="D1146" s="551"/>
      <c r="E1146" s="551"/>
      <c r="F1146" s="551"/>
      <c r="G1146" s="551"/>
    </row>
    <row r="1147" s="552" customFormat="true" ht="12.75" hidden="false" customHeight="false" outlineLevel="0" collapsed="false">
      <c r="B1147" s="551"/>
      <c r="C1147" s="551"/>
      <c r="D1147" s="551"/>
      <c r="E1147" s="551"/>
      <c r="F1147" s="551"/>
      <c r="G1147" s="551"/>
    </row>
    <row r="1148" s="552" customFormat="true" ht="12.75" hidden="false" customHeight="false" outlineLevel="0" collapsed="false">
      <c r="B1148" s="551"/>
      <c r="C1148" s="551"/>
      <c r="D1148" s="551"/>
      <c r="E1148" s="551"/>
      <c r="F1148" s="551"/>
      <c r="G1148" s="551"/>
    </row>
    <row r="1149" s="552" customFormat="true" ht="12.75" hidden="false" customHeight="false" outlineLevel="0" collapsed="false">
      <c r="B1149" s="551"/>
      <c r="C1149" s="551"/>
      <c r="D1149" s="551"/>
      <c r="E1149" s="551"/>
      <c r="F1149" s="551"/>
      <c r="G1149" s="551"/>
    </row>
    <row r="1150" s="552" customFormat="true" ht="12.75" hidden="false" customHeight="false" outlineLevel="0" collapsed="false">
      <c r="B1150" s="551"/>
      <c r="C1150" s="551"/>
      <c r="D1150" s="551"/>
      <c r="E1150" s="551"/>
      <c r="F1150" s="551"/>
      <c r="G1150" s="551"/>
    </row>
    <row r="1151" s="552" customFormat="true" ht="12.75" hidden="false" customHeight="false" outlineLevel="0" collapsed="false">
      <c r="B1151" s="551"/>
      <c r="C1151" s="551"/>
      <c r="D1151" s="551"/>
      <c r="E1151" s="551"/>
      <c r="F1151" s="551"/>
      <c r="G1151" s="551"/>
    </row>
    <row r="1152" s="552" customFormat="true" ht="12.75" hidden="false" customHeight="false" outlineLevel="0" collapsed="false">
      <c r="B1152" s="551"/>
      <c r="C1152" s="551"/>
      <c r="D1152" s="551"/>
      <c r="E1152" s="551"/>
      <c r="F1152" s="551"/>
      <c r="G1152" s="551"/>
    </row>
    <row r="1153" s="552" customFormat="true" ht="12.75" hidden="false" customHeight="false" outlineLevel="0" collapsed="false">
      <c r="B1153" s="551"/>
      <c r="C1153" s="551"/>
      <c r="D1153" s="551"/>
      <c r="E1153" s="551"/>
      <c r="F1153" s="551"/>
      <c r="G1153" s="551"/>
    </row>
    <row r="1154" s="552" customFormat="true" ht="12.75" hidden="false" customHeight="false" outlineLevel="0" collapsed="false">
      <c r="B1154" s="551"/>
      <c r="C1154" s="551"/>
      <c r="D1154" s="551"/>
      <c r="E1154" s="551"/>
      <c r="F1154" s="551"/>
      <c r="G1154" s="551"/>
    </row>
    <row r="1155" s="552" customFormat="true" ht="12.75" hidden="false" customHeight="false" outlineLevel="0" collapsed="false">
      <c r="B1155" s="551"/>
      <c r="C1155" s="551"/>
      <c r="D1155" s="551"/>
      <c r="E1155" s="551"/>
      <c r="F1155" s="551"/>
      <c r="G1155" s="551"/>
    </row>
    <row r="1156" s="552" customFormat="true" ht="12.75" hidden="false" customHeight="false" outlineLevel="0" collapsed="false">
      <c r="B1156" s="551"/>
      <c r="C1156" s="551"/>
      <c r="D1156" s="551"/>
      <c r="E1156" s="551"/>
      <c r="F1156" s="551"/>
      <c r="G1156" s="551"/>
    </row>
    <row r="1157" s="552" customFormat="true" ht="12.75" hidden="false" customHeight="false" outlineLevel="0" collapsed="false">
      <c r="B1157" s="551"/>
      <c r="C1157" s="551"/>
      <c r="D1157" s="551"/>
      <c r="E1157" s="551"/>
      <c r="F1157" s="551"/>
      <c r="G1157" s="551"/>
    </row>
    <row r="1158" s="552" customFormat="true" ht="12.75" hidden="false" customHeight="false" outlineLevel="0" collapsed="false">
      <c r="B1158" s="551"/>
      <c r="C1158" s="551"/>
      <c r="D1158" s="551"/>
      <c r="E1158" s="551"/>
      <c r="F1158" s="551"/>
      <c r="G1158" s="551"/>
    </row>
    <row r="1159" s="552" customFormat="true" ht="12.75" hidden="false" customHeight="false" outlineLevel="0" collapsed="false">
      <c r="B1159" s="551"/>
      <c r="C1159" s="551"/>
      <c r="D1159" s="551"/>
      <c r="E1159" s="551"/>
      <c r="F1159" s="551"/>
      <c r="G1159" s="551"/>
    </row>
    <row r="1160" s="552" customFormat="true" ht="12.75" hidden="false" customHeight="false" outlineLevel="0" collapsed="false">
      <c r="B1160" s="551"/>
      <c r="C1160" s="551"/>
      <c r="D1160" s="551"/>
      <c r="E1160" s="551"/>
      <c r="F1160" s="551"/>
      <c r="G1160" s="551"/>
    </row>
    <row r="1161" s="552" customFormat="true" ht="12.75" hidden="false" customHeight="false" outlineLevel="0" collapsed="false">
      <c r="B1161" s="551"/>
      <c r="C1161" s="551"/>
      <c r="D1161" s="551"/>
      <c r="E1161" s="551"/>
      <c r="F1161" s="551"/>
      <c r="G1161" s="551"/>
    </row>
    <row r="1162" s="552" customFormat="true" ht="12.75" hidden="false" customHeight="false" outlineLevel="0" collapsed="false">
      <c r="B1162" s="551"/>
      <c r="C1162" s="551"/>
      <c r="D1162" s="551"/>
      <c r="E1162" s="551"/>
      <c r="F1162" s="551"/>
      <c r="G1162" s="551"/>
    </row>
    <row r="1163" s="552" customFormat="true" ht="12.75" hidden="false" customHeight="false" outlineLevel="0" collapsed="false">
      <c r="B1163" s="551"/>
      <c r="C1163" s="551"/>
      <c r="D1163" s="551"/>
      <c r="E1163" s="551"/>
      <c r="F1163" s="551"/>
      <c r="G1163" s="551"/>
    </row>
    <row r="1164" s="552" customFormat="true" ht="12.75" hidden="false" customHeight="false" outlineLevel="0" collapsed="false">
      <c r="B1164" s="551"/>
      <c r="C1164" s="551"/>
      <c r="D1164" s="551"/>
      <c r="E1164" s="551"/>
      <c r="F1164" s="551"/>
      <c r="G1164" s="551"/>
    </row>
    <row r="1165" s="552" customFormat="true" ht="12.75" hidden="false" customHeight="false" outlineLevel="0" collapsed="false">
      <c r="B1165" s="551"/>
      <c r="C1165" s="551"/>
      <c r="D1165" s="551"/>
      <c r="E1165" s="551"/>
      <c r="F1165" s="551"/>
      <c r="G1165" s="551"/>
    </row>
    <row r="1166" s="552" customFormat="true" ht="12.75" hidden="false" customHeight="false" outlineLevel="0" collapsed="false">
      <c r="B1166" s="551"/>
      <c r="C1166" s="551"/>
      <c r="D1166" s="551"/>
      <c r="E1166" s="551"/>
      <c r="F1166" s="551"/>
      <c r="G1166" s="551"/>
    </row>
    <row r="1167" s="552" customFormat="true" ht="12.75" hidden="false" customHeight="false" outlineLevel="0" collapsed="false">
      <c r="B1167" s="551"/>
      <c r="C1167" s="551"/>
      <c r="D1167" s="551"/>
      <c r="E1167" s="551"/>
      <c r="F1167" s="551"/>
      <c r="G1167" s="551"/>
    </row>
    <row r="1168" s="552" customFormat="true" ht="12.75" hidden="false" customHeight="false" outlineLevel="0" collapsed="false">
      <c r="B1168" s="551"/>
      <c r="C1168" s="551"/>
      <c r="D1168" s="551"/>
      <c r="E1168" s="551"/>
      <c r="F1168" s="551"/>
      <c r="G1168" s="551"/>
    </row>
    <row r="1169" s="552" customFormat="true" ht="12.75" hidden="false" customHeight="false" outlineLevel="0" collapsed="false">
      <c r="B1169" s="551"/>
      <c r="C1169" s="551"/>
      <c r="D1169" s="551"/>
      <c r="E1169" s="551"/>
      <c r="F1169" s="551"/>
      <c r="G1169" s="551"/>
    </row>
    <row r="1170" s="552" customFormat="true" ht="12.75" hidden="false" customHeight="false" outlineLevel="0" collapsed="false">
      <c r="B1170" s="551"/>
      <c r="C1170" s="551"/>
      <c r="D1170" s="551"/>
      <c r="E1170" s="551"/>
      <c r="F1170" s="551"/>
      <c r="G1170" s="551"/>
    </row>
    <row r="1171" s="552" customFormat="true" ht="12.75" hidden="false" customHeight="false" outlineLevel="0" collapsed="false">
      <c r="B1171" s="551"/>
      <c r="C1171" s="551"/>
      <c r="D1171" s="551"/>
      <c r="E1171" s="551"/>
      <c r="F1171" s="551"/>
      <c r="G1171" s="551"/>
    </row>
    <row r="1172" s="552" customFormat="true" ht="12.75" hidden="false" customHeight="false" outlineLevel="0" collapsed="false">
      <c r="B1172" s="551"/>
      <c r="C1172" s="551"/>
      <c r="D1172" s="551"/>
      <c r="E1172" s="551"/>
      <c r="F1172" s="551"/>
      <c r="G1172" s="551"/>
    </row>
    <row r="1173" s="552" customFormat="true" ht="12.75" hidden="false" customHeight="false" outlineLevel="0" collapsed="false">
      <c r="B1173" s="551"/>
      <c r="C1173" s="551"/>
      <c r="D1173" s="551"/>
      <c r="E1173" s="551"/>
      <c r="F1173" s="551"/>
      <c r="G1173" s="551"/>
    </row>
    <row r="1174" s="552" customFormat="true" ht="12.75" hidden="false" customHeight="false" outlineLevel="0" collapsed="false">
      <c r="B1174" s="551"/>
      <c r="C1174" s="551"/>
      <c r="D1174" s="551"/>
      <c r="E1174" s="551"/>
      <c r="F1174" s="551"/>
      <c r="G1174" s="551"/>
    </row>
    <row r="1175" s="552" customFormat="true" ht="12.75" hidden="false" customHeight="false" outlineLevel="0" collapsed="false">
      <c r="B1175" s="551"/>
      <c r="C1175" s="551"/>
      <c r="D1175" s="551"/>
      <c r="E1175" s="551"/>
      <c r="F1175" s="551"/>
      <c r="G1175" s="551"/>
    </row>
    <row r="1176" s="552" customFormat="true" ht="12.75" hidden="false" customHeight="false" outlineLevel="0" collapsed="false">
      <c r="B1176" s="551"/>
      <c r="C1176" s="551"/>
      <c r="D1176" s="551"/>
      <c r="E1176" s="551"/>
      <c r="F1176" s="551"/>
      <c r="G1176" s="551"/>
    </row>
    <row r="1177" s="552" customFormat="true" ht="12.75" hidden="false" customHeight="false" outlineLevel="0" collapsed="false">
      <c r="B1177" s="551"/>
      <c r="C1177" s="551"/>
      <c r="D1177" s="551"/>
      <c r="E1177" s="551"/>
      <c r="F1177" s="551"/>
      <c r="G1177" s="551"/>
    </row>
    <row r="1178" s="552" customFormat="true" ht="12.75" hidden="false" customHeight="false" outlineLevel="0" collapsed="false">
      <c r="B1178" s="551"/>
      <c r="C1178" s="551"/>
      <c r="D1178" s="551"/>
      <c r="E1178" s="551"/>
      <c r="F1178" s="551"/>
      <c r="G1178" s="551"/>
    </row>
    <row r="1179" s="552" customFormat="true" ht="12.75" hidden="false" customHeight="false" outlineLevel="0" collapsed="false">
      <c r="B1179" s="551"/>
      <c r="C1179" s="551"/>
      <c r="D1179" s="551"/>
      <c r="E1179" s="551"/>
      <c r="F1179" s="551"/>
      <c r="G1179" s="551"/>
    </row>
    <row r="1180" s="552" customFormat="true" ht="12.75" hidden="false" customHeight="false" outlineLevel="0" collapsed="false">
      <c r="B1180" s="551"/>
      <c r="C1180" s="551"/>
      <c r="D1180" s="551"/>
      <c r="E1180" s="551"/>
      <c r="F1180" s="551"/>
      <c r="G1180" s="551"/>
    </row>
    <row r="1181" s="552" customFormat="true" ht="12.75" hidden="false" customHeight="false" outlineLevel="0" collapsed="false">
      <c r="B1181" s="551"/>
      <c r="C1181" s="551"/>
      <c r="D1181" s="551"/>
      <c r="E1181" s="551"/>
      <c r="F1181" s="551"/>
      <c r="G1181" s="551"/>
    </row>
    <row r="1182" s="552" customFormat="true" ht="12.75" hidden="false" customHeight="false" outlineLevel="0" collapsed="false">
      <c r="B1182" s="551"/>
      <c r="C1182" s="551"/>
      <c r="D1182" s="551"/>
      <c r="E1182" s="551"/>
      <c r="F1182" s="551"/>
      <c r="G1182" s="551"/>
    </row>
    <row r="1183" s="552" customFormat="true" ht="12.75" hidden="false" customHeight="false" outlineLevel="0" collapsed="false">
      <c r="B1183" s="551"/>
      <c r="C1183" s="551"/>
      <c r="D1183" s="551"/>
      <c r="E1183" s="551"/>
      <c r="F1183" s="551"/>
      <c r="G1183" s="551"/>
    </row>
    <row r="1184" s="552" customFormat="true" ht="12.75" hidden="false" customHeight="false" outlineLevel="0" collapsed="false">
      <c r="B1184" s="551"/>
      <c r="C1184" s="551"/>
      <c r="D1184" s="551"/>
      <c r="E1184" s="551"/>
      <c r="F1184" s="551"/>
      <c r="G1184" s="551"/>
    </row>
    <row r="1185" s="552" customFormat="true" ht="12.75" hidden="false" customHeight="false" outlineLevel="0" collapsed="false">
      <c r="B1185" s="551"/>
      <c r="C1185" s="551"/>
      <c r="D1185" s="551"/>
      <c r="E1185" s="551"/>
      <c r="F1185" s="551"/>
      <c r="G1185" s="551"/>
    </row>
    <row r="1186" s="552" customFormat="true" ht="12.75" hidden="false" customHeight="false" outlineLevel="0" collapsed="false">
      <c r="B1186" s="551"/>
      <c r="C1186" s="551"/>
      <c r="D1186" s="551"/>
      <c r="E1186" s="551"/>
      <c r="F1186" s="551"/>
      <c r="G1186" s="551"/>
    </row>
    <row r="1187" s="552" customFormat="true" ht="12.75" hidden="false" customHeight="false" outlineLevel="0" collapsed="false">
      <c r="B1187" s="551"/>
      <c r="C1187" s="551"/>
      <c r="D1187" s="551"/>
      <c r="E1187" s="551"/>
      <c r="F1187" s="551"/>
      <c r="G1187" s="551"/>
    </row>
    <row r="1188" s="552" customFormat="true" ht="12.75" hidden="false" customHeight="false" outlineLevel="0" collapsed="false">
      <c r="B1188" s="551"/>
      <c r="C1188" s="551"/>
      <c r="D1188" s="551"/>
      <c r="E1188" s="551"/>
      <c r="F1188" s="551"/>
      <c r="G1188" s="551"/>
    </row>
    <row r="1189" s="552" customFormat="true" ht="12.75" hidden="false" customHeight="false" outlineLevel="0" collapsed="false">
      <c r="B1189" s="551"/>
      <c r="C1189" s="551"/>
      <c r="D1189" s="551"/>
      <c r="E1189" s="551"/>
      <c r="F1189" s="551"/>
      <c r="G1189" s="551"/>
    </row>
    <row r="1190" s="552" customFormat="true" ht="12.75" hidden="false" customHeight="false" outlineLevel="0" collapsed="false">
      <c r="B1190" s="551"/>
      <c r="C1190" s="551"/>
      <c r="D1190" s="551"/>
      <c r="E1190" s="551"/>
      <c r="F1190" s="551"/>
      <c r="G1190" s="551"/>
    </row>
    <row r="1191" s="552" customFormat="true" ht="12.75" hidden="false" customHeight="false" outlineLevel="0" collapsed="false">
      <c r="B1191" s="551"/>
      <c r="C1191" s="551"/>
      <c r="D1191" s="551"/>
      <c r="E1191" s="551"/>
      <c r="F1191" s="551"/>
      <c r="G1191" s="551"/>
    </row>
    <row r="1192" s="552" customFormat="true" ht="12.75" hidden="false" customHeight="false" outlineLevel="0" collapsed="false">
      <c r="B1192" s="551"/>
      <c r="C1192" s="551"/>
      <c r="D1192" s="551"/>
      <c r="E1192" s="551"/>
      <c r="F1192" s="551"/>
      <c r="G1192" s="551"/>
    </row>
    <row r="1193" s="552" customFormat="true" ht="12.75" hidden="false" customHeight="false" outlineLevel="0" collapsed="false">
      <c r="B1193" s="551"/>
      <c r="C1193" s="551"/>
      <c r="D1193" s="551"/>
      <c r="E1193" s="551"/>
      <c r="F1193" s="551"/>
      <c r="G1193" s="551"/>
    </row>
    <row r="1194" s="552" customFormat="true" ht="12.75" hidden="false" customHeight="false" outlineLevel="0" collapsed="false">
      <c r="B1194" s="551"/>
      <c r="C1194" s="551"/>
      <c r="D1194" s="551"/>
      <c r="E1194" s="551"/>
      <c r="F1194" s="551"/>
      <c r="G1194" s="551"/>
    </row>
    <row r="1195" s="552" customFormat="true" ht="12.75" hidden="false" customHeight="false" outlineLevel="0" collapsed="false">
      <c r="B1195" s="551"/>
      <c r="C1195" s="551"/>
      <c r="D1195" s="551"/>
      <c r="E1195" s="551"/>
      <c r="F1195" s="551"/>
      <c r="G1195" s="551"/>
    </row>
    <row r="1196" s="552" customFormat="true" ht="12.75" hidden="false" customHeight="false" outlineLevel="0" collapsed="false">
      <c r="B1196" s="551"/>
      <c r="C1196" s="551"/>
      <c r="D1196" s="551"/>
      <c r="E1196" s="551"/>
      <c r="F1196" s="551"/>
      <c r="G1196" s="551"/>
    </row>
    <row r="1197" s="552" customFormat="true" ht="12.75" hidden="false" customHeight="false" outlineLevel="0" collapsed="false">
      <c r="B1197" s="551"/>
      <c r="C1197" s="551"/>
      <c r="D1197" s="551"/>
      <c r="E1197" s="551"/>
      <c r="F1197" s="551"/>
      <c r="G1197" s="551"/>
    </row>
    <row r="1198" s="552" customFormat="true" ht="12.75" hidden="false" customHeight="false" outlineLevel="0" collapsed="false">
      <c r="B1198" s="551"/>
      <c r="C1198" s="551"/>
      <c r="D1198" s="551"/>
      <c r="E1198" s="551"/>
      <c r="F1198" s="551"/>
      <c r="G1198" s="551"/>
    </row>
    <row r="1199" s="552" customFormat="true" ht="12.75" hidden="false" customHeight="false" outlineLevel="0" collapsed="false">
      <c r="B1199" s="551"/>
      <c r="C1199" s="551"/>
      <c r="D1199" s="551"/>
      <c r="E1199" s="551"/>
      <c r="F1199" s="551"/>
      <c r="G1199" s="551"/>
    </row>
    <row r="1200" s="552" customFormat="true" ht="12.75" hidden="false" customHeight="false" outlineLevel="0" collapsed="false">
      <c r="B1200" s="551"/>
      <c r="C1200" s="551"/>
      <c r="D1200" s="551"/>
      <c r="E1200" s="551"/>
      <c r="F1200" s="551"/>
      <c r="G1200" s="551"/>
    </row>
    <row r="1201" s="552" customFormat="true" ht="12.75" hidden="false" customHeight="false" outlineLevel="0" collapsed="false">
      <c r="B1201" s="551"/>
      <c r="C1201" s="551"/>
      <c r="D1201" s="551"/>
      <c r="E1201" s="551"/>
      <c r="F1201" s="551"/>
      <c r="G1201" s="551"/>
    </row>
    <row r="1202" s="552" customFormat="true" ht="12.75" hidden="false" customHeight="false" outlineLevel="0" collapsed="false">
      <c r="B1202" s="551"/>
      <c r="C1202" s="551"/>
      <c r="D1202" s="551"/>
      <c r="E1202" s="551"/>
      <c r="F1202" s="551"/>
      <c r="G1202" s="551"/>
    </row>
    <row r="1203" s="552" customFormat="true" ht="12.75" hidden="false" customHeight="false" outlineLevel="0" collapsed="false">
      <c r="B1203" s="551"/>
      <c r="C1203" s="551"/>
      <c r="D1203" s="551"/>
      <c r="E1203" s="551"/>
      <c r="F1203" s="551"/>
      <c r="G1203" s="551"/>
    </row>
    <row r="1204" s="552" customFormat="true" ht="12.75" hidden="false" customHeight="false" outlineLevel="0" collapsed="false">
      <c r="B1204" s="551"/>
      <c r="C1204" s="551"/>
      <c r="D1204" s="551"/>
      <c r="E1204" s="551"/>
      <c r="F1204" s="551"/>
      <c r="G1204" s="551"/>
    </row>
    <row r="1205" s="552" customFormat="true" ht="12.75" hidden="false" customHeight="false" outlineLevel="0" collapsed="false">
      <c r="B1205" s="551"/>
      <c r="C1205" s="551"/>
      <c r="D1205" s="551"/>
      <c r="E1205" s="551"/>
      <c r="F1205" s="551"/>
      <c r="G1205" s="551"/>
    </row>
    <row r="1206" s="552" customFormat="true" ht="12.75" hidden="false" customHeight="false" outlineLevel="0" collapsed="false">
      <c r="B1206" s="551"/>
      <c r="C1206" s="551"/>
      <c r="D1206" s="551"/>
      <c r="E1206" s="551"/>
      <c r="F1206" s="551"/>
      <c r="G1206" s="551"/>
    </row>
    <row r="1207" s="552" customFormat="true" ht="12.75" hidden="false" customHeight="false" outlineLevel="0" collapsed="false">
      <c r="B1207" s="551"/>
      <c r="C1207" s="551"/>
      <c r="D1207" s="551"/>
      <c r="E1207" s="551"/>
      <c r="F1207" s="551"/>
      <c r="G1207" s="551"/>
    </row>
    <row r="1208" s="552" customFormat="true" ht="12.75" hidden="false" customHeight="false" outlineLevel="0" collapsed="false">
      <c r="B1208" s="551"/>
      <c r="C1208" s="551"/>
      <c r="D1208" s="551"/>
      <c r="E1208" s="551"/>
      <c r="F1208" s="551"/>
      <c r="G1208" s="551"/>
    </row>
    <row r="1209" s="552" customFormat="true" ht="12.75" hidden="false" customHeight="false" outlineLevel="0" collapsed="false">
      <c r="B1209" s="551"/>
      <c r="C1209" s="551"/>
      <c r="D1209" s="551"/>
      <c r="E1209" s="551"/>
      <c r="F1209" s="551"/>
      <c r="G1209" s="551"/>
    </row>
    <row r="1210" s="552" customFormat="true" ht="12.75" hidden="false" customHeight="false" outlineLevel="0" collapsed="false">
      <c r="B1210" s="551"/>
      <c r="C1210" s="551"/>
      <c r="D1210" s="551"/>
      <c r="E1210" s="551"/>
      <c r="F1210" s="551"/>
      <c r="G1210" s="551"/>
    </row>
    <row r="1211" s="552" customFormat="true" ht="12.75" hidden="false" customHeight="false" outlineLevel="0" collapsed="false">
      <c r="B1211" s="551"/>
      <c r="C1211" s="551"/>
      <c r="D1211" s="551"/>
      <c r="E1211" s="551"/>
      <c r="F1211" s="551"/>
      <c r="G1211" s="551"/>
    </row>
    <row r="1212" s="552" customFormat="true" ht="12.75" hidden="false" customHeight="false" outlineLevel="0" collapsed="false">
      <c r="B1212" s="551"/>
      <c r="C1212" s="551"/>
      <c r="D1212" s="551"/>
      <c r="E1212" s="551"/>
      <c r="F1212" s="551"/>
      <c r="G1212" s="551"/>
    </row>
    <row r="1213" s="552" customFormat="true" ht="12.75" hidden="false" customHeight="false" outlineLevel="0" collapsed="false">
      <c r="B1213" s="551"/>
      <c r="C1213" s="551"/>
      <c r="D1213" s="551"/>
      <c r="E1213" s="551"/>
      <c r="F1213" s="551"/>
      <c r="G1213" s="551"/>
    </row>
    <row r="1214" s="552" customFormat="true" ht="12.75" hidden="false" customHeight="false" outlineLevel="0" collapsed="false">
      <c r="B1214" s="551"/>
      <c r="C1214" s="551"/>
      <c r="D1214" s="551"/>
      <c r="E1214" s="551"/>
      <c r="F1214" s="551"/>
      <c r="G1214" s="551"/>
    </row>
    <row r="1215" s="552" customFormat="true" ht="12.75" hidden="false" customHeight="false" outlineLevel="0" collapsed="false">
      <c r="B1215" s="551"/>
      <c r="C1215" s="551"/>
      <c r="D1215" s="551"/>
      <c r="E1215" s="551"/>
      <c r="F1215" s="551"/>
      <c r="G1215" s="551"/>
    </row>
    <row r="1216" s="552" customFormat="true" ht="12.75" hidden="false" customHeight="false" outlineLevel="0" collapsed="false">
      <c r="B1216" s="551"/>
      <c r="C1216" s="551"/>
      <c r="D1216" s="551"/>
      <c r="E1216" s="551"/>
      <c r="F1216" s="551"/>
      <c r="G1216" s="551"/>
    </row>
    <row r="1217" s="552" customFormat="true" ht="12.75" hidden="false" customHeight="false" outlineLevel="0" collapsed="false">
      <c r="B1217" s="551"/>
      <c r="C1217" s="551"/>
      <c r="D1217" s="551"/>
      <c r="E1217" s="551"/>
      <c r="F1217" s="551"/>
      <c r="G1217" s="551"/>
    </row>
    <row r="1218" s="552" customFormat="true" ht="12.75" hidden="false" customHeight="false" outlineLevel="0" collapsed="false">
      <c r="B1218" s="551"/>
      <c r="C1218" s="551"/>
      <c r="D1218" s="551"/>
      <c r="E1218" s="551"/>
      <c r="F1218" s="551"/>
      <c r="G1218" s="551"/>
    </row>
    <row r="1219" s="552" customFormat="true" ht="12.75" hidden="false" customHeight="false" outlineLevel="0" collapsed="false">
      <c r="B1219" s="551"/>
      <c r="C1219" s="551"/>
      <c r="D1219" s="551"/>
      <c r="E1219" s="551"/>
      <c r="F1219" s="551"/>
      <c r="G1219" s="551"/>
    </row>
    <row r="1220" s="552" customFormat="true" ht="12.75" hidden="false" customHeight="false" outlineLevel="0" collapsed="false">
      <c r="B1220" s="551"/>
      <c r="C1220" s="551"/>
      <c r="D1220" s="551"/>
      <c r="E1220" s="551"/>
      <c r="F1220" s="551"/>
      <c r="G1220" s="551"/>
    </row>
    <row r="1221" s="552" customFormat="true" ht="12.75" hidden="false" customHeight="false" outlineLevel="0" collapsed="false">
      <c r="B1221" s="551"/>
      <c r="C1221" s="551"/>
      <c r="D1221" s="551"/>
      <c r="E1221" s="551"/>
      <c r="F1221" s="551"/>
      <c r="G1221" s="551"/>
    </row>
    <row r="1222" s="552" customFormat="true" ht="12.75" hidden="false" customHeight="false" outlineLevel="0" collapsed="false">
      <c r="B1222" s="551"/>
      <c r="C1222" s="551"/>
      <c r="D1222" s="551"/>
      <c r="E1222" s="551"/>
      <c r="F1222" s="551"/>
      <c r="G1222" s="551"/>
    </row>
    <row r="1223" s="552" customFormat="true" ht="12.75" hidden="false" customHeight="false" outlineLevel="0" collapsed="false">
      <c r="B1223" s="551"/>
      <c r="C1223" s="551"/>
      <c r="D1223" s="551"/>
      <c r="E1223" s="551"/>
      <c r="F1223" s="551"/>
      <c r="G1223" s="551"/>
    </row>
    <row r="1224" s="552" customFormat="true" ht="12.75" hidden="false" customHeight="false" outlineLevel="0" collapsed="false">
      <c r="B1224" s="551"/>
      <c r="C1224" s="551"/>
      <c r="D1224" s="551"/>
      <c r="E1224" s="551"/>
      <c r="F1224" s="551"/>
      <c r="G1224" s="551"/>
    </row>
    <row r="1225" s="552" customFormat="true" ht="12.75" hidden="false" customHeight="false" outlineLevel="0" collapsed="false">
      <c r="B1225" s="551"/>
      <c r="C1225" s="551"/>
      <c r="D1225" s="551"/>
      <c r="E1225" s="551"/>
      <c r="F1225" s="551"/>
      <c r="G1225" s="551"/>
    </row>
    <row r="1226" s="552" customFormat="true" ht="12.75" hidden="false" customHeight="false" outlineLevel="0" collapsed="false">
      <c r="B1226" s="551"/>
      <c r="C1226" s="551"/>
      <c r="D1226" s="551"/>
      <c r="E1226" s="551"/>
      <c r="F1226" s="551"/>
      <c r="G1226" s="551"/>
    </row>
    <row r="1227" s="552" customFormat="true" ht="12.75" hidden="false" customHeight="false" outlineLevel="0" collapsed="false">
      <c r="B1227" s="551"/>
      <c r="C1227" s="551"/>
      <c r="D1227" s="551"/>
      <c r="E1227" s="551"/>
      <c r="F1227" s="551"/>
      <c r="G1227" s="551"/>
    </row>
    <row r="1228" s="552" customFormat="true" ht="12.75" hidden="false" customHeight="false" outlineLevel="0" collapsed="false">
      <c r="B1228" s="551"/>
      <c r="C1228" s="551"/>
      <c r="D1228" s="551"/>
      <c r="E1228" s="551"/>
      <c r="F1228" s="551"/>
      <c r="G1228" s="551"/>
    </row>
    <row r="1229" s="552" customFormat="true" ht="12.75" hidden="false" customHeight="false" outlineLevel="0" collapsed="false">
      <c r="B1229" s="551"/>
      <c r="C1229" s="551"/>
      <c r="D1229" s="551"/>
      <c r="E1229" s="551"/>
      <c r="F1229" s="551"/>
      <c r="G1229" s="551"/>
    </row>
    <row r="1230" s="552" customFormat="true" ht="12.75" hidden="false" customHeight="false" outlineLevel="0" collapsed="false">
      <c r="B1230" s="551"/>
      <c r="C1230" s="551"/>
      <c r="D1230" s="551"/>
      <c r="E1230" s="551"/>
      <c r="F1230" s="551"/>
      <c r="G1230" s="551"/>
    </row>
    <row r="1231" s="552" customFormat="true" ht="12.75" hidden="false" customHeight="false" outlineLevel="0" collapsed="false">
      <c r="B1231" s="551"/>
      <c r="C1231" s="551"/>
      <c r="D1231" s="551"/>
      <c r="E1231" s="551"/>
      <c r="F1231" s="551"/>
      <c r="G1231" s="551"/>
    </row>
    <row r="1232" s="552" customFormat="true" ht="12.75" hidden="false" customHeight="false" outlineLevel="0" collapsed="false">
      <c r="B1232" s="551"/>
      <c r="C1232" s="551"/>
      <c r="D1232" s="551"/>
      <c r="E1232" s="551"/>
      <c r="F1232" s="551"/>
      <c r="G1232" s="551"/>
    </row>
    <row r="1233" s="552" customFormat="true" ht="12.75" hidden="false" customHeight="false" outlineLevel="0" collapsed="false">
      <c r="B1233" s="551"/>
      <c r="C1233" s="551"/>
      <c r="D1233" s="551"/>
      <c r="E1233" s="551"/>
      <c r="F1233" s="551"/>
      <c r="G1233" s="551"/>
    </row>
    <row r="1234" s="552" customFormat="true" ht="12.75" hidden="false" customHeight="false" outlineLevel="0" collapsed="false">
      <c r="B1234" s="551"/>
      <c r="C1234" s="551"/>
      <c r="D1234" s="551"/>
      <c r="E1234" s="551"/>
      <c r="F1234" s="551"/>
      <c r="G1234" s="551"/>
    </row>
    <row r="1235" s="552" customFormat="true" ht="12.75" hidden="false" customHeight="false" outlineLevel="0" collapsed="false">
      <c r="B1235" s="551"/>
      <c r="C1235" s="551"/>
      <c r="D1235" s="551"/>
      <c r="E1235" s="551"/>
      <c r="F1235" s="551"/>
      <c r="G1235" s="551"/>
    </row>
    <row r="1236" s="552" customFormat="true" ht="12.75" hidden="false" customHeight="false" outlineLevel="0" collapsed="false">
      <c r="B1236" s="551"/>
      <c r="C1236" s="551"/>
      <c r="D1236" s="551"/>
      <c r="E1236" s="551"/>
      <c r="F1236" s="551"/>
      <c r="G1236" s="551"/>
    </row>
    <row r="1237" s="552" customFormat="true" ht="12.75" hidden="false" customHeight="false" outlineLevel="0" collapsed="false">
      <c r="B1237" s="551"/>
      <c r="C1237" s="551"/>
      <c r="D1237" s="551"/>
      <c r="E1237" s="551"/>
      <c r="F1237" s="551"/>
      <c r="G1237" s="551"/>
    </row>
    <row r="1238" s="552" customFormat="true" ht="12.75" hidden="false" customHeight="false" outlineLevel="0" collapsed="false">
      <c r="B1238" s="551"/>
      <c r="C1238" s="551"/>
      <c r="D1238" s="551"/>
      <c r="E1238" s="551"/>
      <c r="F1238" s="551"/>
      <c r="G1238" s="551"/>
    </row>
    <row r="1239" s="552" customFormat="true" ht="12.75" hidden="false" customHeight="false" outlineLevel="0" collapsed="false">
      <c r="B1239" s="551"/>
      <c r="C1239" s="551"/>
      <c r="D1239" s="551"/>
      <c r="E1239" s="551"/>
      <c r="F1239" s="551"/>
      <c r="G1239" s="551"/>
    </row>
    <row r="1240" s="552" customFormat="true" ht="12.75" hidden="false" customHeight="false" outlineLevel="0" collapsed="false">
      <c r="B1240" s="551"/>
      <c r="C1240" s="551"/>
      <c r="D1240" s="551"/>
      <c r="E1240" s="551"/>
      <c r="F1240" s="551"/>
      <c r="G1240" s="551"/>
    </row>
    <row r="1241" s="552" customFormat="true" ht="12.75" hidden="false" customHeight="false" outlineLevel="0" collapsed="false">
      <c r="B1241" s="551"/>
      <c r="C1241" s="551"/>
      <c r="D1241" s="551"/>
      <c r="E1241" s="551"/>
      <c r="F1241" s="551"/>
      <c r="G1241" s="551"/>
    </row>
    <row r="1242" s="552" customFormat="true" ht="12.75" hidden="false" customHeight="false" outlineLevel="0" collapsed="false">
      <c r="B1242" s="551"/>
      <c r="C1242" s="551"/>
      <c r="D1242" s="551"/>
      <c r="E1242" s="551"/>
      <c r="F1242" s="551"/>
      <c r="G1242" s="551"/>
    </row>
    <row r="1243" s="552" customFormat="true" ht="12.75" hidden="false" customHeight="false" outlineLevel="0" collapsed="false">
      <c r="B1243" s="551"/>
      <c r="C1243" s="551"/>
      <c r="D1243" s="551"/>
      <c r="E1243" s="551"/>
      <c r="F1243" s="551"/>
      <c r="G1243" s="551"/>
    </row>
    <row r="1244" s="552" customFormat="true" ht="12.75" hidden="false" customHeight="false" outlineLevel="0" collapsed="false">
      <c r="B1244" s="551"/>
      <c r="C1244" s="551"/>
      <c r="D1244" s="551"/>
      <c r="E1244" s="551"/>
      <c r="F1244" s="551"/>
      <c r="G1244" s="551"/>
    </row>
    <row r="1245" s="552" customFormat="true" ht="12.75" hidden="false" customHeight="false" outlineLevel="0" collapsed="false">
      <c r="B1245" s="551"/>
      <c r="C1245" s="551"/>
      <c r="D1245" s="551"/>
      <c r="E1245" s="551"/>
      <c r="F1245" s="551"/>
      <c r="G1245" s="551"/>
    </row>
    <row r="1246" s="552" customFormat="true" ht="12.75" hidden="false" customHeight="false" outlineLevel="0" collapsed="false">
      <c r="B1246" s="551"/>
      <c r="C1246" s="551"/>
      <c r="D1246" s="551"/>
      <c r="E1246" s="551"/>
      <c r="F1246" s="551"/>
      <c r="G1246" s="551"/>
    </row>
    <row r="1247" s="552" customFormat="true" ht="12.75" hidden="false" customHeight="false" outlineLevel="0" collapsed="false">
      <c r="B1247" s="551"/>
      <c r="C1247" s="551"/>
      <c r="D1247" s="551"/>
      <c r="E1247" s="551"/>
      <c r="F1247" s="551"/>
      <c r="G1247" s="551"/>
    </row>
    <row r="1248" s="552" customFormat="true" ht="12.75" hidden="false" customHeight="false" outlineLevel="0" collapsed="false">
      <c r="B1248" s="551"/>
      <c r="C1248" s="551"/>
      <c r="D1248" s="551"/>
      <c r="E1248" s="551"/>
      <c r="F1248" s="551"/>
      <c r="G1248" s="551"/>
    </row>
    <row r="1249" s="552" customFormat="true" ht="12.75" hidden="false" customHeight="false" outlineLevel="0" collapsed="false">
      <c r="B1249" s="551"/>
      <c r="C1249" s="551"/>
      <c r="D1249" s="551"/>
      <c r="E1249" s="551"/>
      <c r="F1249" s="551"/>
      <c r="G1249" s="551"/>
    </row>
    <row r="1250" s="552" customFormat="true" ht="12.75" hidden="false" customHeight="false" outlineLevel="0" collapsed="false">
      <c r="B1250" s="551"/>
      <c r="C1250" s="551"/>
      <c r="D1250" s="551"/>
      <c r="E1250" s="551"/>
      <c r="F1250" s="551"/>
      <c r="G1250" s="551"/>
    </row>
    <row r="1251" s="552" customFormat="true" ht="12.75" hidden="false" customHeight="false" outlineLevel="0" collapsed="false">
      <c r="B1251" s="551"/>
      <c r="C1251" s="551"/>
      <c r="D1251" s="551"/>
      <c r="E1251" s="551"/>
      <c r="F1251" s="551"/>
      <c r="G1251" s="551"/>
    </row>
    <row r="1252" s="552" customFormat="true" ht="12.75" hidden="false" customHeight="false" outlineLevel="0" collapsed="false">
      <c r="B1252" s="551"/>
      <c r="C1252" s="551"/>
      <c r="D1252" s="551"/>
      <c r="E1252" s="551"/>
      <c r="F1252" s="551"/>
      <c r="G1252" s="551"/>
    </row>
    <row r="1253" s="552" customFormat="true" ht="12.75" hidden="false" customHeight="false" outlineLevel="0" collapsed="false">
      <c r="B1253" s="551"/>
      <c r="C1253" s="551"/>
      <c r="D1253" s="551"/>
      <c r="E1253" s="551"/>
      <c r="F1253" s="551"/>
      <c r="G1253" s="551"/>
    </row>
    <row r="1254" s="552" customFormat="true" ht="12.75" hidden="false" customHeight="false" outlineLevel="0" collapsed="false">
      <c r="B1254" s="551"/>
      <c r="C1254" s="551"/>
      <c r="D1254" s="551"/>
      <c r="E1254" s="551"/>
      <c r="F1254" s="551"/>
      <c r="G1254" s="551"/>
    </row>
    <row r="1255" s="552" customFormat="true" ht="12.75" hidden="false" customHeight="false" outlineLevel="0" collapsed="false">
      <c r="B1255" s="551"/>
      <c r="C1255" s="551"/>
      <c r="D1255" s="551"/>
      <c r="E1255" s="551"/>
      <c r="F1255" s="551"/>
      <c r="G1255" s="551"/>
    </row>
    <row r="1256" s="552" customFormat="true" ht="12.75" hidden="false" customHeight="false" outlineLevel="0" collapsed="false">
      <c r="B1256" s="551"/>
      <c r="C1256" s="551"/>
      <c r="D1256" s="551"/>
      <c r="E1256" s="551"/>
      <c r="F1256" s="551"/>
      <c r="G1256" s="551"/>
    </row>
    <row r="1257" s="552" customFormat="true" ht="12.75" hidden="false" customHeight="false" outlineLevel="0" collapsed="false">
      <c r="B1257" s="551"/>
      <c r="C1257" s="551"/>
      <c r="D1257" s="551"/>
      <c r="E1257" s="551"/>
      <c r="F1257" s="551"/>
      <c r="G1257" s="551"/>
    </row>
    <row r="1258" s="552" customFormat="true" ht="12.75" hidden="false" customHeight="false" outlineLevel="0" collapsed="false">
      <c r="B1258" s="551"/>
      <c r="C1258" s="551"/>
      <c r="D1258" s="551"/>
      <c r="E1258" s="551"/>
      <c r="F1258" s="551"/>
      <c r="G1258" s="551"/>
    </row>
    <row r="1259" s="552" customFormat="true" ht="12.75" hidden="false" customHeight="false" outlineLevel="0" collapsed="false">
      <c r="B1259" s="551"/>
      <c r="C1259" s="551"/>
      <c r="D1259" s="551"/>
      <c r="E1259" s="551"/>
      <c r="F1259" s="551"/>
      <c r="G1259" s="551"/>
    </row>
    <row r="1260" s="552" customFormat="true" ht="12.75" hidden="false" customHeight="false" outlineLevel="0" collapsed="false">
      <c r="B1260" s="551"/>
      <c r="C1260" s="551"/>
      <c r="D1260" s="551"/>
      <c r="E1260" s="551"/>
      <c r="F1260" s="551"/>
      <c r="G1260" s="551"/>
    </row>
    <row r="1261" s="552" customFormat="true" ht="12.75" hidden="false" customHeight="false" outlineLevel="0" collapsed="false">
      <c r="B1261" s="551"/>
      <c r="C1261" s="551"/>
      <c r="D1261" s="551"/>
      <c r="E1261" s="551"/>
      <c r="F1261" s="551"/>
      <c r="G1261" s="551"/>
    </row>
    <row r="1262" s="552" customFormat="true" ht="12.75" hidden="false" customHeight="false" outlineLevel="0" collapsed="false">
      <c r="B1262" s="551"/>
      <c r="C1262" s="551"/>
      <c r="D1262" s="551"/>
      <c r="E1262" s="551"/>
      <c r="F1262" s="551"/>
      <c r="G1262" s="551"/>
    </row>
    <row r="1263" s="552" customFormat="true" ht="12.75" hidden="false" customHeight="false" outlineLevel="0" collapsed="false">
      <c r="B1263" s="551"/>
      <c r="C1263" s="551"/>
      <c r="D1263" s="551"/>
      <c r="E1263" s="551"/>
      <c r="F1263" s="551"/>
      <c r="G1263" s="551"/>
    </row>
    <row r="1264" s="552" customFormat="true" ht="12.75" hidden="false" customHeight="false" outlineLevel="0" collapsed="false">
      <c r="B1264" s="551"/>
      <c r="C1264" s="551"/>
      <c r="D1264" s="551"/>
      <c r="E1264" s="551"/>
      <c r="F1264" s="551"/>
      <c r="G1264" s="551"/>
    </row>
    <row r="1265" s="552" customFormat="true" ht="12.75" hidden="false" customHeight="false" outlineLevel="0" collapsed="false">
      <c r="B1265" s="551"/>
      <c r="C1265" s="551"/>
      <c r="D1265" s="551"/>
      <c r="E1265" s="551"/>
      <c r="F1265" s="551"/>
      <c r="G1265" s="551"/>
    </row>
    <row r="1266" s="552" customFormat="true" ht="12.75" hidden="false" customHeight="false" outlineLevel="0" collapsed="false">
      <c r="B1266" s="551"/>
      <c r="C1266" s="551"/>
      <c r="D1266" s="551"/>
      <c r="E1266" s="551"/>
      <c r="F1266" s="551"/>
      <c r="G1266" s="551"/>
    </row>
    <row r="1267" s="552" customFormat="true" ht="12.75" hidden="false" customHeight="false" outlineLevel="0" collapsed="false">
      <c r="B1267" s="551"/>
      <c r="C1267" s="551"/>
      <c r="D1267" s="551"/>
      <c r="E1267" s="551"/>
      <c r="F1267" s="551"/>
      <c r="G1267" s="551"/>
    </row>
    <row r="1268" s="552" customFormat="true" ht="12.75" hidden="false" customHeight="false" outlineLevel="0" collapsed="false">
      <c r="B1268" s="551"/>
      <c r="C1268" s="551"/>
      <c r="D1268" s="551"/>
      <c r="E1268" s="551"/>
      <c r="F1268" s="551"/>
      <c r="G1268" s="551"/>
    </row>
    <row r="1269" s="552" customFormat="true" ht="12.75" hidden="false" customHeight="false" outlineLevel="0" collapsed="false">
      <c r="B1269" s="551"/>
      <c r="C1269" s="551"/>
      <c r="D1269" s="551"/>
      <c r="E1269" s="551"/>
      <c r="F1269" s="551"/>
      <c r="G1269" s="551"/>
    </row>
    <row r="1270" s="552" customFormat="true" ht="12.75" hidden="false" customHeight="false" outlineLevel="0" collapsed="false">
      <c r="B1270" s="551"/>
      <c r="C1270" s="551"/>
      <c r="D1270" s="551"/>
      <c r="E1270" s="551"/>
      <c r="F1270" s="551"/>
      <c r="G1270" s="551"/>
    </row>
    <row r="1271" s="552" customFormat="true" ht="12.75" hidden="false" customHeight="false" outlineLevel="0" collapsed="false">
      <c r="B1271" s="551"/>
      <c r="C1271" s="551"/>
      <c r="D1271" s="551"/>
      <c r="E1271" s="551"/>
      <c r="F1271" s="551"/>
      <c r="G1271" s="551"/>
    </row>
    <row r="1272" s="552" customFormat="true" ht="12.75" hidden="false" customHeight="false" outlineLevel="0" collapsed="false">
      <c r="B1272" s="551"/>
      <c r="C1272" s="551"/>
      <c r="D1272" s="551"/>
      <c r="E1272" s="551"/>
      <c r="F1272" s="551"/>
      <c r="G1272" s="551"/>
    </row>
    <row r="1273" s="552" customFormat="true" ht="12.75" hidden="false" customHeight="false" outlineLevel="0" collapsed="false">
      <c r="B1273" s="551"/>
      <c r="C1273" s="551"/>
      <c r="D1273" s="551"/>
      <c r="E1273" s="551"/>
      <c r="F1273" s="551"/>
      <c r="G1273" s="551"/>
    </row>
    <row r="1274" s="552" customFormat="true" ht="12.75" hidden="false" customHeight="false" outlineLevel="0" collapsed="false">
      <c r="B1274" s="551"/>
      <c r="C1274" s="551"/>
      <c r="D1274" s="551"/>
      <c r="E1274" s="551"/>
      <c r="F1274" s="551"/>
      <c r="G1274" s="551"/>
    </row>
    <row r="1275" s="552" customFormat="true" ht="12.75" hidden="false" customHeight="false" outlineLevel="0" collapsed="false">
      <c r="B1275" s="551"/>
      <c r="C1275" s="551"/>
      <c r="D1275" s="551"/>
      <c r="E1275" s="551"/>
      <c r="F1275" s="551"/>
      <c r="G1275" s="551"/>
    </row>
    <row r="1276" s="552" customFormat="true" ht="12.75" hidden="false" customHeight="false" outlineLevel="0" collapsed="false">
      <c r="B1276" s="551"/>
      <c r="C1276" s="551"/>
      <c r="D1276" s="551"/>
      <c r="E1276" s="551"/>
      <c r="F1276" s="551"/>
      <c r="G1276" s="551"/>
    </row>
    <row r="1277" s="552" customFormat="true" ht="12.75" hidden="false" customHeight="false" outlineLevel="0" collapsed="false">
      <c r="B1277" s="551"/>
      <c r="C1277" s="551"/>
      <c r="D1277" s="551"/>
      <c r="E1277" s="551"/>
      <c r="F1277" s="551"/>
      <c r="G1277" s="551"/>
    </row>
    <row r="1278" s="552" customFormat="true" ht="12.75" hidden="false" customHeight="false" outlineLevel="0" collapsed="false">
      <c r="B1278" s="551"/>
      <c r="C1278" s="551"/>
      <c r="D1278" s="551"/>
      <c r="E1278" s="551"/>
      <c r="F1278" s="551"/>
      <c r="G1278" s="551"/>
    </row>
    <row r="1279" s="552" customFormat="true" ht="12.75" hidden="false" customHeight="false" outlineLevel="0" collapsed="false">
      <c r="B1279" s="551"/>
      <c r="C1279" s="551"/>
      <c r="D1279" s="551"/>
      <c r="E1279" s="551"/>
      <c r="F1279" s="551"/>
      <c r="G1279" s="551"/>
    </row>
    <row r="1280" s="552" customFormat="true" ht="12.75" hidden="false" customHeight="false" outlineLevel="0" collapsed="false">
      <c r="B1280" s="551"/>
      <c r="C1280" s="551"/>
      <c r="D1280" s="551"/>
      <c r="E1280" s="551"/>
      <c r="F1280" s="551"/>
      <c r="G1280" s="551"/>
    </row>
    <row r="1281" s="552" customFormat="true" ht="12.75" hidden="false" customHeight="false" outlineLevel="0" collapsed="false">
      <c r="B1281" s="551"/>
      <c r="C1281" s="551"/>
      <c r="D1281" s="551"/>
      <c r="E1281" s="551"/>
      <c r="F1281" s="551"/>
      <c r="G1281" s="551"/>
    </row>
    <row r="1282" s="552" customFormat="true" ht="12.75" hidden="false" customHeight="false" outlineLevel="0" collapsed="false">
      <c r="B1282" s="551"/>
      <c r="C1282" s="551"/>
      <c r="D1282" s="551"/>
      <c r="E1282" s="551"/>
      <c r="F1282" s="551"/>
      <c r="G1282" s="551"/>
    </row>
    <row r="1283" s="552" customFormat="true" ht="12.75" hidden="false" customHeight="false" outlineLevel="0" collapsed="false">
      <c r="B1283" s="551"/>
      <c r="C1283" s="551"/>
      <c r="D1283" s="551"/>
      <c r="E1283" s="551"/>
      <c r="F1283" s="551"/>
      <c r="G1283" s="551"/>
    </row>
    <row r="1284" s="552" customFormat="true" ht="12.75" hidden="false" customHeight="false" outlineLevel="0" collapsed="false">
      <c r="B1284" s="551"/>
      <c r="C1284" s="551"/>
      <c r="D1284" s="551"/>
      <c r="E1284" s="551"/>
      <c r="F1284" s="551"/>
      <c r="G1284" s="551"/>
    </row>
    <row r="1285" s="552" customFormat="true" ht="12.75" hidden="false" customHeight="false" outlineLevel="0" collapsed="false">
      <c r="B1285" s="551"/>
      <c r="C1285" s="551"/>
      <c r="D1285" s="551"/>
      <c r="E1285" s="551"/>
      <c r="F1285" s="551"/>
      <c r="G1285" s="551"/>
    </row>
    <row r="1286" s="552" customFormat="true" ht="12.75" hidden="false" customHeight="false" outlineLevel="0" collapsed="false">
      <c r="B1286" s="551"/>
      <c r="C1286" s="551"/>
      <c r="D1286" s="551"/>
      <c r="E1286" s="551"/>
      <c r="F1286" s="551"/>
      <c r="G1286" s="551"/>
    </row>
    <row r="1287" s="552" customFormat="true" ht="12.75" hidden="false" customHeight="false" outlineLevel="0" collapsed="false">
      <c r="B1287" s="551"/>
      <c r="C1287" s="551"/>
      <c r="D1287" s="551"/>
      <c r="E1287" s="551"/>
      <c r="F1287" s="551"/>
      <c r="G1287" s="551"/>
    </row>
    <row r="1288" s="552" customFormat="true" ht="12.75" hidden="false" customHeight="false" outlineLevel="0" collapsed="false">
      <c r="B1288" s="551"/>
      <c r="C1288" s="551"/>
      <c r="D1288" s="551"/>
      <c r="E1288" s="551"/>
      <c r="F1288" s="551"/>
      <c r="G1288" s="551"/>
    </row>
    <row r="1289" s="552" customFormat="true" ht="12.75" hidden="false" customHeight="false" outlineLevel="0" collapsed="false">
      <c r="B1289" s="551"/>
      <c r="C1289" s="551"/>
      <c r="D1289" s="551"/>
      <c r="E1289" s="551"/>
      <c r="F1289" s="551"/>
      <c r="G1289" s="551"/>
    </row>
    <row r="1290" s="552" customFormat="true" ht="12.75" hidden="false" customHeight="false" outlineLevel="0" collapsed="false">
      <c r="B1290" s="551"/>
      <c r="C1290" s="551"/>
      <c r="D1290" s="551"/>
      <c r="E1290" s="551"/>
      <c r="F1290" s="551"/>
      <c r="G1290" s="551"/>
    </row>
    <row r="1291" s="552" customFormat="true" ht="12.75" hidden="false" customHeight="false" outlineLevel="0" collapsed="false">
      <c r="B1291" s="551"/>
      <c r="C1291" s="551"/>
      <c r="D1291" s="551"/>
      <c r="E1291" s="551"/>
      <c r="F1291" s="551"/>
      <c r="G1291" s="551"/>
    </row>
    <row r="1292" s="552" customFormat="true" ht="12.75" hidden="false" customHeight="false" outlineLevel="0" collapsed="false">
      <c r="B1292" s="551"/>
      <c r="C1292" s="551"/>
      <c r="D1292" s="551"/>
      <c r="E1292" s="551"/>
      <c r="F1292" s="551"/>
      <c r="G1292" s="551"/>
    </row>
    <row r="1293" s="552" customFormat="true" ht="12.75" hidden="false" customHeight="false" outlineLevel="0" collapsed="false">
      <c r="B1293" s="551"/>
      <c r="C1293" s="551"/>
      <c r="D1293" s="551"/>
      <c r="E1293" s="551"/>
      <c r="F1293" s="551"/>
      <c r="G1293" s="551"/>
    </row>
    <row r="1294" s="552" customFormat="true" ht="12.75" hidden="false" customHeight="false" outlineLevel="0" collapsed="false">
      <c r="B1294" s="551"/>
      <c r="C1294" s="551"/>
      <c r="D1294" s="551"/>
      <c r="E1294" s="551"/>
      <c r="F1294" s="551"/>
      <c r="G1294" s="551"/>
    </row>
    <row r="1295" s="552" customFormat="true" ht="12.75" hidden="false" customHeight="false" outlineLevel="0" collapsed="false">
      <c r="B1295" s="551"/>
      <c r="C1295" s="551"/>
      <c r="D1295" s="551"/>
      <c r="E1295" s="551"/>
      <c r="F1295" s="551"/>
      <c r="G1295" s="551"/>
    </row>
    <row r="1296" s="552" customFormat="true" ht="12.75" hidden="false" customHeight="false" outlineLevel="0" collapsed="false">
      <c r="B1296" s="551"/>
      <c r="C1296" s="551"/>
      <c r="D1296" s="551"/>
      <c r="E1296" s="551"/>
      <c r="F1296" s="551"/>
      <c r="G1296" s="551"/>
    </row>
    <row r="1297" s="552" customFormat="true" ht="12.75" hidden="false" customHeight="false" outlineLevel="0" collapsed="false">
      <c r="B1297" s="551"/>
      <c r="C1297" s="551"/>
      <c r="D1297" s="551"/>
      <c r="E1297" s="551"/>
      <c r="F1297" s="551"/>
      <c r="G1297" s="551"/>
    </row>
    <row r="1298" s="552" customFormat="true" ht="12.75" hidden="false" customHeight="false" outlineLevel="0" collapsed="false">
      <c r="B1298" s="551"/>
      <c r="C1298" s="551"/>
      <c r="D1298" s="551"/>
      <c r="E1298" s="551"/>
      <c r="F1298" s="551"/>
      <c r="G1298" s="551"/>
    </row>
    <row r="1299" s="552" customFormat="true" ht="12.75" hidden="false" customHeight="false" outlineLevel="0" collapsed="false">
      <c r="B1299" s="551"/>
      <c r="C1299" s="551"/>
      <c r="D1299" s="551"/>
      <c r="E1299" s="551"/>
      <c r="F1299" s="551"/>
      <c r="G1299" s="551"/>
    </row>
    <row r="1300" s="552" customFormat="true" ht="12.75" hidden="false" customHeight="false" outlineLevel="0" collapsed="false">
      <c r="B1300" s="551"/>
      <c r="C1300" s="551"/>
      <c r="D1300" s="551"/>
      <c r="E1300" s="551"/>
      <c r="F1300" s="551"/>
      <c r="G1300" s="551"/>
    </row>
    <row r="1301" s="552" customFormat="true" ht="12.75" hidden="false" customHeight="false" outlineLevel="0" collapsed="false">
      <c r="B1301" s="551"/>
      <c r="C1301" s="551"/>
      <c r="D1301" s="551"/>
      <c r="E1301" s="551"/>
      <c r="F1301" s="551"/>
      <c r="G1301" s="551"/>
    </row>
    <row r="1302" s="552" customFormat="true" ht="12.75" hidden="false" customHeight="false" outlineLevel="0" collapsed="false">
      <c r="B1302" s="551"/>
      <c r="C1302" s="551"/>
      <c r="D1302" s="551"/>
      <c r="E1302" s="551"/>
      <c r="F1302" s="551"/>
      <c r="G1302" s="551"/>
    </row>
    <row r="1303" s="552" customFormat="true" ht="12.75" hidden="false" customHeight="false" outlineLevel="0" collapsed="false">
      <c r="B1303" s="551"/>
      <c r="C1303" s="551"/>
      <c r="D1303" s="551"/>
      <c r="E1303" s="551"/>
      <c r="F1303" s="551"/>
      <c r="G1303" s="551"/>
    </row>
    <row r="1304" s="552" customFormat="true" ht="12.75" hidden="false" customHeight="false" outlineLevel="0" collapsed="false">
      <c r="B1304" s="551"/>
      <c r="C1304" s="551"/>
      <c r="D1304" s="551"/>
      <c r="E1304" s="551"/>
      <c r="F1304" s="551"/>
      <c r="G1304" s="551"/>
    </row>
    <row r="1305" s="552" customFormat="true" ht="12.75" hidden="false" customHeight="false" outlineLevel="0" collapsed="false">
      <c r="B1305" s="551"/>
      <c r="C1305" s="551"/>
      <c r="D1305" s="551"/>
      <c r="E1305" s="551"/>
      <c r="F1305" s="551"/>
      <c r="G1305" s="551"/>
    </row>
    <row r="1306" s="552" customFormat="true" ht="12.75" hidden="false" customHeight="false" outlineLevel="0" collapsed="false">
      <c r="B1306" s="551"/>
      <c r="C1306" s="551"/>
      <c r="D1306" s="551"/>
      <c r="E1306" s="551"/>
      <c r="F1306" s="551"/>
      <c r="G1306" s="551"/>
    </row>
    <row r="1307" s="552" customFormat="true" ht="12.75" hidden="false" customHeight="false" outlineLevel="0" collapsed="false">
      <c r="B1307" s="551"/>
      <c r="C1307" s="551"/>
      <c r="D1307" s="551"/>
      <c r="E1307" s="551"/>
      <c r="F1307" s="551"/>
      <c r="G1307" s="551"/>
    </row>
    <row r="1308" s="552" customFormat="true" ht="12.75" hidden="false" customHeight="false" outlineLevel="0" collapsed="false">
      <c r="B1308" s="551"/>
      <c r="C1308" s="551"/>
      <c r="D1308" s="551"/>
      <c r="E1308" s="551"/>
      <c r="F1308" s="551"/>
      <c r="G1308" s="551"/>
    </row>
    <row r="1309" s="552" customFormat="true" ht="12.75" hidden="false" customHeight="false" outlineLevel="0" collapsed="false">
      <c r="B1309" s="551"/>
      <c r="C1309" s="551"/>
      <c r="D1309" s="551"/>
      <c r="E1309" s="551"/>
      <c r="F1309" s="551"/>
      <c r="G1309" s="551"/>
    </row>
    <row r="1310" s="552" customFormat="true" ht="12.75" hidden="false" customHeight="false" outlineLevel="0" collapsed="false">
      <c r="B1310" s="551"/>
      <c r="C1310" s="551"/>
      <c r="D1310" s="551"/>
      <c r="E1310" s="551"/>
      <c r="F1310" s="551"/>
      <c r="G1310" s="551"/>
    </row>
    <row r="1311" s="552" customFormat="true" ht="12.75" hidden="false" customHeight="false" outlineLevel="0" collapsed="false">
      <c r="B1311" s="551"/>
      <c r="C1311" s="551"/>
      <c r="D1311" s="551"/>
      <c r="E1311" s="551"/>
      <c r="F1311" s="551"/>
      <c r="G1311" s="551"/>
    </row>
    <row r="1312" s="552" customFormat="true" ht="12.75" hidden="false" customHeight="false" outlineLevel="0" collapsed="false">
      <c r="B1312" s="551"/>
      <c r="C1312" s="551"/>
      <c r="D1312" s="551"/>
      <c r="E1312" s="551"/>
      <c r="F1312" s="551"/>
      <c r="G1312" s="551"/>
    </row>
    <row r="1313" s="552" customFormat="true" ht="12.75" hidden="false" customHeight="false" outlineLevel="0" collapsed="false">
      <c r="B1313" s="551"/>
      <c r="C1313" s="551"/>
      <c r="D1313" s="551"/>
      <c r="E1313" s="551"/>
      <c r="F1313" s="551"/>
      <c r="G1313" s="551"/>
    </row>
    <row r="1314" s="552" customFormat="true" ht="12.75" hidden="false" customHeight="false" outlineLevel="0" collapsed="false">
      <c r="B1314" s="551"/>
      <c r="C1314" s="551"/>
      <c r="D1314" s="551"/>
      <c r="E1314" s="551"/>
      <c r="F1314" s="551"/>
      <c r="G1314" s="551"/>
    </row>
    <row r="1315" s="552" customFormat="true" ht="12.75" hidden="false" customHeight="false" outlineLevel="0" collapsed="false">
      <c r="B1315" s="551"/>
      <c r="C1315" s="551"/>
      <c r="D1315" s="551"/>
      <c r="E1315" s="551"/>
      <c r="F1315" s="551"/>
      <c r="G1315" s="551"/>
    </row>
    <row r="1316" s="552" customFormat="true" ht="12.75" hidden="false" customHeight="false" outlineLevel="0" collapsed="false">
      <c r="B1316" s="551"/>
      <c r="C1316" s="551"/>
      <c r="D1316" s="551"/>
      <c r="E1316" s="551"/>
      <c r="F1316" s="551"/>
      <c r="G1316" s="551"/>
    </row>
    <row r="1317" s="552" customFormat="true" ht="12.75" hidden="false" customHeight="false" outlineLevel="0" collapsed="false">
      <c r="B1317" s="551"/>
      <c r="C1317" s="551"/>
      <c r="D1317" s="551"/>
      <c r="E1317" s="551"/>
      <c r="F1317" s="551"/>
      <c r="G1317" s="551"/>
    </row>
    <row r="1318" s="552" customFormat="true" ht="12.75" hidden="false" customHeight="false" outlineLevel="0" collapsed="false">
      <c r="B1318" s="551"/>
      <c r="C1318" s="551"/>
      <c r="D1318" s="551"/>
      <c r="E1318" s="551"/>
      <c r="F1318" s="551"/>
      <c r="G1318" s="551"/>
    </row>
    <row r="1319" s="552" customFormat="true" ht="12.75" hidden="false" customHeight="false" outlineLevel="0" collapsed="false">
      <c r="B1319" s="551"/>
      <c r="C1319" s="551"/>
      <c r="D1319" s="551"/>
      <c r="E1319" s="551"/>
      <c r="F1319" s="551"/>
      <c r="G1319" s="551"/>
    </row>
    <row r="1320" s="552" customFormat="true" ht="12.75" hidden="false" customHeight="false" outlineLevel="0" collapsed="false">
      <c r="B1320" s="551"/>
      <c r="C1320" s="551"/>
      <c r="D1320" s="551"/>
      <c r="E1320" s="551"/>
      <c r="F1320" s="551"/>
      <c r="G1320" s="551"/>
    </row>
    <row r="1321" s="552" customFormat="true" ht="12.75" hidden="false" customHeight="false" outlineLevel="0" collapsed="false">
      <c r="B1321" s="551"/>
      <c r="C1321" s="551"/>
      <c r="D1321" s="551"/>
      <c r="E1321" s="551"/>
      <c r="F1321" s="551"/>
      <c r="G1321" s="551"/>
    </row>
    <row r="1322" s="552" customFormat="true" ht="12.75" hidden="false" customHeight="false" outlineLevel="0" collapsed="false">
      <c r="B1322" s="551"/>
      <c r="C1322" s="551"/>
      <c r="D1322" s="551"/>
      <c r="E1322" s="551"/>
      <c r="F1322" s="551"/>
      <c r="G1322" s="551"/>
    </row>
    <row r="1323" s="552" customFormat="true" ht="12.75" hidden="false" customHeight="false" outlineLevel="0" collapsed="false">
      <c r="B1323" s="551"/>
      <c r="C1323" s="551"/>
      <c r="D1323" s="551"/>
      <c r="E1323" s="551"/>
      <c r="F1323" s="551"/>
      <c r="G1323" s="551"/>
    </row>
    <row r="1324" s="552" customFormat="true" ht="12.75" hidden="false" customHeight="false" outlineLevel="0" collapsed="false">
      <c r="B1324" s="551"/>
      <c r="C1324" s="551"/>
      <c r="D1324" s="551"/>
      <c r="E1324" s="551"/>
      <c r="F1324" s="551"/>
      <c r="G1324" s="551"/>
    </row>
    <row r="1325" s="552" customFormat="true" ht="12.75" hidden="false" customHeight="false" outlineLevel="0" collapsed="false">
      <c r="B1325" s="551"/>
      <c r="C1325" s="551"/>
      <c r="D1325" s="551"/>
      <c r="E1325" s="551"/>
      <c r="F1325" s="551"/>
      <c r="G1325" s="551"/>
    </row>
    <row r="1326" s="552" customFormat="true" ht="12.75" hidden="false" customHeight="false" outlineLevel="0" collapsed="false">
      <c r="B1326" s="551"/>
      <c r="C1326" s="551"/>
      <c r="D1326" s="551"/>
      <c r="E1326" s="551"/>
      <c r="F1326" s="551"/>
      <c r="G1326" s="551"/>
    </row>
    <row r="1327" s="552" customFormat="true" ht="12.75" hidden="false" customHeight="false" outlineLevel="0" collapsed="false">
      <c r="B1327" s="551"/>
      <c r="C1327" s="551"/>
      <c r="D1327" s="551"/>
      <c r="E1327" s="551"/>
      <c r="F1327" s="551"/>
      <c r="G1327" s="551"/>
    </row>
    <row r="1328" s="552" customFormat="true" ht="12.75" hidden="false" customHeight="false" outlineLevel="0" collapsed="false">
      <c r="B1328" s="551"/>
      <c r="C1328" s="551"/>
      <c r="D1328" s="551"/>
      <c r="E1328" s="551"/>
      <c r="F1328" s="551"/>
      <c r="G1328" s="551"/>
    </row>
    <row r="1329" s="552" customFormat="true" ht="12.75" hidden="false" customHeight="false" outlineLevel="0" collapsed="false">
      <c r="B1329" s="551"/>
      <c r="C1329" s="551"/>
      <c r="D1329" s="551"/>
      <c r="E1329" s="551"/>
      <c r="F1329" s="551"/>
      <c r="G1329" s="551"/>
    </row>
    <row r="1330" s="552" customFormat="true" ht="12.75" hidden="false" customHeight="false" outlineLevel="0" collapsed="false">
      <c r="B1330" s="551"/>
      <c r="C1330" s="551"/>
      <c r="D1330" s="551"/>
      <c r="E1330" s="551"/>
      <c r="F1330" s="551"/>
      <c r="G1330" s="551"/>
    </row>
    <row r="1331" s="552" customFormat="true" ht="12.75" hidden="false" customHeight="false" outlineLevel="0" collapsed="false">
      <c r="B1331" s="551"/>
      <c r="C1331" s="551"/>
      <c r="D1331" s="551"/>
      <c r="E1331" s="551"/>
      <c r="F1331" s="551"/>
      <c r="G1331" s="551"/>
    </row>
    <row r="1332" s="552" customFormat="true" ht="12.75" hidden="false" customHeight="false" outlineLevel="0" collapsed="false">
      <c r="B1332" s="551"/>
      <c r="C1332" s="551"/>
      <c r="D1332" s="551"/>
      <c r="E1332" s="551"/>
      <c r="F1332" s="551"/>
      <c r="G1332" s="551"/>
    </row>
    <row r="1333" s="552" customFormat="true" ht="12.75" hidden="false" customHeight="false" outlineLevel="0" collapsed="false">
      <c r="B1333" s="551"/>
      <c r="C1333" s="551"/>
      <c r="D1333" s="551"/>
      <c r="E1333" s="551"/>
      <c r="F1333" s="551"/>
      <c r="G1333" s="551"/>
    </row>
    <row r="1334" s="552" customFormat="true" ht="12.75" hidden="false" customHeight="false" outlineLevel="0" collapsed="false">
      <c r="B1334" s="551"/>
      <c r="C1334" s="551"/>
      <c r="D1334" s="551"/>
      <c r="E1334" s="551"/>
      <c r="F1334" s="551"/>
      <c r="G1334" s="551"/>
    </row>
    <row r="1335" s="552" customFormat="true" ht="12.75" hidden="false" customHeight="false" outlineLevel="0" collapsed="false">
      <c r="B1335" s="551"/>
      <c r="C1335" s="551"/>
      <c r="D1335" s="551"/>
      <c r="E1335" s="551"/>
      <c r="F1335" s="551"/>
      <c r="G1335" s="551"/>
    </row>
    <row r="1336" s="552" customFormat="true" ht="12.75" hidden="false" customHeight="false" outlineLevel="0" collapsed="false">
      <c r="B1336" s="551"/>
      <c r="C1336" s="551"/>
      <c r="D1336" s="551"/>
      <c r="E1336" s="551"/>
      <c r="F1336" s="551"/>
      <c r="G1336" s="551"/>
    </row>
    <row r="1337" s="552" customFormat="true" ht="12.75" hidden="false" customHeight="false" outlineLevel="0" collapsed="false">
      <c r="B1337" s="551"/>
      <c r="C1337" s="551"/>
      <c r="D1337" s="551"/>
      <c r="E1337" s="551"/>
      <c r="F1337" s="551"/>
      <c r="G1337" s="551"/>
    </row>
    <row r="1338" s="552" customFormat="true" ht="12.75" hidden="false" customHeight="false" outlineLevel="0" collapsed="false">
      <c r="B1338" s="551"/>
      <c r="C1338" s="551"/>
      <c r="D1338" s="551"/>
      <c r="E1338" s="551"/>
      <c r="F1338" s="551"/>
      <c r="G1338" s="551"/>
    </row>
    <row r="1339" s="552" customFormat="true" ht="12.75" hidden="false" customHeight="false" outlineLevel="0" collapsed="false">
      <c r="B1339" s="551"/>
      <c r="C1339" s="551"/>
      <c r="D1339" s="551"/>
      <c r="E1339" s="551"/>
      <c r="F1339" s="551"/>
      <c r="G1339" s="551"/>
    </row>
    <row r="1340" s="552" customFormat="true" ht="12.75" hidden="false" customHeight="false" outlineLevel="0" collapsed="false">
      <c r="B1340" s="551"/>
      <c r="C1340" s="551"/>
      <c r="D1340" s="551"/>
      <c r="E1340" s="551"/>
      <c r="F1340" s="551"/>
      <c r="G1340" s="551"/>
    </row>
    <row r="1341" s="552" customFormat="true" ht="12.75" hidden="false" customHeight="false" outlineLevel="0" collapsed="false">
      <c r="B1341" s="551"/>
      <c r="C1341" s="551"/>
      <c r="D1341" s="551"/>
      <c r="E1341" s="551"/>
      <c r="F1341" s="551"/>
      <c r="G1341" s="551"/>
    </row>
    <row r="1342" s="552" customFormat="true" ht="12.75" hidden="false" customHeight="false" outlineLevel="0" collapsed="false">
      <c r="B1342" s="551"/>
      <c r="C1342" s="551"/>
      <c r="D1342" s="551"/>
      <c r="E1342" s="551"/>
      <c r="F1342" s="551"/>
      <c r="G1342" s="551"/>
    </row>
    <row r="1343" s="552" customFormat="true" ht="12.75" hidden="false" customHeight="false" outlineLevel="0" collapsed="false">
      <c r="B1343" s="551"/>
      <c r="C1343" s="551"/>
      <c r="D1343" s="551"/>
      <c r="E1343" s="551"/>
      <c r="F1343" s="551"/>
      <c r="G1343" s="551"/>
    </row>
    <row r="1344" s="552" customFormat="true" ht="12.75" hidden="false" customHeight="false" outlineLevel="0" collapsed="false">
      <c r="B1344" s="551"/>
      <c r="C1344" s="551"/>
      <c r="D1344" s="551"/>
      <c r="E1344" s="551"/>
      <c r="F1344" s="551"/>
      <c r="G1344" s="551"/>
    </row>
    <row r="1345" s="552" customFormat="true" ht="12.75" hidden="false" customHeight="false" outlineLevel="0" collapsed="false">
      <c r="B1345" s="551"/>
      <c r="C1345" s="551"/>
      <c r="D1345" s="551"/>
      <c r="E1345" s="551"/>
      <c r="F1345" s="551"/>
      <c r="G1345" s="551"/>
    </row>
    <row r="1346" s="552" customFormat="true" ht="12.75" hidden="false" customHeight="false" outlineLevel="0" collapsed="false">
      <c r="B1346" s="551"/>
      <c r="C1346" s="551"/>
      <c r="D1346" s="551"/>
      <c r="E1346" s="551"/>
      <c r="F1346" s="551"/>
      <c r="G1346" s="551"/>
    </row>
    <row r="1347" s="552" customFormat="true" ht="12.75" hidden="false" customHeight="false" outlineLevel="0" collapsed="false">
      <c r="B1347" s="551"/>
      <c r="C1347" s="551"/>
      <c r="D1347" s="551"/>
      <c r="E1347" s="551"/>
      <c r="F1347" s="551"/>
      <c r="G1347" s="551"/>
    </row>
    <row r="1348" s="552" customFormat="true" ht="12.75" hidden="false" customHeight="false" outlineLevel="0" collapsed="false">
      <c r="B1348" s="551"/>
      <c r="C1348" s="551"/>
      <c r="D1348" s="551"/>
      <c r="E1348" s="551"/>
      <c r="F1348" s="551"/>
      <c r="G1348" s="551"/>
    </row>
    <row r="1349" s="552" customFormat="true" ht="12.75" hidden="false" customHeight="false" outlineLevel="0" collapsed="false">
      <c r="B1349" s="551"/>
      <c r="C1349" s="551"/>
      <c r="D1349" s="551"/>
      <c r="E1349" s="551"/>
      <c r="F1349" s="551"/>
      <c r="G1349" s="551"/>
    </row>
    <row r="1350" s="552" customFormat="true" ht="12.75" hidden="false" customHeight="false" outlineLevel="0" collapsed="false">
      <c r="B1350" s="551"/>
      <c r="C1350" s="551"/>
      <c r="D1350" s="551"/>
      <c r="E1350" s="551"/>
      <c r="F1350" s="551"/>
      <c r="G1350" s="551"/>
    </row>
    <row r="1351" s="552" customFormat="true" ht="12.75" hidden="false" customHeight="false" outlineLevel="0" collapsed="false">
      <c r="B1351" s="551"/>
      <c r="C1351" s="551"/>
      <c r="D1351" s="551"/>
      <c r="E1351" s="551"/>
      <c r="F1351" s="551"/>
      <c r="G1351" s="551"/>
    </row>
    <row r="1352" s="552" customFormat="true" ht="12.75" hidden="false" customHeight="false" outlineLevel="0" collapsed="false">
      <c r="B1352" s="551"/>
      <c r="C1352" s="551"/>
      <c r="D1352" s="551"/>
      <c r="E1352" s="551"/>
      <c r="F1352" s="551"/>
      <c r="G1352" s="551"/>
    </row>
    <row r="1353" s="552" customFormat="true" ht="12.75" hidden="false" customHeight="false" outlineLevel="0" collapsed="false">
      <c r="B1353" s="551"/>
      <c r="C1353" s="551"/>
      <c r="D1353" s="551"/>
      <c r="E1353" s="551"/>
      <c r="F1353" s="551"/>
      <c r="G1353" s="551"/>
    </row>
    <row r="1354" s="552" customFormat="true" ht="12.75" hidden="false" customHeight="false" outlineLevel="0" collapsed="false">
      <c r="B1354" s="551"/>
      <c r="C1354" s="551"/>
      <c r="D1354" s="551"/>
      <c r="E1354" s="551"/>
      <c r="F1354" s="551"/>
      <c r="G1354" s="551"/>
    </row>
    <row r="1355" s="552" customFormat="true" ht="12.75" hidden="false" customHeight="false" outlineLevel="0" collapsed="false">
      <c r="B1355" s="551"/>
      <c r="C1355" s="551"/>
      <c r="D1355" s="551"/>
      <c r="E1355" s="551"/>
      <c r="F1355" s="551"/>
      <c r="G1355" s="551"/>
    </row>
    <row r="1356" s="552" customFormat="true" ht="12.75" hidden="false" customHeight="false" outlineLevel="0" collapsed="false">
      <c r="B1356" s="551"/>
      <c r="C1356" s="551"/>
      <c r="D1356" s="551"/>
      <c r="E1356" s="551"/>
      <c r="F1356" s="551"/>
      <c r="G1356" s="551"/>
    </row>
    <row r="1357" s="552" customFormat="true" ht="12.75" hidden="false" customHeight="false" outlineLevel="0" collapsed="false">
      <c r="B1357" s="551"/>
      <c r="C1357" s="551"/>
      <c r="D1357" s="551"/>
      <c r="E1357" s="551"/>
      <c r="F1357" s="551"/>
      <c r="G1357" s="551"/>
    </row>
    <row r="1358" s="552" customFormat="true" ht="12.75" hidden="false" customHeight="false" outlineLevel="0" collapsed="false">
      <c r="B1358" s="551"/>
      <c r="C1358" s="551"/>
      <c r="D1358" s="551"/>
      <c r="E1358" s="551"/>
      <c r="F1358" s="551"/>
      <c r="G1358" s="551"/>
    </row>
    <row r="1359" s="552" customFormat="true" ht="12.75" hidden="false" customHeight="false" outlineLevel="0" collapsed="false">
      <c r="B1359" s="551"/>
      <c r="C1359" s="551"/>
      <c r="D1359" s="551"/>
      <c r="E1359" s="551"/>
      <c r="F1359" s="551"/>
      <c r="G1359" s="551"/>
    </row>
    <row r="1360" s="552" customFormat="true" ht="12.75" hidden="false" customHeight="false" outlineLevel="0" collapsed="false">
      <c r="B1360" s="551"/>
      <c r="C1360" s="551"/>
      <c r="D1360" s="551"/>
      <c r="E1360" s="551"/>
      <c r="F1360" s="551"/>
      <c r="G1360" s="551"/>
    </row>
    <row r="1361" s="552" customFormat="true" ht="12.75" hidden="false" customHeight="false" outlineLevel="0" collapsed="false">
      <c r="B1361" s="551"/>
      <c r="C1361" s="551"/>
      <c r="D1361" s="551"/>
      <c r="E1361" s="551"/>
      <c r="F1361" s="551"/>
      <c r="G1361" s="551"/>
    </row>
    <row r="1362" s="552" customFormat="true" ht="12.75" hidden="false" customHeight="false" outlineLevel="0" collapsed="false">
      <c r="B1362" s="551"/>
      <c r="C1362" s="551"/>
      <c r="D1362" s="551"/>
      <c r="E1362" s="551"/>
      <c r="F1362" s="551"/>
      <c r="G1362" s="551"/>
    </row>
    <row r="1363" s="552" customFormat="true" ht="12.75" hidden="false" customHeight="false" outlineLevel="0" collapsed="false">
      <c r="B1363" s="551"/>
      <c r="C1363" s="551"/>
      <c r="D1363" s="551"/>
      <c r="E1363" s="551"/>
      <c r="F1363" s="551"/>
      <c r="G1363" s="551"/>
    </row>
    <row r="1364" s="552" customFormat="true" ht="12.75" hidden="false" customHeight="false" outlineLevel="0" collapsed="false">
      <c r="B1364" s="551"/>
      <c r="C1364" s="551"/>
      <c r="D1364" s="551"/>
      <c r="E1364" s="551"/>
      <c r="F1364" s="551"/>
      <c r="G1364" s="551"/>
    </row>
    <row r="1365" s="552" customFormat="true" ht="12.75" hidden="false" customHeight="false" outlineLevel="0" collapsed="false">
      <c r="B1365" s="551"/>
      <c r="C1365" s="551"/>
      <c r="D1365" s="551"/>
      <c r="E1365" s="551"/>
      <c r="F1365" s="551"/>
      <c r="G1365" s="551"/>
    </row>
    <row r="1366" s="552" customFormat="true" ht="12.75" hidden="false" customHeight="false" outlineLevel="0" collapsed="false">
      <c r="B1366" s="551"/>
      <c r="C1366" s="551"/>
      <c r="D1366" s="551"/>
      <c r="E1366" s="551"/>
      <c r="F1366" s="551"/>
      <c r="G1366" s="551"/>
    </row>
    <row r="1367" s="552" customFormat="true" ht="12.75" hidden="false" customHeight="false" outlineLevel="0" collapsed="false">
      <c r="B1367" s="551"/>
      <c r="C1367" s="551"/>
      <c r="D1367" s="551"/>
      <c r="E1367" s="551"/>
      <c r="F1367" s="551"/>
      <c r="G1367" s="551"/>
    </row>
    <row r="1368" s="552" customFormat="true" ht="12.75" hidden="false" customHeight="false" outlineLevel="0" collapsed="false">
      <c r="B1368" s="551"/>
      <c r="C1368" s="551"/>
      <c r="D1368" s="551"/>
      <c r="E1368" s="551"/>
      <c r="F1368" s="551"/>
      <c r="G1368" s="551"/>
    </row>
    <row r="1369" s="552" customFormat="true" ht="12.75" hidden="false" customHeight="false" outlineLevel="0" collapsed="false">
      <c r="B1369" s="551"/>
      <c r="C1369" s="551"/>
      <c r="D1369" s="551"/>
      <c r="E1369" s="551"/>
      <c r="F1369" s="551"/>
      <c r="G1369" s="551"/>
    </row>
    <row r="1370" s="552" customFormat="true" ht="12.75" hidden="false" customHeight="false" outlineLevel="0" collapsed="false">
      <c r="B1370" s="551"/>
      <c r="C1370" s="551"/>
      <c r="D1370" s="551"/>
      <c r="E1370" s="551"/>
      <c r="F1370" s="551"/>
      <c r="G1370" s="551"/>
    </row>
    <row r="1371" s="552" customFormat="true" ht="12.75" hidden="false" customHeight="false" outlineLevel="0" collapsed="false">
      <c r="B1371" s="551"/>
      <c r="C1371" s="551"/>
      <c r="D1371" s="551"/>
      <c r="E1371" s="551"/>
      <c r="F1371" s="551"/>
      <c r="G1371" s="551"/>
    </row>
    <row r="1372" s="552" customFormat="true" ht="12.75" hidden="false" customHeight="false" outlineLevel="0" collapsed="false">
      <c r="B1372" s="551"/>
      <c r="C1372" s="551"/>
      <c r="D1372" s="551"/>
      <c r="E1372" s="551"/>
      <c r="F1372" s="551"/>
      <c r="G1372" s="551"/>
    </row>
    <row r="1373" s="552" customFormat="true" ht="12.75" hidden="false" customHeight="false" outlineLevel="0" collapsed="false">
      <c r="B1373" s="551"/>
      <c r="C1373" s="551"/>
      <c r="D1373" s="551"/>
      <c r="E1373" s="551"/>
      <c r="F1373" s="551"/>
      <c r="G1373" s="551"/>
    </row>
    <row r="1374" s="552" customFormat="true" ht="12.75" hidden="false" customHeight="false" outlineLevel="0" collapsed="false">
      <c r="B1374" s="551"/>
      <c r="C1374" s="551"/>
      <c r="D1374" s="551"/>
      <c r="E1374" s="551"/>
      <c r="F1374" s="551"/>
      <c r="G1374" s="551"/>
    </row>
    <row r="1375" s="552" customFormat="true" ht="12.75" hidden="false" customHeight="false" outlineLevel="0" collapsed="false">
      <c r="B1375" s="551"/>
      <c r="C1375" s="551"/>
      <c r="D1375" s="551"/>
      <c r="E1375" s="551"/>
      <c r="F1375" s="551"/>
      <c r="G1375" s="551"/>
    </row>
    <row r="1376" s="552" customFormat="true" ht="12.75" hidden="false" customHeight="false" outlineLevel="0" collapsed="false">
      <c r="B1376" s="551"/>
      <c r="C1376" s="551"/>
      <c r="D1376" s="551"/>
      <c r="E1376" s="551"/>
      <c r="F1376" s="551"/>
      <c r="G1376" s="551"/>
    </row>
    <row r="1377" s="552" customFormat="true" ht="12.75" hidden="false" customHeight="false" outlineLevel="0" collapsed="false">
      <c r="B1377" s="551"/>
      <c r="C1377" s="551"/>
      <c r="D1377" s="551"/>
      <c r="E1377" s="551"/>
      <c r="F1377" s="551"/>
      <c r="G1377" s="551"/>
    </row>
    <row r="1378" s="552" customFormat="true" ht="12.75" hidden="false" customHeight="false" outlineLevel="0" collapsed="false">
      <c r="B1378" s="551"/>
      <c r="C1378" s="551"/>
      <c r="D1378" s="551"/>
      <c r="E1378" s="551"/>
      <c r="F1378" s="551"/>
      <c r="G1378" s="551"/>
    </row>
    <row r="1379" s="552" customFormat="true" ht="12.75" hidden="false" customHeight="false" outlineLevel="0" collapsed="false">
      <c r="B1379" s="551"/>
      <c r="C1379" s="551"/>
      <c r="D1379" s="551"/>
      <c r="E1379" s="551"/>
      <c r="F1379" s="551"/>
      <c r="G1379" s="551"/>
    </row>
    <row r="1380" s="552" customFormat="true" ht="12.75" hidden="false" customHeight="false" outlineLevel="0" collapsed="false">
      <c r="B1380" s="551"/>
      <c r="C1380" s="551"/>
      <c r="D1380" s="551"/>
      <c r="E1380" s="551"/>
      <c r="F1380" s="551"/>
      <c r="G1380" s="551"/>
    </row>
    <row r="1381" s="552" customFormat="true" ht="12.75" hidden="false" customHeight="false" outlineLevel="0" collapsed="false">
      <c r="B1381" s="551"/>
      <c r="C1381" s="551"/>
      <c r="D1381" s="551"/>
      <c r="E1381" s="551"/>
      <c r="F1381" s="551"/>
      <c r="G1381" s="551"/>
    </row>
    <row r="1382" s="552" customFormat="true" ht="12.75" hidden="false" customHeight="false" outlineLevel="0" collapsed="false">
      <c r="B1382" s="551"/>
      <c r="C1382" s="551"/>
      <c r="D1382" s="551"/>
      <c r="E1382" s="551"/>
      <c r="F1382" s="551"/>
      <c r="G1382" s="551"/>
    </row>
    <row r="1383" s="552" customFormat="true" ht="12.75" hidden="false" customHeight="false" outlineLevel="0" collapsed="false">
      <c r="B1383" s="551"/>
      <c r="C1383" s="551"/>
      <c r="D1383" s="551"/>
      <c r="E1383" s="551"/>
      <c r="F1383" s="551"/>
      <c r="G1383" s="551"/>
    </row>
    <row r="1384" s="552" customFormat="true" ht="12.75" hidden="false" customHeight="false" outlineLevel="0" collapsed="false">
      <c r="B1384" s="551"/>
      <c r="C1384" s="551"/>
      <c r="D1384" s="551"/>
      <c r="E1384" s="551"/>
      <c r="F1384" s="551"/>
      <c r="G1384" s="551"/>
    </row>
    <row r="1385" s="552" customFormat="true" ht="12.75" hidden="false" customHeight="false" outlineLevel="0" collapsed="false">
      <c r="B1385" s="551"/>
      <c r="C1385" s="551"/>
      <c r="D1385" s="551"/>
      <c r="E1385" s="551"/>
      <c r="F1385" s="551"/>
      <c r="G1385" s="551"/>
    </row>
    <row r="1386" s="552" customFormat="true" ht="12.75" hidden="false" customHeight="false" outlineLevel="0" collapsed="false">
      <c r="B1386" s="551"/>
      <c r="C1386" s="551"/>
      <c r="D1386" s="551"/>
      <c r="E1386" s="551"/>
      <c r="F1386" s="551"/>
      <c r="G1386" s="551"/>
    </row>
    <row r="1387" s="552" customFormat="true" ht="12.75" hidden="false" customHeight="false" outlineLevel="0" collapsed="false">
      <c r="B1387" s="551"/>
      <c r="C1387" s="551"/>
      <c r="D1387" s="551"/>
      <c r="E1387" s="551"/>
      <c r="F1387" s="551"/>
      <c r="G1387" s="551"/>
    </row>
    <row r="1388" s="552" customFormat="true" ht="12.75" hidden="false" customHeight="false" outlineLevel="0" collapsed="false">
      <c r="B1388" s="551"/>
      <c r="C1388" s="551"/>
      <c r="D1388" s="551"/>
      <c r="E1388" s="551"/>
      <c r="F1388" s="551"/>
      <c r="G1388" s="551"/>
    </row>
    <row r="1389" s="552" customFormat="true" ht="12.75" hidden="false" customHeight="false" outlineLevel="0" collapsed="false">
      <c r="B1389" s="551"/>
      <c r="C1389" s="551"/>
      <c r="D1389" s="551"/>
      <c r="E1389" s="551"/>
      <c r="F1389" s="551"/>
      <c r="G1389" s="551"/>
    </row>
    <row r="1390" s="552" customFormat="true" ht="12.75" hidden="false" customHeight="false" outlineLevel="0" collapsed="false">
      <c r="B1390" s="551"/>
      <c r="C1390" s="551"/>
      <c r="D1390" s="551"/>
      <c r="E1390" s="551"/>
      <c r="F1390" s="551"/>
      <c r="G1390" s="551"/>
    </row>
    <row r="1391" s="552" customFormat="true" ht="12.75" hidden="false" customHeight="false" outlineLevel="0" collapsed="false">
      <c r="B1391" s="551"/>
      <c r="C1391" s="551"/>
      <c r="D1391" s="551"/>
      <c r="E1391" s="551"/>
      <c r="F1391" s="551"/>
      <c r="G1391" s="551"/>
    </row>
    <row r="1392" s="552" customFormat="true" ht="12.75" hidden="false" customHeight="false" outlineLevel="0" collapsed="false">
      <c r="B1392" s="551"/>
      <c r="C1392" s="551"/>
      <c r="D1392" s="551"/>
      <c r="E1392" s="551"/>
      <c r="F1392" s="551"/>
      <c r="G1392" s="551"/>
    </row>
    <row r="1393" s="552" customFormat="true" ht="12.75" hidden="false" customHeight="false" outlineLevel="0" collapsed="false">
      <c r="B1393" s="551"/>
      <c r="C1393" s="551"/>
      <c r="D1393" s="551"/>
      <c r="E1393" s="551"/>
      <c r="F1393" s="551"/>
      <c r="G1393" s="551"/>
    </row>
    <row r="1394" s="552" customFormat="true" ht="12.75" hidden="false" customHeight="false" outlineLevel="0" collapsed="false">
      <c r="B1394" s="551"/>
      <c r="C1394" s="551"/>
      <c r="D1394" s="551"/>
      <c r="E1394" s="551"/>
      <c r="F1394" s="551"/>
      <c r="G1394" s="551"/>
    </row>
    <row r="1395" s="552" customFormat="true" ht="12.75" hidden="false" customHeight="false" outlineLevel="0" collapsed="false">
      <c r="B1395" s="551"/>
      <c r="C1395" s="551"/>
      <c r="D1395" s="551"/>
      <c r="E1395" s="551"/>
      <c r="F1395" s="551"/>
      <c r="G1395" s="551"/>
    </row>
    <row r="1396" s="552" customFormat="true" ht="12.75" hidden="false" customHeight="false" outlineLevel="0" collapsed="false">
      <c r="B1396" s="551"/>
      <c r="C1396" s="551"/>
      <c r="D1396" s="551"/>
      <c r="E1396" s="551"/>
      <c r="F1396" s="551"/>
      <c r="G1396" s="551"/>
    </row>
    <row r="1397" s="552" customFormat="true" ht="12.75" hidden="false" customHeight="false" outlineLevel="0" collapsed="false">
      <c r="B1397" s="551"/>
      <c r="C1397" s="551"/>
      <c r="D1397" s="551"/>
      <c r="E1397" s="551"/>
      <c r="F1397" s="551"/>
      <c r="G1397" s="551"/>
    </row>
    <row r="1398" s="552" customFormat="true" ht="12.75" hidden="false" customHeight="false" outlineLevel="0" collapsed="false">
      <c r="B1398" s="551"/>
      <c r="C1398" s="551"/>
      <c r="D1398" s="551"/>
      <c r="E1398" s="551"/>
      <c r="F1398" s="551"/>
      <c r="G1398" s="551"/>
    </row>
    <row r="1399" s="552" customFormat="true" ht="12.75" hidden="false" customHeight="false" outlineLevel="0" collapsed="false">
      <c r="B1399" s="551"/>
      <c r="C1399" s="551"/>
      <c r="D1399" s="551"/>
      <c r="E1399" s="551"/>
      <c r="F1399" s="551"/>
      <c r="G1399" s="551"/>
    </row>
    <row r="1400" s="552" customFormat="true" ht="12.75" hidden="false" customHeight="false" outlineLevel="0" collapsed="false">
      <c r="B1400" s="551"/>
      <c r="C1400" s="551"/>
      <c r="D1400" s="551"/>
      <c r="E1400" s="551"/>
      <c r="F1400" s="551"/>
      <c r="G1400" s="551"/>
    </row>
    <row r="1401" s="552" customFormat="true" ht="12.75" hidden="false" customHeight="false" outlineLevel="0" collapsed="false">
      <c r="B1401" s="551"/>
      <c r="C1401" s="551"/>
      <c r="D1401" s="551"/>
      <c r="E1401" s="551"/>
      <c r="F1401" s="551"/>
      <c r="G1401" s="551"/>
    </row>
    <row r="1402" s="552" customFormat="true" ht="12.75" hidden="false" customHeight="false" outlineLevel="0" collapsed="false">
      <c r="B1402" s="551"/>
      <c r="C1402" s="551"/>
      <c r="D1402" s="551"/>
      <c r="E1402" s="551"/>
      <c r="F1402" s="551"/>
      <c r="G1402" s="551"/>
    </row>
    <row r="1403" s="552" customFormat="true" ht="12.75" hidden="false" customHeight="false" outlineLevel="0" collapsed="false">
      <c r="B1403" s="551"/>
      <c r="C1403" s="551"/>
      <c r="D1403" s="551"/>
      <c r="E1403" s="551"/>
      <c r="F1403" s="551"/>
      <c r="G1403" s="551"/>
    </row>
    <row r="1404" s="552" customFormat="true" ht="12.75" hidden="false" customHeight="false" outlineLevel="0" collapsed="false">
      <c r="B1404" s="551"/>
      <c r="C1404" s="551"/>
      <c r="D1404" s="551"/>
      <c r="E1404" s="551"/>
      <c r="F1404" s="551"/>
      <c r="G1404" s="551"/>
    </row>
    <row r="1405" s="552" customFormat="true" ht="12.75" hidden="false" customHeight="false" outlineLevel="0" collapsed="false">
      <c r="B1405" s="551"/>
      <c r="C1405" s="551"/>
      <c r="D1405" s="551"/>
      <c r="E1405" s="551"/>
      <c r="F1405" s="551"/>
      <c r="G1405" s="551"/>
    </row>
    <row r="1406" s="552" customFormat="true" ht="12.75" hidden="false" customHeight="false" outlineLevel="0" collapsed="false">
      <c r="B1406" s="551"/>
      <c r="C1406" s="551"/>
      <c r="D1406" s="551"/>
      <c r="E1406" s="551"/>
      <c r="F1406" s="551"/>
      <c r="G1406" s="551"/>
    </row>
    <row r="1407" s="552" customFormat="true" ht="12.75" hidden="false" customHeight="false" outlineLevel="0" collapsed="false">
      <c r="B1407" s="551"/>
      <c r="C1407" s="551"/>
      <c r="D1407" s="551"/>
      <c r="E1407" s="551"/>
      <c r="F1407" s="551"/>
      <c r="G1407" s="551"/>
    </row>
    <row r="1408" s="552" customFormat="true" ht="12.75" hidden="false" customHeight="false" outlineLevel="0" collapsed="false">
      <c r="B1408" s="551"/>
      <c r="C1408" s="551"/>
      <c r="D1408" s="551"/>
      <c r="E1408" s="551"/>
      <c r="F1408" s="551"/>
      <c r="G1408" s="551"/>
    </row>
    <row r="1409" s="552" customFormat="true" ht="12.75" hidden="false" customHeight="false" outlineLevel="0" collapsed="false">
      <c r="B1409" s="551"/>
      <c r="C1409" s="551"/>
      <c r="D1409" s="551"/>
      <c r="E1409" s="551"/>
      <c r="F1409" s="551"/>
      <c r="G1409" s="551"/>
    </row>
    <row r="1410" s="552" customFormat="true" ht="12.75" hidden="false" customHeight="false" outlineLevel="0" collapsed="false">
      <c r="B1410" s="551"/>
      <c r="C1410" s="551"/>
      <c r="D1410" s="551"/>
      <c r="E1410" s="551"/>
      <c r="F1410" s="551"/>
      <c r="G1410" s="551"/>
    </row>
    <row r="1411" s="552" customFormat="true" ht="12.75" hidden="false" customHeight="false" outlineLevel="0" collapsed="false">
      <c r="B1411" s="551"/>
      <c r="C1411" s="551"/>
      <c r="D1411" s="551"/>
      <c r="E1411" s="551"/>
      <c r="F1411" s="551"/>
      <c r="G1411" s="551"/>
    </row>
    <row r="1412" s="552" customFormat="true" ht="12.75" hidden="false" customHeight="false" outlineLevel="0" collapsed="false">
      <c r="B1412" s="551"/>
      <c r="C1412" s="551"/>
      <c r="D1412" s="551"/>
      <c r="E1412" s="551"/>
      <c r="F1412" s="551"/>
      <c r="G1412" s="551"/>
    </row>
    <row r="1413" s="552" customFormat="true" ht="12.75" hidden="false" customHeight="false" outlineLevel="0" collapsed="false">
      <c r="B1413" s="551"/>
      <c r="C1413" s="551"/>
      <c r="D1413" s="551"/>
      <c r="E1413" s="551"/>
      <c r="F1413" s="551"/>
      <c r="G1413" s="551"/>
    </row>
    <row r="1414" s="552" customFormat="true" ht="12.75" hidden="false" customHeight="false" outlineLevel="0" collapsed="false">
      <c r="B1414" s="551"/>
      <c r="C1414" s="551"/>
      <c r="D1414" s="551"/>
      <c r="E1414" s="551"/>
      <c r="F1414" s="551"/>
      <c r="G1414" s="551"/>
    </row>
    <row r="1415" s="552" customFormat="true" ht="12.75" hidden="false" customHeight="false" outlineLevel="0" collapsed="false">
      <c r="B1415" s="551"/>
      <c r="C1415" s="551"/>
      <c r="D1415" s="551"/>
      <c r="E1415" s="551"/>
      <c r="F1415" s="551"/>
      <c r="G1415" s="551"/>
    </row>
    <row r="1416" s="552" customFormat="true" ht="12.75" hidden="false" customHeight="false" outlineLevel="0" collapsed="false">
      <c r="B1416" s="551"/>
      <c r="C1416" s="551"/>
      <c r="D1416" s="551"/>
      <c r="E1416" s="551"/>
      <c r="F1416" s="551"/>
      <c r="G1416" s="551"/>
    </row>
    <row r="1417" s="552" customFormat="true" ht="12.75" hidden="false" customHeight="false" outlineLevel="0" collapsed="false">
      <c r="B1417" s="551"/>
      <c r="C1417" s="551"/>
      <c r="D1417" s="551"/>
      <c r="E1417" s="551"/>
      <c r="F1417" s="551"/>
      <c r="G1417" s="551"/>
    </row>
    <row r="1418" s="552" customFormat="true" ht="12.75" hidden="false" customHeight="false" outlineLevel="0" collapsed="false">
      <c r="B1418" s="551"/>
      <c r="C1418" s="551"/>
      <c r="D1418" s="551"/>
      <c r="E1418" s="551"/>
      <c r="F1418" s="551"/>
      <c r="G1418" s="551"/>
    </row>
    <row r="1419" s="552" customFormat="true" ht="12.75" hidden="false" customHeight="false" outlineLevel="0" collapsed="false">
      <c r="B1419" s="551"/>
      <c r="C1419" s="551"/>
      <c r="D1419" s="551"/>
      <c r="E1419" s="551"/>
      <c r="F1419" s="551"/>
      <c r="G1419" s="551"/>
    </row>
    <row r="1420" s="552" customFormat="true" ht="12.75" hidden="false" customHeight="false" outlineLevel="0" collapsed="false">
      <c r="B1420" s="551"/>
      <c r="C1420" s="551"/>
      <c r="D1420" s="551"/>
      <c r="E1420" s="551"/>
      <c r="F1420" s="551"/>
      <c r="G1420" s="551"/>
    </row>
    <row r="1421" s="552" customFormat="true" ht="12.75" hidden="false" customHeight="false" outlineLevel="0" collapsed="false">
      <c r="B1421" s="551"/>
      <c r="C1421" s="551"/>
      <c r="D1421" s="551"/>
      <c r="E1421" s="551"/>
      <c r="F1421" s="551"/>
      <c r="G1421" s="551"/>
    </row>
    <row r="1422" s="552" customFormat="true" ht="12.75" hidden="false" customHeight="false" outlineLevel="0" collapsed="false">
      <c r="B1422" s="551"/>
      <c r="C1422" s="551"/>
      <c r="D1422" s="551"/>
      <c r="E1422" s="551"/>
      <c r="F1422" s="551"/>
      <c r="G1422" s="551"/>
    </row>
    <row r="1423" s="552" customFormat="true" ht="12.75" hidden="false" customHeight="false" outlineLevel="0" collapsed="false">
      <c r="B1423" s="551"/>
      <c r="C1423" s="551"/>
      <c r="D1423" s="551"/>
      <c r="E1423" s="551"/>
      <c r="F1423" s="551"/>
      <c r="G1423" s="551"/>
    </row>
    <row r="1424" s="552" customFormat="true" ht="12.75" hidden="false" customHeight="false" outlineLevel="0" collapsed="false">
      <c r="B1424" s="551"/>
      <c r="C1424" s="551"/>
      <c r="D1424" s="551"/>
      <c r="E1424" s="551"/>
      <c r="F1424" s="551"/>
      <c r="G1424" s="551"/>
    </row>
    <row r="1425" s="552" customFormat="true" ht="12.75" hidden="false" customHeight="false" outlineLevel="0" collapsed="false">
      <c r="B1425" s="551"/>
      <c r="C1425" s="551"/>
      <c r="D1425" s="551"/>
      <c r="E1425" s="551"/>
      <c r="F1425" s="551"/>
      <c r="G1425" s="551"/>
    </row>
    <row r="1426" s="552" customFormat="true" ht="12.75" hidden="false" customHeight="false" outlineLevel="0" collapsed="false">
      <c r="B1426" s="551"/>
      <c r="C1426" s="551"/>
      <c r="D1426" s="551"/>
      <c r="E1426" s="551"/>
      <c r="F1426" s="551"/>
      <c r="G1426" s="551"/>
    </row>
    <row r="1427" s="552" customFormat="true" ht="12.75" hidden="false" customHeight="false" outlineLevel="0" collapsed="false">
      <c r="B1427" s="551"/>
      <c r="C1427" s="551"/>
      <c r="D1427" s="551"/>
      <c r="E1427" s="551"/>
      <c r="F1427" s="551"/>
      <c r="G1427" s="551"/>
    </row>
    <row r="1428" s="552" customFormat="true" ht="12.75" hidden="false" customHeight="false" outlineLevel="0" collapsed="false">
      <c r="B1428" s="551"/>
      <c r="C1428" s="551"/>
      <c r="D1428" s="551"/>
      <c r="E1428" s="551"/>
      <c r="F1428" s="551"/>
      <c r="G1428" s="551"/>
    </row>
    <row r="1429" s="552" customFormat="true" ht="12.75" hidden="false" customHeight="false" outlineLevel="0" collapsed="false">
      <c r="B1429" s="551"/>
      <c r="C1429" s="551"/>
      <c r="D1429" s="551"/>
      <c r="E1429" s="551"/>
      <c r="F1429" s="551"/>
      <c r="G1429" s="551"/>
    </row>
    <row r="1430" s="552" customFormat="true" ht="12.75" hidden="false" customHeight="false" outlineLevel="0" collapsed="false">
      <c r="B1430" s="551"/>
      <c r="C1430" s="551"/>
      <c r="D1430" s="551"/>
      <c r="E1430" s="551"/>
      <c r="F1430" s="551"/>
      <c r="G1430" s="551"/>
    </row>
    <row r="1431" s="552" customFormat="true" ht="12.75" hidden="false" customHeight="false" outlineLevel="0" collapsed="false">
      <c r="B1431" s="551"/>
      <c r="C1431" s="551"/>
      <c r="D1431" s="551"/>
      <c r="E1431" s="551"/>
      <c r="F1431" s="551"/>
      <c r="G1431" s="551"/>
    </row>
    <row r="1432" s="552" customFormat="true" ht="12.75" hidden="false" customHeight="false" outlineLevel="0" collapsed="false">
      <c r="B1432" s="551"/>
      <c r="C1432" s="551"/>
      <c r="D1432" s="551"/>
      <c r="E1432" s="551"/>
      <c r="F1432" s="551"/>
      <c r="G1432" s="551"/>
    </row>
    <row r="1433" s="552" customFormat="true" ht="12.75" hidden="false" customHeight="false" outlineLevel="0" collapsed="false">
      <c r="B1433" s="551"/>
      <c r="C1433" s="551"/>
      <c r="D1433" s="551"/>
      <c r="E1433" s="551"/>
      <c r="F1433" s="551"/>
      <c r="G1433" s="551"/>
    </row>
    <row r="1434" s="552" customFormat="true" ht="12.75" hidden="false" customHeight="false" outlineLevel="0" collapsed="false">
      <c r="B1434" s="551"/>
      <c r="C1434" s="551"/>
      <c r="D1434" s="551"/>
      <c r="E1434" s="551"/>
      <c r="F1434" s="551"/>
      <c r="G1434" s="551"/>
    </row>
    <row r="1435" s="552" customFormat="true" ht="12.75" hidden="false" customHeight="false" outlineLevel="0" collapsed="false">
      <c r="B1435" s="551"/>
      <c r="C1435" s="551"/>
      <c r="D1435" s="551"/>
      <c r="E1435" s="551"/>
      <c r="F1435" s="551"/>
      <c r="G1435" s="551"/>
    </row>
    <row r="1436" s="552" customFormat="true" ht="12.75" hidden="false" customHeight="false" outlineLevel="0" collapsed="false">
      <c r="B1436" s="551"/>
      <c r="C1436" s="551"/>
      <c r="D1436" s="551"/>
      <c r="E1436" s="551"/>
      <c r="F1436" s="551"/>
      <c r="G1436" s="551"/>
    </row>
    <row r="1437" s="552" customFormat="true" ht="12.75" hidden="false" customHeight="false" outlineLevel="0" collapsed="false">
      <c r="B1437" s="551"/>
      <c r="C1437" s="551"/>
      <c r="D1437" s="551"/>
      <c r="E1437" s="551"/>
      <c r="F1437" s="551"/>
      <c r="G1437" s="551"/>
    </row>
    <row r="1438" s="552" customFormat="true" ht="12.75" hidden="false" customHeight="false" outlineLevel="0" collapsed="false">
      <c r="B1438" s="551"/>
      <c r="C1438" s="551"/>
      <c r="D1438" s="551"/>
      <c r="E1438" s="551"/>
      <c r="F1438" s="551"/>
      <c r="G1438" s="551"/>
    </row>
    <row r="1439" s="552" customFormat="true" ht="12.75" hidden="false" customHeight="false" outlineLevel="0" collapsed="false">
      <c r="B1439" s="551"/>
      <c r="C1439" s="551"/>
      <c r="D1439" s="551"/>
      <c r="E1439" s="551"/>
      <c r="F1439" s="551"/>
      <c r="G1439" s="551"/>
    </row>
    <row r="1440" s="552" customFormat="true" ht="12.75" hidden="false" customHeight="false" outlineLevel="0" collapsed="false">
      <c r="B1440" s="551"/>
      <c r="C1440" s="551"/>
      <c r="D1440" s="551"/>
      <c r="E1440" s="551"/>
      <c r="F1440" s="551"/>
      <c r="G1440" s="551"/>
    </row>
    <row r="1441" s="552" customFormat="true" ht="12.75" hidden="false" customHeight="false" outlineLevel="0" collapsed="false">
      <c r="B1441" s="551"/>
      <c r="C1441" s="551"/>
      <c r="D1441" s="551"/>
      <c r="E1441" s="551"/>
      <c r="F1441" s="551"/>
      <c r="G1441" s="551"/>
    </row>
    <row r="1442" s="552" customFormat="true" ht="12.75" hidden="false" customHeight="false" outlineLevel="0" collapsed="false">
      <c r="B1442" s="551"/>
      <c r="C1442" s="551"/>
      <c r="D1442" s="551"/>
      <c r="E1442" s="551"/>
      <c r="F1442" s="551"/>
      <c r="G1442" s="551"/>
    </row>
    <row r="1443" s="552" customFormat="true" ht="12.75" hidden="false" customHeight="false" outlineLevel="0" collapsed="false">
      <c r="B1443" s="551"/>
      <c r="C1443" s="551"/>
      <c r="D1443" s="551"/>
      <c r="E1443" s="551"/>
      <c r="F1443" s="551"/>
      <c r="G1443" s="551"/>
    </row>
    <row r="1444" s="552" customFormat="true" ht="12.75" hidden="false" customHeight="false" outlineLevel="0" collapsed="false">
      <c r="B1444" s="551"/>
      <c r="C1444" s="551"/>
      <c r="D1444" s="551"/>
      <c r="E1444" s="551"/>
      <c r="F1444" s="551"/>
      <c r="G1444" s="551"/>
    </row>
    <row r="1445" s="552" customFormat="true" ht="12.75" hidden="false" customHeight="false" outlineLevel="0" collapsed="false">
      <c r="B1445" s="551"/>
      <c r="C1445" s="551"/>
      <c r="D1445" s="551"/>
      <c r="E1445" s="551"/>
      <c r="F1445" s="551"/>
      <c r="G1445" s="551"/>
    </row>
    <row r="1446" s="552" customFormat="true" ht="12.75" hidden="false" customHeight="false" outlineLevel="0" collapsed="false">
      <c r="B1446" s="551"/>
      <c r="C1446" s="551"/>
      <c r="D1446" s="551"/>
      <c r="E1446" s="551"/>
      <c r="F1446" s="551"/>
      <c r="G1446" s="551"/>
    </row>
    <row r="1447" s="552" customFormat="true" ht="12.75" hidden="false" customHeight="false" outlineLevel="0" collapsed="false">
      <c r="B1447" s="551"/>
      <c r="C1447" s="551"/>
      <c r="D1447" s="551"/>
      <c r="E1447" s="551"/>
      <c r="F1447" s="551"/>
      <c r="G1447" s="551"/>
    </row>
    <row r="1448" s="552" customFormat="true" ht="12.75" hidden="false" customHeight="false" outlineLevel="0" collapsed="false">
      <c r="B1448" s="551"/>
      <c r="C1448" s="551"/>
      <c r="D1448" s="551"/>
      <c r="E1448" s="551"/>
      <c r="F1448" s="551"/>
      <c r="G1448" s="551"/>
    </row>
    <row r="1449" s="552" customFormat="true" ht="12.75" hidden="false" customHeight="false" outlineLevel="0" collapsed="false">
      <c r="B1449" s="551"/>
      <c r="C1449" s="551"/>
      <c r="D1449" s="551"/>
      <c r="E1449" s="551"/>
      <c r="F1449" s="551"/>
      <c r="G1449" s="551"/>
    </row>
    <row r="1450" s="552" customFormat="true" ht="12.75" hidden="false" customHeight="false" outlineLevel="0" collapsed="false">
      <c r="B1450" s="551"/>
      <c r="C1450" s="551"/>
      <c r="D1450" s="551"/>
      <c r="E1450" s="551"/>
      <c r="F1450" s="551"/>
      <c r="G1450" s="551"/>
    </row>
    <row r="1451" s="552" customFormat="true" ht="12.75" hidden="false" customHeight="false" outlineLevel="0" collapsed="false">
      <c r="B1451" s="551"/>
      <c r="C1451" s="551"/>
      <c r="D1451" s="551"/>
      <c r="E1451" s="551"/>
      <c r="F1451" s="551"/>
      <c r="G1451" s="551"/>
    </row>
    <row r="1452" s="552" customFormat="true" ht="12.75" hidden="false" customHeight="false" outlineLevel="0" collapsed="false">
      <c r="B1452" s="551"/>
      <c r="C1452" s="551"/>
      <c r="D1452" s="551"/>
      <c r="E1452" s="551"/>
      <c r="F1452" s="551"/>
      <c r="G1452" s="551"/>
    </row>
    <row r="1453" s="552" customFormat="true" ht="12.75" hidden="false" customHeight="false" outlineLevel="0" collapsed="false">
      <c r="B1453" s="551"/>
      <c r="C1453" s="551"/>
      <c r="D1453" s="551"/>
      <c r="E1453" s="551"/>
      <c r="F1453" s="551"/>
      <c r="G1453" s="551"/>
    </row>
    <row r="1454" s="552" customFormat="true" ht="12.75" hidden="false" customHeight="false" outlineLevel="0" collapsed="false">
      <c r="B1454" s="551"/>
      <c r="C1454" s="551"/>
      <c r="D1454" s="551"/>
      <c r="E1454" s="551"/>
      <c r="F1454" s="551"/>
      <c r="G1454" s="551"/>
    </row>
    <row r="1455" s="552" customFormat="true" ht="12.75" hidden="false" customHeight="false" outlineLevel="0" collapsed="false">
      <c r="B1455" s="551"/>
      <c r="C1455" s="551"/>
      <c r="D1455" s="551"/>
      <c r="E1455" s="551"/>
      <c r="F1455" s="551"/>
      <c r="G1455" s="551"/>
    </row>
    <row r="1456" s="552" customFormat="true" ht="12.75" hidden="false" customHeight="false" outlineLevel="0" collapsed="false">
      <c r="B1456" s="551"/>
      <c r="C1456" s="551"/>
      <c r="D1456" s="551"/>
      <c r="E1456" s="551"/>
      <c r="F1456" s="551"/>
      <c r="G1456" s="551"/>
    </row>
    <row r="1457" s="552" customFormat="true" ht="12.75" hidden="false" customHeight="false" outlineLevel="0" collapsed="false">
      <c r="B1457" s="551"/>
      <c r="C1457" s="551"/>
      <c r="D1457" s="551"/>
      <c r="E1457" s="551"/>
      <c r="F1457" s="551"/>
      <c r="G1457" s="551"/>
    </row>
    <row r="1458" s="552" customFormat="true" ht="12.75" hidden="false" customHeight="false" outlineLevel="0" collapsed="false">
      <c r="B1458" s="551"/>
      <c r="C1458" s="551"/>
      <c r="D1458" s="551"/>
      <c r="E1458" s="551"/>
      <c r="F1458" s="551"/>
      <c r="G1458" s="551"/>
    </row>
    <row r="1459" s="552" customFormat="true" ht="12.75" hidden="false" customHeight="false" outlineLevel="0" collapsed="false">
      <c r="B1459" s="551"/>
      <c r="C1459" s="551"/>
      <c r="D1459" s="551"/>
      <c r="E1459" s="551"/>
      <c r="F1459" s="551"/>
      <c r="G1459" s="551"/>
    </row>
    <row r="1460" s="552" customFormat="true" ht="12.75" hidden="false" customHeight="false" outlineLevel="0" collapsed="false">
      <c r="B1460" s="551"/>
      <c r="C1460" s="551"/>
      <c r="D1460" s="551"/>
      <c r="E1460" s="551"/>
      <c r="F1460" s="551"/>
      <c r="G1460" s="551"/>
    </row>
    <row r="1461" s="552" customFormat="true" ht="12.75" hidden="false" customHeight="false" outlineLevel="0" collapsed="false">
      <c r="B1461" s="551"/>
      <c r="C1461" s="551"/>
      <c r="D1461" s="551"/>
      <c r="E1461" s="551"/>
      <c r="F1461" s="551"/>
      <c r="G1461" s="551"/>
    </row>
    <row r="1462" s="552" customFormat="true" ht="12.75" hidden="false" customHeight="false" outlineLevel="0" collapsed="false">
      <c r="B1462" s="551"/>
      <c r="C1462" s="551"/>
      <c r="D1462" s="551"/>
      <c r="E1462" s="551"/>
      <c r="F1462" s="551"/>
      <c r="G1462" s="551"/>
    </row>
    <row r="1463" s="552" customFormat="true" ht="12.75" hidden="false" customHeight="false" outlineLevel="0" collapsed="false">
      <c r="B1463" s="551"/>
      <c r="C1463" s="551"/>
      <c r="D1463" s="551"/>
      <c r="E1463" s="551"/>
      <c r="F1463" s="551"/>
      <c r="G1463" s="551"/>
    </row>
    <row r="1464" s="552" customFormat="true" ht="12.75" hidden="false" customHeight="false" outlineLevel="0" collapsed="false">
      <c r="B1464" s="551"/>
      <c r="C1464" s="551"/>
      <c r="D1464" s="551"/>
      <c r="E1464" s="551"/>
      <c r="F1464" s="551"/>
      <c r="G1464" s="551"/>
    </row>
    <row r="1465" s="552" customFormat="true" ht="12.75" hidden="false" customHeight="false" outlineLevel="0" collapsed="false">
      <c r="B1465" s="551"/>
      <c r="C1465" s="551"/>
      <c r="D1465" s="551"/>
      <c r="E1465" s="551"/>
      <c r="F1465" s="551"/>
      <c r="G1465" s="551"/>
    </row>
    <row r="1466" s="552" customFormat="true" ht="12.75" hidden="false" customHeight="false" outlineLevel="0" collapsed="false">
      <c r="B1466" s="551"/>
      <c r="C1466" s="551"/>
      <c r="D1466" s="551"/>
      <c r="E1466" s="551"/>
      <c r="F1466" s="551"/>
      <c r="G1466" s="551"/>
    </row>
    <row r="1467" s="552" customFormat="true" ht="12.75" hidden="false" customHeight="false" outlineLevel="0" collapsed="false">
      <c r="B1467" s="551"/>
      <c r="C1467" s="551"/>
      <c r="D1467" s="551"/>
      <c r="E1467" s="551"/>
      <c r="F1467" s="551"/>
      <c r="G1467" s="551"/>
    </row>
    <row r="1468" s="552" customFormat="true" ht="12.75" hidden="false" customHeight="false" outlineLevel="0" collapsed="false">
      <c r="B1468" s="551"/>
      <c r="C1468" s="551"/>
      <c r="D1468" s="551"/>
      <c r="E1468" s="551"/>
      <c r="F1468" s="551"/>
      <c r="G1468" s="551"/>
    </row>
    <row r="1469" s="552" customFormat="true" ht="12.75" hidden="false" customHeight="false" outlineLevel="0" collapsed="false">
      <c r="B1469" s="551"/>
      <c r="C1469" s="551"/>
      <c r="D1469" s="551"/>
      <c r="E1469" s="551"/>
      <c r="F1469" s="551"/>
      <c r="G1469" s="551"/>
    </row>
    <row r="1470" s="552" customFormat="true" ht="12.75" hidden="false" customHeight="false" outlineLevel="0" collapsed="false">
      <c r="B1470" s="551"/>
      <c r="C1470" s="551"/>
      <c r="D1470" s="551"/>
      <c r="E1470" s="551"/>
      <c r="F1470" s="551"/>
      <c r="G1470" s="551"/>
    </row>
    <row r="1471" s="552" customFormat="true" ht="12.75" hidden="false" customHeight="false" outlineLevel="0" collapsed="false">
      <c r="B1471" s="551"/>
      <c r="C1471" s="551"/>
      <c r="D1471" s="551"/>
      <c r="E1471" s="551"/>
      <c r="F1471" s="551"/>
      <c r="G1471" s="551"/>
    </row>
    <row r="1472" s="552" customFormat="true" ht="12.75" hidden="false" customHeight="false" outlineLevel="0" collapsed="false">
      <c r="B1472" s="551"/>
      <c r="C1472" s="551"/>
      <c r="D1472" s="551"/>
      <c r="E1472" s="551"/>
      <c r="F1472" s="551"/>
      <c r="G1472" s="551"/>
    </row>
    <row r="1473" s="552" customFormat="true" ht="12.75" hidden="false" customHeight="false" outlineLevel="0" collapsed="false">
      <c r="B1473" s="551"/>
      <c r="C1473" s="551"/>
      <c r="D1473" s="551"/>
      <c r="E1473" s="551"/>
      <c r="F1473" s="551"/>
      <c r="G1473" s="551"/>
    </row>
    <row r="1474" s="552" customFormat="true" ht="12.75" hidden="false" customHeight="false" outlineLevel="0" collapsed="false">
      <c r="B1474" s="551"/>
      <c r="C1474" s="551"/>
      <c r="D1474" s="551"/>
      <c r="E1474" s="551"/>
      <c r="F1474" s="551"/>
      <c r="G1474" s="551"/>
    </row>
    <row r="1475" s="552" customFormat="true" ht="12.75" hidden="false" customHeight="false" outlineLevel="0" collapsed="false">
      <c r="B1475" s="551"/>
      <c r="C1475" s="551"/>
      <c r="D1475" s="551"/>
      <c r="E1475" s="551"/>
      <c r="F1475" s="551"/>
      <c r="G1475" s="551"/>
    </row>
    <row r="1476" s="552" customFormat="true" ht="12.75" hidden="false" customHeight="false" outlineLevel="0" collapsed="false">
      <c r="B1476" s="551"/>
      <c r="C1476" s="551"/>
      <c r="D1476" s="551"/>
      <c r="E1476" s="551"/>
      <c r="F1476" s="551"/>
      <c r="G1476" s="551"/>
    </row>
    <row r="1477" s="552" customFormat="true" ht="12.75" hidden="false" customHeight="false" outlineLevel="0" collapsed="false">
      <c r="B1477" s="551"/>
      <c r="C1477" s="551"/>
      <c r="D1477" s="551"/>
      <c r="E1477" s="551"/>
      <c r="F1477" s="551"/>
      <c r="G1477" s="551"/>
    </row>
    <row r="1478" s="552" customFormat="true" ht="12.75" hidden="false" customHeight="false" outlineLevel="0" collapsed="false">
      <c r="B1478" s="551"/>
      <c r="C1478" s="551"/>
      <c r="D1478" s="551"/>
      <c r="E1478" s="551"/>
      <c r="F1478" s="551"/>
      <c r="G1478" s="551"/>
    </row>
    <row r="1479" s="552" customFormat="true" ht="12.75" hidden="false" customHeight="false" outlineLevel="0" collapsed="false">
      <c r="B1479" s="551"/>
      <c r="C1479" s="551"/>
      <c r="D1479" s="551"/>
      <c r="E1479" s="551"/>
      <c r="F1479" s="551"/>
      <c r="G1479" s="551"/>
    </row>
    <row r="1480" s="552" customFormat="true" ht="12.75" hidden="false" customHeight="false" outlineLevel="0" collapsed="false">
      <c r="B1480" s="551"/>
      <c r="C1480" s="551"/>
      <c r="D1480" s="551"/>
      <c r="E1480" s="551"/>
      <c r="F1480" s="551"/>
      <c r="G1480" s="551"/>
    </row>
    <row r="1481" s="552" customFormat="true" ht="12.75" hidden="false" customHeight="false" outlineLevel="0" collapsed="false">
      <c r="B1481" s="551"/>
      <c r="C1481" s="551"/>
      <c r="D1481" s="551"/>
      <c r="E1481" s="551"/>
      <c r="F1481" s="551"/>
      <c r="G1481" s="551"/>
    </row>
    <row r="1482" s="552" customFormat="true" ht="12.75" hidden="false" customHeight="false" outlineLevel="0" collapsed="false">
      <c r="B1482" s="551"/>
      <c r="C1482" s="551"/>
      <c r="D1482" s="551"/>
      <c r="E1482" s="551"/>
      <c r="F1482" s="551"/>
      <c r="G1482" s="551"/>
    </row>
    <row r="1483" s="552" customFormat="true" ht="12.75" hidden="false" customHeight="false" outlineLevel="0" collapsed="false">
      <c r="B1483" s="551"/>
      <c r="C1483" s="551"/>
      <c r="D1483" s="551"/>
      <c r="E1483" s="551"/>
      <c r="F1483" s="551"/>
      <c r="G1483" s="551"/>
    </row>
    <row r="1484" s="552" customFormat="true" ht="12.75" hidden="false" customHeight="false" outlineLevel="0" collapsed="false">
      <c r="B1484" s="551"/>
      <c r="C1484" s="551"/>
      <c r="D1484" s="551"/>
      <c r="E1484" s="551"/>
      <c r="F1484" s="551"/>
      <c r="G1484" s="551"/>
    </row>
    <row r="1485" s="552" customFormat="true" ht="12.75" hidden="false" customHeight="false" outlineLevel="0" collapsed="false">
      <c r="B1485" s="551"/>
      <c r="C1485" s="551"/>
      <c r="D1485" s="551"/>
      <c r="E1485" s="551"/>
      <c r="F1485" s="551"/>
      <c r="G1485" s="551"/>
    </row>
    <row r="1486" s="552" customFormat="true" ht="12.75" hidden="false" customHeight="false" outlineLevel="0" collapsed="false">
      <c r="B1486" s="551"/>
      <c r="C1486" s="551"/>
      <c r="D1486" s="551"/>
      <c r="E1486" s="551"/>
      <c r="F1486" s="551"/>
      <c r="G1486" s="551"/>
    </row>
    <row r="1487" s="552" customFormat="true" ht="12.75" hidden="false" customHeight="false" outlineLevel="0" collapsed="false">
      <c r="B1487" s="551"/>
      <c r="C1487" s="551"/>
      <c r="D1487" s="551"/>
      <c r="E1487" s="551"/>
      <c r="F1487" s="551"/>
      <c r="G1487" s="551"/>
    </row>
    <row r="1488" s="552" customFormat="true" ht="12.75" hidden="false" customHeight="false" outlineLevel="0" collapsed="false">
      <c r="B1488" s="551"/>
      <c r="C1488" s="551"/>
      <c r="D1488" s="551"/>
      <c r="E1488" s="551"/>
      <c r="F1488" s="551"/>
      <c r="G1488" s="551"/>
    </row>
    <row r="1489" s="552" customFormat="true" ht="12.75" hidden="false" customHeight="false" outlineLevel="0" collapsed="false">
      <c r="B1489" s="551"/>
      <c r="C1489" s="551"/>
      <c r="D1489" s="551"/>
      <c r="E1489" s="551"/>
      <c r="F1489" s="551"/>
      <c r="G1489" s="551"/>
    </row>
    <row r="1490" s="552" customFormat="true" ht="12.75" hidden="false" customHeight="false" outlineLevel="0" collapsed="false">
      <c r="B1490" s="551"/>
      <c r="C1490" s="551"/>
      <c r="D1490" s="551"/>
      <c r="E1490" s="551"/>
      <c r="F1490" s="551"/>
      <c r="G1490" s="551"/>
    </row>
    <row r="1491" s="552" customFormat="true" ht="12.75" hidden="false" customHeight="false" outlineLevel="0" collapsed="false">
      <c r="B1491" s="551"/>
      <c r="C1491" s="551"/>
      <c r="D1491" s="551"/>
      <c r="E1491" s="551"/>
      <c r="F1491" s="551"/>
      <c r="G1491" s="551"/>
    </row>
    <row r="1492" s="552" customFormat="true" ht="12.75" hidden="false" customHeight="false" outlineLevel="0" collapsed="false">
      <c r="B1492" s="551"/>
      <c r="C1492" s="551"/>
      <c r="D1492" s="551"/>
      <c r="E1492" s="551"/>
      <c r="F1492" s="551"/>
      <c r="G1492" s="551"/>
    </row>
    <row r="1493" s="552" customFormat="true" ht="12.75" hidden="false" customHeight="false" outlineLevel="0" collapsed="false">
      <c r="B1493" s="551"/>
      <c r="C1493" s="551"/>
      <c r="D1493" s="551"/>
      <c r="E1493" s="551"/>
      <c r="F1493" s="551"/>
      <c r="G1493" s="551"/>
    </row>
    <row r="1494" s="552" customFormat="true" ht="12.75" hidden="false" customHeight="false" outlineLevel="0" collapsed="false">
      <c r="B1494" s="551"/>
      <c r="C1494" s="551"/>
      <c r="D1494" s="551"/>
      <c r="E1494" s="551"/>
      <c r="F1494" s="551"/>
      <c r="G1494" s="551"/>
    </row>
    <row r="1495" s="552" customFormat="true" ht="12.75" hidden="false" customHeight="false" outlineLevel="0" collapsed="false">
      <c r="B1495" s="551"/>
      <c r="C1495" s="551"/>
      <c r="D1495" s="551"/>
      <c r="E1495" s="551"/>
      <c r="F1495" s="551"/>
      <c r="G1495" s="551"/>
    </row>
    <row r="1496" s="552" customFormat="true" ht="12.75" hidden="false" customHeight="false" outlineLevel="0" collapsed="false">
      <c r="B1496" s="551"/>
      <c r="C1496" s="551"/>
      <c r="D1496" s="551"/>
      <c r="E1496" s="551"/>
      <c r="F1496" s="551"/>
      <c r="G1496" s="551"/>
    </row>
    <row r="1497" s="552" customFormat="true" ht="12.75" hidden="false" customHeight="false" outlineLevel="0" collapsed="false">
      <c r="B1497" s="551"/>
      <c r="C1497" s="551"/>
      <c r="D1497" s="551"/>
      <c r="E1497" s="551"/>
      <c r="F1497" s="551"/>
      <c r="G1497" s="551"/>
    </row>
    <row r="1498" s="552" customFormat="true" ht="12.75" hidden="false" customHeight="false" outlineLevel="0" collapsed="false">
      <c r="B1498" s="551"/>
      <c r="C1498" s="551"/>
      <c r="D1498" s="551"/>
      <c r="E1498" s="551"/>
      <c r="F1498" s="551"/>
      <c r="G1498" s="551"/>
    </row>
    <row r="1499" s="552" customFormat="true" ht="12.75" hidden="false" customHeight="false" outlineLevel="0" collapsed="false">
      <c r="B1499" s="551"/>
      <c r="C1499" s="551"/>
      <c r="D1499" s="551"/>
      <c r="E1499" s="551"/>
      <c r="F1499" s="551"/>
      <c r="G1499" s="551"/>
    </row>
    <row r="1500" s="552" customFormat="true" ht="12.75" hidden="false" customHeight="false" outlineLevel="0" collapsed="false">
      <c r="B1500" s="551"/>
      <c r="C1500" s="551"/>
      <c r="D1500" s="551"/>
      <c r="E1500" s="551"/>
      <c r="F1500" s="551"/>
      <c r="G1500" s="551"/>
    </row>
    <row r="1501" s="552" customFormat="true" ht="12.75" hidden="false" customHeight="false" outlineLevel="0" collapsed="false">
      <c r="B1501" s="551"/>
      <c r="C1501" s="551"/>
      <c r="D1501" s="551"/>
      <c r="E1501" s="551"/>
      <c r="F1501" s="551"/>
      <c r="G1501" s="551"/>
    </row>
    <row r="1502" s="552" customFormat="true" ht="12.75" hidden="false" customHeight="false" outlineLevel="0" collapsed="false">
      <c r="B1502" s="551"/>
      <c r="C1502" s="551"/>
      <c r="D1502" s="551"/>
      <c r="E1502" s="551"/>
      <c r="F1502" s="551"/>
      <c r="G1502" s="551"/>
    </row>
  </sheetData>
  <sheetProtection sheet="true" password="cf58" objects="true" scenarios="true"/>
  <mergeCells count="2">
    <mergeCell ref="D5:G5"/>
    <mergeCell ref="I5:L5"/>
  </mergeCells>
  <dataValidations count="1">
    <dataValidation allowBlank="true" errorStyle="stop" operator="between" showDropDown="false" showErrorMessage="true" showInputMessage="true" sqref="H5" type="list">
      <formula1>$AY$1:$AY$5</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S83"/>
  <sheetViews>
    <sheetView showFormulas="false" showGridLines="false" showRowColHeaders="true" showZeros="true" rightToLeft="false" tabSelected="false" showOutlineSymbols="true" defaultGridColor="true" view="pageBreakPreview" topLeftCell="A7" colorId="64" zoomScale="115" zoomScaleNormal="100" zoomScalePageLayoutView="115" workbookViewId="0">
      <selection pane="topLeft" activeCell="C17" activeCellId="0" sqref="C17"/>
    </sheetView>
  </sheetViews>
  <sheetFormatPr defaultColWidth="9.15625" defaultRowHeight="12" zeroHeight="false" outlineLevelRow="0" outlineLevelCol="0"/>
  <cols>
    <col collapsed="false" customWidth="true" hidden="false" outlineLevel="0" max="2" min="1" style="9" width="2.71"/>
    <col collapsed="false" customWidth="true" hidden="false" outlineLevel="0" max="3" min="3" style="9" width="28.71"/>
    <col collapsed="false" customWidth="true" hidden="false" outlineLevel="0" max="4" min="4" style="9" width="8.57"/>
    <col collapsed="false" customWidth="true" hidden="false" outlineLevel="0" max="5" min="5" style="9" width="11.71"/>
    <col collapsed="false" customWidth="true" hidden="false" outlineLevel="0" max="6" min="6" style="9" width="13.43"/>
    <col collapsed="false" customWidth="true" hidden="false" outlineLevel="0" max="8" min="7" style="9" width="11.71"/>
    <col collapsed="false" customWidth="true" hidden="false" outlineLevel="0" max="9" min="9" style="9" width="13.86"/>
    <col collapsed="false" customWidth="true" hidden="false" outlineLevel="0" max="10" min="10" style="9" width="16.42"/>
    <col collapsed="false" customWidth="true" hidden="false" outlineLevel="0" max="11" min="11" style="9" width="22.7"/>
    <col collapsed="false" customWidth="true" hidden="false" outlineLevel="0" max="12" min="12" style="9" width="2.71"/>
    <col collapsed="false" customWidth="false" hidden="false" outlineLevel="0" max="1024" min="13" style="9" width="9.14"/>
  </cols>
  <sheetData>
    <row r="1" customFormat="false" ht="12.75" hidden="false" customHeight="false" outlineLevel="0" collapsed="false"/>
    <row r="2" customFormat="false" ht="27.75" hidden="false" customHeight="true" outlineLevel="0" collapsed="false">
      <c r="B2" s="10" t="s">
        <v>30</v>
      </c>
      <c r="C2" s="10"/>
      <c r="D2" s="10"/>
      <c r="E2" s="10"/>
      <c r="F2" s="10"/>
      <c r="G2" s="10"/>
      <c r="H2" s="10"/>
      <c r="I2" s="10"/>
      <c r="J2" s="10"/>
      <c r="K2" s="10"/>
      <c r="L2" s="10"/>
      <c r="S2" s="11" t="n">
        <v>9</v>
      </c>
    </row>
    <row r="3" customFormat="false" ht="5.25" hidden="false" customHeight="true" outlineLevel="0" collapsed="false">
      <c r="B3" s="12"/>
      <c r="C3" s="13"/>
      <c r="D3" s="13"/>
      <c r="E3" s="13"/>
      <c r="F3" s="13"/>
      <c r="G3" s="13"/>
      <c r="H3" s="13"/>
      <c r="I3" s="13"/>
      <c r="J3" s="13"/>
      <c r="K3" s="13"/>
      <c r="L3" s="14"/>
    </row>
    <row r="4" customFormat="false" ht="12" hidden="false" customHeight="false" outlineLevel="0" collapsed="false">
      <c r="B4" s="12"/>
      <c r="C4" s="15" t="s">
        <v>31</v>
      </c>
      <c r="D4" s="15"/>
      <c r="E4" s="13"/>
      <c r="F4" s="13"/>
      <c r="G4" s="13"/>
      <c r="H4" s="13"/>
      <c r="I4" s="13"/>
      <c r="J4" s="13"/>
      <c r="K4" s="13"/>
      <c r="L4" s="14"/>
    </row>
    <row r="5" customFormat="false" ht="15" hidden="false" customHeight="true" outlineLevel="0" collapsed="false">
      <c r="B5" s="12"/>
      <c r="C5" s="16" t="s">
        <v>32</v>
      </c>
      <c r="D5" s="17" t="s">
        <v>33</v>
      </c>
      <c r="E5" s="17"/>
      <c r="F5" s="17"/>
      <c r="G5" s="17"/>
      <c r="H5" s="17"/>
      <c r="I5" s="18" t="s">
        <v>34</v>
      </c>
      <c r="J5" s="18"/>
      <c r="K5" s="19"/>
      <c r="L5" s="14"/>
    </row>
    <row r="6" customFormat="false" ht="15" hidden="false" customHeight="true" outlineLevel="0" collapsed="false">
      <c r="B6" s="12"/>
      <c r="C6" s="18" t="s">
        <v>35</v>
      </c>
      <c r="D6" s="17"/>
      <c r="E6" s="17"/>
      <c r="F6" s="18" t="s">
        <v>36</v>
      </c>
      <c r="G6" s="19"/>
      <c r="H6" s="18" t="s">
        <v>37</v>
      </c>
      <c r="I6" s="19"/>
      <c r="J6" s="18" t="s">
        <v>38</v>
      </c>
      <c r="K6" s="19"/>
      <c r="L6" s="14"/>
    </row>
    <row r="7" customFormat="false" ht="15" hidden="false" customHeight="true" outlineLevel="0" collapsed="false">
      <c r="B7" s="12"/>
      <c r="C7" s="18" t="s">
        <v>39</v>
      </c>
      <c r="D7" s="17"/>
      <c r="E7" s="17"/>
      <c r="F7" s="18" t="s">
        <v>36</v>
      </c>
      <c r="G7" s="19"/>
      <c r="H7" s="18" t="s">
        <v>37</v>
      </c>
      <c r="I7" s="19"/>
      <c r="J7" s="18" t="s">
        <v>40</v>
      </c>
      <c r="K7" s="19"/>
      <c r="L7" s="14"/>
    </row>
    <row r="8" customFormat="false" ht="15" hidden="false" customHeight="true" outlineLevel="0" collapsed="false">
      <c r="B8" s="12"/>
      <c r="C8" s="16" t="s">
        <v>41</v>
      </c>
      <c r="D8" s="17"/>
      <c r="E8" s="17"/>
      <c r="F8" s="18" t="s">
        <v>36</v>
      </c>
      <c r="G8" s="19"/>
      <c r="H8" s="18" t="s">
        <v>37</v>
      </c>
      <c r="I8" s="19"/>
      <c r="J8" s="20" t="s">
        <v>42</v>
      </c>
      <c r="K8" s="20"/>
      <c r="L8" s="14"/>
    </row>
    <row r="9" customFormat="false" ht="6" hidden="false" customHeight="true" outlineLevel="0" collapsed="false">
      <c r="B9" s="12"/>
      <c r="C9" s="21"/>
      <c r="D9" s="21"/>
      <c r="E9" s="21"/>
      <c r="F9" s="21"/>
      <c r="G9" s="21"/>
      <c r="H9" s="21"/>
      <c r="I9" s="22"/>
      <c r="J9" s="22"/>
      <c r="K9" s="22"/>
      <c r="L9" s="14"/>
    </row>
    <row r="10" customFormat="false" ht="12" hidden="false" customHeight="false" outlineLevel="0" collapsed="false">
      <c r="B10" s="12"/>
      <c r="C10" s="15" t="s">
        <v>43</v>
      </c>
      <c r="D10" s="15"/>
      <c r="E10" s="13"/>
      <c r="F10" s="13"/>
      <c r="G10" s="13"/>
      <c r="H10" s="13"/>
      <c r="I10" s="15"/>
      <c r="J10" s="13"/>
      <c r="K10" s="13"/>
      <c r="L10" s="14"/>
    </row>
    <row r="11" customFormat="false" ht="12" hidden="false" customHeight="true" outlineLevel="0" collapsed="false">
      <c r="B11" s="12"/>
      <c r="C11" s="16" t="s">
        <v>44</v>
      </c>
      <c r="D11" s="17"/>
      <c r="E11" s="17"/>
      <c r="F11" s="17"/>
      <c r="G11" s="17"/>
      <c r="H11" s="17"/>
      <c r="I11" s="16" t="s">
        <v>45</v>
      </c>
      <c r="J11" s="17"/>
      <c r="K11" s="17"/>
      <c r="L11" s="14"/>
    </row>
    <row r="12" customFormat="false" ht="12" hidden="false" customHeight="false" outlineLevel="0" collapsed="false">
      <c r="B12" s="12"/>
      <c r="C12" s="16" t="s">
        <v>46</v>
      </c>
      <c r="D12" s="17"/>
      <c r="E12" s="17"/>
      <c r="F12" s="17"/>
      <c r="G12" s="17"/>
      <c r="H12" s="17"/>
      <c r="I12" s="16" t="s">
        <v>47</v>
      </c>
      <c r="J12" s="17"/>
      <c r="K12" s="17"/>
      <c r="L12" s="14"/>
    </row>
    <row r="13" customFormat="false" ht="12" hidden="false" customHeight="true" outlineLevel="0" collapsed="false">
      <c r="B13" s="12"/>
      <c r="C13" s="16" t="s">
        <v>48</v>
      </c>
      <c r="D13" s="17"/>
      <c r="E13" s="17"/>
      <c r="F13" s="17"/>
      <c r="G13" s="17"/>
      <c r="H13" s="17"/>
      <c r="I13" s="16" t="s">
        <v>49</v>
      </c>
      <c r="J13" s="17"/>
      <c r="K13" s="17"/>
      <c r="L13" s="14"/>
    </row>
    <row r="14" customFormat="false" ht="12" hidden="false" customHeight="true" outlineLevel="0" collapsed="false">
      <c r="B14" s="12"/>
      <c r="C14" s="16" t="s">
        <v>50</v>
      </c>
      <c r="D14" s="17"/>
      <c r="E14" s="17"/>
      <c r="F14" s="17"/>
      <c r="G14" s="17"/>
      <c r="H14" s="17"/>
      <c r="I14" s="16"/>
      <c r="J14" s="17"/>
      <c r="K14" s="17"/>
      <c r="L14" s="14"/>
    </row>
    <row r="15" customFormat="false" ht="6" hidden="false" customHeight="true" outlineLevel="0" collapsed="false">
      <c r="B15" s="12"/>
      <c r="C15" s="13"/>
      <c r="D15" s="13"/>
      <c r="E15" s="13"/>
      <c r="F15" s="13"/>
      <c r="G15" s="13"/>
      <c r="H15" s="13"/>
      <c r="I15" s="13"/>
      <c r="J15" s="13"/>
      <c r="K15" s="13"/>
      <c r="L15" s="14"/>
    </row>
    <row r="16" customFormat="false" ht="12" hidden="false" customHeight="false" outlineLevel="0" collapsed="false">
      <c r="B16" s="12"/>
      <c r="C16" s="15" t="s">
        <v>51</v>
      </c>
      <c r="D16" s="15"/>
      <c r="E16" s="13"/>
      <c r="F16" s="13"/>
      <c r="G16" s="13"/>
      <c r="H16" s="13"/>
      <c r="I16" s="13"/>
      <c r="J16" s="13"/>
      <c r="K16" s="13"/>
      <c r="L16" s="14"/>
    </row>
    <row r="17" customFormat="false" ht="17.25" hidden="false" customHeight="true" outlineLevel="0" collapsed="false">
      <c r="B17" s="12"/>
      <c r="C17" s="23"/>
      <c r="D17" s="23"/>
      <c r="E17" s="23"/>
      <c r="F17" s="23"/>
      <c r="G17" s="23"/>
      <c r="H17" s="23"/>
      <c r="I17" s="23"/>
      <c r="J17" s="23"/>
      <c r="K17" s="23"/>
      <c r="L17" s="14"/>
      <c r="M17" s="24"/>
    </row>
    <row r="18" customFormat="false" ht="17.25" hidden="false" customHeight="true" outlineLevel="0" collapsed="false">
      <c r="B18" s="12"/>
      <c r="C18" s="23"/>
      <c r="D18" s="23"/>
      <c r="E18" s="23"/>
      <c r="F18" s="23"/>
      <c r="G18" s="23"/>
      <c r="H18" s="23"/>
      <c r="I18" s="23"/>
      <c r="J18" s="23"/>
      <c r="K18" s="23"/>
      <c r="L18" s="14"/>
      <c r="M18" s="24"/>
    </row>
    <row r="19" customFormat="false" ht="17.25" hidden="false" customHeight="true" outlineLevel="0" collapsed="false">
      <c r="B19" s="12"/>
      <c r="C19" s="23"/>
      <c r="D19" s="23"/>
      <c r="E19" s="23"/>
      <c r="F19" s="23"/>
      <c r="G19" s="23"/>
      <c r="H19" s="23"/>
      <c r="I19" s="23"/>
      <c r="J19" s="23"/>
      <c r="K19" s="23"/>
      <c r="L19" s="14"/>
      <c r="M19" s="24"/>
    </row>
    <row r="20" customFormat="false" ht="17.25" hidden="false" customHeight="true" outlineLevel="0" collapsed="false">
      <c r="B20" s="12"/>
      <c r="C20" s="23"/>
      <c r="D20" s="23"/>
      <c r="E20" s="23"/>
      <c r="F20" s="23"/>
      <c r="G20" s="23"/>
      <c r="H20" s="23"/>
      <c r="I20" s="23"/>
      <c r="J20" s="23"/>
      <c r="K20" s="23"/>
      <c r="L20" s="14"/>
      <c r="M20" s="24"/>
    </row>
    <row r="21" customFormat="false" ht="17.25" hidden="false" customHeight="true" outlineLevel="0" collapsed="false">
      <c r="B21" s="12"/>
      <c r="C21" s="23"/>
      <c r="D21" s="23"/>
      <c r="E21" s="23"/>
      <c r="F21" s="23"/>
      <c r="G21" s="23"/>
      <c r="H21" s="23"/>
      <c r="I21" s="23"/>
      <c r="J21" s="23"/>
      <c r="K21" s="23"/>
      <c r="L21" s="14"/>
      <c r="M21" s="24"/>
    </row>
    <row r="22" customFormat="false" ht="17.25" hidden="false" customHeight="true" outlineLevel="0" collapsed="false">
      <c r="B22" s="12"/>
      <c r="C22" s="23"/>
      <c r="D22" s="23"/>
      <c r="E22" s="23"/>
      <c r="F22" s="23"/>
      <c r="G22" s="23"/>
      <c r="H22" s="23"/>
      <c r="I22" s="23"/>
      <c r="J22" s="23"/>
      <c r="K22" s="23"/>
      <c r="L22" s="14"/>
      <c r="M22" s="24"/>
    </row>
    <row r="23" customFormat="false" ht="6" hidden="false" customHeight="true" outlineLevel="0" collapsed="false">
      <c r="B23" s="12"/>
      <c r="C23" s="23"/>
      <c r="D23" s="23"/>
      <c r="E23" s="23"/>
      <c r="F23" s="23"/>
      <c r="G23" s="23"/>
      <c r="H23" s="23"/>
      <c r="I23" s="23"/>
      <c r="J23" s="23"/>
      <c r="K23" s="23"/>
      <c r="L23" s="14"/>
    </row>
    <row r="24" customFormat="false" ht="6" hidden="false" customHeight="true" outlineLevel="0" collapsed="false">
      <c r="B24" s="12"/>
      <c r="C24" s="25"/>
      <c r="D24" s="25"/>
      <c r="E24" s="25"/>
      <c r="F24" s="25"/>
      <c r="G24" s="25"/>
      <c r="H24" s="25"/>
      <c r="I24" s="25"/>
      <c r="J24" s="25"/>
      <c r="K24" s="25"/>
      <c r="L24" s="14"/>
    </row>
    <row r="25" customFormat="false" ht="12" hidden="false" customHeight="false" outlineLevel="0" collapsed="false">
      <c r="B25" s="12"/>
      <c r="C25" s="15" t="s">
        <v>52</v>
      </c>
      <c r="D25" s="15"/>
      <c r="E25" s="13"/>
      <c r="F25" s="13"/>
      <c r="G25" s="13"/>
      <c r="H25" s="13"/>
      <c r="I25" s="13"/>
      <c r="J25" s="13"/>
      <c r="K25" s="13"/>
      <c r="L25" s="14"/>
    </row>
    <row r="26" customFormat="false" ht="17.25" hidden="false" customHeight="true" outlineLevel="0" collapsed="false">
      <c r="B26" s="12"/>
      <c r="C26" s="26" t="s">
        <v>53</v>
      </c>
      <c r="D26" s="26"/>
      <c r="E26" s="26" t="s">
        <v>54</v>
      </c>
      <c r="F26" s="26" t="s">
        <v>55</v>
      </c>
      <c r="G26" s="26"/>
      <c r="H26" s="26" t="s">
        <v>56</v>
      </c>
      <c r="I26" s="26" t="s">
        <v>57</v>
      </c>
      <c r="J26" s="26"/>
      <c r="K26" s="26"/>
      <c r="L26" s="14"/>
    </row>
    <row r="27" customFormat="false" ht="15.75" hidden="false" customHeight="true" outlineLevel="0" collapsed="false">
      <c r="B27" s="12"/>
      <c r="C27" s="27" t="s">
        <v>58</v>
      </c>
      <c r="D27" s="27"/>
      <c r="E27" s="27"/>
      <c r="F27" s="27"/>
      <c r="G27" s="27"/>
      <c r="H27" s="27"/>
      <c r="I27" s="27"/>
      <c r="J27" s="27"/>
      <c r="K27" s="27"/>
      <c r="L27" s="14"/>
    </row>
    <row r="28" s="28" customFormat="true" ht="15.75" hidden="false" customHeight="true" outlineLevel="0" collapsed="false">
      <c r="B28" s="29"/>
      <c r="C28" s="18" t="s">
        <v>59</v>
      </c>
      <c r="D28" s="18"/>
      <c r="E28" s="30"/>
      <c r="F28" s="31"/>
      <c r="G28" s="31"/>
      <c r="H28" s="17"/>
      <c r="I28" s="17"/>
      <c r="J28" s="17"/>
      <c r="K28" s="17"/>
      <c r="L28" s="32"/>
    </row>
    <row r="29" s="28" customFormat="true" ht="15.75" hidden="false" customHeight="true" outlineLevel="0" collapsed="false">
      <c r="B29" s="29"/>
      <c r="C29" s="18" t="s">
        <v>60</v>
      </c>
      <c r="D29" s="18"/>
      <c r="E29" s="30"/>
      <c r="F29" s="31"/>
      <c r="G29" s="31"/>
      <c r="H29" s="17"/>
      <c r="I29" s="17"/>
      <c r="J29" s="17"/>
      <c r="K29" s="17"/>
      <c r="L29" s="32"/>
    </row>
    <row r="30" s="28" customFormat="true" ht="15.75" hidden="false" customHeight="true" outlineLevel="0" collapsed="false">
      <c r="B30" s="29"/>
      <c r="C30" s="18" t="s">
        <v>61</v>
      </c>
      <c r="D30" s="18"/>
      <c r="E30" s="30"/>
      <c r="F30" s="31"/>
      <c r="G30" s="31"/>
      <c r="H30" s="17"/>
      <c r="I30" s="17"/>
      <c r="J30" s="17"/>
      <c r="K30" s="17"/>
      <c r="L30" s="32"/>
    </row>
    <row r="31" s="28" customFormat="true" ht="31.5" hidden="false" customHeight="true" outlineLevel="0" collapsed="false">
      <c r="B31" s="29"/>
      <c r="C31" s="18" t="s">
        <v>62</v>
      </c>
      <c r="D31" s="18"/>
      <c r="E31" s="30"/>
      <c r="F31" s="31"/>
      <c r="G31" s="31"/>
      <c r="H31" s="17"/>
      <c r="I31" s="17"/>
      <c r="J31" s="17"/>
      <c r="K31" s="17"/>
      <c r="L31" s="32"/>
    </row>
    <row r="32" s="28" customFormat="true" ht="15.75" hidden="false" customHeight="true" outlineLevel="0" collapsed="false">
      <c r="B32" s="29"/>
      <c r="C32" s="18" t="s">
        <v>63</v>
      </c>
      <c r="D32" s="18"/>
      <c r="E32" s="30"/>
      <c r="F32" s="31"/>
      <c r="G32" s="31"/>
      <c r="H32" s="17"/>
      <c r="I32" s="17"/>
      <c r="J32" s="17"/>
      <c r="K32" s="17"/>
      <c r="L32" s="32"/>
    </row>
    <row r="33" s="28" customFormat="true" ht="15.75" hidden="false" customHeight="true" outlineLevel="0" collapsed="false">
      <c r="B33" s="29"/>
      <c r="C33" s="18" t="s">
        <v>64</v>
      </c>
      <c r="D33" s="18"/>
      <c r="E33" s="30"/>
      <c r="F33" s="17"/>
      <c r="G33" s="17"/>
      <c r="H33" s="17"/>
      <c r="I33" s="17"/>
      <c r="J33" s="17"/>
      <c r="K33" s="17"/>
      <c r="L33" s="32"/>
    </row>
    <row r="34" s="28" customFormat="true" ht="15.75" hidden="false" customHeight="true" outlineLevel="0" collapsed="false">
      <c r="B34" s="29"/>
      <c r="C34" s="18" t="s">
        <v>65</v>
      </c>
      <c r="D34" s="18"/>
      <c r="E34" s="30"/>
      <c r="F34" s="31"/>
      <c r="G34" s="31"/>
      <c r="H34" s="17"/>
      <c r="I34" s="17"/>
      <c r="J34" s="17"/>
      <c r="K34" s="17"/>
      <c r="L34" s="32"/>
    </row>
    <row r="35" s="28" customFormat="true" ht="15.75" hidden="false" customHeight="true" outlineLevel="0" collapsed="false">
      <c r="B35" s="29"/>
      <c r="C35" s="18" t="s">
        <v>66</v>
      </c>
      <c r="D35" s="18"/>
      <c r="E35" s="30"/>
      <c r="F35" s="31"/>
      <c r="G35" s="31"/>
      <c r="H35" s="17"/>
      <c r="I35" s="17"/>
      <c r="J35" s="17"/>
      <c r="K35" s="17"/>
      <c r="L35" s="32"/>
    </row>
    <row r="36" s="28" customFormat="true" ht="15.75" hidden="false" customHeight="true" outlineLevel="0" collapsed="false">
      <c r="B36" s="29"/>
      <c r="C36" s="18" t="s">
        <v>67</v>
      </c>
      <c r="D36" s="18"/>
      <c r="E36" s="30"/>
      <c r="F36" s="31"/>
      <c r="G36" s="31"/>
      <c r="H36" s="17"/>
      <c r="I36" s="17"/>
      <c r="J36" s="17"/>
      <c r="K36" s="17"/>
      <c r="L36" s="32"/>
    </row>
    <row r="37" s="28" customFormat="true" ht="15.75" hidden="false" customHeight="true" outlineLevel="0" collapsed="false">
      <c r="B37" s="29"/>
      <c r="C37" s="18" t="s">
        <v>68</v>
      </c>
      <c r="D37" s="18"/>
      <c r="E37" s="30"/>
      <c r="F37" s="31"/>
      <c r="G37" s="31"/>
      <c r="H37" s="17"/>
      <c r="I37" s="17"/>
      <c r="J37" s="17"/>
      <c r="K37" s="17"/>
      <c r="L37" s="32"/>
    </row>
    <row r="38" s="28" customFormat="true" ht="15.75" hidden="false" customHeight="true" outlineLevel="0" collapsed="false">
      <c r="B38" s="29"/>
      <c r="C38" s="18" t="s">
        <v>69</v>
      </c>
      <c r="D38" s="18"/>
      <c r="E38" s="30"/>
      <c r="F38" s="31"/>
      <c r="G38" s="31"/>
      <c r="H38" s="17"/>
      <c r="I38" s="17"/>
      <c r="J38" s="17"/>
      <c r="K38" s="17"/>
      <c r="L38" s="32"/>
    </row>
    <row r="39" s="28" customFormat="true" ht="31.5" hidden="false" customHeight="true" outlineLevel="0" collapsed="false">
      <c r="B39" s="29"/>
      <c r="C39" s="18" t="s">
        <v>70</v>
      </c>
      <c r="D39" s="18"/>
      <c r="E39" s="30"/>
      <c r="F39" s="31"/>
      <c r="G39" s="31"/>
      <c r="H39" s="17"/>
      <c r="I39" s="17"/>
      <c r="J39" s="17"/>
      <c r="K39" s="17"/>
      <c r="L39" s="32"/>
    </row>
    <row r="40" s="28" customFormat="true" ht="15.75" hidden="false" customHeight="true" outlineLevel="0" collapsed="false">
      <c r="B40" s="29"/>
      <c r="C40" s="18" t="s">
        <v>71</v>
      </c>
      <c r="D40" s="18"/>
      <c r="E40" s="30"/>
      <c r="F40" s="31"/>
      <c r="G40" s="31"/>
      <c r="H40" s="17"/>
      <c r="I40" s="17"/>
      <c r="J40" s="17"/>
      <c r="K40" s="17"/>
      <c r="L40" s="32"/>
    </row>
    <row r="41" s="28" customFormat="true" ht="15.75" hidden="false" customHeight="true" outlineLevel="0" collapsed="false">
      <c r="B41" s="29"/>
      <c r="C41" s="33" t="s">
        <v>72</v>
      </c>
      <c r="D41" s="33"/>
      <c r="E41" s="33"/>
      <c r="F41" s="33"/>
      <c r="G41" s="33"/>
      <c r="H41" s="33"/>
      <c r="I41" s="33"/>
      <c r="J41" s="33"/>
      <c r="K41" s="33"/>
      <c r="L41" s="32"/>
    </row>
    <row r="42" s="28" customFormat="true" ht="15.75" hidden="false" customHeight="true" outlineLevel="0" collapsed="false">
      <c r="B42" s="29"/>
      <c r="C42" s="18" t="s">
        <v>73</v>
      </c>
      <c r="D42" s="18"/>
      <c r="E42" s="30"/>
      <c r="F42" s="31"/>
      <c r="G42" s="31"/>
      <c r="H42" s="17"/>
      <c r="I42" s="17"/>
      <c r="J42" s="17"/>
      <c r="K42" s="17"/>
      <c r="L42" s="32"/>
    </row>
    <row r="43" s="28" customFormat="true" ht="15.75" hidden="false" customHeight="true" outlineLevel="0" collapsed="false">
      <c r="B43" s="29"/>
      <c r="C43" s="18" t="s">
        <v>74</v>
      </c>
      <c r="D43" s="18"/>
      <c r="E43" s="30"/>
      <c r="F43" s="31"/>
      <c r="G43" s="31"/>
      <c r="H43" s="17"/>
      <c r="I43" s="17"/>
      <c r="J43" s="17"/>
      <c r="K43" s="17"/>
      <c r="L43" s="32"/>
    </row>
    <row r="44" s="28" customFormat="true" ht="15.75" hidden="false" customHeight="true" outlineLevel="0" collapsed="false">
      <c r="B44" s="29"/>
      <c r="C44" s="18" t="s">
        <v>75</v>
      </c>
      <c r="D44" s="18"/>
      <c r="E44" s="30"/>
      <c r="F44" s="31"/>
      <c r="G44" s="31"/>
      <c r="H44" s="17"/>
      <c r="I44" s="17"/>
      <c r="J44" s="17"/>
      <c r="K44" s="17"/>
      <c r="L44" s="32"/>
    </row>
    <row r="45" s="28" customFormat="true" ht="15.75" hidden="false" customHeight="true" outlineLevel="0" collapsed="false">
      <c r="B45" s="29"/>
      <c r="C45" s="18" t="s">
        <v>76</v>
      </c>
      <c r="D45" s="18"/>
      <c r="E45" s="30"/>
      <c r="F45" s="31"/>
      <c r="G45" s="31"/>
      <c r="H45" s="17"/>
      <c r="I45" s="17"/>
      <c r="J45" s="17"/>
      <c r="K45" s="17"/>
      <c r="L45" s="32"/>
    </row>
    <row r="46" s="28" customFormat="true" ht="15.75" hidden="false" customHeight="true" outlineLevel="0" collapsed="false">
      <c r="B46" s="29"/>
      <c r="C46" s="18" t="s">
        <v>77</v>
      </c>
      <c r="D46" s="18"/>
      <c r="E46" s="30"/>
      <c r="F46" s="31"/>
      <c r="G46" s="31"/>
      <c r="H46" s="17"/>
      <c r="I46" s="17"/>
      <c r="J46" s="17"/>
      <c r="K46" s="17"/>
      <c r="L46" s="32"/>
    </row>
    <row r="47" s="28" customFormat="true" ht="15.75" hidden="false" customHeight="true" outlineLevel="0" collapsed="false">
      <c r="B47" s="29"/>
      <c r="C47" s="18" t="s">
        <v>78</v>
      </c>
      <c r="D47" s="18"/>
      <c r="E47" s="30"/>
      <c r="F47" s="31"/>
      <c r="G47" s="31"/>
      <c r="H47" s="17"/>
      <c r="I47" s="17"/>
      <c r="J47" s="17"/>
      <c r="K47" s="17"/>
      <c r="L47" s="32"/>
    </row>
    <row r="48" s="28" customFormat="true" ht="15.75" hidden="false" customHeight="true" outlineLevel="0" collapsed="false">
      <c r="B48" s="29"/>
      <c r="C48" s="18" t="s">
        <v>79</v>
      </c>
      <c r="D48" s="18"/>
      <c r="E48" s="30"/>
      <c r="F48" s="31"/>
      <c r="G48" s="31"/>
      <c r="H48" s="17"/>
      <c r="I48" s="17"/>
      <c r="J48" s="17"/>
      <c r="K48" s="17"/>
      <c r="L48" s="32"/>
    </row>
    <row r="49" s="28" customFormat="true" ht="15.75" hidden="false" customHeight="true" outlineLevel="0" collapsed="false">
      <c r="B49" s="29"/>
      <c r="C49" s="18" t="s">
        <v>80</v>
      </c>
      <c r="D49" s="18"/>
      <c r="E49" s="30"/>
      <c r="F49" s="31"/>
      <c r="G49" s="31"/>
      <c r="H49" s="17"/>
      <c r="I49" s="17"/>
      <c r="J49" s="17"/>
      <c r="K49" s="17"/>
      <c r="L49" s="32"/>
    </row>
    <row r="50" s="28" customFormat="true" ht="15.75" hidden="false" customHeight="true" outlineLevel="0" collapsed="false">
      <c r="B50" s="29"/>
      <c r="C50" s="18" t="s">
        <v>81</v>
      </c>
      <c r="D50" s="18"/>
      <c r="E50" s="30"/>
      <c r="F50" s="31"/>
      <c r="G50" s="31"/>
      <c r="H50" s="17"/>
      <c r="I50" s="17"/>
      <c r="J50" s="17"/>
      <c r="K50" s="17"/>
      <c r="L50" s="32"/>
    </row>
    <row r="51" s="28" customFormat="true" ht="27" hidden="false" customHeight="true" outlineLevel="0" collapsed="false">
      <c r="B51" s="29"/>
      <c r="C51" s="18" t="s">
        <v>82</v>
      </c>
      <c r="D51" s="18"/>
      <c r="E51" s="30"/>
      <c r="F51" s="31"/>
      <c r="G51" s="31"/>
      <c r="H51" s="17"/>
      <c r="I51" s="17"/>
      <c r="J51" s="17"/>
      <c r="K51" s="17"/>
      <c r="L51" s="32"/>
    </row>
    <row r="52" customFormat="false" ht="6" hidden="false" customHeight="true" outlineLevel="0" collapsed="false">
      <c r="B52" s="12"/>
      <c r="C52" s="22"/>
      <c r="D52" s="22"/>
      <c r="E52" s="22"/>
      <c r="F52" s="34"/>
      <c r="G52" s="22"/>
      <c r="H52" s="22"/>
      <c r="I52" s="13"/>
      <c r="J52" s="13"/>
      <c r="K52" s="13"/>
      <c r="L52" s="14"/>
    </row>
    <row r="53" customFormat="false" ht="12" hidden="false" customHeight="false" outlineLevel="0" collapsed="false">
      <c r="B53" s="12"/>
      <c r="C53" s="15" t="s">
        <v>83</v>
      </c>
      <c r="D53" s="15"/>
      <c r="E53" s="13"/>
      <c r="F53" s="13"/>
      <c r="G53" s="13"/>
      <c r="H53" s="13"/>
      <c r="I53" s="13"/>
      <c r="J53" s="13"/>
      <c r="K53" s="13"/>
      <c r="L53" s="14"/>
    </row>
    <row r="54" s="28" customFormat="true" ht="12" hidden="false" customHeight="true" outlineLevel="0" collapsed="false">
      <c r="B54" s="29"/>
      <c r="C54" s="35" t="s">
        <v>84</v>
      </c>
      <c r="D54" s="35"/>
      <c r="E54" s="35"/>
      <c r="F54" s="35"/>
      <c r="G54" s="35"/>
      <c r="H54" s="35"/>
      <c r="I54" s="35"/>
      <c r="J54" s="36"/>
      <c r="K54" s="36"/>
      <c r="L54" s="32"/>
    </row>
    <row r="55" s="28" customFormat="true" ht="12" hidden="false" customHeight="true" outlineLevel="0" collapsed="false">
      <c r="B55" s="29"/>
      <c r="C55" s="37" t="s">
        <v>85</v>
      </c>
      <c r="D55" s="37"/>
      <c r="E55" s="37"/>
      <c r="F55" s="37"/>
      <c r="G55" s="37"/>
      <c r="H55" s="37"/>
      <c r="I55" s="37"/>
      <c r="J55" s="36"/>
      <c r="K55" s="36"/>
      <c r="L55" s="32"/>
    </row>
    <row r="56" s="28" customFormat="true" ht="19.5" hidden="false" customHeight="true" outlineLevel="0" collapsed="false">
      <c r="B56" s="29"/>
      <c r="C56" s="30" t="s">
        <v>86</v>
      </c>
      <c r="D56" s="30"/>
      <c r="E56" s="30"/>
      <c r="F56" s="30"/>
      <c r="G56" s="30"/>
      <c r="H56" s="30"/>
      <c r="I56" s="30"/>
      <c r="J56" s="36"/>
      <c r="K56" s="36"/>
      <c r="L56" s="32"/>
    </row>
    <row r="57" customFormat="false" ht="6" hidden="false" customHeight="true" outlineLevel="0" collapsed="false">
      <c r="B57" s="12"/>
      <c r="C57" s="13"/>
      <c r="D57" s="13"/>
      <c r="E57" s="13"/>
      <c r="F57" s="13"/>
      <c r="G57" s="13"/>
      <c r="H57" s="13"/>
      <c r="I57" s="13"/>
      <c r="J57" s="13"/>
      <c r="K57" s="13"/>
      <c r="L57" s="14"/>
    </row>
    <row r="58" customFormat="false" ht="12" hidden="false" customHeight="false" outlineLevel="0" collapsed="false">
      <c r="B58" s="12"/>
      <c r="C58" s="15" t="s">
        <v>87</v>
      </c>
      <c r="D58" s="15"/>
      <c r="E58" s="13"/>
      <c r="F58" s="13"/>
      <c r="G58" s="13"/>
      <c r="H58" s="13"/>
      <c r="I58" s="13"/>
      <c r="J58" s="13"/>
      <c r="K58" s="13"/>
      <c r="L58" s="14"/>
    </row>
    <row r="59" customFormat="false" ht="24" hidden="false" customHeight="true" outlineLevel="0" collapsed="false">
      <c r="B59" s="12"/>
      <c r="C59" s="18" t="s">
        <v>88</v>
      </c>
      <c r="D59" s="18"/>
      <c r="E59" s="38" t="s">
        <v>89</v>
      </c>
      <c r="F59" s="38"/>
      <c r="G59" s="38" t="s">
        <v>90</v>
      </c>
      <c r="H59" s="38"/>
      <c r="I59" s="38" t="s">
        <v>91</v>
      </c>
      <c r="J59" s="38"/>
      <c r="K59" s="38" t="s">
        <v>92</v>
      </c>
      <c r="L59" s="14"/>
    </row>
    <row r="60" customFormat="false" ht="18" hidden="false" customHeight="true" outlineLevel="0" collapsed="false">
      <c r="B60" s="12"/>
      <c r="C60" s="30" t="s">
        <v>93</v>
      </c>
      <c r="D60" s="30"/>
      <c r="E60" s="30"/>
      <c r="F60" s="30"/>
      <c r="G60" s="30"/>
      <c r="H60" s="38" t="s">
        <v>94</v>
      </c>
      <c r="I60" s="38"/>
      <c r="J60" s="38"/>
      <c r="K60" s="38"/>
      <c r="L60" s="14"/>
    </row>
    <row r="61" customFormat="false" ht="23.25" hidden="false" customHeight="true" outlineLevel="0" collapsed="false">
      <c r="B61" s="12"/>
      <c r="C61" s="18" t="s">
        <v>95</v>
      </c>
      <c r="D61" s="39"/>
      <c r="E61" s="39"/>
      <c r="F61" s="39"/>
      <c r="G61" s="39"/>
      <c r="H61" s="39"/>
      <c r="I61" s="39"/>
      <c r="J61" s="39"/>
      <c r="K61" s="39"/>
      <c r="L61" s="14"/>
    </row>
    <row r="62" customFormat="false" ht="6" hidden="false" customHeight="true" outlineLevel="0" collapsed="false">
      <c r="B62" s="12"/>
      <c r="C62" s="21"/>
      <c r="D62" s="21"/>
      <c r="E62" s="21"/>
      <c r="F62" s="21"/>
      <c r="G62" s="21"/>
      <c r="H62" s="21"/>
      <c r="I62" s="21"/>
      <c r="J62" s="21"/>
      <c r="K62" s="21"/>
      <c r="L62" s="14"/>
    </row>
    <row r="63" customFormat="false" ht="12" hidden="false" customHeight="false" outlineLevel="0" collapsed="false">
      <c r="B63" s="12"/>
      <c r="C63" s="15" t="s">
        <v>96</v>
      </c>
      <c r="D63" s="15"/>
      <c r="E63" s="13"/>
      <c r="F63" s="13"/>
      <c r="G63" s="13"/>
      <c r="H63" s="13"/>
      <c r="I63" s="13"/>
      <c r="J63" s="13"/>
      <c r="K63" s="13"/>
      <c r="L63" s="14"/>
    </row>
    <row r="64" customFormat="false" ht="39.75" hidden="false" customHeight="true" outlineLevel="0" collapsed="false">
      <c r="B64" s="12"/>
      <c r="C64" s="30" t="s">
        <v>97</v>
      </c>
      <c r="D64" s="30"/>
      <c r="E64" s="30"/>
      <c r="F64" s="30"/>
      <c r="G64" s="30"/>
      <c r="H64" s="30"/>
      <c r="I64" s="30"/>
      <c r="J64" s="30"/>
      <c r="K64" s="30"/>
      <c r="L64" s="14"/>
    </row>
    <row r="65" customFormat="false" ht="6" hidden="false" customHeight="true" outlineLevel="0" collapsed="false">
      <c r="B65" s="12"/>
      <c r="C65" s="40"/>
      <c r="D65" s="41"/>
      <c r="E65" s="41"/>
      <c r="F65" s="41"/>
      <c r="G65" s="41"/>
      <c r="H65" s="41"/>
      <c r="I65" s="41"/>
      <c r="J65" s="41"/>
      <c r="K65" s="41"/>
      <c r="L65" s="14"/>
    </row>
    <row r="66" customFormat="false" ht="12" hidden="false" customHeight="true" outlineLevel="0" collapsed="false">
      <c r="B66" s="12"/>
      <c r="C66" s="30" t="s">
        <v>98</v>
      </c>
      <c r="D66" s="30"/>
      <c r="E66" s="30"/>
      <c r="F66" s="30"/>
      <c r="G66" s="30"/>
      <c r="H66" s="30"/>
      <c r="I66" s="30"/>
      <c r="J66" s="30"/>
      <c r="K66" s="30"/>
      <c r="L66" s="14"/>
    </row>
    <row r="67" customFormat="false" ht="20.25" hidden="false" customHeight="true" outlineLevel="0" collapsed="false">
      <c r="B67" s="12"/>
      <c r="C67" s="18" t="s">
        <v>99</v>
      </c>
      <c r="D67" s="31"/>
      <c r="E67" s="31"/>
      <c r="F67" s="18" t="s">
        <v>100</v>
      </c>
      <c r="G67" s="31"/>
      <c r="H67" s="31"/>
      <c r="I67" s="42" t="s">
        <v>101</v>
      </c>
      <c r="J67" s="17"/>
      <c r="K67" s="17"/>
      <c r="L67" s="14"/>
    </row>
    <row r="68" customFormat="false" ht="22.5" hidden="false" customHeight="true" outlineLevel="0" collapsed="false">
      <c r="B68" s="12"/>
      <c r="C68" s="18" t="s">
        <v>102</v>
      </c>
      <c r="D68" s="18"/>
      <c r="E68" s="18"/>
      <c r="F68" s="43"/>
      <c r="G68" s="43"/>
      <c r="H68" s="43"/>
      <c r="I68" s="42" t="s">
        <v>103</v>
      </c>
      <c r="J68" s="17"/>
      <c r="K68" s="17"/>
      <c r="L68" s="14"/>
    </row>
    <row r="69" customFormat="false" ht="6" hidden="false" customHeight="true" outlineLevel="0" collapsed="false">
      <c r="B69" s="12"/>
      <c r="C69" s="13"/>
      <c r="D69" s="13"/>
      <c r="E69" s="13"/>
      <c r="F69" s="13"/>
      <c r="G69" s="13"/>
      <c r="H69" s="13"/>
      <c r="I69" s="13"/>
      <c r="J69" s="13"/>
      <c r="K69" s="13"/>
      <c r="L69" s="14"/>
    </row>
    <row r="70" customFormat="false" ht="12" hidden="false" customHeight="false" outlineLevel="0" collapsed="false">
      <c r="B70" s="12"/>
      <c r="C70" s="15" t="s">
        <v>104</v>
      </c>
      <c r="D70" s="15"/>
      <c r="E70" s="13"/>
      <c r="F70" s="13"/>
      <c r="G70" s="13"/>
      <c r="H70" s="13"/>
      <c r="I70" s="13"/>
      <c r="J70" s="13"/>
      <c r="K70" s="13"/>
      <c r="L70" s="14"/>
    </row>
    <row r="71" customFormat="false" ht="15.75" hidden="false" customHeight="true" outlineLevel="0" collapsed="false">
      <c r="B71" s="12"/>
      <c r="C71" s="44" t="s">
        <v>105</v>
      </c>
      <c r="D71" s="44"/>
      <c r="E71" s="44"/>
      <c r="F71" s="44"/>
      <c r="G71" s="44" t="s">
        <v>106</v>
      </c>
      <c r="H71" s="44"/>
      <c r="I71" s="44"/>
      <c r="J71" s="44"/>
      <c r="K71" s="44"/>
      <c r="L71" s="14"/>
    </row>
    <row r="72" customFormat="false" ht="5.25" hidden="false" customHeight="true" outlineLevel="0" collapsed="false">
      <c r="B72" s="12"/>
      <c r="C72" s="45"/>
      <c r="D72" s="46"/>
      <c r="E72" s="46"/>
      <c r="F72" s="46"/>
      <c r="G72" s="46"/>
      <c r="H72" s="46"/>
      <c r="I72" s="46"/>
      <c r="J72" s="46"/>
      <c r="K72" s="47"/>
      <c r="L72" s="14"/>
    </row>
    <row r="73" customFormat="false" ht="15" hidden="false" customHeight="true" outlineLevel="0" collapsed="false">
      <c r="B73" s="12"/>
      <c r="C73" s="48" t="s">
        <v>107</v>
      </c>
      <c r="D73" s="49" t="s">
        <v>108</v>
      </c>
      <c r="E73" s="49"/>
      <c r="F73" s="49"/>
      <c r="G73" s="49"/>
      <c r="H73" s="49"/>
      <c r="I73" s="49"/>
      <c r="J73" s="49"/>
      <c r="K73" s="49"/>
      <c r="L73" s="14"/>
    </row>
    <row r="74" customFormat="false" ht="3.75" hidden="false" customHeight="true" outlineLevel="0" collapsed="false">
      <c r="B74" s="12"/>
      <c r="C74" s="48"/>
      <c r="D74" s="50"/>
      <c r="E74" s="50"/>
      <c r="F74" s="50"/>
      <c r="G74" s="50"/>
      <c r="H74" s="50"/>
      <c r="I74" s="50"/>
      <c r="J74" s="50"/>
      <c r="K74" s="51"/>
      <c r="L74" s="14"/>
    </row>
    <row r="75" customFormat="false" ht="15" hidden="false" customHeight="true" outlineLevel="0" collapsed="false">
      <c r="B75" s="12"/>
      <c r="C75" s="48" t="s">
        <v>109</v>
      </c>
      <c r="D75" s="50"/>
      <c r="E75" s="52" t="s">
        <v>110</v>
      </c>
      <c r="F75" s="50"/>
      <c r="G75" s="53" t="s">
        <v>111</v>
      </c>
      <c r="H75" s="54"/>
      <c r="I75" s="54"/>
      <c r="J75" s="55" t="s">
        <v>112</v>
      </c>
      <c r="K75" s="51"/>
      <c r="L75" s="14"/>
    </row>
    <row r="76" customFormat="false" ht="6.75" hidden="false" customHeight="true" outlineLevel="0" collapsed="false">
      <c r="B76" s="12"/>
      <c r="C76" s="48"/>
      <c r="D76" s="50"/>
      <c r="E76" s="50"/>
      <c r="F76" s="50"/>
      <c r="G76" s="50"/>
      <c r="H76" s="54"/>
      <c r="I76" s="54"/>
      <c r="J76" s="54"/>
      <c r="K76" s="56"/>
      <c r="L76" s="14"/>
    </row>
    <row r="77" customFormat="false" ht="15" hidden="false" customHeight="true" outlineLevel="0" collapsed="false">
      <c r="B77" s="12"/>
      <c r="C77" s="48" t="s">
        <v>113</v>
      </c>
      <c r="D77" s="50"/>
      <c r="E77" s="50"/>
      <c r="F77" s="50"/>
      <c r="G77" s="50"/>
      <c r="H77" s="54"/>
      <c r="I77" s="54"/>
      <c r="J77" s="54"/>
      <c r="K77" s="56"/>
      <c r="L77" s="14"/>
    </row>
    <row r="78" customFormat="false" ht="5.25" hidden="false" customHeight="true" outlineLevel="0" collapsed="false">
      <c r="B78" s="12"/>
      <c r="C78" s="57"/>
      <c r="D78" s="58"/>
      <c r="E78" s="58"/>
      <c r="F78" s="58"/>
      <c r="G78" s="58" t="s">
        <v>114</v>
      </c>
      <c r="H78" s="59"/>
      <c r="I78" s="59"/>
      <c r="J78" s="59"/>
      <c r="K78" s="60"/>
      <c r="L78" s="14"/>
    </row>
    <row r="79" customFormat="false" ht="18" hidden="false" customHeight="true" outlineLevel="0" collapsed="false">
      <c r="B79" s="12"/>
      <c r="C79" s="61" t="s">
        <v>115</v>
      </c>
      <c r="D79" s="61"/>
      <c r="E79" s="61"/>
      <c r="F79" s="61"/>
      <c r="G79" s="61" t="s">
        <v>116</v>
      </c>
      <c r="H79" s="61"/>
      <c r="I79" s="44" t="s">
        <v>117</v>
      </c>
      <c r="J79" s="44"/>
      <c r="K79" s="44"/>
      <c r="L79" s="14"/>
    </row>
    <row r="80" customFormat="false" ht="19.5" hidden="false" customHeight="true" outlineLevel="0" collapsed="false">
      <c r="B80" s="12"/>
      <c r="C80" s="61"/>
      <c r="D80" s="61"/>
      <c r="E80" s="61"/>
      <c r="F80" s="61"/>
      <c r="G80" s="61"/>
      <c r="H80" s="61"/>
      <c r="I80" s="44" t="s">
        <v>118</v>
      </c>
      <c r="J80" s="44"/>
      <c r="K80" s="44"/>
      <c r="L80" s="14"/>
    </row>
    <row r="81" customFormat="false" ht="21" hidden="false" customHeight="true" outlineLevel="0" collapsed="false">
      <c r="B81" s="12"/>
      <c r="C81" s="61" t="s">
        <v>119</v>
      </c>
      <c r="D81" s="61"/>
      <c r="E81" s="61"/>
      <c r="F81" s="61"/>
      <c r="G81" s="61" t="s">
        <v>116</v>
      </c>
      <c r="H81" s="61"/>
      <c r="I81" s="44" t="s">
        <v>117</v>
      </c>
      <c r="J81" s="44"/>
      <c r="K81" s="44"/>
      <c r="L81" s="14"/>
    </row>
    <row r="82" customFormat="false" ht="21.75" hidden="false" customHeight="true" outlineLevel="0" collapsed="false">
      <c r="B82" s="12"/>
      <c r="C82" s="61" t="s">
        <v>120</v>
      </c>
      <c r="D82" s="61"/>
      <c r="E82" s="61"/>
      <c r="F82" s="61"/>
      <c r="G82" s="61"/>
      <c r="H82" s="61"/>
      <c r="I82" s="44" t="s">
        <v>121</v>
      </c>
      <c r="J82" s="44"/>
      <c r="K82" s="44"/>
      <c r="L82" s="14"/>
    </row>
    <row r="83" customFormat="false" ht="12.75" hidden="false" customHeight="false" outlineLevel="0" collapsed="false">
      <c r="B83" s="62"/>
      <c r="C83" s="63"/>
      <c r="D83" s="63"/>
      <c r="E83" s="63"/>
      <c r="F83" s="63"/>
      <c r="G83" s="63"/>
      <c r="H83" s="63"/>
      <c r="I83" s="63"/>
      <c r="J83" s="63"/>
      <c r="K83" s="63"/>
      <c r="L83" s="64"/>
    </row>
  </sheetData>
  <mergeCells count="123">
    <mergeCell ref="B2:L2"/>
    <mergeCell ref="D5:H5"/>
    <mergeCell ref="I5:J5"/>
    <mergeCell ref="D6:E6"/>
    <mergeCell ref="D7:E7"/>
    <mergeCell ref="D8:E8"/>
    <mergeCell ref="J8:K8"/>
    <mergeCell ref="D11:H11"/>
    <mergeCell ref="J11:K11"/>
    <mergeCell ref="D12:H12"/>
    <mergeCell ref="J12:K12"/>
    <mergeCell ref="D13:H13"/>
    <mergeCell ref="I13:I14"/>
    <mergeCell ref="J13:K14"/>
    <mergeCell ref="D14:H14"/>
    <mergeCell ref="C17:K23"/>
    <mergeCell ref="C26:D26"/>
    <mergeCell ref="F26:G26"/>
    <mergeCell ref="I26:K26"/>
    <mergeCell ref="C27:K27"/>
    <mergeCell ref="C28:D28"/>
    <mergeCell ref="F28:G28"/>
    <mergeCell ref="I28:K28"/>
    <mergeCell ref="C29:D29"/>
    <mergeCell ref="F29:G29"/>
    <mergeCell ref="I29:K29"/>
    <mergeCell ref="C30:D30"/>
    <mergeCell ref="F30:G30"/>
    <mergeCell ref="I30:K30"/>
    <mergeCell ref="C31:D31"/>
    <mergeCell ref="F31:G31"/>
    <mergeCell ref="I31:K31"/>
    <mergeCell ref="C32:D32"/>
    <mergeCell ref="F32:G32"/>
    <mergeCell ref="I32:K32"/>
    <mergeCell ref="C33:D33"/>
    <mergeCell ref="F33:G33"/>
    <mergeCell ref="I33:K33"/>
    <mergeCell ref="C34:D34"/>
    <mergeCell ref="F34:G34"/>
    <mergeCell ref="I34:K34"/>
    <mergeCell ref="C35:D35"/>
    <mergeCell ref="F35:G35"/>
    <mergeCell ref="I35:K35"/>
    <mergeCell ref="C36:D36"/>
    <mergeCell ref="F36:G36"/>
    <mergeCell ref="I36:K36"/>
    <mergeCell ref="C37:D37"/>
    <mergeCell ref="F37:G37"/>
    <mergeCell ref="I37:K37"/>
    <mergeCell ref="C38:D38"/>
    <mergeCell ref="F38:G38"/>
    <mergeCell ref="I38:K38"/>
    <mergeCell ref="C39:D39"/>
    <mergeCell ref="F39:G39"/>
    <mergeCell ref="I39:K39"/>
    <mergeCell ref="C40:D40"/>
    <mergeCell ref="F40:G40"/>
    <mergeCell ref="I40:K40"/>
    <mergeCell ref="C41:K41"/>
    <mergeCell ref="C42:D42"/>
    <mergeCell ref="F42:G42"/>
    <mergeCell ref="I42:K42"/>
    <mergeCell ref="C43:D43"/>
    <mergeCell ref="F43:G43"/>
    <mergeCell ref="I43:K43"/>
    <mergeCell ref="C44:D44"/>
    <mergeCell ref="F44:G44"/>
    <mergeCell ref="I44:K44"/>
    <mergeCell ref="C45:D45"/>
    <mergeCell ref="F45:G45"/>
    <mergeCell ref="I45:K45"/>
    <mergeCell ref="C46:D46"/>
    <mergeCell ref="F46:G46"/>
    <mergeCell ref="I46:K46"/>
    <mergeCell ref="C47:D47"/>
    <mergeCell ref="F47:G47"/>
    <mergeCell ref="I47:K47"/>
    <mergeCell ref="C48:D48"/>
    <mergeCell ref="F48:G48"/>
    <mergeCell ref="I48:K48"/>
    <mergeCell ref="C49:D49"/>
    <mergeCell ref="F49:G49"/>
    <mergeCell ref="I49:K49"/>
    <mergeCell ref="C50:D50"/>
    <mergeCell ref="F50:G50"/>
    <mergeCell ref="I50:K50"/>
    <mergeCell ref="C51:D51"/>
    <mergeCell ref="F51:G51"/>
    <mergeCell ref="I51:K51"/>
    <mergeCell ref="C54:I54"/>
    <mergeCell ref="J54:K55"/>
    <mergeCell ref="C55:I55"/>
    <mergeCell ref="C56:I56"/>
    <mergeCell ref="J56:K56"/>
    <mergeCell ref="C59:D59"/>
    <mergeCell ref="E59:F59"/>
    <mergeCell ref="G59:H59"/>
    <mergeCell ref="I59:J59"/>
    <mergeCell ref="C60:G60"/>
    <mergeCell ref="H60:K60"/>
    <mergeCell ref="D61:K61"/>
    <mergeCell ref="C64:K64"/>
    <mergeCell ref="C66:K66"/>
    <mergeCell ref="D67:E67"/>
    <mergeCell ref="G67:H67"/>
    <mergeCell ref="J67:K67"/>
    <mergeCell ref="C68:E68"/>
    <mergeCell ref="F68:H68"/>
    <mergeCell ref="J68:K68"/>
    <mergeCell ref="C71:F71"/>
    <mergeCell ref="G71:K71"/>
    <mergeCell ref="D73:K73"/>
    <mergeCell ref="H74:I74"/>
    <mergeCell ref="H76:I76"/>
    <mergeCell ref="C79:F80"/>
    <mergeCell ref="G79:H80"/>
    <mergeCell ref="I79:K79"/>
    <mergeCell ref="I80:K80"/>
    <mergeCell ref="C81:F82"/>
    <mergeCell ref="G81:H82"/>
    <mergeCell ref="I81:K81"/>
    <mergeCell ref="I82:K82"/>
  </mergeCells>
  <conditionalFormatting sqref="D5:H5 D6:E8 G6:G8 I6:I8 K5:K7 D11:H14 J11:K14">
    <cfRule type="cellIs" priority="2" operator="equal" aboveAverage="0" equalAverage="0" bottom="0" percent="0" rank="0" text="" dxfId="0">
      <formula>""</formula>
    </cfRule>
  </conditionalFormatting>
  <conditionalFormatting sqref="D67:E67">
    <cfRule type="cellIs" priority="3" operator="equal" aboveAverage="0" equalAverage="0" bottom="0" percent="0" rank="0" text="" dxfId="1">
      <formula>""</formula>
    </cfRule>
  </conditionalFormatting>
  <conditionalFormatting sqref="G67:H67">
    <cfRule type="cellIs" priority="4" operator="equal" aboveAverage="0" equalAverage="0" bottom="0" percent="0" rank="0" text="" dxfId="2">
      <formula>""</formula>
    </cfRule>
  </conditionalFormatting>
  <conditionalFormatting sqref="J67:K67">
    <cfRule type="cellIs" priority="5" operator="equal" aboveAverage="0" equalAverage="0" bottom="0" percent="0" rank="0" text="" dxfId="3">
      <formula>""</formula>
    </cfRule>
  </conditionalFormatting>
  <conditionalFormatting sqref="J68:K68">
    <cfRule type="cellIs" priority="6" operator="equal" aboveAverage="0" equalAverage="0" bottom="0" percent="0" rank="0" text="" dxfId="4">
      <formula>""</formula>
    </cfRule>
  </conditionalFormatting>
  <hyperlinks>
    <hyperlink ref="C55" r:id="rId1" display="http://www.philips.com/shared/global/assets/Sustainability/rsl.pdf"/>
  </hyperlinks>
  <printOptions headings="false" gridLines="false" gridLinesSet="true" horizontalCentered="true" verticalCentered="true"/>
  <pageMargins left="0.39375" right="0.196527777777778" top="0.472222222222222" bottom="0.984027777777778" header="0.511811023622047" footer="0.511805555555556"/>
  <pageSetup paperSize="9" scale="100" fitToWidth="1" fitToHeight="1" pageOrder="downThenOver" orientation="portrait" blackAndWhite="false" draft="false" cellComments="none" horizontalDpi="300" verticalDpi="300" copies="1"/>
  <headerFooter differentFirst="false" differentOddEven="false">
    <oddHeader/>
    <oddFooter>&amp;LCLSB-1415-01  &amp;"Symbol,Regular"&amp;"Arial,Regular"KONINKLIJKE PHILIPS ELECTRONICS N.V. 2011 All rights are reserved. Reproduction in whole or in part is prohibited without the written consent of the copyright owner.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01" r:id="rId4" name="">
              <controlPr defaultSize="0" locked="1" autoFill="0" autoLine="0" autoPict="0" print="true" altText="Check Box 1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2" r:id="rId5" name="">
              <controlPr defaultSize="0" locked="1" autoFill="0" autoLine="0" autoPict="0" print="true" altText="Check Box 1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3" r:id="rId6" name="">
              <controlPr defaultSize="0" locked="1" autoFill="0" autoLine="0" autoPict="0" print="true" altText="Check Box 1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4" r:id="rId7" name="">
              <controlPr defaultSize="0" locked="1" autoFill="0" autoLine="0" autoPict="0" print="true" altText="Check Box 1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5" r:id="rId8" name="">
              <controlPr defaultSize="0" locked="1" autoFill="0" autoLine="0" autoPict="0" print="true" altText="Check Box 1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6" r:id="rId9" name="">
              <controlPr defaultSize="0" locked="1" autoFill="0" autoLine="0" autoPict="0" print="true" altText="Check Box 1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7" r:id="rId10" name="">
              <controlPr defaultSize="0" locked="1" autoFill="0" autoLine="0" autoPict="0" print="true" altText="Check Box 1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8" r:id="rId11" name="">
              <controlPr defaultSize="0" locked="1" autoFill="0" autoLine="0" autoPict="0" print="true" altText="Check Box 1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9" r:id="rId12" name="">
              <controlPr defaultSize="0" locked="1" autoFill="0" autoLine="0" autoPict="0" print="true" altText="Check Box 2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0" r:id="rId13" name="">
              <controlPr defaultSize="0" locked="1" autoFill="0" autoLine="0" autoPict="0" print="true" altText="Check Box 2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1" r:id="rId14" name="">
              <controlPr defaultSize="0" locked="1" autoFill="0" autoLine="0" autoPict="0" print="true" altText="Check Box 2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2" r:id="rId15" name="">
              <controlPr defaultSize="0" locked="1" autoFill="0" autoLine="0" autoPict="0" print="true" altText="Check Box 2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3" r:id="rId16" name="">
              <controlPr defaultSize="0" locked="1" autoFill="0" autoLine="0" autoPict="0" print="true" altText="Check Box 2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4" r:id="rId17" name="">
              <controlPr defaultSize="0" locked="1" autoFill="0" autoLine="0" autoPict="0" print="true" altText="Check Box 2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5" r:id="rId18" name="">
              <controlPr defaultSize="0" locked="1" autoFill="0" autoLine="0" autoPict="0" print="true" altText="Check Box 2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6" r:id="rId19" name="">
              <controlPr defaultSize="0" locked="1" autoFill="0" autoLine="0" autoPict="0" print="true" altText="Check Box 2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7" r:id="rId20" name="">
              <controlPr defaultSize="0" locked="1" autoFill="0" autoLine="0" autoPict="0" print="true" altText="Check Box 2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8" r:id="rId21" name="">
              <controlPr defaultSize="0" locked="1" autoFill="0" autoLine="0" autoPict="0" print="true" altText="Check Box 2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9" r:id="rId22" name="Yes">
              <controlPr defaultSize="0" locked="1" autoFill="0" autoLine="0" autoPict="0" print="true" altText="Check Box 3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0" r:id="rId23" name="No">
              <controlPr defaultSize="0" locked="1" autoFill="0" autoLine="0" autoPict="0" print="true" altText="Check Box 3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1" r:id="rId24" name="N/A">
              <controlPr defaultSize="0" locked="1" autoFill="0" autoLine="0" autoPict="0" print="true" altText="Check Box 3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2" r:id="rId25" name="Yes">
              <controlPr defaultSize="0" locked="1" autoFill="0" autoLine="0" autoPict="0" print="true" altText="Check Box 3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3" r:id="rId26" name="No">
              <controlPr defaultSize="0" locked="1" autoFill="0" autoLine="0" autoPict="0" print="true" altText="Check Box 3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4" r:id="rId27" name="">
              <controlPr defaultSize="0" locked="1" autoFill="0" autoLine="0" autoPict="0" print="true" altText="Check Box 3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5" r:id="rId28" name="">
              <controlPr defaultSize="0" locked="1" autoFill="0" autoLine="0" autoPict="0" print="true" altText="Check Box 3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6" r:id="rId29" name="">
              <controlPr defaultSize="0" locked="1" autoFill="0" autoLine="0" autoPict="0" print="true" altText="Check Box 3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7" r:id="rId30" name="">
              <controlPr defaultSize="0" locked="1" autoFill="0" autoLine="0" autoPict="0" print="true" altText="Check Box 3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8" r:id="rId31" name=" Yes">
              <controlPr defaultSize="0" locked="1" autoFill="0" autoLine="0" autoPict="0" print="true" altText="Check Box 3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9" r:id="rId32" name=" No">
              <controlPr defaultSize="0" locked="1" autoFill="0" autoLine="0" autoPict="0" print="true" altText="Check Box 4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0" r:id="rId33" name="">
              <controlPr defaultSize="0" locked="1" autoFill="0" autoLine="0" autoPict="0" print="true" altText="Check Box 4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1" r:id="rId34" name="">
              <controlPr defaultSize="0" locked="1" autoFill="0" autoLine="0" autoPict="0" print="true" altText="Check Box 4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2" r:id="rId35" name="">
              <controlPr defaultSize="0" locked="1" autoFill="0" autoLine="0" autoPict="0" print="true" altText="Check Box 4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3" r:id="rId36" name="">
              <controlPr defaultSize="0" locked="1" autoFill="0" autoLine="0" autoPict="0" print="true" altText="Check Box 4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4" r:id="rId37" name="">
              <controlPr defaultSize="0" locked="1" autoFill="0" autoLine="0" autoPict="0" print="true" altText="Check Box 4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5" r:id="rId38" name="">
              <controlPr defaultSize="0" locked="1" autoFill="0" autoLine="0" autoPict="0" print="true" altText="Check Box 4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6" r:id="rId39" name="">
              <controlPr defaultSize="0" locked="1" autoFill="0" autoLine="0" autoPict="0" print="true" altText="Check Box 4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7" r:id="rId40" name="">
              <controlPr defaultSize="0" locked="1" autoFill="0" autoLine="0" autoPict="0" print="true" altText="Check Box 4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8" r:id="rId41" name="">
              <controlPr defaultSize="0" locked="1" autoFill="0" autoLine="0" autoPict="0" print="true" altText="Check Box 4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9" r:id="rId42" name="">
              <controlPr defaultSize="0" locked="1" autoFill="0" autoLine="0" autoPict="0" print="true" altText="Check Box 5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0" r:id="rId43" name="Yes">
              <controlPr defaultSize="0" locked="1" autoFill="0" autoLine="0" autoPict="0" print="true" altText="Check Box 5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1" r:id="rId44" name="No">
              <controlPr defaultSize="0" locked="1" autoFill="0" autoLine="0" autoPict="0" print="true" altText="Check Box 5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2" r:id="rId45" name="">
              <controlPr defaultSize="0" locked="1" autoFill="0" autoLine="0" autoPict="0" print="true" altText="Check Box 53">
                <anchor moveWithCells="true" sizeWithCells="false">
                  <from>
                    <xdr:col>0</xdr:col>
                    <xdr:colOff>0</xdr:colOff>
                    <xdr:row>0</xdr:row>
                    <xdr:rowOff>0</xdr:rowOff>
                  </from>
                  <to>
                    <xdr:col>0</xdr:col>
                    <xdr:colOff>0</xdr:colOff>
                    <xdr:row>0</xdr:row>
                    <xdr:rowOff>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DB1079"/>
  <sheetViews>
    <sheetView showFormulas="false" showGridLines="true" showRowColHeaders="true" showZeros="true" rightToLeft="false" tabSelected="false" showOutlineSymbols="true" defaultGridColor="true" view="pageBreakPreview" topLeftCell="A1" colorId="64" zoomScale="100" zoomScaleNormal="95" zoomScalePageLayoutView="100" workbookViewId="0">
      <selection pane="topLeft" activeCell="AL29" activeCellId="0" sqref="AL29"/>
    </sheetView>
  </sheetViews>
  <sheetFormatPr defaultColWidth="9.15625" defaultRowHeight="12.75" zeroHeight="false" outlineLevelRow="0" outlineLevelCol="0"/>
  <cols>
    <col collapsed="false" customWidth="true" hidden="false" outlineLevel="0" max="2" min="1" style="321" width="2.71"/>
    <col collapsed="false" customWidth="true" hidden="false" outlineLevel="0" max="3" min="3" style="321" width="10.42"/>
    <col collapsed="false" customWidth="true" hidden="false" outlineLevel="0" max="4" min="4" style="578" width="8.86"/>
    <col collapsed="false" customWidth="true" hidden="false" outlineLevel="0" max="5" min="5" style="578" width="2.71"/>
    <col collapsed="false" customWidth="true" hidden="false" outlineLevel="0" max="6" min="6" style="321" width="7.57"/>
    <col collapsed="false" customWidth="true" hidden="false" outlineLevel="0" max="7" min="7" style="321" width="11.99"/>
    <col collapsed="false" customWidth="true" hidden="false" outlineLevel="0" max="8" min="8" style="579" width="2.71"/>
    <col collapsed="false" customWidth="true" hidden="false" outlineLevel="0" max="10" min="9" style="321" width="2.71"/>
    <col collapsed="false" customWidth="true" hidden="false" outlineLevel="0" max="14" min="11" style="321" width="9.71"/>
    <col collapsed="false" customWidth="true" hidden="true" outlineLevel="0" max="15" min="15" style="321" width="9.71"/>
    <col collapsed="false" customWidth="true" hidden="false" outlineLevel="0" max="16" min="16" style="321" width="9.71"/>
    <col collapsed="false" customWidth="true" hidden="false" outlineLevel="0" max="17" min="17" style="321" width="7.29"/>
    <col collapsed="false" customWidth="true" hidden="false" outlineLevel="0" max="18" min="18" style="321" width="10"/>
    <col collapsed="false" customWidth="true" hidden="false" outlineLevel="0" max="20" min="19" style="321" width="2.71"/>
    <col collapsed="false" customWidth="true" hidden="false" outlineLevel="0" max="21" min="21" style="321" width="87.71"/>
    <col collapsed="false" customWidth="true" hidden="true" outlineLevel="0" max="22" min="22" style="321" width="3.71"/>
    <col collapsed="false" customWidth="true" hidden="true" outlineLevel="0" max="23" min="23" style="321" width="12.29"/>
    <col collapsed="false" customWidth="false" hidden="true" outlineLevel="0" max="25" min="24" style="321" width="9.14"/>
    <col collapsed="false" customWidth="true" hidden="true" outlineLevel="0" max="26" min="26" style="321" width="9.58"/>
    <col collapsed="false" customWidth="false" hidden="true" outlineLevel="0" max="31" min="27" style="321" width="9.14"/>
    <col collapsed="false" customWidth="true" hidden="true" outlineLevel="0" max="32" min="32" style="321" width="16.57"/>
    <col collapsed="false" customWidth="false" hidden="true" outlineLevel="0" max="33" min="33" style="321" width="9.14"/>
    <col collapsed="false" customWidth="true" hidden="true" outlineLevel="0" max="34" min="34" style="321" width="44.42"/>
    <col collapsed="false" customWidth="false" hidden="true" outlineLevel="0" max="36" min="35" style="321" width="9.14"/>
    <col collapsed="false" customWidth="false" hidden="false" outlineLevel="0" max="1024" min="37" style="321" width="9.14"/>
  </cols>
  <sheetData>
    <row r="1" s="327" customFormat="true" ht="6" hidden="false" customHeight="true" outlineLevel="0" collapsed="false">
      <c r="A1" s="580"/>
      <c r="B1" s="581"/>
      <c r="C1" s="581"/>
      <c r="D1" s="582"/>
      <c r="E1" s="583"/>
      <c r="F1" s="581"/>
      <c r="G1" s="581"/>
      <c r="H1" s="584"/>
      <c r="I1" s="581"/>
      <c r="J1" s="581"/>
      <c r="K1" s="581"/>
      <c r="L1" s="581"/>
      <c r="M1" s="581"/>
      <c r="N1" s="581"/>
      <c r="O1" s="581"/>
      <c r="P1" s="581"/>
      <c r="Q1" s="581"/>
      <c r="R1" s="585"/>
      <c r="S1" s="585"/>
      <c r="T1" s="585"/>
      <c r="DB1" s="327" t="str">
        <f aca="false">CONCATENATE(F2," FOR THE MEASUREMENT OF:
 ",M4,"
 Week: ",M5)</f>
        <v>GRAPH TOOL CP, CPk, Short &amp; Long term Sigma, HISTOGRAPH, GAUSS GRAPH FOR THE MEASUREMENT OF:
 Week: </v>
      </c>
    </row>
    <row r="2" s="327" customFormat="true" ht="23.25" hidden="false" customHeight="true" outlineLevel="0" collapsed="false">
      <c r="A2" s="586" t="s">
        <v>491</v>
      </c>
      <c r="B2" s="586"/>
      <c r="C2" s="586"/>
      <c r="D2" s="586"/>
      <c r="E2" s="587"/>
      <c r="F2" s="588" t="s">
        <v>492</v>
      </c>
      <c r="G2" s="588"/>
      <c r="H2" s="588"/>
      <c r="I2" s="588"/>
      <c r="J2" s="588"/>
      <c r="K2" s="588"/>
      <c r="L2" s="588"/>
      <c r="M2" s="588"/>
      <c r="N2" s="588"/>
      <c r="O2" s="588"/>
      <c r="P2" s="588"/>
      <c r="Q2" s="588"/>
      <c r="R2" s="588"/>
      <c r="S2" s="588"/>
      <c r="T2" s="589"/>
      <c r="DB2" s="590" t="str">
        <f aca="false">CONCATENATE(C31," : ",G31)</f>
        <v>CP : </v>
      </c>
    </row>
    <row r="3" s="327" customFormat="true" ht="13.5" hidden="false" customHeight="true" outlineLevel="0" collapsed="false">
      <c r="A3" s="586"/>
      <c r="B3" s="586"/>
      <c r="C3" s="586"/>
      <c r="D3" s="586"/>
      <c r="E3" s="587"/>
      <c r="F3" s="591"/>
      <c r="G3" s="591"/>
      <c r="H3" s="591"/>
      <c r="I3" s="591"/>
      <c r="J3" s="591"/>
      <c r="K3" s="591"/>
      <c r="L3" s="591"/>
      <c r="M3" s="591"/>
      <c r="N3" s="591"/>
      <c r="O3" s="591"/>
      <c r="P3" s="591"/>
      <c r="Q3" s="591"/>
      <c r="R3" s="592"/>
      <c r="S3" s="592"/>
      <c r="T3" s="589"/>
      <c r="DB3" s="590" t="str">
        <f aca="false">CONCATENATE(C32," : ",G32)</f>
        <v>CPk : </v>
      </c>
    </row>
    <row r="4" s="327" customFormat="true" ht="13.5" hidden="false" customHeight="true" outlineLevel="0" collapsed="false">
      <c r="A4" s="586"/>
      <c r="B4" s="586"/>
      <c r="C4" s="586"/>
      <c r="D4" s="586"/>
      <c r="E4" s="587"/>
      <c r="F4" s="593" t="s">
        <v>493</v>
      </c>
      <c r="G4" s="594"/>
      <c r="H4" s="594"/>
      <c r="I4" s="591"/>
      <c r="J4" s="595" t="s">
        <v>494</v>
      </c>
      <c r="K4" s="595"/>
      <c r="L4" s="595"/>
      <c r="M4" s="596"/>
      <c r="N4" s="596"/>
      <c r="O4" s="596"/>
      <c r="P4" s="596"/>
      <c r="Q4" s="596"/>
      <c r="R4" s="596"/>
      <c r="S4" s="596"/>
      <c r="T4" s="597"/>
    </row>
    <row r="5" s="327" customFormat="true" ht="13.5" hidden="false" customHeight="true" outlineLevel="0" collapsed="false">
      <c r="A5" s="586"/>
      <c r="B5" s="586"/>
      <c r="C5" s="586"/>
      <c r="D5" s="586"/>
      <c r="E5" s="587"/>
      <c r="F5" s="598" t="s">
        <v>103</v>
      </c>
      <c r="G5" s="599"/>
      <c r="H5" s="599"/>
      <c r="I5" s="591"/>
      <c r="J5" s="600" t="s">
        <v>495</v>
      </c>
      <c r="K5" s="600"/>
      <c r="L5" s="600"/>
      <c r="M5" s="601"/>
      <c r="N5" s="601"/>
      <c r="O5" s="601"/>
      <c r="P5" s="601"/>
      <c r="Q5" s="601"/>
      <c r="R5" s="601"/>
      <c r="S5" s="601"/>
      <c r="T5" s="597"/>
    </row>
    <row r="6" s="327" customFormat="true" ht="6" hidden="false" customHeight="true" outlineLevel="0" collapsed="false">
      <c r="A6" s="602"/>
      <c r="B6" s="603"/>
      <c r="C6" s="603"/>
      <c r="D6" s="604"/>
      <c r="E6" s="605"/>
      <c r="F6" s="603"/>
      <c r="G6" s="603"/>
      <c r="H6" s="606"/>
      <c r="I6" s="603"/>
      <c r="J6" s="603"/>
      <c r="K6" s="603"/>
      <c r="L6" s="603"/>
      <c r="M6" s="603"/>
      <c r="N6" s="603"/>
      <c r="O6" s="603"/>
      <c r="P6" s="603"/>
      <c r="Q6" s="603"/>
      <c r="R6" s="603"/>
      <c r="S6" s="603"/>
      <c r="T6" s="607"/>
    </row>
    <row r="7" customFormat="false" ht="12.75" hidden="false" customHeight="false" outlineLevel="0" collapsed="false">
      <c r="A7" s="580"/>
      <c r="B7" s="581"/>
      <c r="C7" s="581"/>
      <c r="D7" s="583"/>
      <c r="E7" s="583"/>
      <c r="F7" s="581"/>
      <c r="G7" s="581"/>
      <c r="H7" s="584"/>
      <c r="I7" s="581"/>
      <c r="J7" s="581"/>
      <c r="K7" s="581"/>
      <c r="L7" s="581"/>
      <c r="M7" s="581"/>
      <c r="N7" s="581"/>
      <c r="O7" s="581"/>
      <c r="P7" s="581"/>
      <c r="Q7" s="581"/>
      <c r="R7" s="581"/>
      <c r="S7" s="581"/>
      <c r="T7" s="608"/>
      <c r="U7" s="327"/>
      <c r="V7" s="327"/>
      <c r="W7" s="327"/>
      <c r="X7" s="327"/>
      <c r="Y7" s="327"/>
      <c r="Z7" s="327"/>
      <c r="AA7" s="327"/>
      <c r="AB7" s="327"/>
      <c r="AC7" s="327"/>
      <c r="AD7" s="327"/>
      <c r="AE7" s="327"/>
      <c r="AF7" s="327"/>
      <c r="AG7" s="327"/>
      <c r="AH7" s="327"/>
      <c r="AI7" s="327"/>
      <c r="AJ7" s="327"/>
      <c r="AK7" s="327"/>
      <c r="AL7" s="327"/>
      <c r="AM7" s="327"/>
      <c r="AN7" s="327"/>
      <c r="AO7" s="327"/>
      <c r="AP7" s="327"/>
      <c r="AQ7" s="327"/>
      <c r="AR7" s="327"/>
      <c r="AS7" s="327"/>
      <c r="AT7" s="327"/>
      <c r="AU7" s="327"/>
      <c r="AV7" s="327"/>
      <c r="AW7" s="327"/>
      <c r="AX7" s="327"/>
      <c r="AY7" s="327"/>
      <c r="AZ7" s="327"/>
      <c r="BA7" s="327"/>
      <c r="BB7" s="327"/>
      <c r="BC7" s="327"/>
      <c r="BD7" s="327"/>
      <c r="BE7" s="327"/>
      <c r="BF7" s="327"/>
      <c r="BG7" s="327"/>
      <c r="BH7" s="327"/>
      <c r="BI7" s="327"/>
      <c r="BJ7" s="327"/>
      <c r="BK7" s="327"/>
      <c r="BL7" s="327"/>
      <c r="BM7" s="327"/>
      <c r="BN7" s="327"/>
      <c r="BO7" s="327"/>
      <c r="BP7" s="327"/>
      <c r="BQ7" s="327"/>
      <c r="BR7" s="327"/>
      <c r="BS7" s="327"/>
      <c r="BT7" s="327"/>
      <c r="BU7" s="327"/>
      <c r="BV7" s="327"/>
      <c r="BW7" s="327"/>
      <c r="BX7" s="327"/>
      <c r="BY7" s="327"/>
      <c r="BZ7" s="327"/>
      <c r="CA7" s="327"/>
      <c r="CB7" s="327"/>
      <c r="CC7" s="327"/>
      <c r="CD7" s="327"/>
      <c r="CE7" s="327"/>
      <c r="CF7" s="327"/>
      <c r="CG7" s="327"/>
      <c r="CH7" s="327"/>
      <c r="CI7" s="327"/>
      <c r="CJ7" s="327"/>
      <c r="CK7" s="327"/>
      <c r="CL7" s="327"/>
      <c r="CM7" s="327"/>
      <c r="CN7" s="327"/>
      <c r="CO7" s="327"/>
      <c r="CP7" s="327"/>
      <c r="CQ7" s="327"/>
      <c r="CR7" s="327"/>
      <c r="CS7" s="327"/>
      <c r="CT7" s="327"/>
      <c r="CU7" s="327"/>
      <c r="CV7" s="327"/>
      <c r="CW7" s="327"/>
      <c r="CX7" s="327"/>
      <c r="CY7" s="327"/>
      <c r="CZ7" s="327"/>
      <c r="DA7" s="327"/>
      <c r="DB7" s="327"/>
    </row>
    <row r="8" customFormat="false" ht="12.75" hidden="false" customHeight="false" outlineLevel="0" collapsed="false">
      <c r="A8" s="609"/>
      <c r="B8" s="610"/>
      <c r="C8" s="611"/>
      <c r="D8" s="612"/>
      <c r="E8" s="612"/>
      <c r="F8" s="611"/>
      <c r="G8" s="611"/>
      <c r="H8" s="613"/>
      <c r="I8" s="614"/>
      <c r="J8" s="610"/>
      <c r="K8" s="611"/>
      <c r="L8" s="611"/>
      <c r="M8" s="611"/>
      <c r="N8" s="611"/>
      <c r="O8" s="611"/>
      <c r="P8" s="611"/>
      <c r="Q8" s="611"/>
      <c r="R8" s="611"/>
      <c r="S8" s="613"/>
      <c r="T8" s="597"/>
      <c r="U8" s="327"/>
      <c r="V8" s="327"/>
      <c r="W8" s="327"/>
      <c r="X8" s="327"/>
      <c r="Y8" s="327"/>
      <c r="Z8" s="327"/>
      <c r="AA8" s="327"/>
      <c r="AB8" s="327"/>
      <c r="AC8" s="327"/>
      <c r="AD8" s="327"/>
      <c r="AE8" s="327"/>
      <c r="AF8" s="327"/>
      <c r="AG8" s="327"/>
      <c r="AH8" s="327"/>
      <c r="AI8" s="327"/>
      <c r="AJ8" s="327"/>
      <c r="AK8" s="327"/>
      <c r="AL8" s="327"/>
      <c r="AM8" s="327"/>
      <c r="AN8" s="327"/>
      <c r="AO8" s="327"/>
      <c r="AP8" s="327"/>
      <c r="AQ8" s="327"/>
      <c r="AR8" s="327"/>
      <c r="AS8" s="327"/>
      <c r="AT8" s="327"/>
      <c r="AU8" s="327"/>
      <c r="AV8" s="327"/>
      <c r="AW8" s="327"/>
      <c r="AX8" s="327"/>
      <c r="AY8" s="327"/>
      <c r="AZ8" s="327"/>
      <c r="BA8" s="327"/>
      <c r="BB8" s="327"/>
      <c r="BC8" s="327"/>
      <c r="BD8" s="327"/>
      <c r="BE8" s="327"/>
      <c r="BF8" s="327"/>
      <c r="BG8" s="327"/>
      <c r="BH8" s="327"/>
      <c r="BI8" s="327"/>
      <c r="BJ8" s="327"/>
      <c r="BK8" s="327"/>
      <c r="BL8" s="327"/>
      <c r="BM8" s="327"/>
      <c r="BN8" s="327"/>
      <c r="BO8" s="327"/>
      <c r="BP8" s="327"/>
      <c r="BQ8" s="327"/>
      <c r="BR8" s="327"/>
      <c r="BS8" s="327"/>
      <c r="BT8" s="327"/>
      <c r="BU8" s="327"/>
      <c r="BV8" s="327"/>
      <c r="BW8" s="327"/>
      <c r="BX8" s="327"/>
      <c r="BY8" s="327"/>
      <c r="BZ8" s="327"/>
      <c r="CA8" s="327"/>
      <c r="CB8" s="327"/>
      <c r="CC8" s="327"/>
      <c r="CD8" s="327"/>
      <c r="CE8" s="327"/>
      <c r="CF8" s="327"/>
      <c r="CG8" s="327"/>
      <c r="CH8" s="327"/>
      <c r="CI8" s="327"/>
      <c r="CJ8" s="327"/>
      <c r="CK8" s="327"/>
      <c r="CL8" s="327"/>
      <c r="CM8" s="327"/>
      <c r="CN8" s="327"/>
      <c r="CO8" s="327"/>
      <c r="CP8" s="327"/>
      <c r="CQ8" s="327"/>
      <c r="CR8" s="327"/>
      <c r="CS8" s="327"/>
      <c r="CT8" s="327"/>
      <c r="CU8" s="327"/>
      <c r="CV8" s="327"/>
      <c r="CW8" s="327"/>
      <c r="CX8" s="327"/>
      <c r="CY8" s="327"/>
      <c r="CZ8" s="327"/>
      <c r="DA8" s="327"/>
      <c r="DB8" s="327"/>
    </row>
    <row r="9" customFormat="false" ht="12.75" hidden="false" customHeight="false" outlineLevel="0" collapsed="false">
      <c r="A9" s="609"/>
      <c r="B9" s="615"/>
      <c r="C9" s="616" t="s">
        <v>496</v>
      </c>
      <c r="D9" s="616"/>
      <c r="E9" s="616"/>
      <c r="F9" s="616"/>
      <c r="G9" s="616"/>
      <c r="H9" s="617"/>
      <c r="I9" s="614"/>
      <c r="J9" s="618"/>
      <c r="K9" s="616" t="s">
        <v>497</v>
      </c>
      <c r="L9" s="616"/>
      <c r="M9" s="616"/>
      <c r="N9" s="616"/>
      <c r="O9" s="616"/>
      <c r="P9" s="616"/>
      <c r="Q9" s="616"/>
      <c r="R9" s="616"/>
      <c r="S9" s="619"/>
      <c r="T9" s="597"/>
      <c r="U9" s="327"/>
      <c r="V9" s="327"/>
      <c r="W9" s="327"/>
      <c r="X9" s="327"/>
      <c r="Y9" s="327"/>
      <c r="Z9" s="327"/>
      <c r="AA9" s="327"/>
      <c r="AB9" s="327"/>
      <c r="AC9" s="327"/>
      <c r="AD9" s="327"/>
      <c r="AE9" s="327"/>
      <c r="AF9" s="327"/>
      <c r="AG9" s="327"/>
      <c r="AH9" s="327"/>
      <c r="AI9" s="327"/>
      <c r="AJ9" s="327"/>
      <c r="AK9" s="327"/>
      <c r="AL9" s="327"/>
      <c r="AM9" s="327"/>
      <c r="AN9" s="327"/>
      <c r="AO9" s="327"/>
      <c r="AP9" s="327"/>
      <c r="AQ9" s="327"/>
      <c r="AR9" s="327"/>
      <c r="AS9" s="327"/>
      <c r="AT9" s="327"/>
      <c r="AU9" s="327"/>
      <c r="AV9" s="327"/>
      <c r="AW9" s="327"/>
      <c r="AX9" s="327"/>
      <c r="AY9" s="327"/>
      <c r="AZ9" s="327"/>
      <c r="BA9" s="327"/>
      <c r="BB9" s="327"/>
      <c r="BC9" s="327"/>
      <c r="BD9" s="327"/>
      <c r="BE9" s="327"/>
      <c r="BF9" s="327"/>
      <c r="BG9" s="327"/>
      <c r="BH9" s="327"/>
      <c r="BI9" s="327"/>
      <c r="BJ9" s="327"/>
      <c r="BK9" s="327"/>
      <c r="BL9" s="327"/>
      <c r="BM9" s="327"/>
      <c r="BN9" s="327"/>
      <c r="BO9" s="327"/>
      <c r="BP9" s="327"/>
      <c r="BQ9" s="327"/>
      <c r="BR9" s="327"/>
      <c r="BS9" s="327"/>
      <c r="BT9" s="327"/>
      <c r="BU9" s="327"/>
      <c r="BV9" s="327"/>
      <c r="BW9" s="327"/>
      <c r="BX9" s="327"/>
      <c r="BY9" s="327"/>
      <c r="BZ9" s="327"/>
      <c r="CA9" s="327"/>
      <c r="CB9" s="327"/>
      <c r="CC9" s="327"/>
      <c r="CD9" s="327"/>
      <c r="CE9" s="327"/>
      <c r="CF9" s="327"/>
      <c r="CG9" s="327"/>
      <c r="CH9" s="327"/>
      <c r="CI9" s="327"/>
      <c r="CJ9" s="327"/>
      <c r="CK9" s="327"/>
      <c r="CL9" s="327"/>
      <c r="CM9" s="327"/>
      <c r="CN9" s="327"/>
      <c r="CO9" s="327"/>
      <c r="CP9" s="327"/>
      <c r="CQ9" s="327"/>
      <c r="CR9" s="327"/>
      <c r="CS9" s="327"/>
      <c r="CT9" s="327"/>
      <c r="CU9" s="327"/>
      <c r="CV9" s="327"/>
      <c r="CW9" s="327"/>
      <c r="CX9" s="327"/>
      <c r="CY9" s="327"/>
      <c r="CZ9" s="327"/>
      <c r="DA9" s="327"/>
      <c r="DB9" s="327"/>
    </row>
    <row r="10" customFormat="false" ht="12.75" hidden="false" customHeight="false" outlineLevel="0" collapsed="false">
      <c r="A10" s="609"/>
      <c r="B10" s="615"/>
      <c r="C10" s="620" t="s">
        <v>498</v>
      </c>
      <c r="D10" s="620"/>
      <c r="E10" s="620"/>
      <c r="F10" s="620"/>
      <c r="G10" s="621"/>
      <c r="H10" s="617"/>
      <c r="I10" s="614"/>
      <c r="J10" s="622"/>
      <c r="K10" s="623" t="s">
        <v>216</v>
      </c>
      <c r="L10" s="624" t="s">
        <v>499</v>
      </c>
      <c r="M10" s="624" t="s">
        <v>500</v>
      </c>
      <c r="N10" s="625" t="s">
        <v>501</v>
      </c>
      <c r="O10" s="626"/>
      <c r="P10" s="625" t="s">
        <v>227</v>
      </c>
      <c r="Q10" s="627" t="s">
        <v>502</v>
      </c>
      <c r="R10" s="627"/>
      <c r="S10" s="619"/>
      <c r="T10" s="597"/>
      <c r="U10" s="327"/>
      <c r="V10" s="327"/>
      <c r="W10" s="327"/>
      <c r="X10" s="327"/>
      <c r="Y10" s="327"/>
      <c r="Z10" s="327"/>
      <c r="AA10" s="327"/>
      <c r="AB10" s="327"/>
      <c r="AC10" s="327"/>
      <c r="AD10" s="327"/>
      <c r="AE10" s="327"/>
      <c r="AF10" s="327"/>
      <c r="AG10" s="327"/>
      <c r="AH10" s="327"/>
      <c r="AI10" s="327"/>
      <c r="AJ10" s="327"/>
      <c r="AK10" s="327"/>
      <c r="AL10" s="327"/>
      <c r="AM10" s="327"/>
      <c r="AN10" s="327"/>
      <c r="AO10" s="327"/>
      <c r="AP10" s="327"/>
      <c r="AQ10" s="327"/>
      <c r="AR10" s="327"/>
      <c r="AS10" s="327"/>
      <c r="AT10" s="327"/>
      <c r="AU10" s="327"/>
      <c r="AV10" s="327"/>
      <c r="AW10" s="327"/>
      <c r="AX10" s="327"/>
      <c r="AY10" s="327"/>
      <c r="AZ10" s="327"/>
      <c r="BA10" s="327"/>
      <c r="BB10" s="327"/>
      <c r="BC10" s="327"/>
      <c r="BD10" s="327"/>
      <c r="BE10" s="327"/>
      <c r="BF10" s="327"/>
      <c r="BG10" s="327"/>
      <c r="BH10" s="327"/>
      <c r="BI10" s="327"/>
      <c r="BJ10" s="327"/>
      <c r="BK10" s="327"/>
      <c r="BL10" s="327"/>
      <c r="BM10" s="327"/>
      <c r="BN10" s="327"/>
      <c r="BO10" s="327"/>
      <c r="BP10" s="327"/>
      <c r="BQ10" s="327"/>
      <c r="BR10" s="327"/>
      <c r="BS10" s="327"/>
      <c r="BT10" s="327"/>
      <c r="BU10" s="327"/>
      <c r="BV10" s="327"/>
      <c r="BW10" s="327"/>
      <c r="BX10" s="327"/>
      <c r="BY10" s="327"/>
      <c r="BZ10" s="327"/>
      <c r="CA10" s="327"/>
      <c r="CB10" s="327"/>
      <c r="CC10" s="327"/>
      <c r="CD10" s="327"/>
      <c r="CE10" s="327"/>
      <c r="CF10" s="327"/>
      <c r="CG10" s="327"/>
      <c r="CH10" s="327"/>
      <c r="CI10" s="327"/>
      <c r="CJ10" s="327"/>
      <c r="CK10" s="327"/>
      <c r="CL10" s="327"/>
      <c r="CM10" s="327"/>
      <c r="CN10" s="327"/>
      <c r="CO10" s="327"/>
      <c r="CP10" s="327"/>
      <c r="CQ10" s="327"/>
      <c r="CR10" s="327"/>
      <c r="CS10" s="327"/>
      <c r="CT10" s="327"/>
      <c r="CU10" s="327"/>
      <c r="CV10" s="327"/>
      <c r="CW10" s="327"/>
      <c r="CX10" s="327"/>
      <c r="CY10" s="327"/>
      <c r="CZ10" s="327"/>
      <c r="DA10" s="327"/>
      <c r="DB10" s="327"/>
    </row>
    <row r="11" customFormat="false" ht="12.75" hidden="false" customHeight="false" outlineLevel="0" collapsed="false">
      <c r="A11" s="609"/>
      <c r="B11" s="615"/>
      <c r="C11" s="628" t="s">
        <v>503</v>
      </c>
      <c r="D11" s="628"/>
      <c r="E11" s="628"/>
      <c r="F11" s="628"/>
      <c r="G11" s="629"/>
      <c r="H11" s="617"/>
      <c r="I11" s="614"/>
      <c r="J11" s="622"/>
      <c r="K11" s="630" t="n">
        <f aca="false">IF($G$14="","",IF(V11&lt;=$G$15,V11,""))</f>
        <v>1</v>
      </c>
      <c r="L11" s="631" t="n">
        <f aca="false">IF(K11="","",ROUND(N11-(graph!$E$7/2),'Input measurements'!$H$5+1))</f>
        <v>21.955</v>
      </c>
      <c r="M11" s="631" t="n">
        <f aca="false">IF(L11="","",ROUND(N11+(graph!$E$7/2),'Input measurements'!$H$5+1))</f>
        <v>22.045</v>
      </c>
      <c r="N11" s="631" t="n">
        <f aca="false">IF(K11="","",ROUND(graph!$E$4,'Input measurements'!$H$5))</f>
        <v>22</v>
      </c>
      <c r="O11" s="632" t="n">
        <f aca="false">IF(K11="","",FREQUENCY('Input measurements'!$B$2:$B$502,M11))</f>
        <v>4</v>
      </c>
      <c r="P11" s="633" t="n">
        <f aca="false">IF(K11="","",O11-O10)</f>
        <v>4</v>
      </c>
      <c r="Q11" s="634" t="n">
        <f aca="false">IF(K11="","",W11)</f>
        <v>1.64180321640944</v>
      </c>
      <c r="R11" s="634"/>
      <c r="S11" s="619"/>
      <c r="T11" s="597"/>
      <c r="U11" s="327"/>
      <c r="V11" s="635" t="n">
        <v>1</v>
      </c>
      <c r="W11" s="636" t="n">
        <f aca="false">IF(K11="","",NORMDIST(N11,$G$22,$G$20,1)*$G$14)</f>
        <v>1.64180321640944</v>
      </c>
      <c r="X11" s="327"/>
      <c r="Y11" s="327"/>
      <c r="Z11" s="327"/>
      <c r="AA11" s="327"/>
      <c r="AB11" s="327"/>
      <c r="AC11" s="327"/>
      <c r="AD11" s="327"/>
      <c r="AE11" s="327"/>
      <c r="AF11" s="327"/>
      <c r="AG11" s="327"/>
      <c r="AH11" s="327"/>
      <c r="AI11" s="327"/>
      <c r="AJ11" s="327"/>
      <c r="AK11" s="327"/>
      <c r="AL11" s="327"/>
      <c r="AM11" s="327"/>
      <c r="AN11" s="327"/>
      <c r="AO11" s="327"/>
      <c r="AP11" s="327"/>
      <c r="AQ11" s="327"/>
      <c r="AR11" s="327"/>
      <c r="AS11" s="327"/>
      <c r="AT11" s="327"/>
      <c r="AU11" s="327"/>
      <c r="AV11" s="327"/>
      <c r="AW11" s="327"/>
      <c r="AX11" s="327"/>
      <c r="AY11" s="327"/>
      <c r="AZ11" s="327"/>
      <c r="BA11" s="327"/>
      <c r="BB11" s="327"/>
      <c r="BC11" s="327"/>
      <c r="BD11" s="327"/>
      <c r="BE11" s="327"/>
      <c r="BF11" s="327"/>
      <c r="BG11" s="327"/>
      <c r="BH11" s="327"/>
      <c r="BI11" s="327"/>
      <c r="BJ11" s="327"/>
      <c r="BK11" s="327"/>
      <c r="BL11" s="327"/>
      <c r="BM11" s="327"/>
      <c r="BN11" s="327"/>
      <c r="BO11" s="327"/>
      <c r="BP11" s="327"/>
      <c r="BQ11" s="327"/>
      <c r="BR11" s="327"/>
      <c r="BS11" s="327"/>
      <c r="BT11" s="327"/>
      <c r="BU11" s="327"/>
      <c r="BV11" s="327"/>
      <c r="BW11" s="327"/>
      <c r="BX11" s="327"/>
      <c r="BY11" s="327"/>
      <c r="BZ11" s="327"/>
      <c r="CA11" s="327"/>
      <c r="CB11" s="327"/>
      <c r="CC11" s="327"/>
      <c r="CD11" s="327"/>
      <c r="CE11" s="327"/>
      <c r="CF11" s="327"/>
      <c r="CG11" s="327"/>
      <c r="CH11" s="327"/>
      <c r="CI11" s="327"/>
      <c r="CJ11" s="327"/>
      <c r="CK11" s="327"/>
      <c r="CL11" s="327"/>
      <c r="CM11" s="327"/>
      <c r="CN11" s="327"/>
      <c r="CO11" s="327"/>
      <c r="CP11" s="327"/>
      <c r="CQ11" s="327"/>
      <c r="CR11" s="327"/>
      <c r="CS11" s="327"/>
      <c r="CT11" s="327"/>
      <c r="CU11" s="327"/>
      <c r="CV11" s="327"/>
      <c r="CW11" s="327"/>
      <c r="CX11" s="327"/>
      <c r="CY11" s="327"/>
      <c r="CZ11" s="327"/>
      <c r="DA11" s="327"/>
      <c r="DB11" s="327"/>
    </row>
    <row r="12" customFormat="false" ht="12.75" hidden="false" customHeight="false" outlineLevel="0" collapsed="false">
      <c r="A12" s="609"/>
      <c r="B12" s="615"/>
      <c r="C12" s="637"/>
      <c r="D12" s="638"/>
      <c r="E12" s="638"/>
      <c r="F12" s="637"/>
      <c r="G12" s="637"/>
      <c r="H12" s="617"/>
      <c r="I12" s="614"/>
      <c r="J12" s="622"/>
      <c r="K12" s="630" t="n">
        <f aca="false">IF($G$14="","",IF(V12&lt;=$G$15,V12,""))</f>
        <v>2</v>
      </c>
      <c r="L12" s="631" t="n">
        <f aca="false">IF(K12="","",ROUND(L11+graph!$E$7,'Input measurements'!$H$5+1))</f>
        <v>22.044</v>
      </c>
      <c r="M12" s="631" t="n">
        <f aca="false">IF(L12="","",ROUND(L12+graph!$E$7,'Input measurements'!$H$5+1))</f>
        <v>22.133</v>
      </c>
      <c r="N12" s="631" t="n">
        <f aca="false">IF(K12="","",ROUND(N11+graph!$E$7,'Input measurements'!$H$5))</f>
        <v>22.09</v>
      </c>
      <c r="O12" s="632" t="n">
        <f aca="false">IF(K12="","",FREQUENCY('Input measurements'!$B$2:$B$502,M12))</f>
        <v>4</v>
      </c>
      <c r="P12" s="633" t="n">
        <f aca="false">IF(K12="","",O12-O11)</f>
        <v>0</v>
      </c>
      <c r="Q12" s="634" t="n">
        <f aca="false">IF(K12="","",W12-W11)</f>
        <v>1.91190997982071</v>
      </c>
      <c r="R12" s="634"/>
      <c r="S12" s="619"/>
      <c r="T12" s="597"/>
      <c r="U12" s="327"/>
      <c r="V12" s="639" t="n">
        <v>2</v>
      </c>
      <c r="W12" s="640" t="n">
        <f aca="false">IF(K12="","",NORMDIST(N12,$G$22,$G$20,1)*$G$14)</f>
        <v>3.55371319623015</v>
      </c>
      <c r="X12" s="327"/>
      <c r="Y12" s="327"/>
      <c r="Z12" s="327"/>
      <c r="AA12" s="327"/>
      <c r="AB12" s="327"/>
      <c r="AC12" s="327"/>
      <c r="AD12" s="327"/>
      <c r="AE12" s="327"/>
      <c r="AF12" s="327"/>
      <c r="AG12" s="327"/>
      <c r="AH12" s="327"/>
      <c r="AI12" s="327"/>
      <c r="AJ12" s="327"/>
      <c r="AK12" s="327"/>
      <c r="AL12" s="327"/>
      <c r="AM12" s="327"/>
      <c r="AN12" s="327"/>
      <c r="AO12" s="327"/>
      <c r="AP12" s="327"/>
      <c r="AQ12" s="327"/>
      <c r="AR12" s="327"/>
      <c r="AS12" s="327"/>
      <c r="AT12" s="327"/>
      <c r="AU12" s="327"/>
      <c r="AV12" s="327"/>
      <c r="AW12" s="327"/>
      <c r="AX12" s="327"/>
      <c r="AY12" s="327"/>
      <c r="AZ12" s="327"/>
      <c r="BA12" s="327"/>
      <c r="BB12" s="327"/>
      <c r="BC12" s="327"/>
      <c r="BD12" s="327"/>
      <c r="BE12" s="327"/>
      <c r="BF12" s="327"/>
      <c r="BG12" s="327"/>
      <c r="BH12" s="327"/>
      <c r="BI12" s="327"/>
      <c r="BJ12" s="327"/>
      <c r="BK12" s="327"/>
      <c r="BL12" s="327"/>
      <c r="BM12" s="327"/>
      <c r="BN12" s="327"/>
      <c r="BO12" s="327"/>
      <c r="BP12" s="327"/>
      <c r="BQ12" s="327"/>
      <c r="BR12" s="327"/>
      <c r="BS12" s="327"/>
      <c r="BT12" s="327"/>
      <c r="BU12" s="327"/>
      <c r="BV12" s="327"/>
      <c r="BW12" s="327"/>
      <c r="BX12" s="327"/>
      <c r="BY12" s="327"/>
      <c r="BZ12" s="327"/>
      <c r="CA12" s="327"/>
      <c r="CB12" s="327"/>
      <c r="CC12" s="327"/>
      <c r="CD12" s="327"/>
      <c r="CE12" s="327"/>
      <c r="CF12" s="327"/>
      <c r="CG12" s="327"/>
      <c r="CH12" s="327"/>
      <c r="CI12" s="327"/>
      <c r="CJ12" s="327"/>
      <c r="CK12" s="327"/>
      <c r="CL12" s="327"/>
      <c r="CM12" s="327"/>
      <c r="CN12" s="327"/>
      <c r="CO12" s="327"/>
      <c r="CP12" s="327"/>
      <c r="CQ12" s="327"/>
      <c r="CR12" s="327"/>
      <c r="CS12" s="327"/>
      <c r="CT12" s="327"/>
      <c r="CU12" s="327"/>
      <c r="CV12" s="327"/>
      <c r="CW12" s="327"/>
      <c r="CX12" s="327"/>
      <c r="CY12" s="327"/>
      <c r="CZ12" s="327"/>
      <c r="DA12" s="327"/>
      <c r="DB12" s="327"/>
    </row>
    <row r="13" customFormat="false" ht="12.75" hidden="false" customHeight="false" outlineLevel="0" collapsed="false">
      <c r="A13" s="609"/>
      <c r="B13" s="615"/>
      <c r="C13" s="641" t="s">
        <v>504</v>
      </c>
      <c r="D13" s="641"/>
      <c r="E13" s="641"/>
      <c r="F13" s="641"/>
      <c r="G13" s="641"/>
      <c r="H13" s="617"/>
      <c r="I13" s="614"/>
      <c r="J13" s="622"/>
      <c r="K13" s="630" t="n">
        <f aca="false">IF($G$14="","",IF(V13&lt;=$G$15,V13,""))</f>
        <v>3</v>
      </c>
      <c r="L13" s="631" t="n">
        <f aca="false">IF(K13="","",ROUND(L12+graph!$E$7,'Input measurements'!$H$5+1))</f>
        <v>22.133</v>
      </c>
      <c r="M13" s="631" t="n">
        <f aca="false">IF(L13="","",ROUND(L13+graph!$E$7,'Input measurements'!$H$5+1))</f>
        <v>22.222</v>
      </c>
      <c r="N13" s="631" t="n">
        <f aca="false">IF(K13="","",ROUND(N12+graph!$E$7,'Input measurements'!$H$5))</f>
        <v>22.18</v>
      </c>
      <c r="O13" s="632" t="n">
        <f aca="false">IF(K13="","",FREQUENCY('Input measurements'!$B$2:$B$502,M13))</f>
        <v>5</v>
      </c>
      <c r="P13" s="633" t="n">
        <f aca="false">IF(K13="","",O13-O12)</f>
        <v>1</v>
      </c>
      <c r="Q13" s="634" t="n">
        <f aca="false">IF(K13="","",W13-W12)</f>
        <v>1.14675226825599</v>
      </c>
      <c r="R13" s="634"/>
      <c r="S13" s="619"/>
      <c r="T13" s="597"/>
      <c r="U13" s="327"/>
      <c r="V13" s="639" t="n">
        <v>3</v>
      </c>
      <c r="W13" s="640" t="n">
        <f aca="false">IF(K13="","",NORMDIST(N13,$G$22,$G$20,1)*$G$14)</f>
        <v>4.70046546448614</v>
      </c>
      <c r="X13" s="327"/>
      <c r="Y13" s="327"/>
      <c r="Z13" s="327"/>
      <c r="AA13" s="327"/>
      <c r="AB13" s="327"/>
      <c r="AC13" s="327"/>
      <c r="AD13" s="327"/>
      <c r="AE13" s="327"/>
      <c r="AF13" s="327"/>
      <c r="AG13" s="327"/>
      <c r="AH13" s="327"/>
      <c r="AI13" s="327"/>
      <c r="AJ13" s="327"/>
      <c r="AK13" s="327"/>
      <c r="AL13" s="327"/>
      <c r="AM13" s="327"/>
      <c r="AN13" s="327"/>
      <c r="AO13" s="327"/>
      <c r="AP13" s="327"/>
      <c r="AQ13" s="327"/>
      <c r="AR13" s="327"/>
      <c r="AS13" s="327"/>
      <c r="AT13" s="327"/>
      <c r="AU13" s="327"/>
      <c r="AV13" s="327"/>
      <c r="AW13" s="327"/>
      <c r="AX13" s="327"/>
      <c r="AY13" s="327"/>
      <c r="AZ13" s="327"/>
      <c r="BA13" s="327"/>
      <c r="BB13" s="327"/>
      <c r="BC13" s="327"/>
      <c r="BD13" s="327"/>
      <c r="BE13" s="327"/>
      <c r="BF13" s="327"/>
      <c r="BG13" s="327"/>
      <c r="BH13" s="327"/>
      <c r="BI13" s="327"/>
      <c r="BJ13" s="327"/>
      <c r="BK13" s="327"/>
      <c r="BL13" s="327"/>
      <c r="BM13" s="327"/>
      <c r="BN13" s="327"/>
      <c r="BO13" s="327"/>
      <c r="BP13" s="327"/>
      <c r="BQ13" s="327"/>
      <c r="BR13" s="327"/>
      <c r="BS13" s="327"/>
      <c r="BT13" s="327"/>
      <c r="BU13" s="327"/>
      <c r="BV13" s="327"/>
      <c r="BW13" s="327"/>
      <c r="BX13" s="327"/>
      <c r="BY13" s="327"/>
      <c r="BZ13" s="327"/>
      <c r="CA13" s="327"/>
      <c r="CB13" s="327"/>
      <c r="CC13" s="327"/>
      <c r="CD13" s="327"/>
      <c r="CE13" s="327"/>
      <c r="CF13" s="327"/>
      <c r="CG13" s="327"/>
      <c r="CH13" s="327"/>
      <c r="CI13" s="327"/>
      <c r="CJ13" s="327"/>
      <c r="CK13" s="327"/>
      <c r="CL13" s="327"/>
      <c r="CM13" s="327"/>
      <c r="CN13" s="327"/>
      <c r="CO13" s="327"/>
      <c r="CP13" s="327"/>
      <c r="CQ13" s="327"/>
      <c r="CR13" s="327"/>
      <c r="CS13" s="327"/>
      <c r="CT13" s="327"/>
      <c r="CU13" s="327"/>
      <c r="CV13" s="327"/>
      <c r="CW13" s="327"/>
      <c r="CX13" s="327"/>
      <c r="CY13" s="327"/>
      <c r="CZ13" s="327"/>
      <c r="DA13" s="327"/>
      <c r="DB13" s="327"/>
    </row>
    <row r="14" customFormat="false" ht="12.75" hidden="false" customHeight="false" outlineLevel="0" collapsed="false">
      <c r="A14" s="609"/>
      <c r="B14" s="615"/>
      <c r="C14" s="642" t="s">
        <v>505</v>
      </c>
      <c r="D14" s="642"/>
      <c r="E14" s="642"/>
      <c r="F14" s="642"/>
      <c r="G14" s="643" t="n">
        <f aca="false">IF('Input measurements'!A2="","",graph!$E$2)</f>
        <v>5</v>
      </c>
      <c r="H14" s="617"/>
      <c r="I14" s="614"/>
      <c r="J14" s="622"/>
      <c r="K14" s="630" t="str">
        <f aca="false">IF($G$14="","",IF(V14&lt;=$G$15,V14,""))</f>
        <v/>
      </c>
      <c r="L14" s="631" t="str">
        <f aca="false">IF(K14="","",ROUND(L13+graph!$E$7,'Input measurements'!$H$5+1))</f>
        <v/>
      </c>
      <c r="M14" s="631" t="str">
        <f aca="false">IF(L14="","",ROUND(L14+graph!$E$7,'Input measurements'!$H$5+1))</f>
        <v/>
      </c>
      <c r="N14" s="631" t="str">
        <f aca="false">IF(K14="","",ROUND(N13+graph!$E$7,'Input measurements'!$H$5))</f>
        <v/>
      </c>
      <c r="O14" s="632" t="str">
        <f aca="false">IF(K14="","",FREQUENCY('Input measurements'!$B$2:$B$502,M14))</f>
        <v/>
      </c>
      <c r="P14" s="633" t="str">
        <f aca="false">IF(K14="","",O14-O13)</f>
        <v/>
      </c>
      <c r="Q14" s="634" t="str">
        <f aca="false">IF(K14="","",W14-W13)</f>
        <v/>
      </c>
      <c r="R14" s="634"/>
      <c r="S14" s="619"/>
      <c r="T14" s="597"/>
      <c r="U14" s="327"/>
      <c r="V14" s="639" t="n">
        <v>4</v>
      </c>
      <c r="W14" s="640" t="str">
        <f aca="false">IF(K14="","",NORMDIST(N14,$G$22,$G$20,1)*$G$14)</f>
        <v/>
      </c>
      <c r="X14" s="327"/>
      <c r="Y14" s="327"/>
      <c r="Z14" s="327"/>
      <c r="AA14" s="327"/>
      <c r="AB14" s="327"/>
      <c r="AC14" s="327"/>
      <c r="AD14" s="327"/>
      <c r="AE14" s="327"/>
      <c r="AF14" s="327"/>
      <c r="AG14" s="327"/>
      <c r="AH14" s="327"/>
      <c r="AI14" s="327"/>
      <c r="AJ14" s="327"/>
      <c r="AK14" s="327"/>
      <c r="AL14" s="327"/>
      <c r="AM14" s="327"/>
      <c r="AN14" s="327"/>
      <c r="AO14" s="327"/>
      <c r="AP14" s="327"/>
      <c r="AQ14" s="327"/>
      <c r="AR14" s="327"/>
      <c r="AS14" s="327"/>
      <c r="AT14" s="327"/>
      <c r="AU14" s="327"/>
      <c r="AV14" s="327"/>
      <c r="AW14" s="327"/>
      <c r="AX14" s="327"/>
      <c r="AY14" s="327"/>
      <c r="AZ14" s="327"/>
      <c r="BA14" s="327"/>
      <c r="BB14" s="327"/>
      <c r="BC14" s="327"/>
      <c r="BD14" s="327"/>
      <c r="BE14" s="327"/>
      <c r="BF14" s="327"/>
      <c r="BG14" s="327"/>
      <c r="BH14" s="327"/>
      <c r="BI14" s="327"/>
      <c r="BJ14" s="327"/>
      <c r="BK14" s="327"/>
      <c r="BL14" s="327"/>
      <c r="BM14" s="327"/>
      <c r="BN14" s="327"/>
      <c r="BO14" s="327"/>
      <c r="BP14" s="327"/>
      <c r="BQ14" s="327"/>
      <c r="BR14" s="327"/>
      <c r="BS14" s="327"/>
      <c r="BT14" s="327"/>
      <c r="BU14" s="327"/>
      <c r="BV14" s="327"/>
      <c r="BW14" s="327"/>
      <c r="BX14" s="327"/>
      <c r="BY14" s="327"/>
      <c r="BZ14" s="327"/>
      <c r="CA14" s="327"/>
      <c r="CB14" s="327"/>
      <c r="CC14" s="327"/>
      <c r="CD14" s="327"/>
      <c r="CE14" s="327"/>
      <c r="CF14" s="327"/>
      <c r="CG14" s="327"/>
      <c r="CH14" s="327"/>
      <c r="CI14" s="327"/>
      <c r="CJ14" s="327"/>
      <c r="CK14" s="327"/>
      <c r="CL14" s="327"/>
      <c r="CM14" s="327"/>
      <c r="CN14" s="327"/>
      <c r="CO14" s="327"/>
      <c r="CP14" s="327"/>
      <c r="CQ14" s="327"/>
      <c r="CR14" s="327"/>
      <c r="CS14" s="327"/>
      <c r="CT14" s="327"/>
      <c r="CU14" s="327"/>
      <c r="CV14" s="327"/>
      <c r="CW14" s="327"/>
      <c r="CX14" s="327"/>
      <c r="CY14" s="327"/>
      <c r="CZ14" s="327"/>
      <c r="DA14" s="327"/>
      <c r="DB14" s="327"/>
    </row>
    <row r="15" customFormat="false" ht="12.75" hidden="false" customHeight="false" outlineLevel="0" collapsed="false">
      <c r="A15" s="609"/>
      <c r="B15" s="615"/>
      <c r="C15" s="644" t="s">
        <v>506</v>
      </c>
      <c r="D15" s="644"/>
      <c r="E15" s="644"/>
      <c r="F15" s="644"/>
      <c r="G15" s="645" t="n">
        <f aca="false">IF('result graph'!$G$14="","",graph!$E$3)</f>
        <v>3</v>
      </c>
      <c r="H15" s="617"/>
      <c r="I15" s="614"/>
      <c r="J15" s="622"/>
      <c r="K15" s="630" t="str">
        <f aca="false">IF($G$14="","",IF(V15&lt;=$G$15,V15,""))</f>
        <v/>
      </c>
      <c r="L15" s="631" t="str">
        <f aca="false">IF(K15="","",ROUND(L14+graph!$E$7,'Input measurements'!$H$5+1))</f>
        <v/>
      </c>
      <c r="M15" s="631" t="str">
        <f aca="false">IF(L15="","",ROUND(L15+graph!$E$7,'Input measurements'!$H$5+1))</f>
        <v/>
      </c>
      <c r="N15" s="631" t="str">
        <f aca="false">IF(K15="","",ROUND(N14+graph!$E$7,'Input measurements'!$H$5))</f>
        <v/>
      </c>
      <c r="O15" s="632" t="str">
        <f aca="false">IF(K15="","",FREQUENCY('Input measurements'!$B$2:$B$502,M15))</f>
        <v/>
      </c>
      <c r="P15" s="633" t="str">
        <f aca="false">IF(K15="","",O15-O14)</f>
        <v/>
      </c>
      <c r="Q15" s="634" t="str">
        <f aca="false">IF(K15="","",W15-W14)</f>
        <v/>
      </c>
      <c r="R15" s="634"/>
      <c r="S15" s="619"/>
      <c r="T15" s="597"/>
      <c r="U15" s="327"/>
      <c r="V15" s="639" t="n">
        <v>5</v>
      </c>
      <c r="W15" s="640" t="str">
        <f aca="false">IF(K15="","",NORMDIST(N15,$G$22,$G$20,1)*$G$14)</f>
        <v/>
      </c>
      <c r="X15" s="327"/>
      <c r="Y15" s="327"/>
      <c r="Z15" s="327"/>
      <c r="AA15" s="327"/>
      <c r="AB15" s="327"/>
      <c r="AC15" s="327"/>
      <c r="AD15" s="327"/>
      <c r="AE15" s="327"/>
      <c r="AF15" s="327"/>
      <c r="AG15" s="327"/>
      <c r="AH15" s="327"/>
      <c r="AI15" s="327"/>
      <c r="AJ15" s="327"/>
      <c r="AK15" s="327"/>
      <c r="AL15" s="327"/>
      <c r="AM15" s="327"/>
      <c r="AN15" s="327"/>
      <c r="AO15" s="327"/>
      <c r="AP15" s="327"/>
      <c r="AQ15" s="327"/>
      <c r="AR15" s="327"/>
      <c r="AS15" s="327"/>
      <c r="AT15" s="327"/>
      <c r="AU15" s="327"/>
      <c r="AV15" s="327"/>
      <c r="AW15" s="327"/>
      <c r="AX15" s="327"/>
      <c r="AY15" s="327"/>
      <c r="AZ15" s="327"/>
      <c r="BA15" s="327"/>
      <c r="BB15" s="327"/>
      <c r="BC15" s="327"/>
      <c r="BD15" s="327"/>
      <c r="BE15" s="327"/>
      <c r="BF15" s="327"/>
      <c r="BG15" s="327"/>
      <c r="BH15" s="327"/>
      <c r="BI15" s="327"/>
      <c r="BJ15" s="327"/>
      <c r="BK15" s="327"/>
      <c r="BL15" s="327"/>
      <c r="BM15" s="327"/>
      <c r="BN15" s="327"/>
      <c r="BO15" s="327"/>
      <c r="BP15" s="327"/>
      <c r="BQ15" s="327"/>
      <c r="BR15" s="327"/>
      <c r="BS15" s="327"/>
      <c r="BT15" s="327"/>
      <c r="BU15" s="327"/>
      <c r="BV15" s="327"/>
      <c r="BW15" s="327"/>
      <c r="BX15" s="327"/>
      <c r="BY15" s="327"/>
      <c r="BZ15" s="327"/>
      <c r="CA15" s="327"/>
      <c r="CB15" s="327"/>
      <c r="CC15" s="327"/>
      <c r="CD15" s="327"/>
      <c r="CE15" s="327"/>
      <c r="CF15" s="327"/>
      <c r="CG15" s="327"/>
      <c r="CH15" s="327"/>
      <c r="CI15" s="327"/>
      <c r="CJ15" s="327"/>
      <c r="CK15" s="327"/>
      <c r="CL15" s="327"/>
      <c r="CM15" s="327"/>
      <c r="CN15" s="327"/>
      <c r="CO15" s="327"/>
      <c r="CP15" s="327"/>
      <c r="CQ15" s="327"/>
      <c r="CR15" s="327"/>
      <c r="CS15" s="327"/>
      <c r="CT15" s="327"/>
      <c r="CU15" s="327"/>
      <c r="CV15" s="327"/>
      <c r="CW15" s="327"/>
      <c r="CX15" s="327"/>
      <c r="CY15" s="327"/>
      <c r="CZ15" s="327"/>
      <c r="DA15" s="327"/>
      <c r="DB15" s="327"/>
    </row>
    <row r="16" customFormat="false" ht="12.75" hidden="false" customHeight="false" outlineLevel="0" collapsed="false">
      <c r="A16" s="609"/>
      <c r="B16" s="615"/>
      <c r="C16" s="644" t="s">
        <v>507</v>
      </c>
      <c r="D16" s="644"/>
      <c r="E16" s="644"/>
      <c r="F16" s="644"/>
      <c r="G16" s="646" t="n">
        <f aca="false">IF($G$14="","",ROUND(MIN('Input measurements'!$B$2:$B$502),'Input measurements'!$H$5))</f>
        <v>22</v>
      </c>
      <c r="H16" s="617"/>
      <c r="I16" s="614"/>
      <c r="J16" s="622"/>
      <c r="K16" s="630" t="str">
        <f aca="false">IF($G$14="","",IF(V16&lt;=$G$15,V16,""))</f>
        <v/>
      </c>
      <c r="L16" s="631" t="str">
        <f aca="false">IF(K16="","",ROUND(L15+graph!$E$7,'Input measurements'!$H$5+1))</f>
        <v/>
      </c>
      <c r="M16" s="631" t="str">
        <f aca="false">IF(L16="","",ROUND(L16+graph!$E$7,'Input measurements'!$H$5+1))</f>
        <v/>
      </c>
      <c r="N16" s="631" t="str">
        <f aca="false">IF(K16="","",ROUND(N15+graph!$E$7,'Input measurements'!$H$5))</f>
        <v/>
      </c>
      <c r="O16" s="632" t="str">
        <f aca="false">IF(K16="","",FREQUENCY('Input measurements'!$B$2:$B$502,M16))</f>
        <v/>
      </c>
      <c r="P16" s="633" t="str">
        <f aca="false">IF(K16="","",O16-O15)</f>
        <v/>
      </c>
      <c r="Q16" s="634" t="str">
        <f aca="false">IF(K16="","",W16-W15)</f>
        <v/>
      </c>
      <c r="R16" s="634"/>
      <c r="S16" s="619"/>
      <c r="T16" s="597"/>
      <c r="U16" s="327"/>
      <c r="V16" s="639" t="n">
        <v>6</v>
      </c>
      <c r="W16" s="640" t="str">
        <f aca="false">IF(K16="","",NORMDIST(N16,$G$22,$G$20,1)*$G$14)</f>
        <v/>
      </c>
      <c r="X16" s="327"/>
      <c r="Y16" s="327"/>
      <c r="Z16" s="327"/>
      <c r="AA16" s="327"/>
      <c r="AB16" s="327"/>
      <c r="AC16" s="327"/>
      <c r="AD16" s="327"/>
      <c r="AE16" s="327"/>
      <c r="AF16" s="327"/>
      <c r="AG16" s="327"/>
      <c r="AH16" s="327"/>
      <c r="AI16" s="327"/>
      <c r="AJ16" s="327"/>
      <c r="AK16" s="327"/>
      <c r="AL16" s="327"/>
      <c r="AM16" s="327"/>
      <c r="AN16" s="327"/>
      <c r="AO16" s="327"/>
      <c r="AP16" s="327"/>
      <c r="AQ16" s="327"/>
      <c r="AR16" s="327"/>
      <c r="AS16" s="327"/>
      <c r="AT16" s="327"/>
      <c r="AU16" s="327"/>
      <c r="AV16" s="327"/>
      <c r="AW16" s="327"/>
      <c r="AX16" s="327"/>
      <c r="AY16" s="327"/>
      <c r="AZ16" s="327"/>
      <c r="BA16" s="327"/>
      <c r="BB16" s="327"/>
      <c r="BC16" s="327"/>
      <c r="BD16" s="327"/>
      <c r="BE16" s="327"/>
      <c r="BF16" s="327"/>
      <c r="BG16" s="327"/>
      <c r="BH16" s="327"/>
      <c r="BI16" s="327"/>
      <c r="BJ16" s="327"/>
      <c r="BK16" s="327"/>
      <c r="BL16" s="327"/>
      <c r="BM16" s="327"/>
      <c r="BN16" s="327"/>
      <c r="BO16" s="327"/>
      <c r="BP16" s="327"/>
      <c r="BQ16" s="327"/>
      <c r="BR16" s="327"/>
      <c r="BS16" s="327"/>
      <c r="BT16" s="327"/>
      <c r="BU16" s="327"/>
      <c r="BV16" s="327"/>
      <c r="BW16" s="327"/>
      <c r="BX16" s="327"/>
      <c r="BY16" s="327"/>
      <c r="BZ16" s="327"/>
      <c r="CA16" s="327"/>
      <c r="CB16" s="327"/>
      <c r="CC16" s="327"/>
      <c r="CD16" s="327"/>
      <c r="CE16" s="327"/>
      <c r="CF16" s="327"/>
      <c r="CG16" s="327"/>
      <c r="CH16" s="327"/>
      <c r="CI16" s="327"/>
      <c r="CJ16" s="327"/>
      <c r="CK16" s="327"/>
      <c r="CL16" s="327"/>
      <c r="CM16" s="327"/>
      <c r="CN16" s="327"/>
      <c r="CO16" s="327"/>
      <c r="CP16" s="327"/>
      <c r="CQ16" s="327"/>
      <c r="CR16" s="327"/>
      <c r="CS16" s="327"/>
      <c r="CT16" s="327"/>
      <c r="CU16" s="327"/>
      <c r="CV16" s="327"/>
      <c r="CW16" s="327"/>
      <c r="CX16" s="327"/>
      <c r="CY16" s="327"/>
      <c r="CZ16" s="327"/>
      <c r="DA16" s="327"/>
      <c r="DB16" s="327"/>
    </row>
    <row r="17" customFormat="false" ht="12.75" hidden="false" customHeight="false" outlineLevel="0" collapsed="false">
      <c r="A17" s="609"/>
      <c r="B17" s="615"/>
      <c r="C17" s="644" t="s">
        <v>508</v>
      </c>
      <c r="D17" s="644"/>
      <c r="E17" s="644"/>
      <c r="F17" s="644"/>
      <c r="G17" s="646" t="n">
        <f aca="false">IF($G$14="","",ROUND(MAX('Input measurements'!$B$2:$B$502),'Input measurements'!$H$5))</f>
        <v>22.2</v>
      </c>
      <c r="H17" s="617"/>
      <c r="I17" s="614"/>
      <c r="J17" s="622"/>
      <c r="K17" s="630" t="str">
        <f aca="false">IF($G$14="","",IF(V17&lt;=$G$15,V17,""))</f>
        <v/>
      </c>
      <c r="L17" s="631" t="str">
        <f aca="false">IF(K17="","",ROUND(L16+graph!$E$7,'Input measurements'!$H$5+1))</f>
        <v/>
      </c>
      <c r="M17" s="631" t="str">
        <f aca="false">IF(L17="","",ROUND(L17+graph!$E$7,'Input measurements'!$H$5+1))</f>
        <v/>
      </c>
      <c r="N17" s="631" t="str">
        <f aca="false">IF(K17="","",ROUND(N16+graph!$E$7,'Input measurements'!$H$5))</f>
        <v/>
      </c>
      <c r="O17" s="632" t="str">
        <f aca="false">IF(K17="","",FREQUENCY('Input measurements'!$B$2:$B$502,M17))</f>
        <v/>
      </c>
      <c r="P17" s="633" t="str">
        <f aca="false">IF(K17="","",O17-O16)</f>
        <v/>
      </c>
      <c r="Q17" s="634" t="str">
        <f aca="false">IF(K17="","",W17-W16)</f>
        <v/>
      </c>
      <c r="R17" s="634"/>
      <c r="S17" s="619"/>
      <c r="T17" s="597"/>
      <c r="U17" s="327"/>
      <c r="V17" s="639" t="n">
        <v>7</v>
      </c>
      <c r="W17" s="640" t="str">
        <f aca="false">IF(K17="","",NORMDIST(N17,$G$22,$G$20,1)*$G$14)</f>
        <v/>
      </c>
      <c r="X17" s="327"/>
      <c r="Y17" s="327"/>
      <c r="Z17" s="327"/>
      <c r="AA17" s="327"/>
      <c r="AB17" s="327"/>
      <c r="AC17" s="327"/>
      <c r="AD17" s="327"/>
      <c r="AE17" s="327"/>
      <c r="AF17" s="327"/>
      <c r="AG17" s="327"/>
      <c r="AH17" s="327"/>
      <c r="AI17" s="327"/>
      <c r="AJ17" s="327"/>
      <c r="AK17" s="327"/>
      <c r="AL17" s="327"/>
      <c r="AM17" s="327"/>
      <c r="AN17" s="327"/>
      <c r="AO17" s="327"/>
      <c r="AP17" s="327"/>
      <c r="AQ17" s="327"/>
      <c r="AR17" s="327"/>
      <c r="AS17" s="327"/>
      <c r="AT17" s="327"/>
      <c r="AU17" s="327"/>
      <c r="AV17" s="327"/>
      <c r="AW17" s="327"/>
      <c r="AX17" s="327"/>
      <c r="AY17" s="327"/>
      <c r="AZ17" s="327"/>
      <c r="BA17" s="327"/>
      <c r="BB17" s="327"/>
      <c r="BC17" s="327"/>
      <c r="BD17" s="327"/>
      <c r="BE17" s="327"/>
      <c r="BF17" s="327"/>
      <c r="BG17" s="327"/>
      <c r="BH17" s="327"/>
      <c r="BI17" s="327"/>
      <c r="BJ17" s="327"/>
      <c r="BK17" s="327"/>
      <c r="BL17" s="327"/>
      <c r="BM17" s="327"/>
      <c r="BN17" s="327"/>
      <c r="BO17" s="327"/>
      <c r="BP17" s="327"/>
      <c r="BQ17" s="327"/>
      <c r="BR17" s="327"/>
      <c r="BS17" s="327"/>
      <c r="BT17" s="327"/>
      <c r="BU17" s="327"/>
      <c r="BV17" s="327"/>
      <c r="BW17" s="327"/>
      <c r="BX17" s="327"/>
      <c r="BY17" s="327"/>
      <c r="BZ17" s="327"/>
      <c r="CA17" s="327"/>
      <c r="CB17" s="327"/>
      <c r="CC17" s="327"/>
      <c r="CD17" s="327"/>
      <c r="CE17" s="327"/>
      <c r="CF17" s="327"/>
      <c r="CG17" s="327"/>
      <c r="CH17" s="327"/>
      <c r="CI17" s="327"/>
      <c r="CJ17" s="327"/>
      <c r="CK17" s="327"/>
      <c r="CL17" s="327"/>
      <c r="CM17" s="327"/>
      <c r="CN17" s="327"/>
      <c r="CO17" s="327"/>
      <c r="CP17" s="327"/>
      <c r="CQ17" s="327"/>
      <c r="CR17" s="327"/>
      <c r="CS17" s="327"/>
      <c r="CT17" s="327"/>
      <c r="CU17" s="327"/>
      <c r="CV17" s="327"/>
      <c r="CW17" s="327"/>
      <c r="CX17" s="327"/>
      <c r="CY17" s="327"/>
      <c r="CZ17" s="327"/>
      <c r="DA17" s="327"/>
      <c r="DB17" s="327"/>
    </row>
    <row r="18" customFormat="false" ht="12.75" hidden="false" customHeight="false" outlineLevel="0" collapsed="false">
      <c r="A18" s="609"/>
      <c r="B18" s="615"/>
      <c r="C18" s="644" t="s">
        <v>257</v>
      </c>
      <c r="D18" s="644"/>
      <c r="E18" s="644"/>
      <c r="F18" s="644"/>
      <c r="G18" s="646" t="n">
        <f aca="false">IF($G$14="","",ROUND(graph!$E$5-graph!$E$4,'Input measurements'!$H$5))</f>
        <v>0.2</v>
      </c>
      <c r="H18" s="617"/>
      <c r="I18" s="614"/>
      <c r="J18" s="622"/>
      <c r="K18" s="630" t="str">
        <f aca="false">IF($G$14="","",IF(V18&lt;=$G$15,V18,""))</f>
        <v/>
      </c>
      <c r="L18" s="631" t="str">
        <f aca="false">IF(K18="","",ROUND(L17+graph!$E$7,'Input measurements'!$H$5+1))</f>
        <v/>
      </c>
      <c r="M18" s="631" t="str">
        <f aca="false">IF(L18="","",ROUND(L18+graph!$E$7,'Input measurements'!$H$5+1))</f>
        <v/>
      </c>
      <c r="N18" s="631" t="str">
        <f aca="false">IF(K18="","",ROUND(N17+graph!$E$7,'Input measurements'!$H$5))</f>
        <v/>
      </c>
      <c r="O18" s="632" t="str">
        <f aca="false">IF(K18="","",FREQUENCY('Input measurements'!$B$2:$B$502,M18))</f>
        <v/>
      </c>
      <c r="P18" s="633" t="str">
        <f aca="false">IF(K18="","",O18-O17)</f>
        <v/>
      </c>
      <c r="Q18" s="634" t="str">
        <f aca="false">IF(K18="","",W18-W17)</f>
        <v/>
      </c>
      <c r="R18" s="634"/>
      <c r="S18" s="619"/>
      <c r="T18" s="597"/>
      <c r="U18" s="327"/>
      <c r="V18" s="639" t="n">
        <v>8</v>
      </c>
      <c r="W18" s="640" t="str">
        <f aca="false">IF(K18="","",NORMDIST(N18,$G$22,$G$20,1)*$G$14)</f>
        <v/>
      </c>
      <c r="X18" s="327"/>
      <c r="Y18" s="327"/>
      <c r="Z18" s="327"/>
      <c r="AA18" s="327"/>
      <c r="AB18" s="327"/>
      <c r="AC18" s="327"/>
      <c r="AD18" s="327"/>
      <c r="AE18" s="327"/>
      <c r="AF18" s="327"/>
      <c r="AG18" s="327"/>
      <c r="AH18" s="327"/>
      <c r="AI18" s="327"/>
      <c r="AJ18" s="327"/>
      <c r="AK18" s="327"/>
      <c r="AL18" s="327"/>
      <c r="AM18" s="327"/>
      <c r="AN18" s="327"/>
      <c r="AO18" s="327"/>
      <c r="AP18" s="327"/>
      <c r="AQ18" s="327"/>
      <c r="AR18" s="327"/>
      <c r="AS18" s="327"/>
      <c r="AT18" s="327"/>
      <c r="AU18" s="327"/>
      <c r="AV18" s="327"/>
      <c r="AW18" s="327"/>
      <c r="AX18" s="327"/>
      <c r="AY18" s="327"/>
      <c r="AZ18" s="327"/>
      <c r="BA18" s="327"/>
      <c r="BB18" s="327"/>
      <c r="BC18" s="327"/>
      <c r="BD18" s="327"/>
      <c r="BE18" s="327"/>
      <c r="BF18" s="327"/>
      <c r="BG18" s="327"/>
      <c r="BH18" s="327"/>
      <c r="BI18" s="327"/>
      <c r="BJ18" s="327"/>
      <c r="BK18" s="327"/>
      <c r="BL18" s="327"/>
      <c r="BM18" s="327"/>
      <c r="BN18" s="327"/>
      <c r="BO18" s="327"/>
      <c r="BP18" s="327"/>
      <c r="BQ18" s="327"/>
      <c r="BR18" s="327"/>
      <c r="BS18" s="327"/>
      <c r="BT18" s="327"/>
      <c r="BU18" s="327"/>
      <c r="BV18" s="327"/>
      <c r="BW18" s="327"/>
      <c r="BX18" s="327"/>
      <c r="BY18" s="327"/>
      <c r="BZ18" s="327"/>
      <c r="CA18" s="327"/>
      <c r="CB18" s="327"/>
      <c r="CC18" s="327"/>
      <c r="CD18" s="327"/>
      <c r="CE18" s="327"/>
      <c r="CF18" s="327"/>
      <c r="CG18" s="327"/>
      <c r="CH18" s="327"/>
      <c r="CI18" s="327"/>
      <c r="CJ18" s="327"/>
      <c r="CK18" s="327"/>
      <c r="CL18" s="327"/>
      <c r="CM18" s="327"/>
      <c r="CN18" s="327"/>
      <c r="CO18" s="327"/>
      <c r="CP18" s="327"/>
      <c r="CQ18" s="327"/>
      <c r="CR18" s="327"/>
      <c r="CS18" s="327"/>
      <c r="CT18" s="327"/>
      <c r="CU18" s="327"/>
      <c r="CV18" s="327"/>
      <c r="CW18" s="327"/>
      <c r="CX18" s="327"/>
      <c r="CY18" s="327"/>
      <c r="CZ18" s="327"/>
      <c r="DA18" s="327"/>
      <c r="DB18" s="327"/>
    </row>
    <row r="19" customFormat="false" ht="12.75" hidden="false" customHeight="false" outlineLevel="0" collapsed="false">
      <c r="A19" s="609"/>
      <c r="B19" s="615"/>
      <c r="C19" s="644" t="s">
        <v>509</v>
      </c>
      <c r="D19" s="644"/>
      <c r="E19" s="644"/>
      <c r="F19" s="644"/>
      <c r="G19" s="646" t="n">
        <f aca="false">IF($G$14="","",ROUND($G$18/SQRT($G$14),'Input measurements'!$H$5))</f>
        <v>0.09</v>
      </c>
      <c r="H19" s="617"/>
      <c r="I19" s="614"/>
      <c r="J19" s="622"/>
      <c r="K19" s="630" t="str">
        <f aca="false">IF($G$14="","",IF(V19&lt;=$G$15,V19,""))</f>
        <v/>
      </c>
      <c r="L19" s="631" t="str">
        <f aca="false">IF(K19="","",ROUND(L18+graph!$E$7,'Input measurements'!$H$5+1))</f>
        <v/>
      </c>
      <c r="M19" s="631" t="str">
        <f aca="false">IF(L19="","",ROUND(L19+graph!$E$7,'Input measurements'!$H$5+1))</f>
        <v/>
      </c>
      <c r="N19" s="631" t="str">
        <f aca="false">IF(K19="","",ROUND(N18+graph!$E$7,'Input measurements'!$H$5))</f>
        <v/>
      </c>
      <c r="O19" s="632" t="str">
        <f aca="false">IF(K19="","",FREQUENCY('Input measurements'!$B$2:$B$502,M19))</f>
        <v/>
      </c>
      <c r="P19" s="633" t="str">
        <f aca="false">IF(K19="","",O19-O18)</f>
        <v/>
      </c>
      <c r="Q19" s="634" t="str">
        <f aca="false">IF(K19="","",W19-W18)</f>
        <v/>
      </c>
      <c r="R19" s="634"/>
      <c r="S19" s="619"/>
      <c r="T19" s="597"/>
      <c r="U19" s="327"/>
      <c r="V19" s="639" t="n">
        <v>9</v>
      </c>
      <c r="W19" s="640" t="str">
        <f aca="false">IF(K19="","",NORMDIST(N19,$G$22,$G$20,1)*$G$14)</f>
        <v/>
      </c>
      <c r="X19" s="327"/>
      <c r="Y19" s="327"/>
      <c r="Z19" s="327"/>
      <c r="AA19" s="327"/>
      <c r="AB19" s="327"/>
      <c r="AC19" s="327"/>
      <c r="AD19" s="327"/>
      <c r="AE19" s="327"/>
      <c r="AF19" s="327"/>
      <c r="AG19" s="327"/>
      <c r="AH19" s="327"/>
      <c r="AI19" s="327"/>
      <c r="AJ19" s="327"/>
      <c r="AK19" s="327"/>
      <c r="AL19" s="327"/>
      <c r="AM19" s="327"/>
      <c r="AN19" s="327"/>
      <c r="AO19" s="327"/>
      <c r="AP19" s="327"/>
      <c r="AQ19" s="327"/>
      <c r="AR19" s="327"/>
      <c r="AS19" s="327"/>
      <c r="AT19" s="327"/>
      <c r="AU19" s="327"/>
      <c r="AV19" s="327"/>
      <c r="AW19" s="327"/>
      <c r="AX19" s="327"/>
      <c r="AY19" s="327"/>
      <c r="AZ19" s="327"/>
      <c r="BA19" s="327"/>
      <c r="BB19" s="327"/>
      <c r="BC19" s="327"/>
      <c r="BD19" s="327"/>
      <c r="BE19" s="327"/>
      <c r="BF19" s="327"/>
      <c r="BG19" s="327"/>
      <c r="BH19" s="327"/>
      <c r="BI19" s="327"/>
      <c r="BJ19" s="327"/>
      <c r="BK19" s="327"/>
      <c r="BL19" s="327"/>
      <c r="BM19" s="327"/>
      <c r="BN19" s="327"/>
      <c r="BO19" s="327"/>
      <c r="BP19" s="327"/>
      <c r="BQ19" s="327"/>
      <c r="BR19" s="327"/>
      <c r="BS19" s="327"/>
      <c r="BT19" s="327"/>
      <c r="BU19" s="327"/>
      <c r="BV19" s="327"/>
      <c r="BW19" s="327"/>
      <c r="BX19" s="327"/>
      <c r="BY19" s="327"/>
      <c r="BZ19" s="327"/>
      <c r="CA19" s="327"/>
      <c r="CB19" s="327"/>
      <c r="CC19" s="327"/>
      <c r="CD19" s="327"/>
      <c r="CE19" s="327"/>
      <c r="CF19" s="327"/>
      <c r="CG19" s="327"/>
      <c r="CH19" s="327"/>
      <c r="CI19" s="327"/>
      <c r="CJ19" s="327"/>
      <c r="CK19" s="327"/>
      <c r="CL19" s="327"/>
      <c r="CM19" s="327"/>
      <c r="CN19" s="327"/>
      <c r="CO19" s="327"/>
      <c r="CP19" s="327"/>
      <c r="CQ19" s="327"/>
      <c r="CR19" s="327"/>
      <c r="CS19" s="327"/>
      <c r="CT19" s="327"/>
      <c r="CU19" s="327"/>
      <c r="CV19" s="327"/>
      <c r="CW19" s="327"/>
      <c r="CX19" s="327"/>
      <c r="CY19" s="327"/>
      <c r="CZ19" s="327"/>
      <c r="DA19" s="327"/>
      <c r="DB19" s="327"/>
    </row>
    <row r="20" customFormat="false" ht="12.75" hidden="false" customHeight="false" outlineLevel="0" collapsed="false">
      <c r="A20" s="609"/>
      <c r="B20" s="615"/>
      <c r="C20" s="644" t="s">
        <v>510</v>
      </c>
      <c r="D20" s="644"/>
      <c r="E20" s="644"/>
      <c r="F20" s="644"/>
      <c r="G20" s="646" t="n">
        <f aca="false">IF($G$14="","",ROUND(STDEV('Input measurements'!$B$2:$B$502),'Input measurements'!$H$5))</f>
        <v>0.09</v>
      </c>
      <c r="H20" s="617"/>
      <c r="I20" s="614"/>
      <c r="J20" s="622"/>
      <c r="K20" s="630" t="str">
        <f aca="false">IF($G$14="","",IF(V20&lt;=$G$15,V20,""))</f>
        <v/>
      </c>
      <c r="L20" s="631" t="str">
        <f aca="false">IF(K20="","",ROUND(L19+graph!$E$7,'Input measurements'!$H$5+1))</f>
        <v/>
      </c>
      <c r="M20" s="631" t="str">
        <f aca="false">IF(L20="","",ROUND(L20+graph!$E$7,'Input measurements'!$H$5+1))</f>
        <v/>
      </c>
      <c r="N20" s="631" t="str">
        <f aca="false">IF(K20="","",ROUND(N19+graph!$E$7,'Input measurements'!$H$5))</f>
        <v/>
      </c>
      <c r="O20" s="632" t="str">
        <f aca="false">IF(K20="","",FREQUENCY('Input measurements'!$B$2:$B$502,M20))</f>
        <v/>
      </c>
      <c r="P20" s="633" t="str">
        <f aca="false">IF(K20="","",O20-O19)</f>
        <v/>
      </c>
      <c r="Q20" s="634" t="str">
        <f aca="false">IF(K20="","",W20-W19)</f>
        <v/>
      </c>
      <c r="R20" s="634"/>
      <c r="S20" s="619"/>
      <c r="T20" s="597"/>
      <c r="U20" s="327"/>
      <c r="V20" s="639" t="n">
        <v>10</v>
      </c>
      <c r="W20" s="640" t="str">
        <f aca="false">IF(K20="","",NORMDIST(N20,$G$22,$G$20,1)*$G$14)</f>
        <v/>
      </c>
      <c r="X20" s="327"/>
      <c r="Y20" s="327"/>
      <c r="Z20" s="327"/>
      <c r="AA20" s="327"/>
      <c r="AB20" s="327"/>
      <c r="AC20" s="327"/>
      <c r="AD20" s="327"/>
      <c r="AE20" s="327"/>
      <c r="AF20" s="327"/>
      <c r="AG20" s="327"/>
      <c r="AH20" s="327"/>
      <c r="AI20" s="327"/>
      <c r="AJ20" s="327"/>
      <c r="AK20" s="327"/>
      <c r="AL20" s="327"/>
      <c r="AM20" s="327"/>
      <c r="AN20" s="327"/>
      <c r="AO20" s="327"/>
      <c r="AP20" s="327"/>
      <c r="AQ20" s="327"/>
      <c r="AR20" s="327"/>
      <c r="AS20" s="327"/>
      <c r="AT20" s="327"/>
      <c r="AU20" s="327"/>
      <c r="AV20" s="327"/>
      <c r="AW20" s="327"/>
      <c r="AX20" s="327"/>
      <c r="AY20" s="327"/>
      <c r="AZ20" s="327"/>
      <c r="BA20" s="327"/>
      <c r="BB20" s="327"/>
      <c r="BC20" s="327"/>
      <c r="BD20" s="327"/>
      <c r="BE20" s="327"/>
      <c r="BF20" s="327"/>
      <c r="BG20" s="327"/>
      <c r="BH20" s="327"/>
      <c r="BI20" s="327"/>
      <c r="BJ20" s="327"/>
      <c r="BK20" s="327"/>
      <c r="BL20" s="327"/>
      <c r="BM20" s="327"/>
      <c r="BN20" s="327"/>
      <c r="BO20" s="327"/>
      <c r="BP20" s="327"/>
      <c r="BQ20" s="327"/>
      <c r="BR20" s="327"/>
      <c r="BS20" s="327"/>
      <c r="BT20" s="327"/>
      <c r="BU20" s="327"/>
      <c r="BV20" s="327"/>
      <c r="BW20" s="327"/>
      <c r="BX20" s="327"/>
      <c r="BY20" s="327"/>
      <c r="BZ20" s="327"/>
      <c r="CA20" s="327"/>
      <c r="CB20" s="327"/>
      <c r="CC20" s="327"/>
      <c r="CD20" s="327"/>
      <c r="CE20" s="327"/>
      <c r="CF20" s="327"/>
      <c r="CG20" s="327"/>
      <c r="CH20" s="327"/>
      <c r="CI20" s="327"/>
      <c r="CJ20" s="327"/>
      <c r="CK20" s="327"/>
      <c r="CL20" s="327"/>
      <c r="CM20" s="327"/>
      <c r="CN20" s="327"/>
      <c r="CO20" s="327"/>
      <c r="CP20" s="327"/>
      <c r="CQ20" s="327"/>
      <c r="CR20" s="327"/>
      <c r="CS20" s="327"/>
      <c r="CT20" s="327"/>
      <c r="CU20" s="327"/>
      <c r="CV20" s="327"/>
      <c r="CW20" s="327"/>
      <c r="CX20" s="327"/>
      <c r="CY20" s="327"/>
      <c r="CZ20" s="327"/>
      <c r="DA20" s="327"/>
      <c r="DB20" s="327"/>
    </row>
    <row r="21" customFormat="false" ht="12.75" hidden="false" customHeight="false" outlineLevel="0" collapsed="false">
      <c r="A21" s="609"/>
      <c r="B21" s="615"/>
      <c r="C21" s="644" t="s">
        <v>511</v>
      </c>
      <c r="D21" s="644"/>
      <c r="E21" s="644"/>
      <c r="F21" s="644"/>
      <c r="G21" s="646" t="str">
        <f aca="false">IF($G$14="","",ROUND($G$20-CONFIDENCE(0.05,$G$20,$G$14),'Input measurements'!$H$5)&amp;"  -  "&amp;ROUND($G$20+CONFIDENCE(0.05,$G$20,$G$14),'Input measurements'!$H$5))</f>
        <v>0,01  -  0,17</v>
      </c>
      <c r="H21" s="617"/>
      <c r="I21" s="614"/>
      <c r="J21" s="622"/>
      <c r="K21" s="630" t="str">
        <f aca="false">IF($G$14="","",IF(V21&lt;=$G$15,V21,""))</f>
        <v/>
      </c>
      <c r="L21" s="631" t="str">
        <f aca="false">IF(K21="","",ROUND(L20+graph!$E$7,'Input measurements'!$H$5+1))</f>
        <v/>
      </c>
      <c r="M21" s="631" t="str">
        <f aca="false">IF(L21="","",ROUND(L21+graph!$E$7,'Input measurements'!$H$5+1))</f>
        <v/>
      </c>
      <c r="N21" s="631" t="str">
        <f aca="false">IF(K21="","",ROUND(N20+graph!$E$7,'Input measurements'!$H$5))</f>
        <v/>
      </c>
      <c r="O21" s="632" t="str">
        <f aca="false">IF(K21="","",FREQUENCY('Input measurements'!$B$2:$B$502,M21))</f>
        <v/>
      </c>
      <c r="P21" s="633" t="str">
        <f aca="false">IF(K21="","",O21-O20)</f>
        <v/>
      </c>
      <c r="Q21" s="634" t="str">
        <f aca="false">IF(K21="","",W21-W20)</f>
        <v/>
      </c>
      <c r="R21" s="634"/>
      <c r="S21" s="619"/>
      <c r="T21" s="597"/>
      <c r="U21" s="327"/>
      <c r="V21" s="639" t="n">
        <v>11</v>
      </c>
      <c r="W21" s="640" t="str">
        <f aca="false">IF(K21="","",NORMDIST(N21,$G$22,$G$20,1)*$G$14)</f>
        <v/>
      </c>
      <c r="X21" s="327"/>
      <c r="Y21" s="327"/>
      <c r="Z21" s="327"/>
      <c r="AA21" s="327"/>
      <c r="AB21" s="327"/>
      <c r="AC21" s="327"/>
      <c r="AD21" s="327"/>
      <c r="AE21" s="327"/>
      <c r="AF21" s="327"/>
      <c r="AG21" s="327"/>
      <c r="AH21" s="327"/>
      <c r="AI21" s="327"/>
      <c r="AJ21" s="327"/>
      <c r="AK21" s="327"/>
      <c r="AL21" s="327"/>
      <c r="AM21" s="327"/>
      <c r="AN21" s="327"/>
      <c r="AO21" s="327"/>
      <c r="AP21" s="327"/>
      <c r="AQ21" s="327"/>
      <c r="AR21" s="327"/>
      <c r="AS21" s="327"/>
      <c r="AT21" s="327"/>
      <c r="AU21" s="327"/>
      <c r="AV21" s="327"/>
      <c r="AW21" s="327"/>
      <c r="AX21" s="327"/>
      <c r="AY21" s="327"/>
      <c r="AZ21" s="327"/>
      <c r="BA21" s="327"/>
      <c r="BB21" s="327"/>
      <c r="BC21" s="327"/>
      <c r="BD21" s="327"/>
      <c r="BE21" s="327"/>
      <c r="BF21" s="327"/>
      <c r="BG21" s="327"/>
      <c r="BH21" s="327"/>
      <c r="BI21" s="327"/>
      <c r="BJ21" s="327"/>
      <c r="BK21" s="327"/>
      <c r="BL21" s="327"/>
      <c r="BM21" s="327"/>
      <c r="BN21" s="327"/>
      <c r="BO21" s="327"/>
      <c r="BP21" s="327"/>
      <c r="BQ21" s="327"/>
      <c r="BR21" s="327"/>
      <c r="BS21" s="327"/>
      <c r="BT21" s="327"/>
      <c r="BU21" s="327"/>
      <c r="BV21" s="327"/>
      <c r="BW21" s="327"/>
      <c r="BX21" s="327"/>
      <c r="BY21" s="327"/>
      <c r="BZ21" s="327"/>
      <c r="CA21" s="327"/>
      <c r="CB21" s="327"/>
      <c r="CC21" s="327"/>
      <c r="CD21" s="327"/>
      <c r="CE21" s="327"/>
      <c r="CF21" s="327"/>
      <c r="CG21" s="327"/>
      <c r="CH21" s="327"/>
      <c r="CI21" s="327"/>
      <c r="CJ21" s="327"/>
      <c r="CK21" s="327"/>
      <c r="CL21" s="327"/>
      <c r="CM21" s="327"/>
      <c r="CN21" s="327"/>
      <c r="CO21" s="327"/>
      <c r="CP21" s="327"/>
      <c r="CQ21" s="327"/>
      <c r="CR21" s="327"/>
      <c r="CS21" s="327"/>
      <c r="CT21" s="327"/>
      <c r="CU21" s="327"/>
      <c r="CV21" s="327"/>
      <c r="CW21" s="327"/>
      <c r="CX21" s="327"/>
      <c r="CY21" s="327"/>
      <c r="CZ21" s="327"/>
      <c r="DA21" s="327"/>
      <c r="DB21" s="327"/>
    </row>
    <row r="22" customFormat="false" ht="12.75" hidden="false" customHeight="false" outlineLevel="0" collapsed="false">
      <c r="A22" s="609"/>
      <c r="B22" s="615"/>
      <c r="C22" s="647" t="s">
        <v>512</v>
      </c>
      <c r="D22" s="647"/>
      <c r="E22" s="647"/>
      <c r="F22" s="647"/>
      <c r="G22" s="648" t="n">
        <f aca="false">IF($G$14="","",ROUND(AVERAGE('Input measurements'!$B$2:$B$502),'Input measurements'!$H$5))</f>
        <v>22.04</v>
      </c>
      <c r="H22" s="617"/>
      <c r="I22" s="614"/>
      <c r="J22" s="622"/>
      <c r="K22" s="630" t="str">
        <f aca="false">IF($G$14="","",IF(V22&lt;=$G$15,V22,""))</f>
        <v/>
      </c>
      <c r="L22" s="631" t="str">
        <f aca="false">IF(K22="","",ROUND(L21+graph!$E$7,'Input measurements'!$H$5+1))</f>
        <v/>
      </c>
      <c r="M22" s="631" t="str">
        <f aca="false">IF(L22="","",ROUND(L22+graph!$E$7,'Input measurements'!$H$5+1))</f>
        <v/>
      </c>
      <c r="N22" s="631" t="str">
        <f aca="false">IF(K22="","",ROUND(N21+graph!$E$7,'Input measurements'!$H$5))</f>
        <v/>
      </c>
      <c r="O22" s="632" t="str">
        <f aca="false">IF(K22="","",FREQUENCY('Input measurements'!$B$2:$B$502,M22))</f>
        <v/>
      </c>
      <c r="P22" s="633" t="str">
        <f aca="false">IF(K22="","",O22-O21)</f>
        <v/>
      </c>
      <c r="Q22" s="634" t="str">
        <f aca="false">IF(K22="","",W22-W21)</f>
        <v/>
      </c>
      <c r="R22" s="634"/>
      <c r="S22" s="619"/>
      <c r="T22" s="597"/>
      <c r="U22" s="327"/>
      <c r="V22" s="639" t="n">
        <v>12</v>
      </c>
      <c r="W22" s="640" t="str">
        <f aca="false">IF(K22="","",NORMDIST(N22,$G$22,$G$20,1)*$G$14)</f>
        <v/>
      </c>
      <c r="X22" s="327"/>
      <c r="Y22" s="327"/>
      <c r="Z22" s="327"/>
      <c r="AA22" s="327"/>
      <c r="AB22" s="327"/>
      <c r="AC22" s="327"/>
      <c r="AD22" s="327"/>
      <c r="AE22" s="327"/>
      <c r="AF22" s="327"/>
      <c r="AG22" s="327"/>
      <c r="AH22" s="327"/>
      <c r="AI22" s="327"/>
      <c r="AJ22" s="327"/>
      <c r="AK22" s="327"/>
      <c r="AL22" s="327"/>
      <c r="AM22" s="327"/>
      <c r="AN22" s="327"/>
      <c r="AO22" s="327"/>
      <c r="AP22" s="327"/>
      <c r="AQ22" s="327"/>
      <c r="AR22" s="327"/>
      <c r="AS22" s="327"/>
      <c r="AT22" s="327"/>
      <c r="AU22" s="327"/>
      <c r="AV22" s="327"/>
      <c r="AW22" s="327"/>
      <c r="AX22" s="327"/>
      <c r="AY22" s="327"/>
      <c r="AZ22" s="327"/>
      <c r="BA22" s="327"/>
      <c r="BB22" s="327"/>
      <c r="BC22" s="327"/>
      <c r="BD22" s="327"/>
      <c r="BE22" s="327"/>
      <c r="BF22" s="327"/>
      <c r="BG22" s="327"/>
      <c r="BH22" s="327"/>
      <c r="BI22" s="327"/>
      <c r="BJ22" s="327"/>
      <c r="BK22" s="327"/>
      <c r="BL22" s="327"/>
      <c r="BM22" s="327"/>
      <c r="BN22" s="327"/>
      <c r="BO22" s="327"/>
      <c r="BP22" s="327"/>
      <c r="BQ22" s="327"/>
      <c r="BR22" s="327"/>
      <c r="BS22" s="327"/>
      <c r="BT22" s="327"/>
      <c r="BU22" s="327"/>
      <c r="BV22" s="327"/>
      <c r="BW22" s="327"/>
      <c r="BX22" s="327"/>
      <c r="BY22" s="327"/>
      <c r="BZ22" s="327"/>
      <c r="CA22" s="327"/>
      <c r="CB22" s="327"/>
      <c r="CC22" s="327"/>
      <c r="CD22" s="327"/>
      <c r="CE22" s="327"/>
      <c r="CF22" s="327"/>
      <c r="CG22" s="327"/>
      <c r="CH22" s="327"/>
      <c r="CI22" s="327"/>
      <c r="CJ22" s="327"/>
      <c r="CK22" s="327"/>
      <c r="CL22" s="327"/>
      <c r="CM22" s="327"/>
      <c r="CN22" s="327"/>
      <c r="CO22" s="327"/>
      <c r="CP22" s="327"/>
      <c r="CQ22" s="327"/>
      <c r="CR22" s="327"/>
      <c r="CS22" s="327"/>
      <c r="CT22" s="327"/>
      <c r="CU22" s="327"/>
      <c r="CV22" s="327"/>
      <c r="CW22" s="327"/>
      <c r="CX22" s="327"/>
      <c r="CY22" s="327"/>
      <c r="CZ22" s="327"/>
      <c r="DA22" s="327"/>
      <c r="DB22" s="327"/>
    </row>
    <row r="23" customFormat="false" ht="12.75" hidden="false" customHeight="false" outlineLevel="0" collapsed="false">
      <c r="A23" s="609"/>
      <c r="B23" s="615"/>
      <c r="C23" s="649"/>
      <c r="D23" s="650"/>
      <c r="E23" s="650"/>
      <c r="F23" s="649"/>
      <c r="G23" s="649"/>
      <c r="H23" s="617"/>
      <c r="I23" s="614"/>
      <c r="J23" s="622"/>
      <c r="K23" s="630" t="str">
        <f aca="false">IF($G$14="","",IF(V23&lt;=$G$15,V23,""))</f>
        <v/>
      </c>
      <c r="L23" s="631" t="str">
        <f aca="false">IF(K23="","",ROUND(L22+graph!$E$7,'Input measurements'!$H$5+1))</f>
        <v/>
      </c>
      <c r="M23" s="631" t="str">
        <f aca="false">IF(L23="","",ROUND(L23+graph!$E$7,'Input measurements'!$H$5+1))</f>
        <v/>
      </c>
      <c r="N23" s="631" t="str">
        <f aca="false">IF(K23="","",ROUND(N22+graph!$E$7,'Input measurements'!$H$5))</f>
        <v/>
      </c>
      <c r="O23" s="632" t="str">
        <f aca="false">IF(K23="","",FREQUENCY('Input measurements'!$B$2:$B$502,M23))</f>
        <v/>
      </c>
      <c r="P23" s="633" t="str">
        <f aca="false">IF(K23="","",O23-O22)</f>
        <v/>
      </c>
      <c r="Q23" s="634" t="str">
        <f aca="false">IF(K23="","",W23-W22)</f>
        <v/>
      </c>
      <c r="R23" s="634"/>
      <c r="S23" s="619"/>
      <c r="T23" s="597"/>
      <c r="U23" s="327"/>
      <c r="V23" s="639" t="n">
        <v>13</v>
      </c>
      <c r="W23" s="640" t="str">
        <f aca="false">IF(K23="","",NORMDIST(N23,$G$22,$G$20,1)*$G$14)</f>
        <v/>
      </c>
      <c r="X23" s="327"/>
      <c r="Y23" s="327"/>
      <c r="Z23" s="327"/>
      <c r="AA23" s="327"/>
      <c r="AB23" s="327"/>
      <c r="AC23" s="327"/>
      <c r="AD23" s="327"/>
      <c r="AE23" s="327"/>
      <c r="AF23" s="327"/>
      <c r="AG23" s="327"/>
      <c r="AH23" s="327"/>
      <c r="AI23" s="327"/>
      <c r="AJ23" s="327"/>
      <c r="AK23" s="327"/>
      <c r="AL23" s="327"/>
      <c r="AM23" s="327"/>
      <c r="AN23" s="327"/>
      <c r="AO23" s="327"/>
      <c r="AP23" s="327"/>
      <c r="AQ23" s="327"/>
      <c r="AR23" s="327"/>
      <c r="AS23" s="327"/>
      <c r="AT23" s="327"/>
      <c r="AU23" s="327"/>
      <c r="AV23" s="327"/>
      <c r="AW23" s="327"/>
      <c r="AX23" s="327"/>
      <c r="AY23" s="327"/>
      <c r="AZ23" s="327"/>
      <c r="BA23" s="327"/>
      <c r="BB23" s="327"/>
      <c r="BC23" s="327"/>
      <c r="BD23" s="327"/>
      <c r="BE23" s="327"/>
      <c r="BF23" s="327"/>
      <c r="BG23" s="327"/>
      <c r="BH23" s="327"/>
      <c r="BI23" s="327"/>
      <c r="BJ23" s="327"/>
      <c r="BK23" s="327"/>
      <c r="BL23" s="327"/>
      <c r="BM23" s="327"/>
      <c r="BN23" s="327"/>
      <c r="BO23" s="327"/>
      <c r="BP23" s="327"/>
      <c r="BQ23" s="327"/>
      <c r="BR23" s="327"/>
      <c r="BS23" s="327"/>
      <c r="BT23" s="327"/>
      <c r="BU23" s="327"/>
      <c r="BV23" s="327"/>
      <c r="BW23" s="327"/>
      <c r="BX23" s="327"/>
      <c r="BY23" s="327"/>
      <c r="BZ23" s="327"/>
      <c r="CA23" s="327"/>
      <c r="CB23" s="327"/>
      <c r="CC23" s="327"/>
      <c r="CD23" s="327"/>
      <c r="CE23" s="327"/>
      <c r="CF23" s="327"/>
      <c r="CG23" s="327"/>
      <c r="CH23" s="327"/>
      <c r="CI23" s="327"/>
      <c r="CJ23" s="327"/>
      <c r="CK23" s="327"/>
      <c r="CL23" s="327"/>
      <c r="CM23" s="327"/>
      <c r="CN23" s="327"/>
      <c r="CO23" s="327"/>
      <c r="CP23" s="327"/>
      <c r="CQ23" s="327"/>
      <c r="CR23" s="327"/>
      <c r="CS23" s="327"/>
      <c r="CT23" s="327"/>
      <c r="CU23" s="327"/>
      <c r="CV23" s="327"/>
      <c r="CW23" s="327"/>
      <c r="CX23" s="327"/>
      <c r="CY23" s="327"/>
      <c r="CZ23" s="327"/>
      <c r="DA23" s="327"/>
      <c r="DB23" s="327"/>
    </row>
    <row r="24" customFormat="false" ht="12.75" hidden="false" customHeight="false" outlineLevel="0" collapsed="false">
      <c r="A24" s="609"/>
      <c r="B24" s="615"/>
      <c r="C24" s="641" t="s">
        <v>513</v>
      </c>
      <c r="D24" s="641"/>
      <c r="E24" s="641"/>
      <c r="F24" s="641"/>
      <c r="G24" s="641"/>
      <c r="H24" s="617"/>
      <c r="I24" s="614"/>
      <c r="J24" s="622"/>
      <c r="K24" s="630" t="str">
        <f aca="false">IF($G$14="","",IF(V24&lt;=$G$15,V24,""))</f>
        <v/>
      </c>
      <c r="L24" s="631" t="str">
        <f aca="false">IF(K24="","",ROUND(L23+graph!$E$7,'Input measurements'!$H$5+1))</f>
        <v/>
      </c>
      <c r="M24" s="631" t="str">
        <f aca="false">IF(L24="","",ROUND(L24+graph!$E$7,'Input measurements'!$H$5+1))</f>
        <v/>
      </c>
      <c r="N24" s="631" t="str">
        <f aca="false">IF(K24="","",ROUND(N23+graph!$E$7,'Input measurements'!$H$5))</f>
        <v/>
      </c>
      <c r="O24" s="632" t="str">
        <f aca="false">IF(K24="","",FREQUENCY('Input measurements'!$B$2:$B$502,M24))</f>
        <v/>
      </c>
      <c r="P24" s="633" t="str">
        <f aca="false">IF(K24="","",O24-O23)</f>
        <v/>
      </c>
      <c r="Q24" s="634" t="str">
        <f aca="false">IF(K24="","",W24-W23)</f>
        <v/>
      </c>
      <c r="R24" s="634"/>
      <c r="S24" s="619"/>
      <c r="T24" s="597"/>
      <c r="U24" s="327"/>
      <c r="V24" s="639" t="n">
        <v>14</v>
      </c>
      <c r="W24" s="640" t="str">
        <f aca="false">IF(K24="","",NORMDIST(N24,$G$22,$G$20,1)*$G$14)</f>
        <v/>
      </c>
      <c r="X24" s="327"/>
      <c r="Y24" s="327"/>
      <c r="Z24" s="327"/>
      <c r="AA24" s="327"/>
      <c r="AB24" s="327"/>
      <c r="AC24" s="327"/>
      <c r="AD24" s="327"/>
      <c r="AE24" s="327"/>
      <c r="AF24" s="327"/>
      <c r="AG24" s="327"/>
      <c r="AH24" s="327"/>
      <c r="AI24" s="327"/>
      <c r="AJ24" s="327"/>
      <c r="AK24" s="327"/>
      <c r="AL24" s="327"/>
      <c r="AM24" s="327"/>
      <c r="AN24" s="327"/>
      <c r="AO24" s="327"/>
      <c r="AP24" s="327"/>
      <c r="AQ24" s="327"/>
      <c r="AR24" s="327"/>
      <c r="AS24" s="327"/>
      <c r="AT24" s="327"/>
      <c r="AU24" s="327"/>
      <c r="AV24" s="327"/>
      <c r="AW24" s="327"/>
      <c r="AX24" s="327"/>
      <c r="AY24" s="327"/>
      <c r="AZ24" s="327"/>
      <c r="BA24" s="327"/>
      <c r="BB24" s="327"/>
      <c r="BC24" s="327"/>
      <c r="BD24" s="327"/>
      <c r="BE24" s="327"/>
      <c r="BF24" s="327"/>
      <c r="BG24" s="327"/>
      <c r="BH24" s="327"/>
      <c r="BI24" s="327"/>
      <c r="BJ24" s="327"/>
      <c r="BK24" s="327"/>
      <c r="BL24" s="327"/>
      <c r="BM24" s="327"/>
      <c r="BN24" s="327"/>
      <c r="BO24" s="327"/>
      <c r="BP24" s="327"/>
      <c r="BQ24" s="327"/>
      <c r="BR24" s="327"/>
      <c r="BS24" s="327"/>
      <c r="BT24" s="327"/>
      <c r="BU24" s="327"/>
      <c r="BV24" s="327"/>
      <c r="BW24" s="327"/>
      <c r="BX24" s="327"/>
      <c r="BY24" s="327"/>
      <c r="BZ24" s="327"/>
      <c r="CA24" s="327"/>
      <c r="CB24" s="327"/>
      <c r="CC24" s="327"/>
      <c r="CD24" s="327"/>
      <c r="CE24" s="327"/>
      <c r="CF24" s="327"/>
      <c r="CG24" s="327"/>
      <c r="CH24" s="327"/>
      <c r="CI24" s="327"/>
      <c r="CJ24" s="327"/>
      <c r="CK24" s="327"/>
      <c r="CL24" s="327"/>
      <c r="CM24" s="327"/>
      <c r="CN24" s="327"/>
      <c r="CO24" s="327"/>
      <c r="CP24" s="327"/>
      <c r="CQ24" s="327"/>
      <c r="CR24" s="327"/>
      <c r="CS24" s="327"/>
      <c r="CT24" s="327"/>
      <c r="CU24" s="327"/>
      <c r="CV24" s="327"/>
      <c r="CW24" s="327"/>
      <c r="CX24" s="327"/>
      <c r="CY24" s="327"/>
      <c r="CZ24" s="327"/>
      <c r="DA24" s="327"/>
      <c r="DB24" s="327"/>
    </row>
    <row r="25" customFormat="false" ht="12.75" hidden="false" customHeight="false" outlineLevel="0" collapsed="false">
      <c r="A25" s="609"/>
      <c r="B25" s="615"/>
      <c r="C25" s="642" t="s">
        <v>514</v>
      </c>
      <c r="D25" s="642"/>
      <c r="E25" s="642"/>
      <c r="F25" s="642"/>
      <c r="G25" s="651" t="n">
        <f aca="false">IF($G$14="","",N11-(15*$G$19))</f>
        <v>20.65</v>
      </c>
      <c r="H25" s="617"/>
      <c r="I25" s="614"/>
      <c r="J25" s="622"/>
      <c r="K25" s="630" t="str">
        <f aca="false">IF($G$14="","",IF(V25&lt;=$G$15,V25,""))</f>
        <v/>
      </c>
      <c r="L25" s="631" t="str">
        <f aca="false">IF(K25="","",ROUND(L24+graph!$E$7,'Input measurements'!$H$5+1))</f>
        <v/>
      </c>
      <c r="M25" s="631" t="str">
        <f aca="false">IF(L25="","",ROUND(L25+graph!$E$7,'Input measurements'!$H$5+1))</f>
        <v/>
      </c>
      <c r="N25" s="631" t="str">
        <f aca="false">IF(K25="","",ROUND(N24+graph!$E$7,'Input measurements'!$H$5))</f>
        <v/>
      </c>
      <c r="O25" s="632" t="str">
        <f aca="false">IF(K25="","",FREQUENCY('Input measurements'!$B$2:$B$502,M25))</f>
        <v/>
      </c>
      <c r="P25" s="633" t="str">
        <f aca="false">IF(K25="","",O25-O24)</f>
        <v/>
      </c>
      <c r="Q25" s="634" t="str">
        <f aca="false">IF(K25="","",W25-W24)</f>
        <v/>
      </c>
      <c r="R25" s="634"/>
      <c r="S25" s="619"/>
      <c r="T25" s="597"/>
      <c r="U25" s="327"/>
      <c r="V25" s="639" t="n">
        <v>15</v>
      </c>
      <c r="W25" s="640" t="str">
        <f aca="false">IF(K25="","",NORMDIST(N25,$G$22,$G$20,1)*$G$14)</f>
        <v/>
      </c>
      <c r="X25" s="327"/>
      <c r="Y25" s="327"/>
      <c r="Z25" s="327"/>
      <c r="AA25" s="327"/>
      <c r="AB25" s="327"/>
      <c r="AC25" s="327"/>
      <c r="AD25" s="327"/>
      <c r="AE25" s="327"/>
      <c r="AF25" s="327"/>
      <c r="AG25" s="327"/>
      <c r="AH25" s="327"/>
      <c r="AI25" s="327"/>
      <c r="AJ25" s="327"/>
      <c r="AK25" s="327"/>
      <c r="AL25" s="327"/>
      <c r="AM25" s="327"/>
      <c r="AN25" s="327"/>
      <c r="AO25" s="327"/>
      <c r="AP25" s="327"/>
      <c r="AQ25" s="327"/>
      <c r="AR25" s="327"/>
      <c r="AS25" s="327"/>
      <c r="AT25" s="327"/>
      <c r="AU25" s="327"/>
      <c r="AV25" s="327"/>
      <c r="AW25" s="327"/>
      <c r="AX25" s="327"/>
      <c r="AY25" s="327"/>
      <c r="AZ25" s="327"/>
      <c r="BA25" s="327"/>
      <c r="BB25" s="327"/>
      <c r="BC25" s="327"/>
      <c r="BD25" s="327"/>
      <c r="BE25" s="327"/>
      <c r="BF25" s="327"/>
      <c r="BG25" s="327"/>
      <c r="BH25" s="327"/>
      <c r="BI25" s="327"/>
      <c r="BJ25" s="327"/>
      <c r="BK25" s="327"/>
      <c r="BL25" s="327"/>
      <c r="BM25" s="327"/>
      <c r="BN25" s="327"/>
      <c r="BO25" s="327"/>
      <c r="BP25" s="327"/>
      <c r="BQ25" s="327"/>
      <c r="BR25" s="327"/>
      <c r="BS25" s="327"/>
      <c r="BT25" s="327"/>
      <c r="BU25" s="327"/>
      <c r="BV25" s="327"/>
      <c r="BW25" s="327"/>
      <c r="BX25" s="327"/>
      <c r="BY25" s="327"/>
      <c r="BZ25" s="327"/>
      <c r="CA25" s="327"/>
      <c r="CB25" s="327"/>
      <c r="CC25" s="327"/>
      <c r="CD25" s="327"/>
      <c r="CE25" s="327"/>
      <c r="CF25" s="327"/>
      <c r="CG25" s="327"/>
      <c r="CH25" s="327"/>
      <c r="CI25" s="327"/>
      <c r="CJ25" s="327"/>
      <c r="CK25" s="327"/>
      <c r="CL25" s="327"/>
      <c r="CM25" s="327"/>
      <c r="CN25" s="327"/>
      <c r="CO25" s="327"/>
      <c r="CP25" s="327"/>
      <c r="CQ25" s="327"/>
      <c r="CR25" s="327"/>
      <c r="CS25" s="327"/>
      <c r="CT25" s="327"/>
      <c r="CU25" s="327"/>
      <c r="CV25" s="327"/>
      <c r="CW25" s="327"/>
      <c r="CX25" s="327"/>
      <c r="CY25" s="327"/>
      <c r="CZ25" s="327"/>
      <c r="DA25" s="327"/>
      <c r="DB25" s="327"/>
    </row>
    <row r="26" customFormat="false" ht="12.75" hidden="false" customHeight="false" outlineLevel="0" collapsed="false">
      <c r="A26" s="609"/>
      <c r="B26" s="615"/>
      <c r="C26" s="644" t="s">
        <v>515</v>
      </c>
      <c r="D26" s="644"/>
      <c r="E26" s="644"/>
      <c r="F26" s="644"/>
      <c r="G26" s="645" t="n">
        <f aca="false">IF($G$14="","",graph!$E$4+(24*graph!$E$7))</f>
        <v>24.1466252583998</v>
      </c>
      <c r="H26" s="617"/>
      <c r="I26" s="614"/>
      <c r="J26" s="622"/>
      <c r="K26" s="630" t="str">
        <f aca="false">IF($G$14="","",IF(V26&lt;=$G$15,V26,""))</f>
        <v/>
      </c>
      <c r="L26" s="631" t="str">
        <f aca="false">IF(K26="","",ROUND(L25+graph!$E$7,'Input measurements'!$H$5+1))</f>
        <v/>
      </c>
      <c r="M26" s="631" t="str">
        <f aca="false">IF(L26="","",ROUND(L26+graph!$E$7,'Input measurements'!$H$5+1))</f>
        <v/>
      </c>
      <c r="N26" s="631" t="str">
        <f aca="false">IF(K26="","",ROUND(N25+graph!$E$7,'Input measurements'!$H$5))</f>
        <v/>
      </c>
      <c r="O26" s="632" t="str">
        <f aca="false">IF(K26="","",FREQUENCY('Input measurements'!$B$2:$B$502,M26))</f>
        <v/>
      </c>
      <c r="P26" s="633" t="str">
        <f aca="false">IF(K26="","",O26-O25)</f>
        <v/>
      </c>
      <c r="Q26" s="634"/>
      <c r="R26" s="634" t="str">
        <f aca="false">IF(K26="","",W26-W25)</f>
        <v/>
      </c>
      <c r="S26" s="619"/>
      <c r="T26" s="597"/>
      <c r="U26" s="327"/>
      <c r="V26" s="639" t="n">
        <v>16</v>
      </c>
      <c r="W26" s="640" t="str">
        <f aca="false">IF(K26="","",NORMDIST(N26,$G$22,$G$20,1)*$G$14)</f>
        <v/>
      </c>
      <c r="X26" s="327"/>
      <c r="Y26" s="327"/>
      <c r="Z26" s="327"/>
      <c r="AA26" s="327"/>
      <c r="AB26" s="327"/>
      <c r="AC26" s="327"/>
      <c r="AD26" s="327"/>
      <c r="AE26" s="327"/>
      <c r="AF26" s="327"/>
      <c r="AG26" s="327"/>
      <c r="AH26" s="327"/>
      <c r="AI26" s="327"/>
      <c r="AJ26" s="327"/>
      <c r="AK26" s="327"/>
      <c r="AL26" s="327"/>
      <c r="AM26" s="327"/>
      <c r="AN26" s="327"/>
      <c r="AO26" s="327"/>
      <c r="AP26" s="327"/>
      <c r="AQ26" s="327"/>
      <c r="AR26" s="327"/>
      <c r="AS26" s="327"/>
      <c r="AT26" s="327"/>
      <c r="AU26" s="327"/>
      <c r="AV26" s="327"/>
      <c r="AW26" s="327"/>
      <c r="AX26" s="327"/>
      <c r="AY26" s="327"/>
      <c r="AZ26" s="327"/>
      <c r="BA26" s="327"/>
      <c r="BB26" s="327"/>
      <c r="BC26" s="327"/>
      <c r="BD26" s="327"/>
      <c r="BE26" s="327"/>
      <c r="BF26" s="327"/>
      <c r="BG26" s="327"/>
      <c r="BH26" s="327"/>
      <c r="BI26" s="327"/>
      <c r="BJ26" s="327"/>
      <c r="BK26" s="327"/>
      <c r="BL26" s="327"/>
      <c r="BM26" s="327"/>
      <c r="BN26" s="327"/>
      <c r="BO26" s="327"/>
      <c r="BP26" s="327"/>
      <c r="BQ26" s="327"/>
      <c r="BR26" s="327"/>
      <c r="BS26" s="327"/>
      <c r="BT26" s="327"/>
      <c r="BU26" s="327"/>
      <c r="BV26" s="327"/>
      <c r="BW26" s="327"/>
      <c r="BX26" s="327"/>
      <c r="BY26" s="327"/>
      <c r="BZ26" s="327"/>
      <c r="CA26" s="327"/>
      <c r="CB26" s="327"/>
      <c r="CC26" s="327"/>
      <c r="CD26" s="327"/>
      <c r="CE26" s="327"/>
      <c r="CF26" s="327"/>
      <c r="CG26" s="327"/>
      <c r="CH26" s="327"/>
      <c r="CI26" s="327"/>
      <c r="CJ26" s="327"/>
      <c r="CK26" s="327"/>
      <c r="CL26" s="327"/>
      <c r="CM26" s="327"/>
      <c r="CN26" s="327"/>
      <c r="CO26" s="327"/>
      <c r="CP26" s="327"/>
      <c r="CQ26" s="327"/>
      <c r="CR26" s="327"/>
      <c r="CS26" s="327"/>
      <c r="CT26" s="327"/>
      <c r="CU26" s="327"/>
      <c r="CV26" s="327"/>
      <c r="CW26" s="327"/>
      <c r="CX26" s="327"/>
      <c r="CY26" s="327"/>
      <c r="CZ26" s="327"/>
      <c r="DA26" s="327"/>
      <c r="DB26" s="327"/>
    </row>
    <row r="27" customFormat="false" ht="12.75" hidden="false" customHeight="false" outlineLevel="0" collapsed="false">
      <c r="A27" s="609"/>
      <c r="B27" s="615"/>
      <c r="C27" s="644" t="s">
        <v>516</v>
      </c>
      <c r="D27" s="644"/>
      <c r="E27" s="644"/>
      <c r="F27" s="644"/>
      <c r="G27" s="652" t="n">
        <f aca="false">IF($G$14="","",$G$26-graph!$E$26)</f>
        <v>3.48826604489966</v>
      </c>
      <c r="H27" s="617"/>
      <c r="I27" s="614"/>
      <c r="J27" s="622"/>
      <c r="K27" s="630" t="str">
        <f aca="false">IF($G$14="","",IF(V27&lt;=$G$15,V27,""))</f>
        <v/>
      </c>
      <c r="L27" s="631" t="str">
        <f aca="false">IF(K27="","",ROUND(L26+graph!$E$7,'Input measurements'!$H$5+1))</f>
        <v/>
      </c>
      <c r="M27" s="631" t="str">
        <f aca="false">IF(L27="","",ROUND(L27+graph!$E$7,'Input measurements'!$H$5+1))</f>
        <v/>
      </c>
      <c r="N27" s="631" t="str">
        <f aca="false">IF(K27="","",ROUND(N26+graph!$E$7,'Input measurements'!$H$5))</f>
        <v/>
      </c>
      <c r="O27" s="632" t="str">
        <f aca="false">IF(K27="","",FREQUENCY('Input measurements'!$B$2:$B$502,M27))</f>
        <v/>
      </c>
      <c r="P27" s="633" t="str">
        <f aca="false">IF(K27="","",O27-O26)</f>
        <v/>
      </c>
      <c r="Q27" s="634"/>
      <c r="R27" s="634" t="str">
        <f aca="false">IF(K27="","",W27-W26)</f>
        <v/>
      </c>
      <c r="S27" s="619"/>
      <c r="T27" s="597"/>
      <c r="U27" s="327"/>
      <c r="V27" s="639" t="n">
        <v>17</v>
      </c>
      <c r="W27" s="640" t="str">
        <f aca="false">IF(K27="","",NORMDIST(N27,$G$22,$G$20,1)*$G$14)</f>
        <v/>
      </c>
      <c r="X27" s="327"/>
      <c r="Y27" s="327"/>
      <c r="Z27" s="327"/>
      <c r="AA27" s="327"/>
      <c r="AB27" s="327"/>
      <c r="AC27" s="327"/>
      <c r="AD27" s="327"/>
      <c r="AE27" s="327"/>
      <c r="AF27" s="327"/>
      <c r="AG27" s="327"/>
      <c r="AH27" s="327"/>
      <c r="AI27" s="327"/>
      <c r="AJ27" s="327"/>
      <c r="AK27" s="327"/>
      <c r="AL27" s="327"/>
      <c r="AM27" s="327"/>
      <c r="AN27" s="327"/>
      <c r="AO27" s="327"/>
      <c r="AP27" s="327"/>
      <c r="AQ27" s="327"/>
      <c r="AR27" s="327"/>
      <c r="AS27" s="327"/>
      <c r="AT27" s="327"/>
      <c r="AU27" s="327"/>
      <c r="AV27" s="327"/>
      <c r="AW27" s="327"/>
      <c r="AX27" s="327"/>
      <c r="AY27" s="327"/>
      <c r="AZ27" s="327"/>
      <c r="BA27" s="327"/>
      <c r="BB27" s="327"/>
      <c r="BC27" s="327"/>
      <c r="BD27" s="327"/>
      <c r="BE27" s="327"/>
      <c r="BF27" s="327"/>
      <c r="BG27" s="327"/>
      <c r="BH27" s="327"/>
      <c r="BI27" s="327"/>
      <c r="BJ27" s="327"/>
      <c r="BK27" s="327"/>
      <c r="BL27" s="327"/>
      <c r="BM27" s="327"/>
      <c r="BN27" s="327"/>
      <c r="BO27" s="327"/>
      <c r="BP27" s="327"/>
      <c r="BQ27" s="327"/>
      <c r="BR27" s="327"/>
      <c r="BS27" s="327"/>
      <c r="BT27" s="327"/>
      <c r="BU27" s="327"/>
      <c r="BV27" s="327"/>
      <c r="BW27" s="327"/>
      <c r="BX27" s="327"/>
      <c r="BY27" s="327"/>
      <c r="BZ27" s="327"/>
      <c r="CA27" s="327"/>
      <c r="CB27" s="327"/>
      <c r="CC27" s="327"/>
      <c r="CD27" s="327"/>
      <c r="CE27" s="327"/>
      <c r="CF27" s="327"/>
      <c r="CG27" s="327"/>
      <c r="CH27" s="327"/>
      <c r="CI27" s="327"/>
      <c r="CJ27" s="327"/>
      <c r="CK27" s="327"/>
      <c r="CL27" s="327"/>
      <c r="CM27" s="327"/>
      <c r="CN27" s="327"/>
      <c r="CO27" s="327"/>
      <c r="CP27" s="327"/>
      <c r="CQ27" s="327"/>
      <c r="CR27" s="327"/>
      <c r="CS27" s="327"/>
      <c r="CT27" s="327"/>
      <c r="CU27" s="327"/>
      <c r="CV27" s="327"/>
      <c r="CW27" s="327"/>
      <c r="CX27" s="327"/>
      <c r="CY27" s="327"/>
      <c r="CZ27" s="327"/>
      <c r="DA27" s="327"/>
      <c r="DB27" s="327"/>
    </row>
    <row r="28" customFormat="false" ht="12.75" hidden="false" customHeight="false" outlineLevel="0" collapsed="false">
      <c r="A28" s="609"/>
      <c r="B28" s="615"/>
      <c r="C28" s="647" t="s">
        <v>517</v>
      </c>
      <c r="D28" s="647"/>
      <c r="E28" s="647"/>
      <c r="F28" s="647"/>
      <c r="G28" s="653" t="n">
        <f aca="false">IF($G$14="","",graph!$E$30/999)</f>
        <v>0.00349175780270236</v>
      </c>
      <c r="H28" s="617"/>
      <c r="I28" s="614"/>
      <c r="J28" s="622"/>
      <c r="K28" s="630" t="str">
        <f aca="false">IF($G$14="","",IF(V28&lt;=$G$15,V28,""))</f>
        <v/>
      </c>
      <c r="L28" s="631" t="str">
        <f aca="false">IF(K28="","",ROUND(L27+graph!$E$7,'Input measurements'!$H$5+1))</f>
        <v/>
      </c>
      <c r="M28" s="631" t="str">
        <f aca="false">IF(L28="","",ROUND(L28+graph!$E$7,'Input measurements'!$H$5+1))</f>
        <v/>
      </c>
      <c r="N28" s="631" t="str">
        <f aca="false">IF(K28="","",ROUND(N27+graph!$E$7,'Input measurements'!$H$5))</f>
        <v/>
      </c>
      <c r="O28" s="632" t="str">
        <f aca="false">IF(K28="","",FREQUENCY('Input measurements'!$B$2:$B$502,M28))</f>
        <v/>
      </c>
      <c r="P28" s="633" t="str">
        <f aca="false">IF(K28="","",O28-O27)</f>
        <v/>
      </c>
      <c r="Q28" s="634"/>
      <c r="R28" s="634" t="str">
        <f aca="false">IF(K28="","",W28-W27)</f>
        <v/>
      </c>
      <c r="S28" s="619"/>
      <c r="T28" s="597"/>
      <c r="U28" s="327"/>
      <c r="V28" s="639" t="n">
        <v>18</v>
      </c>
      <c r="W28" s="640" t="str">
        <f aca="false">IF(K28="","",NORMDIST(N28,$G$22,$G$20,1)*$G$14)</f>
        <v/>
      </c>
      <c r="X28" s="327"/>
      <c r="Y28" s="327"/>
      <c r="Z28" s="327"/>
      <c r="AA28" s="327"/>
      <c r="AB28" s="327"/>
      <c r="AC28" s="327"/>
      <c r="AD28" s="327"/>
      <c r="AE28" s="327"/>
      <c r="AF28" s="327"/>
      <c r="AG28" s="327"/>
      <c r="AH28" s="327"/>
      <c r="AI28" s="327"/>
      <c r="AJ28" s="327"/>
      <c r="AK28" s="327"/>
      <c r="AL28" s="327"/>
      <c r="AM28" s="327"/>
      <c r="AN28" s="327"/>
      <c r="AO28" s="327"/>
      <c r="AP28" s="327"/>
      <c r="AQ28" s="327"/>
      <c r="AR28" s="327"/>
      <c r="AS28" s="327"/>
      <c r="AT28" s="327"/>
      <c r="AU28" s="327"/>
      <c r="AV28" s="327"/>
      <c r="AW28" s="327"/>
      <c r="AX28" s="327"/>
      <c r="AY28" s="327"/>
      <c r="AZ28" s="327"/>
      <c r="BA28" s="327"/>
      <c r="BB28" s="327"/>
      <c r="BC28" s="327"/>
      <c r="BD28" s="327"/>
      <c r="BE28" s="327"/>
      <c r="BF28" s="327"/>
      <c r="BG28" s="327"/>
      <c r="BH28" s="327"/>
      <c r="BI28" s="327"/>
      <c r="BJ28" s="327"/>
      <c r="BK28" s="327"/>
      <c r="BL28" s="327"/>
      <c r="BM28" s="327"/>
      <c r="BN28" s="327"/>
      <c r="BO28" s="327"/>
      <c r="BP28" s="327"/>
      <c r="BQ28" s="327"/>
      <c r="BR28" s="327"/>
      <c r="BS28" s="327"/>
      <c r="BT28" s="327"/>
      <c r="BU28" s="327"/>
      <c r="BV28" s="327"/>
      <c r="BW28" s="327"/>
      <c r="BX28" s="327"/>
      <c r="BY28" s="327"/>
      <c r="BZ28" s="327"/>
      <c r="CA28" s="327"/>
      <c r="CB28" s="327"/>
      <c r="CC28" s="327"/>
      <c r="CD28" s="327"/>
      <c r="CE28" s="327"/>
      <c r="CF28" s="327"/>
      <c r="CG28" s="327"/>
      <c r="CH28" s="327"/>
      <c r="CI28" s="327"/>
      <c r="CJ28" s="327"/>
      <c r="CK28" s="327"/>
      <c r="CL28" s="327"/>
      <c r="CM28" s="327"/>
      <c r="CN28" s="327"/>
      <c r="CO28" s="327"/>
      <c r="CP28" s="327"/>
      <c r="CQ28" s="327"/>
      <c r="CR28" s="327"/>
      <c r="CS28" s="327"/>
      <c r="CT28" s="327"/>
      <c r="CU28" s="327"/>
      <c r="CV28" s="327"/>
      <c r="CW28" s="327"/>
      <c r="CX28" s="327"/>
      <c r="CY28" s="327"/>
      <c r="CZ28" s="327"/>
      <c r="DA28" s="327"/>
      <c r="DB28" s="327"/>
    </row>
    <row r="29" customFormat="false" ht="12.75" hidden="false" customHeight="false" outlineLevel="0" collapsed="false">
      <c r="A29" s="609"/>
      <c r="B29" s="615"/>
      <c r="C29" s="649"/>
      <c r="D29" s="650"/>
      <c r="E29" s="650"/>
      <c r="F29" s="649"/>
      <c r="G29" s="649"/>
      <c r="H29" s="617"/>
      <c r="I29" s="614"/>
      <c r="J29" s="622"/>
      <c r="K29" s="630" t="str">
        <f aca="false">IF($G$14="","",IF(V29&lt;=$G$15,V29,""))</f>
        <v/>
      </c>
      <c r="L29" s="631" t="str">
        <f aca="false">IF(K29="","",ROUND(L28+graph!$E$7,'Input measurements'!$H$5+1))</f>
        <v/>
      </c>
      <c r="M29" s="631" t="str">
        <f aca="false">IF(L29="","",ROUND(L29+graph!$E$7,'Input measurements'!$H$5+1))</f>
        <v/>
      </c>
      <c r="N29" s="631" t="str">
        <f aca="false">IF(K29="","",ROUND(N28+graph!$E$7,'Input measurements'!$H$5))</f>
        <v/>
      </c>
      <c r="O29" s="632" t="str">
        <f aca="false">IF(K29="","",FREQUENCY('Input measurements'!$B$2:$B$502,M29))</f>
        <v/>
      </c>
      <c r="P29" s="633" t="str">
        <f aca="false">IF(K29="","",O29-O28)</f>
        <v/>
      </c>
      <c r="Q29" s="634"/>
      <c r="R29" s="634" t="str">
        <f aca="false">IF(K29="","",W29-W28)</f>
        <v/>
      </c>
      <c r="S29" s="619"/>
      <c r="T29" s="597"/>
      <c r="U29" s="327"/>
      <c r="V29" s="639" t="n">
        <v>19</v>
      </c>
      <c r="W29" s="640" t="str">
        <f aca="false">IF(K29="","",NORMDIST(N29,$G$22,$G$20,1)*$G$14)</f>
        <v/>
      </c>
      <c r="X29" s="327"/>
      <c r="Y29" s="327"/>
      <c r="Z29" s="327"/>
      <c r="AA29" s="327"/>
      <c r="AB29" s="327"/>
      <c r="AC29" s="327"/>
      <c r="AD29" s="327"/>
      <c r="AE29" s="327"/>
      <c r="AF29" s="327"/>
      <c r="AG29" s="327"/>
      <c r="AH29" s="327"/>
      <c r="AI29" s="327"/>
      <c r="AJ29" s="327"/>
      <c r="AK29" s="327"/>
      <c r="AL29" s="327"/>
      <c r="AM29" s="327"/>
      <c r="AN29" s="327"/>
      <c r="AO29" s="327"/>
      <c r="AP29" s="327"/>
      <c r="AQ29" s="327"/>
      <c r="AR29" s="327"/>
      <c r="AS29" s="327"/>
      <c r="AT29" s="327"/>
      <c r="AU29" s="327"/>
      <c r="AV29" s="327"/>
      <c r="AW29" s="327"/>
      <c r="AX29" s="327"/>
      <c r="AY29" s="327"/>
      <c r="AZ29" s="327"/>
      <c r="BA29" s="327"/>
      <c r="BB29" s="327"/>
      <c r="BC29" s="327"/>
      <c r="BD29" s="327"/>
      <c r="BE29" s="327"/>
      <c r="BF29" s="327"/>
      <c r="BG29" s="327"/>
      <c r="BH29" s="327"/>
      <c r="BI29" s="327"/>
      <c r="BJ29" s="327"/>
      <c r="BK29" s="327"/>
      <c r="BL29" s="327"/>
      <c r="BM29" s="327"/>
      <c r="BN29" s="327"/>
      <c r="BO29" s="327"/>
      <c r="BP29" s="327"/>
      <c r="BQ29" s="327"/>
      <c r="BR29" s="327"/>
      <c r="BS29" s="327"/>
      <c r="BT29" s="327"/>
      <c r="BU29" s="327"/>
      <c r="BV29" s="327"/>
      <c r="BW29" s="327"/>
      <c r="BX29" s="327"/>
      <c r="BY29" s="327"/>
      <c r="BZ29" s="327"/>
      <c r="CA29" s="327"/>
      <c r="CB29" s="327"/>
      <c r="CC29" s="327"/>
      <c r="CD29" s="327"/>
      <c r="CE29" s="327"/>
      <c r="CF29" s="327"/>
      <c r="CG29" s="327"/>
      <c r="CH29" s="327"/>
      <c r="CI29" s="327"/>
      <c r="CJ29" s="327"/>
      <c r="CK29" s="327"/>
      <c r="CL29" s="327"/>
      <c r="CM29" s="327"/>
      <c r="CN29" s="327"/>
      <c r="CO29" s="327"/>
      <c r="CP29" s="327"/>
      <c r="CQ29" s="327"/>
      <c r="CR29" s="327"/>
      <c r="CS29" s="327"/>
      <c r="CT29" s="327"/>
      <c r="CU29" s="327"/>
      <c r="CV29" s="327"/>
      <c r="CW29" s="327"/>
      <c r="CX29" s="327"/>
      <c r="CY29" s="327"/>
      <c r="CZ29" s="327"/>
      <c r="DA29" s="327"/>
      <c r="DB29" s="327"/>
    </row>
    <row r="30" customFormat="false" ht="12.75" hidden="false" customHeight="false" outlineLevel="0" collapsed="false">
      <c r="A30" s="609"/>
      <c r="B30" s="615"/>
      <c r="C30" s="641" t="s">
        <v>518</v>
      </c>
      <c r="D30" s="641"/>
      <c r="E30" s="641"/>
      <c r="F30" s="641"/>
      <c r="G30" s="641"/>
      <c r="H30" s="617"/>
      <c r="I30" s="614"/>
      <c r="J30" s="622"/>
      <c r="K30" s="630" t="str">
        <f aca="false">IF($G$14="","",IF(V30&lt;=$G$15,V30,""))</f>
        <v/>
      </c>
      <c r="L30" s="631" t="str">
        <f aca="false">IF(K30="","",ROUND(L29+graph!$E$7,'Input measurements'!$H$5+1))</f>
        <v/>
      </c>
      <c r="M30" s="631" t="str">
        <f aca="false">IF(L30="","",ROUND(L30+graph!$E$7,'Input measurements'!$H$5+1))</f>
        <v/>
      </c>
      <c r="N30" s="631" t="str">
        <f aca="false">IF(K30="","",ROUND(N29+graph!$E$7,'Input measurements'!$H$5))</f>
        <v/>
      </c>
      <c r="O30" s="632" t="str">
        <f aca="false">IF(K30="","",FREQUENCY('Input measurements'!$B$2:$B$502,M30))</f>
        <v/>
      </c>
      <c r="P30" s="633" t="str">
        <f aca="false">IF(K30="","",O30-O29)</f>
        <v/>
      </c>
      <c r="Q30" s="634"/>
      <c r="R30" s="634" t="str">
        <f aca="false">IF(K30="","",W30-W29)</f>
        <v/>
      </c>
      <c r="S30" s="619"/>
      <c r="T30" s="597"/>
      <c r="U30" s="327"/>
      <c r="V30" s="639" t="n">
        <v>20</v>
      </c>
      <c r="W30" s="640" t="str">
        <f aca="false">IF(K30="","",NORMDIST(N30,$G$22,$G$20,1)*$G$14)</f>
        <v/>
      </c>
      <c r="X30" s="327"/>
      <c r="Y30" s="327"/>
      <c r="Z30" s="327"/>
      <c r="AA30" s="327"/>
      <c r="AB30" s="327"/>
      <c r="AC30" s="654" t="s">
        <v>519</v>
      </c>
      <c r="AD30" s="327"/>
      <c r="AE30" s="327"/>
      <c r="AF30" s="327"/>
      <c r="AG30" s="327"/>
      <c r="AH30" s="327"/>
      <c r="AI30" s="327"/>
      <c r="AJ30" s="327"/>
      <c r="AK30" s="327"/>
      <c r="AL30" s="327"/>
      <c r="AM30" s="327"/>
      <c r="AN30" s="327"/>
      <c r="AO30" s="327"/>
      <c r="AP30" s="327"/>
      <c r="AQ30" s="327"/>
      <c r="AR30" s="327"/>
      <c r="AS30" s="327"/>
      <c r="AT30" s="327"/>
      <c r="AU30" s="327"/>
      <c r="AV30" s="327"/>
      <c r="AW30" s="327"/>
      <c r="AX30" s="327"/>
      <c r="AY30" s="327"/>
      <c r="AZ30" s="327"/>
      <c r="BA30" s="327"/>
      <c r="BB30" s="327"/>
      <c r="BC30" s="327"/>
      <c r="BD30" s="327"/>
      <c r="BE30" s="327"/>
      <c r="BF30" s="327"/>
      <c r="BG30" s="327"/>
      <c r="BH30" s="327"/>
      <c r="BI30" s="327"/>
      <c r="BJ30" s="327"/>
      <c r="BK30" s="327"/>
      <c r="BL30" s="327"/>
      <c r="BM30" s="327"/>
      <c r="BN30" s="327"/>
      <c r="BO30" s="327"/>
      <c r="BP30" s="327"/>
      <c r="BQ30" s="327"/>
      <c r="BR30" s="327"/>
      <c r="BS30" s="327"/>
      <c r="BT30" s="327"/>
      <c r="BU30" s="327"/>
      <c r="BV30" s="327"/>
      <c r="BW30" s="327"/>
      <c r="BX30" s="327"/>
      <c r="BY30" s="327"/>
      <c r="BZ30" s="327"/>
      <c r="CA30" s="327"/>
      <c r="CB30" s="327"/>
      <c r="CC30" s="327"/>
      <c r="CD30" s="327"/>
      <c r="CE30" s="327"/>
      <c r="CF30" s="327"/>
      <c r="CG30" s="327"/>
      <c r="CH30" s="327"/>
      <c r="CI30" s="327"/>
      <c r="CJ30" s="327"/>
      <c r="CK30" s="327"/>
      <c r="CL30" s="327"/>
      <c r="CM30" s="327"/>
      <c r="CN30" s="327"/>
      <c r="CO30" s="327"/>
      <c r="CP30" s="327"/>
      <c r="CQ30" s="327"/>
      <c r="CR30" s="327"/>
      <c r="CS30" s="327"/>
      <c r="CT30" s="327"/>
      <c r="CU30" s="327"/>
      <c r="CV30" s="327"/>
      <c r="CW30" s="327"/>
      <c r="CX30" s="327"/>
      <c r="CY30" s="327"/>
      <c r="CZ30" s="327"/>
      <c r="DA30" s="327"/>
      <c r="DB30" s="327"/>
    </row>
    <row r="31" customFormat="false" ht="12.75" hidden="false" customHeight="false" outlineLevel="0" collapsed="false">
      <c r="A31" s="609"/>
      <c r="B31" s="615"/>
      <c r="C31" s="642" t="s">
        <v>520</v>
      </c>
      <c r="D31" s="642"/>
      <c r="E31" s="642"/>
      <c r="F31" s="642"/>
      <c r="G31" s="655" t="str">
        <f aca="false">IF($G$20="","",IF(OR(graph!$E$22="",$G$10="")=TRUE(),"",ROUND((graph!$E$22-$G$10)/(6*$G$20),2)))</f>
        <v/>
      </c>
      <c r="H31" s="617"/>
      <c r="I31" s="614"/>
      <c r="J31" s="622"/>
      <c r="K31" s="630" t="str">
        <f aca="false">IF($G$14="","",IF(V31&lt;=$G$15,V31,""))</f>
        <v/>
      </c>
      <c r="L31" s="631" t="str">
        <f aca="false">IF(K31="","",ROUND(L30+graph!$E$7,'Input measurements'!$H$5+1))</f>
        <v/>
      </c>
      <c r="M31" s="631" t="str">
        <f aca="false">IF(L31="","",ROUND(L31+graph!$E$7,'Input measurements'!$H$5+1))</f>
        <v/>
      </c>
      <c r="N31" s="631" t="str">
        <f aca="false">IF(K31="","",ROUND(N30+graph!$E$7,'Input measurements'!$H$5))</f>
        <v/>
      </c>
      <c r="O31" s="632" t="str">
        <f aca="false">IF(K31="","",FREQUENCY('Input measurements'!$B$2:$B$502,M31))</f>
        <v/>
      </c>
      <c r="P31" s="633" t="str">
        <f aca="false">IF(K31="","",O31-O30)</f>
        <v/>
      </c>
      <c r="Q31" s="634"/>
      <c r="R31" s="634" t="str">
        <f aca="false">IF(K31="","",W31-W30)</f>
        <v/>
      </c>
      <c r="S31" s="619"/>
      <c r="T31" s="597"/>
      <c r="U31" s="327"/>
      <c r="V31" s="639" t="n">
        <v>21</v>
      </c>
      <c r="W31" s="640" t="str">
        <f aca="false">IF(K31="","",NORMDIST(N31,$G$22,$G$20,1)*$G$14)</f>
        <v/>
      </c>
      <c r="X31" s="327"/>
      <c r="Y31" s="656" t="s">
        <v>521</v>
      </c>
      <c r="Z31" s="656"/>
      <c r="AA31" s="656"/>
      <c r="AB31" s="657"/>
      <c r="AC31" s="657" t="n">
        <f aca="false">IF($AB$31="",1.33,$AB$31)</f>
        <v>1.33</v>
      </c>
      <c r="AD31" s="327"/>
      <c r="AE31" s="327"/>
      <c r="AF31" s="327"/>
      <c r="AG31" s="327"/>
      <c r="AH31" s="327"/>
      <c r="AI31" s="327"/>
      <c r="AJ31" s="327"/>
      <c r="AK31" s="327"/>
      <c r="AL31" s="327"/>
      <c r="AM31" s="327"/>
      <c r="AN31" s="327"/>
      <c r="AO31" s="327"/>
      <c r="AP31" s="327"/>
      <c r="AQ31" s="327"/>
      <c r="AR31" s="327"/>
      <c r="AS31" s="327"/>
      <c r="AT31" s="327"/>
      <c r="AU31" s="327"/>
      <c r="AV31" s="327"/>
      <c r="AW31" s="327"/>
      <c r="AX31" s="327"/>
      <c r="AY31" s="327"/>
      <c r="AZ31" s="327"/>
      <c r="BA31" s="327"/>
      <c r="BB31" s="327"/>
      <c r="BC31" s="327"/>
      <c r="BD31" s="327"/>
      <c r="BE31" s="327"/>
      <c r="BF31" s="327"/>
      <c r="BG31" s="327"/>
      <c r="BH31" s="327"/>
      <c r="BI31" s="327"/>
      <c r="BJ31" s="327"/>
      <c r="BK31" s="327"/>
      <c r="BL31" s="327"/>
      <c r="BM31" s="327"/>
      <c r="BN31" s="327"/>
      <c r="BO31" s="327"/>
      <c r="BP31" s="327"/>
      <c r="BQ31" s="327"/>
      <c r="BR31" s="327"/>
      <c r="BS31" s="327"/>
      <c r="BT31" s="327"/>
      <c r="BU31" s="327"/>
      <c r="BV31" s="327"/>
      <c r="BW31" s="327"/>
      <c r="BX31" s="327"/>
      <c r="BY31" s="327"/>
      <c r="BZ31" s="327"/>
      <c r="CA31" s="327"/>
      <c r="CB31" s="327"/>
      <c r="CC31" s="327"/>
      <c r="CD31" s="327"/>
      <c r="CE31" s="327"/>
      <c r="CF31" s="327"/>
      <c r="CG31" s="327"/>
      <c r="CH31" s="327"/>
      <c r="CI31" s="327"/>
      <c r="CJ31" s="327"/>
      <c r="CK31" s="327"/>
      <c r="CL31" s="327"/>
      <c r="CM31" s="327"/>
      <c r="CN31" s="327"/>
      <c r="CO31" s="327"/>
      <c r="CP31" s="327"/>
      <c r="CQ31" s="327"/>
      <c r="CR31" s="327"/>
      <c r="CS31" s="327"/>
      <c r="CT31" s="327"/>
      <c r="CU31" s="327"/>
      <c r="CV31" s="327"/>
      <c r="CW31" s="327"/>
      <c r="CX31" s="327"/>
      <c r="CY31" s="327"/>
      <c r="CZ31" s="327"/>
      <c r="DA31" s="327"/>
      <c r="DB31" s="327"/>
    </row>
    <row r="32" customFormat="false" ht="15.75" hidden="false" customHeight="false" outlineLevel="0" collapsed="false">
      <c r="A32" s="609"/>
      <c r="B32" s="615"/>
      <c r="C32" s="658" t="s">
        <v>522</v>
      </c>
      <c r="D32" s="658"/>
      <c r="E32" s="658"/>
      <c r="F32" s="658"/>
      <c r="G32" s="655" t="str">
        <f aca="false">IF($G$20="","",IF(OR($G$10="",graph!$E$22="")=TRUE(),"",ROUND(IF(((graph!$E$22-$G$22)/(3*$G$20))&lt;(($G$22-$G$10)/(3*$G$20)),((graph!$E$22-$G$22)/(3*$G$20)),(($G$22-$G$10)/(3*$G$20))),2)))</f>
        <v/>
      </c>
      <c r="H32" s="617"/>
      <c r="I32" s="614"/>
      <c r="J32" s="622"/>
      <c r="K32" s="630" t="str">
        <f aca="false">IF($G$14="","",IF(V32&lt;=$G$15,V32,""))</f>
        <v/>
      </c>
      <c r="L32" s="631" t="str">
        <f aca="false">IF(K32="","",ROUND(L31+graph!$E$7,'Input measurements'!$H$5+1))</f>
        <v/>
      </c>
      <c r="M32" s="631" t="str">
        <f aca="false">IF(L32="","",ROUND(L32+graph!$E$7,'Input measurements'!$H$5+1))</f>
        <v/>
      </c>
      <c r="N32" s="631" t="str">
        <f aca="false">IF(K32="","",ROUND(N31+graph!$E$7,'Input measurements'!$H$5))</f>
        <v/>
      </c>
      <c r="O32" s="632" t="str">
        <f aca="false">IF(K32="","",FREQUENCY('Input measurements'!$B$2:$B$502,M32))</f>
        <v/>
      </c>
      <c r="P32" s="633" t="str">
        <f aca="false">IF(K32="","",O32-O31)</f>
        <v/>
      </c>
      <c r="Q32" s="634"/>
      <c r="R32" s="634" t="str">
        <f aca="false">IF(K32="","",W32-W31)</f>
        <v/>
      </c>
      <c r="S32" s="619"/>
      <c r="T32" s="597"/>
      <c r="U32" s="327"/>
      <c r="V32" s="639" t="n">
        <v>22</v>
      </c>
      <c r="W32" s="640" t="str">
        <f aca="false">IF(K32="","",NORMDIST(N32,$G$22,$G$20,1)*$G$14)</f>
        <v/>
      </c>
      <c r="X32" s="327"/>
      <c r="Y32" s="327"/>
      <c r="Z32" s="327"/>
      <c r="AA32" s="327"/>
      <c r="AB32" s="327"/>
      <c r="AC32" s="325"/>
      <c r="AD32" s="327"/>
      <c r="AE32" s="327"/>
      <c r="AF32" s="327"/>
      <c r="AG32" s="327"/>
      <c r="AH32" s="327"/>
      <c r="AI32" s="327"/>
      <c r="AJ32" s="327"/>
      <c r="AK32" s="327"/>
      <c r="AL32" s="327"/>
      <c r="AM32" s="327"/>
      <c r="AN32" s="327"/>
      <c r="AO32" s="327"/>
      <c r="AP32" s="327"/>
      <c r="AQ32" s="327"/>
      <c r="AR32" s="327"/>
      <c r="AS32" s="327"/>
      <c r="AT32" s="327"/>
      <c r="AU32" s="327"/>
      <c r="AV32" s="327"/>
      <c r="AW32" s="327"/>
      <c r="AX32" s="327"/>
      <c r="AY32" s="327"/>
      <c r="AZ32" s="327"/>
      <c r="BA32" s="327"/>
      <c r="BB32" s="327"/>
      <c r="BC32" s="327"/>
      <c r="BD32" s="327"/>
      <c r="BE32" s="327"/>
      <c r="BF32" s="327"/>
      <c r="BG32" s="327"/>
      <c r="BH32" s="327"/>
      <c r="BI32" s="327"/>
      <c r="BJ32" s="327"/>
      <c r="BK32" s="327"/>
      <c r="BL32" s="327"/>
      <c r="BM32" s="327"/>
      <c r="BN32" s="327"/>
      <c r="BO32" s="327"/>
      <c r="BP32" s="327"/>
      <c r="BQ32" s="327"/>
      <c r="BR32" s="327"/>
      <c r="BS32" s="327"/>
      <c r="BT32" s="327"/>
      <c r="BU32" s="327"/>
      <c r="BV32" s="327"/>
      <c r="BW32" s="327"/>
      <c r="BX32" s="327"/>
      <c r="BY32" s="327"/>
      <c r="BZ32" s="327"/>
      <c r="CA32" s="327"/>
      <c r="CB32" s="327"/>
      <c r="CC32" s="327"/>
      <c r="CD32" s="327"/>
      <c r="CE32" s="327"/>
      <c r="CF32" s="327"/>
      <c r="CG32" s="327"/>
      <c r="CH32" s="327"/>
      <c r="CI32" s="327"/>
      <c r="CJ32" s="327"/>
      <c r="CK32" s="327"/>
      <c r="CL32" s="327"/>
      <c r="CM32" s="327"/>
      <c r="CN32" s="327"/>
      <c r="CO32" s="327"/>
      <c r="CP32" s="327"/>
      <c r="CQ32" s="327"/>
      <c r="CR32" s="327"/>
      <c r="CS32" s="327"/>
      <c r="CT32" s="327"/>
      <c r="CU32" s="327"/>
      <c r="CV32" s="327"/>
      <c r="CW32" s="327"/>
      <c r="CX32" s="327"/>
      <c r="CY32" s="327"/>
      <c r="CZ32" s="327"/>
      <c r="DA32" s="327"/>
      <c r="DB32" s="327"/>
    </row>
    <row r="33" customFormat="false" ht="12.75" hidden="false" customHeight="true" outlineLevel="0" collapsed="false">
      <c r="A33" s="609"/>
      <c r="B33" s="615"/>
      <c r="C33" s="644" t="s">
        <v>523</v>
      </c>
      <c r="D33" s="644"/>
      <c r="E33" s="644"/>
      <c r="F33" s="644"/>
      <c r="G33" s="659" t="str">
        <f aca="false">IF($G$20="","",IF(OR(graph!$E$22="",$G$10="")=TRUE(),"",IF(((1-NORMSDIST((graph!$E$22-$G$22)/$G$20))*10^6)+((NORMSDIST(($G$10-$G$22)/$G$20))*10^6)&gt;100,TRUNC(((1-NORMSDIST((graph!$E$22-$G$22)/$G$20))*10^6)+((NORMSDIST(($G$10-$G$22)/$G$20))*10^6),0),TRUNC(((1-NORMSDIST((graph!$E$22-$G$22)/$G$20))*10^6)+((NORMSDIST(($G$10-$G$22)/$G$20))*10^6),3))))</f>
        <v/>
      </c>
      <c r="H33" s="617"/>
      <c r="I33" s="614"/>
      <c r="J33" s="622"/>
      <c r="K33" s="630" t="str">
        <f aca="false">IF($G$14="","",IF(V33&lt;=$G$15,V33,""))</f>
        <v/>
      </c>
      <c r="L33" s="631" t="str">
        <f aca="false">IF(K33="","",ROUND(L32+graph!$E$7,'Input measurements'!$H$5+1))</f>
        <v/>
      </c>
      <c r="M33" s="631" t="str">
        <f aca="false">IF(L33="","",ROUND(L33+graph!$E$7,'Input measurements'!$H$5+1))</f>
        <v/>
      </c>
      <c r="N33" s="631" t="str">
        <f aca="false">IF(K33="","",ROUND(N32+graph!$E$7,'Input measurements'!$H$5))</f>
        <v/>
      </c>
      <c r="O33" s="632" t="str">
        <f aca="false">IF(K33="","",FREQUENCY('Input measurements'!$B$2:$B$502,M33))</f>
        <v/>
      </c>
      <c r="P33" s="633" t="str">
        <f aca="false">IF(K33="","",O33-O32)</f>
        <v/>
      </c>
      <c r="Q33" s="634"/>
      <c r="R33" s="634" t="str">
        <f aca="false">IF(K33="","",W33-W32)</f>
        <v/>
      </c>
      <c r="S33" s="619"/>
      <c r="T33" s="597"/>
      <c r="U33" s="327"/>
      <c r="V33" s="639" t="n">
        <v>23</v>
      </c>
      <c r="W33" s="640" t="str">
        <f aca="false">IF(K33="","",NORMDIST(N33,$G$22,$G$20,1)*$G$14)</f>
        <v/>
      </c>
      <c r="X33" s="327"/>
      <c r="Y33" s="656" t="s">
        <v>524</v>
      </c>
      <c r="Z33" s="656"/>
      <c r="AA33" s="656"/>
      <c r="AB33" s="657"/>
      <c r="AC33" s="657" t="n">
        <f aca="false">IF($AB$33="",1.33,$AB$33)</f>
        <v>1.33</v>
      </c>
      <c r="AD33" s="327"/>
      <c r="AE33" s="327"/>
      <c r="AF33" s="327"/>
      <c r="AG33" s="327"/>
      <c r="AH33" s="327"/>
      <c r="AI33" s="327"/>
      <c r="AJ33" s="327"/>
      <c r="AK33" s="327"/>
      <c r="AL33" s="327"/>
      <c r="AM33" s="327"/>
      <c r="AN33" s="327"/>
      <c r="AO33" s="327"/>
      <c r="AP33" s="327"/>
      <c r="AQ33" s="327"/>
      <c r="AR33" s="327"/>
      <c r="AS33" s="327"/>
      <c r="AT33" s="327"/>
      <c r="AU33" s="327"/>
      <c r="AV33" s="327"/>
      <c r="AW33" s="327"/>
      <c r="AX33" s="327"/>
      <c r="AY33" s="327"/>
      <c r="AZ33" s="327"/>
      <c r="BA33" s="327"/>
      <c r="BB33" s="327"/>
      <c r="BC33" s="327"/>
      <c r="BD33" s="327"/>
      <c r="BE33" s="327"/>
      <c r="BF33" s="327"/>
      <c r="BG33" s="327"/>
      <c r="BH33" s="327"/>
      <c r="BI33" s="327"/>
      <c r="BJ33" s="327"/>
      <c r="BK33" s="327"/>
      <c r="BL33" s="327"/>
      <c r="BM33" s="327"/>
      <c r="BN33" s="327"/>
      <c r="BO33" s="327"/>
      <c r="BP33" s="327"/>
      <c r="BQ33" s="327"/>
      <c r="BR33" s="327"/>
      <c r="BS33" s="327"/>
      <c r="BT33" s="327"/>
      <c r="BU33" s="327"/>
      <c r="BV33" s="327"/>
      <c r="BW33" s="327"/>
      <c r="BX33" s="327"/>
      <c r="BY33" s="327"/>
      <c r="BZ33" s="327"/>
      <c r="CA33" s="327"/>
      <c r="CB33" s="327"/>
      <c r="CC33" s="327"/>
      <c r="CD33" s="327"/>
      <c r="CE33" s="327"/>
      <c r="CF33" s="327"/>
      <c r="CG33" s="327"/>
      <c r="CH33" s="327"/>
      <c r="CI33" s="327"/>
      <c r="CJ33" s="327"/>
      <c r="CK33" s="327"/>
      <c r="CL33" s="327"/>
      <c r="CM33" s="327"/>
      <c r="CN33" s="327"/>
      <c r="CO33" s="327"/>
      <c r="CP33" s="327"/>
      <c r="CQ33" s="327"/>
      <c r="CR33" s="327"/>
      <c r="CS33" s="327"/>
      <c r="CT33" s="327"/>
      <c r="CU33" s="327"/>
      <c r="CV33" s="327"/>
      <c r="CW33" s="327"/>
      <c r="CX33" s="327"/>
      <c r="CY33" s="327"/>
      <c r="CZ33" s="327"/>
      <c r="DA33" s="327"/>
      <c r="DB33" s="327"/>
    </row>
    <row r="34" customFormat="false" ht="12.75" hidden="false" customHeight="false" outlineLevel="0" collapsed="false">
      <c r="A34" s="609"/>
      <c r="B34" s="615"/>
      <c r="C34" s="660"/>
      <c r="D34" s="661"/>
      <c r="E34" s="661"/>
      <c r="F34" s="662"/>
      <c r="G34" s="663"/>
      <c r="H34" s="617"/>
      <c r="I34" s="614"/>
      <c r="J34" s="622"/>
      <c r="K34" s="630" t="str">
        <f aca="false">IF($G$14="","",IF(V34&lt;=$G$15,V34,""))</f>
        <v/>
      </c>
      <c r="L34" s="631" t="str">
        <f aca="false">IF(K34="","",ROUND(L33+graph!$E$7,'Input measurements'!$H$5+1))</f>
        <v/>
      </c>
      <c r="M34" s="631" t="str">
        <f aca="false">IF(L34="","",ROUND(L34+graph!$E$7,'Input measurements'!$H$5+1))</f>
        <v/>
      </c>
      <c r="N34" s="631" t="str">
        <f aca="false">IF(K34="","",ROUND(N33+graph!$E$7,'Input measurements'!$H$5))</f>
        <v/>
      </c>
      <c r="O34" s="632" t="str">
        <f aca="false">IF(K34="","",FREQUENCY('Input measurements'!$B$2:$B$502,M34))</f>
        <v/>
      </c>
      <c r="P34" s="633" t="str">
        <f aca="false">IF(K34="","",O34-O33)</f>
        <v/>
      </c>
      <c r="Q34" s="634"/>
      <c r="R34" s="634" t="str">
        <f aca="false">IF(K34="","",W34-W33)</f>
        <v/>
      </c>
      <c r="S34" s="619"/>
      <c r="T34" s="597"/>
      <c r="U34" s="327"/>
      <c r="V34" s="639" t="n">
        <v>24</v>
      </c>
      <c r="W34" s="640" t="str">
        <f aca="false">IF(K34="","",NORMDIST(N34,$G$22,$G$20,1)*$G$14)</f>
        <v/>
      </c>
      <c r="X34" s="327"/>
      <c r="Y34" s="327"/>
      <c r="Z34" s="327"/>
      <c r="AA34" s="327"/>
      <c r="AB34" s="327"/>
      <c r="AC34" s="327"/>
      <c r="AD34" s="327"/>
      <c r="AE34" s="327"/>
      <c r="AF34" s="664" t="s">
        <v>525</v>
      </c>
      <c r="AG34" s="664" t="str">
        <f aca="false">IF($G$14="","",IF(OR($G$10="",$G$11=""),"",NORMSINV(1-(IF(OR($G$11="",$G$10="")=TRUE(),"",IF(((1-NORMSDIST(($G$11-$G$22)/$G$20))*10^6)+((NORMSDIST(($G$10-$G$22)/$G$20))*10^6)&gt;100,TRUNC(((1-NORMSDIST(($G$11-$G$22)/$G$20))*10^6)+((NORMSDIST(($G$10-$G$22)/$G$20))*10^6),0),TRUNC(((1-NORMSDIST(($G$11-$G$22)/$G$20))*10^6)+((NORMSDIST(($G$10-$G$22)/$G$20))*10^6),3))))/1000000)))</f>
        <v/>
      </c>
      <c r="AH34" s="664" t="b">
        <f aca="false">ISERROR(AG34)</f>
        <v>0</v>
      </c>
      <c r="AI34" s="664"/>
      <c r="AJ34" s="664" t="str">
        <f aca="false">IF(AH34=TRUE(),"&lt;-6 or &gt;6",AG34)</f>
        <v/>
      </c>
      <c r="AK34" s="327"/>
      <c r="AL34" s="327"/>
      <c r="AM34" s="327"/>
      <c r="AN34" s="327"/>
      <c r="AO34" s="327"/>
      <c r="AP34" s="327"/>
      <c r="AQ34" s="327"/>
      <c r="AR34" s="327"/>
      <c r="AS34" s="327"/>
      <c r="AT34" s="327"/>
      <c r="AU34" s="327"/>
      <c r="AV34" s="327"/>
      <c r="AW34" s="327"/>
      <c r="AX34" s="327"/>
      <c r="AY34" s="327"/>
      <c r="AZ34" s="327"/>
      <c r="BA34" s="327"/>
      <c r="BB34" s="327"/>
      <c r="BC34" s="327"/>
      <c r="BD34" s="327"/>
      <c r="BE34" s="327"/>
      <c r="BF34" s="327"/>
      <c r="BG34" s="327"/>
      <c r="BH34" s="327"/>
      <c r="BI34" s="327"/>
      <c r="BJ34" s="327"/>
      <c r="BK34" s="327"/>
      <c r="BL34" s="327"/>
      <c r="BM34" s="327"/>
      <c r="BN34" s="327"/>
      <c r="BO34" s="327"/>
      <c r="BP34" s="327"/>
      <c r="BQ34" s="327"/>
      <c r="BR34" s="327"/>
      <c r="BS34" s="327"/>
      <c r="BT34" s="327"/>
      <c r="BU34" s="327"/>
      <c r="BV34" s="327"/>
      <c r="BW34" s="327"/>
      <c r="BX34" s="327"/>
      <c r="BY34" s="327"/>
      <c r="BZ34" s="327"/>
      <c r="CA34" s="327"/>
      <c r="CB34" s="327"/>
      <c r="CC34" s="327"/>
      <c r="CD34" s="327"/>
      <c r="CE34" s="327"/>
      <c r="CF34" s="327"/>
      <c r="CG34" s="327"/>
      <c r="CH34" s="327"/>
      <c r="CI34" s="327"/>
      <c r="CJ34" s="327"/>
      <c r="CK34" s="327"/>
      <c r="CL34" s="327"/>
      <c r="CM34" s="327"/>
      <c r="CN34" s="327"/>
      <c r="CO34" s="327"/>
      <c r="CP34" s="327"/>
      <c r="CQ34" s="327"/>
      <c r="CR34" s="327"/>
      <c r="CS34" s="327"/>
      <c r="CT34" s="327"/>
      <c r="CU34" s="327"/>
      <c r="CV34" s="327"/>
      <c r="CW34" s="327"/>
      <c r="CX34" s="327"/>
      <c r="CY34" s="327"/>
      <c r="CZ34" s="327"/>
      <c r="DA34" s="327"/>
      <c r="DB34" s="327"/>
    </row>
    <row r="35" customFormat="false" ht="12.75" hidden="false" customHeight="false" outlineLevel="0" collapsed="false">
      <c r="A35" s="609"/>
      <c r="B35" s="615"/>
      <c r="C35" s="660" t="s">
        <v>526</v>
      </c>
      <c r="D35" s="661"/>
      <c r="E35" s="661"/>
      <c r="F35" s="662" t="s">
        <v>527</v>
      </c>
      <c r="G35" s="665" t="str">
        <f aca="false">AG59</f>
        <v>-</v>
      </c>
      <c r="H35" s="617"/>
      <c r="I35" s="614"/>
      <c r="J35" s="622"/>
      <c r="K35" s="630" t="str">
        <f aca="false">IF($G$14="","",IF(V35&lt;=$G$15,V35,""))</f>
        <v/>
      </c>
      <c r="L35" s="631" t="str">
        <f aca="false">IF(K35="","",ROUND(L34+graph!$E$7,'Input measurements'!$H$5+1))</f>
        <v/>
      </c>
      <c r="M35" s="631" t="str">
        <f aca="false">IF(L35="","",ROUND(L35+graph!$E$7,'Input measurements'!$H$5+1))</f>
        <v/>
      </c>
      <c r="N35" s="631" t="str">
        <f aca="false">IF(K35="","",ROUND(N34+graph!$E$7,'Input measurements'!$H$5))</f>
        <v/>
      </c>
      <c r="O35" s="632" t="str">
        <f aca="false">IF(K35="","",FREQUENCY('Input measurements'!$B$2:$B$502,M35))</f>
        <v/>
      </c>
      <c r="P35" s="633" t="str">
        <f aca="false">IF(K35="","",O35-O34)</f>
        <v/>
      </c>
      <c r="Q35" s="634"/>
      <c r="R35" s="634" t="str">
        <f aca="false">IF(K35="","",W35-W34)</f>
        <v/>
      </c>
      <c r="S35" s="619"/>
      <c r="T35" s="597"/>
      <c r="U35" s="327"/>
      <c r="V35" s="666" t="n">
        <v>25</v>
      </c>
      <c r="W35" s="667" t="str">
        <f aca="false">IF(K35="","",NORMDIST(N35,$G$22,$G$20,1)*$G$14)</f>
        <v/>
      </c>
      <c r="X35" s="327"/>
      <c r="Y35" s="668" t="s">
        <v>528</v>
      </c>
      <c r="Z35" s="327"/>
      <c r="AA35" s="327"/>
      <c r="AB35" s="327"/>
      <c r="AC35" s="327"/>
      <c r="AD35" s="327"/>
      <c r="AE35" s="327"/>
      <c r="AF35" s="664"/>
      <c r="AG35" s="664"/>
      <c r="AH35" s="664"/>
      <c r="AI35" s="664"/>
      <c r="AJ35" s="664"/>
      <c r="AK35" s="327"/>
      <c r="AL35" s="327"/>
      <c r="AM35" s="327"/>
      <c r="AN35" s="327"/>
      <c r="AO35" s="327"/>
      <c r="AP35" s="327"/>
      <c r="AQ35" s="327"/>
      <c r="AR35" s="327"/>
      <c r="AS35" s="327"/>
      <c r="AT35" s="327"/>
      <c r="AU35" s="327"/>
      <c r="AV35" s="327"/>
      <c r="AW35" s="327"/>
      <c r="AX35" s="327"/>
      <c r="AY35" s="327"/>
      <c r="AZ35" s="327"/>
      <c r="BA35" s="327"/>
      <c r="BB35" s="327"/>
      <c r="BC35" s="327"/>
      <c r="BD35" s="327"/>
      <c r="BE35" s="327"/>
      <c r="BF35" s="327"/>
      <c r="BG35" s="327"/>
      <c r="BH35" s="327"/>
      <c r="BI35" s="327"/>
      <c r="BJ35" s="327"/>
      <c r="BK35" s="327"/>
      <c r="BL35" s="327"/>
      <c r="BM35" s="327"/>
      <c r="BN35" s="327"/>
      <c r="BO35" s="327"/>
      <c r="BP35" s="327"/>
      <c r="BQ35" s="327"/>
      <c r="BR35" s="327"/>
      <c r="BS35" s="327"/>
      <c r="BT35" s="327"/>
      <c r="BU35" s="327"/>
      <c r="BV35" s="327"/>
      <c r="BW35" s="327"/>
      <c r="BX35" s="327"/>
      <c r="BY35" s="327"/>
      <c r="BZ35" s="327"/>
      <c r="CA35" s="327"/>
      <c r="CB35" s="327"/>
      <c r="CC35" s="327"/>
      <c r="CD35" s="327"/>
      <c r="CE35" s="327"/>
      <c r="CF35" s="327"/>
      <c r="CG35" s="327"/>
      <c r="CH35" s="327"/>
      <c r="CI35" s="327"/>
      <c r="CJ35" s="327"/>
      <c r="CK35" s="327"/>
      <c r="CL35" s="327"/>
      <c r="CM35" s="327"/>
      <c r="CN35" s="327"/>
      <c r="CO35" s="327"/>
      <c r="CP35" s="327"/>
      <c r="CQ35" s="327"/>
      <c r="CR35" s="327"/>
      <c r="CS35" s="327"/>
      <c r="CT35" s="327"/>
      <c r="CU35" s="327"/>
      <c r="CV35" s="327"/>
      <c r="CW35" s="327"/>
      <c r="CX35" s="327"/>
      <c r="CY35" s="327"/>
      <c r="CZ35" s="327"/>
      <c r="DA35" s="327"/>
      <c r="DB35" s="327"/>
    </row>
    <row r="36" customFormat="false" ht="12.75" hidden="false" customHeight="false" outlineLevel="0" collapsed="false">
      <c r="A36" s="609"/>
      <c r="B36" s="615"/>
      <c r="C36" s="669" t="s">
        <v>528</v>
      </c>
      <c r="D36" s="670"/>
      <c r="E36" s="670"/>
      <c r="F36" s="671" t="s">
        <v>529</v>
      </c>
      <c r="G36" s="672" t="str">
        <f aca="false">AG61</f>
        <v>-</v>
      </c>
      <c r="H36" s="617"/>
      <c r="I36" s="614"/>
      <c r="J36" s="673"/>
      <c r="K36" s="674"/>
      <c r="L36" s="675"/>
      <c r="M36" s="675"/>
      <c r="N36" s="675"/>
      <c r="O36" s="676"/>
      <c r="P36" s="677"/>
      <c r="Q36" s="678"/>
      <c r="R36" s="678"/>
      <c r="S36" s="619"/>
      <c r="T36" s="597"/>
      <c r="U36" s="327"/>
      <c r="V36" s="327"/>
      <c r="W36" s="327"/>
      <c r="X36" s="327"/>
      <c r="Y36" s="327"/>
      <c r="Z36" s="325"/>
      <c r="AA36" s="327"/>
      <c r="AB36" s="327"/>
      <c r="AC36" s="327"/>
      <c r="AD36" s="327"/>
      <c r="AE36" s="327"/>
      <c r="AF36" s="664" t="s">
        <v>530</v>
      </c>
      <c r="AG36" s="664" t="str">
        <f aca="false">IF(OR($G$10="",graph!$E$22=""),"",IF($G$20="","",IF('result graph'!Y35="Long term",Z61,AA47)))</f>
        <v/>
      </c>
      <c r="AH36" s="664" t="b">
        <f aca="false">ISERROR(AG36)</f>
        <v>0</v>
      </c>
      <c r="AI36" s="664" t="str">
        <f aca="false">IF(AH36=TRUE(),"&gt;6",AG36)</f>
        <v/>
      </c>
      <c r="AJ36" s="664" t="str">
        <f aca="false">IF(AI36="",AI36,"&lt;-6 or &gt;6")</f>
        <v/>
      </c>
      <c r="AK36" s="327"/>
      <c r="AL36" s="327"/>
      <c r="AM36" s="327"/>
      <c r="AN36" s="327"/>
      <c r="AO36" s="327"/>
      <c r="AP36" s="327"/>
      <c r="AQ36" s="327"/>
      <c r="AR36" s="327"/>
      <c r="AS36" s="327"/>
      <c r="AT36" s="327"/>
      <c r="AU36" s="327"/>
      <c r="AV36" s="327"/>
      <c r="AW36" s="327"/>
      <c r="AX36" s="327"/>
      <c r="AY36" s="327"/>
      <c r="AZ36" s="327"/>
      <c r="BA36" s="327"/>
      <c r="BB36" s="327"/>
      <c r="BC36" s="327"/>
      <c r="BD36" s="327"/>
      <c r="BE36" s="327"/>
      <c r="BF36" s="327"/>
      <c r="BG36" s="327"/>
      <c r="BH36" s="327"/>
      <c r="BI36" s="327"/>
      <c r="BJ36" s="327"/>
      <c r="BK36" s="327"/>
      <c r="BL36" s="327"/>
      <c r="BM36" s="327"/>
      <c r="BN36" s="327"/>
      <c r="BO36" s="327"/>
      <c r="BP36" s="327"/>
      <c r="BQ36" s="327"/>
      <c r="BR36" s="327"/>
      <c r="BS36" s="327"/>
      <c r="BT36" s="327"/>
      <c r="BU36" s="327"/>
      <c r="BV36" s="327"/>
      <c r="BW36" s="327"/>
      <c r="BX36" s="327"/>
      <c r="BY36" s="327"/>
      <c r="BZ36" s="327"/>
      <c r="CA36" s="327"/>
      <c r="CB36" s="327"/>
      <c r="CC36" s="327"/>
      <c r="CD36" s="327"/>
      <c r="CE36" s="327"/>
      <c r="CF36" s="327"/>
      <c r="CG36" s="327"/>
      <c r="CH36" s="327"/>
      <c r="CI36" s="327"/>
      <c r="CJ36" s="327"/>
      <c r="CK36" s="327"/>
      <c r="CL36" s="327"/>
      <c r="CM36" s="327"/>
      <c r="CN36" s="327"/>
      <c r="CO36" s="327"/>
      <c r="CP36" s="327"/>
      <c r="CQ36" s="327"/>
      <c r="CR36" s="327"/>
      <c r="CS36" s="327"/>
      <c r="CT36" s="327"/>
      <c r="CU36" s="327"/>
      <c r="CV36" s="327"/>
      <c r="CW36" s="327"/>
      <c r="CX36" s="327"/>
      <c r="CY36" s="327"/>
      <c r="CZ36" s="327"/>
      <c r="DA36" s="327"/>
      <c r="DB36" s="327"/>
    </row>
    <row r="37" customFormat="false" ht="12.75" hidden="false" customHeight="false" outlineLevel="0" collapsed="false">
      <c r="A37" s="609"/>
      <c r="B37" s="679"/>
      <c r="C37" s="637"/>
      <c r="D37" s="638"/>
      <c r="E37" s="638"/>
      <c r="F37" s="637"/>
      <c r="G37" s="637"/>
      <c r="H37" s="680"/>
      <c r="I37" s="614"/>
      <c r="J37" s="681"/>
      <c r="K37" s="682"/>
      <c r="L37" s="683"/>
      <c r="M37" s="683"/>
      <c r="N37" s="682"/>
      <c r="O37" s="682"/>
      <c r="P37" s="684"/>
      <c r="Q37" s="682"/>
      <c r="R37" s="682"/>
      <c r="S37" s="685"/>
      <c r="T37" s="597"/>
      <c r="U37" s="327"/>
      <c r="V37" s="327"/>
      <c r="W37" s="327"/>
      <c r="X37" s="327"/>
      <c r="Y37" s="327"/>
      <c r="Z37" s="327" t="str">
        <f aca="false">IF($G$14="","",IF(OR($G$10="",$G$11=""),"",NORMSINV(1-(IF(OR($G$11="",$G$10="")=TRUE(),"",IF(((1-NORMSDIST(($G$11-$G$22)/$G$20))*10^6)+((NORMSDIST(($G$10-$G$22)/$G$20))*10^6)&gt;100,TRUNC(((1-NORMSDIST(($G$11-$G$22)/$G$20))*10^6)+((NORMSDIST(($G$10-$G$22)/$G$20))*10^6),0),TRUNC(((1-NORMSDIST(($G$11-$G$22)/$G$20))*10^6)+((NORMSDIST(($G$10-$G$22)/$G$20))*10^6),3))))/1000000)))</f>
        <v/>
      </c>
      <c r="AA37" s="327"/>
      <c r="AB37" s="327"/>
      <c r="AC37" s="327"/>
      <c r="AD37" s="327"/>
      <c r="AE37" s="327"/>
      <c r="AF37" s="327"/>
      <c r="AG37" s="327"/>
      <c r="AH37" s="327"/>
      <c r="AI37" s="327"/>
      <c r="AJ37" s="327"/>
      <c r="AK37" s="327"/>
      <c r="AL37" s="327"/>
      <c r="AM37" s="327"/>
      <c r="AN37" s="327"/>
      <c r="AO37" s="327"/>
      <c r="AP37" s="327"/>
      <c r="AQ37" s="327"/>
      <c r="AR37" s="327"/>
      <c r="AS37" s="327"/>
      <c r="AT37" s="327"/>
      <c r="AU37" s="327"/>
      <c r="AV37" s="327"/>
      <c r="AW37" s="327"/>
      <c r="AX37" s="327"/>
      <c r="AY37" s="327"/>
      <c r="AZ37" s="327"/>
      <c r="BA37" s="327"/>
      <c r="BB37" s="327"/>
      <c r="BC37" s="327"/>
      <c r="BD37" s="327"/>
      <c r="BE37" s="327"/>
      <c r="BF37" s="327"/>
      <c r="BG37" s="327"/>
      <c r="BH37" s="327"/>
      <c r="BI37" s="327"/>
      <c r="BJ37" s="327"/>
      <c r="BK37" s="327"/>
      <c r="BL37" s="327"/>
      <c r="BM37" s="327"/>
      <c r="BN37" s="327"/>
      <c r="BO37" s="327"/>
      <c r="BP37" s="327"/>
      <c r="BQ37" s="327"/>
      <c r="BR37" s="327"/>
      <c r="BS37" s="327"/>
      <c r="BT37" s="327"/>
      <c r="BU37" s="327"/>
      <c r="BV37" s="327"/>
      <c r="BW37" s="327"/>
      <c r="BX37" s="327"/>
      <c r="BY37" s="327"/>
      <c r="BZ37" s="327"/>
      <c r="CA37" s="327"/>
      <c r="CB37" s="327"/>
      <c r="CC37" s="327"/>
      <c r="CD37" s="327"/>
      <c r="CE37" s="327"/>
      <c r="CF37" s="327"/>
      <c r="CG37" s="327"/>
      <c r="CH37" s="327"/>
      <c r="CI37" s="327"/>
      <c r="CJ37" s="327"/>
      <c r="CK37" s="327"/>
      <c r="CL37" s="327"/>
      <c r="CM37" s="327"/>
      <c r="CN37" s="327"/>
      <c r="CO37" s="327"/>
      <c r="CP37" s="327"/>
      <c r="CQ37" s="327"/>
      <c r="CR37" s="327"/>
      <c r="CS37" s="327"/>
      <c r="CT37" s="327"/>
      <c r="CU37" s="327"/>
      <c r="CV37" s="327"/>
      <c r="CW37" s="327"/>
      <c r="CX37" s="327"/>
      <c r="CY37" s="327"/>
      <c r="CZ37" s="327"/>
      <c r="DA37" s="327"/>
      <c r="DB37" s="327"/>
    </row>
    <row r="38" customFormat="false" ht="12.75" hidden="false" customHeight="false" outlineLevel="0" collapsed="false">
      <c r="A38" s="609"/>
      <c r="B38" s="614"/>
      <c r="C38" s="614"/>
      <c r="D38" s="587"/>
      <c r="E38" s="587"/>
      <c r="F38" s="686"/>
      <c r="G38" s="614"/>
      <c r="H38" s="687"/>
      <c r="I38" s="614"/>
      <c r="J38" s="688"/>
      <c r="K38" s="614"/>
      <c r="L38" s="587"/>
      <c r="M38" s="587"/>
      <c r="N38" s="614"/>
      <c r="O38" s="614"/>
      <c r="P38" s="687"/>
      <c r="Q38" s="614"/>
      <c r="R38" s="614"/>
      <c r="S38" s="614"/>
      <c r="T38" s="597"/>
      <c r="U38" s="327"/>
      <c r="V38" s="327"/>
      <c r="W38" s="327"/>
      <c r="X38" s="327"/>
      <c r="Y38" s="327"/>
      <c r="Z38" s="327"/>
      <c r="AA38" s="327"/>
      <c r="AB38" s="327"/>
      <c r="AC38" s="327"/>
      <c r="AD38" s="327"/>
      <c r="AE38" s="327"/>
      <c r="AF38" s="327"/>
      <c r="AG38" s="327"/>
      <c r="AH38" s="327"/>
      <c r="AI38" s="327"/>
      <c r="AJ38" s="327"/>
      <c r="AK38" s="327"/>
      <c r="AL38" s="327"/>
      <c r="AM38" s="327"/>
      <c r="AN38" s="327"/>
      <c r="AO38" s="327"/>
      <c r="AP38" s="327"/>
      <c r="AQ38" s="327"/>
      <c r="AR38" s="327"/>
      <c r="AS38" s="327"/>
      <c r="AT38" s="327"/>
      <c r="AU38" s="327"/>
      <c r="AV38" s="327"/>
      <c r="AW38" s="327"/>
      <c r="AX38" s="327"/>
      <c r="AY38" s="327"/>
      <c r="AZ38" s="327"/>
      <c r="BA38" s="327"/>
      <c r="BB38" s="327"/>
      <c r="BC38" s="327"/>
      <c r="BD38" s="327"/>
      <c r="BE38" s="327"/>
      <c r="BF38" s="327"/>
      <c r="BG38" s="327"/>
      <c r="BH38" s="327"/>
      <c r="BI38" s="327"/>
      <c r="BJ38" s="327"/>
      <c r="BK38" s="327"/>
      <c r="BL38" s="327"/>
      <c r="BM38" s="327"/>
      <c r="BN38" s="327"/>
      <c r="BO38" s="327"/>
      <c r="BP38" s="327"/>
      <c r="BQ38" s="327"/>
      <c r="BR38" s="327"/>
      <c r="BS38" s="327"/>
      <c r="BT38" s="327"/>
      <c r="BU38" s="327"/>
      <c r="BV38" s="327"/>
      <c r="BW38" s="327"/>
      <c r="BX38" s="327"/>
      <c r="BY38" s="327"/>
      <c r="BZ38" s="327"/>
      <c r="CA38" s="327"/>
      <c r="CB38" s="327"/>
      <c r="CC38" s="327"/>
      <c r="CD38" s="327"/>
      <c r="CE38" s="327"/>
      <c r="CF38" s="327"/>
      <c r="CG38" s="327"/>
      <c r="CH38" s="327"/>
      <c r="CI38" s="327"/>
      <c r="CJ38" s="327"/>
      <c r="CK38" s="327"/>
      <c r="CL38" s="327"/>
      <c r="CM38" s="327"/>
      <c r="CN38" s="327"/>
      <c r="CO38" s="327"/>
      <c r="CP38" s="327"/>
      <c r="CQ38" s="327"/>
      <c r="CR38" s="327"/>
      <c r="CS38" s="327"/>
      <c r="CT38" s="327"/>
      <c r="CU38" s="327"/>
      <c r="CV38" s="327"/>
      <c r="CW38" s="327"/>
      <c r="CX38" s="327"/>
      <c r="CY38" s="327"/>
      <c r="CZ38" s="327"/>
      <c r="DA38" s="327"/>
      <c r="DB38" s="327"/>
    </row>
    <row r="39" customFormat="false" ht="12.75" hidden="false" customHeight="false" outlineLevel="0" collapsed="false">
      <c r="A39" s="609"/>
      <c r="B39" s="689"/>
      <c r="C39" s="690"/>
      <c r="D39" s="691"/>
      <c r="E39" s="691"/>
      <c r="F39" s="692"/>
      <c r="G39" s="690"/>
      <c r="H39" s="693"/>
      <c r="I39" s="690"/>
      <c r="J39" s="694"/>
      <c r="K39" s="690"/>
      <c r="L39" s="691"/>
      <c r="M39" s="691"/>
      <c r="N39" s="690"/>
      <c r="O39" s="690"/>
      <c r="P39" s="695"/>
      <c r="Q39" s="690"/>
      <c r="R39" s="690"/>
      <c r="S39" s="696"/>
      <c r="T39" s="597"/>
      <c r="U39" s="327"/>
      <c r="V39" s="327"/>
      <c r="W39" s="327"/>
      <c r="X39" s="327"/>
      <c r="Y39" s="327"/>
      <c r="Z39" s="327"/>
      <c r="AA39" s="327"/>
      <c r="AB39" s="327"/>
      <c r="AC39" s="327"/>
      <c r="AD39" s="327"/>
      <c r="AE39" s="327"/>
      <c r="AF39" s="327"/>
      <c r="AG39" s="327"/>
      <c r="AH39" s="327"/>
      <c r="AI39" s="327"/>
      <c r="AJ39" s="327"/>
      <c r="AK39" s="327"/>
      <c r="AL39" s="327"/>
      <c r="AM39" s="327"/>
      <c r="AN39" s="327"/>
      <c r="AO39" s="327"/>
      <c r="AP39" s="327"/>
      <c r="AQ39" s="327"/>
      <c r="AR39" s="327"/>
      <c r="AS39" s="327"/>
      <c r="AT39" s="327"/>
      <c r="AU39" s="327"/>
      <c r="AV39" s="327"/>
      <c r="AW39" s="327"/>
      <c r="AX39" s="327"/>
      <c r="AY39" s="327"/>
      <c r="AZ39" s="327"/>
      <c r="BA39" s="327"/>
      <c r="BB39" s="327"/>
      <c r="BC39" s="327"/>
      <c r="BD39" s="327"/>
      <c r="BE39" s="327"/>
      <c r="BF39" s="327"/>
      <c r="BG39" s="327"/>
      <c r="BH39" s="327"/>
      <c r="BI39" s="327"/>
      <c r="BJ39" s="327"/>
      <c r="BK39" s="327"/>
      <c r="BL39" s="327"/>
      <c r="BM39" s="327"/>
      <c r="BN39" s="327"/>
      <c r="BO39" s="327"/>
      <c r="BP39" s="327"/>
      <c r="BQ39" s="327"/>
      <c r="BR39" s="327"/>
      <c r="BS39" s="327"/>
      <c r="BT39" s="327"/>
      <c r="BU39" s="327"/>
      <c r="BV39" s="327"/>
      <c r="BW39" s="327"/>
      <c r="BX39" s="327"/>
      <c r="BY39" s="327"/>
      <c r="BZ39" s="327"/>
      <c r="CA39" s="327"/>
      <c r="CB39" s="327"/>
      <c r="CC39" s="327"/>
      <c r="CD39" s="327"/>
      <c r="CE39" s="327"/>
      <c r="CF39" s="327"/>
      <c r="CG39" s="327"/>
      <c r="CH39" s="327"/>
      <c r="CI39" s="327"/>
      <c r="CJ39" s="327"/>
      <c r="CK39" s="327"/>
      <c r="CL39" s="327"/>
      <c r="CM39" s="327"/>
      <c r="CN39" s="327"/>
      <c r="CO39" s="327"/>
      <c r="CP39" s="327"/>
      <c r="CQ39" s="327"/>
      <c r="CR39" s="327"/>
      <c r="CS39" s="327"/>
      <c r="CT39" s="327"/>
      <c r="CU39" s="327"/>
      <c r="CV39" s="327"/>
      <c r="CW39" s="327"/>
      <c r="CX39" s="327"/>
      <c r="CY39" s="327"/>
      <c r="CZ39" s="327"/>
      <c r="DA39" s="327"/>
      <c r="DB39" s="327"/>
    </row>
    <row r="40" customFormat="false" ht="43.5" hidden="false" customHeight="true" outlineLevel="0" collapsed="false">
      <c r="A40" s="609"/>
      <c r="B40" s="697"/>
      <c r="C40" s="698"/>
      <c r="D40" s="699"/>
      <c r="E40" s="698"/>
      <c r="F40" s="699"/>
      <c r="G40" s="699"/>
      <c r="H40" s="700"/>
      <c r="I40" s="699"/>
      <c r="J40" s="701"/>
      <c r="K40" s="699"/>
      <c r="L40" s="698"/>
      <c r="M40" s="698"/>
      <c r="N40" s="699"/>
      <c r="O40" s="699"/>
      <c r="P40" s="700"/>
      <c r="Q40" s="699"/>
      <c r="R40" s="699"/>
      <c r="S40" s="702"/>
      <c r="T40" s="597"/>
      <c r="U40" s="327"/>
      <c r="V40" s="327"/>
      <c r="W40" s="327"/>
      <c r="X40" s="327"/>
      <c r="Y40" s="327"/>
      <c r="Z40" s="327" t="n">
        <f aca="false">TRUNC(((1-NORMSDIST(($G$11-$G$22)/$G$20))*10^6)+((NORMSDIST(($G$10-$G$22)/$G$20))*10^6),3)</f>
        <v>1000000</v>
      </c>
      <c r="AA40" s="327"/>
      <c r="AB40" s="327"/>
      <c r="AC40" s="327"/>
      <c r="AD40" s="327"/>
      <c r="AE40" s="327"/>
      <c r="AF40" s="327"/>
      <c r="AG40" s="327"/>
      <c r="AH40" s="327"/>
      <c r="AI40" s="327"/>
      <c r="AJ40" s="327"/>
      <c r="AK40" s="327"/>
      <c r="AL40" s="327"/>
      <c r="AM40" s="327"/>
      <c r="AN40" s="327"/>
      <c r="AO40" s="327"/>
      <c r="AP40" s="327"/>
      <c r="AQ40" s="327"/>
      <c r="AR40" s="327"/>
      <c r="AS40" s="327"/>
      <c r="AT40" s="327"/>
      <c r="AU40" s="327"/>
      <c r="AV40" s="327"/>
      <c r="AW40" s="327"/>
      <c r="AX40" s="327"/>
      <c r="AY40" s="327"/>
      <c r="AZ40" s="327"/>
      <c r="BA40" s="327"/>
      <c r="BB40" s="327"/>
      <c r="BC40" s="327"/>
      <c r="BD40" s="327"/>
      <c r="BE40" s="327"/>
      <c r="BF40" s="327"/>
      <c r="BG40" s="327"/>
      <c r="BH40" s="327"/>
      <c r="BI40" s="327"/>
      <c r="BJ40" s="327"/>
      <c r="BK40" s="327"/>
      <c r="BL40" s="327"/>
      <c r="BM40" s="327"/>
      <c r="BN40" s="327"/>
      <c r="BO40" s="327"/>
      <c r="BP40" s="327"/>
      <c r="BQ40" s="327"/>
      <c r="BR40" s="327"/>
      <c r="BS40" s="327"/>
      <c r="BT40" s="327"/>
      <c r="BU40" s="327"/>
      <c r="BV40" s="327"/>
      <c r="BW40" s="327"/>
      <c r="BX40" s="327"/>
      <c r="BY40" s="327"/>
      <c r="BZ40" s="327"/>
      <c r="CA40" s="327"/>
      <c r="CB40" s="327"/>
      <c r="CC40" s="327"/>
      <c r="CD40" s="327"/>
      <c r="CE40" s="327"/>
      <c r="CF40" s="327"/>
      <c r="CG40" s="327"/>
      <c r="CH40" s="327"/>
      <c r="CI40" s="327"/>
      <c r="CJ40" s="327"/>
      <c r="CK40" s="327"/>
      <c r="CL40" s="327"/>
      <c r="CM40" s="327"/>
      <c r="CN40" s="327"/>
      <c r="CO40" s="327"/>
      <c r="CP40" s="327"/>
      <c r="CQ40" s="327"/>
      <c r="CR40" s="327"/>
      <c r="CS40" s="327"/>
      <c r="CT40" s="327"/>
      <c r="CU40" s="327"/>
      <c r="CV40" s="327"/>
      <c r="CW40" s="327"/>
      <c r="CX40" s="327"/>
      <c r="CY40" s="327"/>
      <c r="CZ40" s="327"/>
      <c r="DA40" s="327"/>
      <c r="DB40" s="327"/>
    </row>
    <row r="41" customFormat="false" ht="12.75" hidden="false" customHeight="false" outlineLevel="0" collapsed="false">
      <c r="A41" s="609"/>
      <c r="B41" s="697"/>
      <c r="C41" s="698"/>
      <c r="D41" s="699"/>
      <c r="E41" s="698"/>
      <c r="F41" s="699"/>
      <c r="G41" s="699"/>
      <c r="H41" s="700"/>
      <c r="I41" s="699"/>
      <c r="J41" s="701"/>
      <c r="K41" s="699"/>
      <c r="L41" s="698"/>
      <c r="M41" s="698"/>
      <c r="N41" s="699"/>
      <c r="O41" s="699"/>
      <c r="P41" s="700"/>
      <c r="Q41" s="699"/>
      <c r="R41" s="699"/>
      <c r="S41" s="702"/>
      <c r="T41" s="597"/>
      <c r="U41" s="327"/>
      <c r="V41" s="327"/>
      <c r="W41" s="327"/>
      <c r="X41" s="327"/>
      <c r="Y41" s="327"/>
      <c r="Z41" s="327"/>
      <c r="AA41" s="327"/>
      <c r="AB41" s="327"/>
      <c r="AC41" s="327"/>
      <c r="AD41" s="327"/>
      <c r="AE41" s="327"/>
      <c r="AF41" s="703" t="s">
        <v>531</v>
      </c>
      <c r="AG41" s="664" t="n">
        <f aca="false">$G$22</f>
        <v>22.04</v>
      </c>
      <c r="AH41" s="327"/>
      <c r="AI41" s="327"/>
      <c r="AJ41" s="327"/>
      <c r="AK41" s="327"/>
      <c r="AL41" s="327"/>
      <c r="AM41" s="327"/>
      <c r="AN41" s="327"/>
      <c r="AO41" s="327"/>
      <c r="AP41" s="327"/>
      <c r="AQ41" s="327"/>
      <c r="AR41" s="327"/>
      <c r="AS41" s="327"/>
      <c r="AT41" s="327"/>
      <c r="AU41" s="327"/>
      <c r="AV41" s="327"/>
      <c r="AW41" s="327"/>
      <c r="AX41" s="327"/>
      <c r="AY41" s="327"/>
      <c r="AZ41" s="327"/>
      <c r="BA41" s="327"/>
      <c r="BB41" s="327"/>
      <c r="BC41" s="327"/>
      <c r="BD41" s="327"/>
      <c r="BE41" s="327"/>
      <c r="BF41" s="327"/>
      <c r="BG41" s="327"/>
      <c r="BH41" s="327"/>
      <c r="BI41" s="327"/>
      <c r="BJ41" s="327"/>
      <c r="BK41" s="327"/>
      <c r="BL41" s="327"/>
      <c r="BM41" s="327"/>
      <c r="BN41" s="327"/>
      <c r="BO41" s="327"/>
      <c r="BP41" s="327"/>
      <c r="BQ41" s="327"/>
      <c r="BR41" s="327"/>
      <c r="BS41" s="327"/>
      <c r="BT41" s="327"/>
      <c r="BU41" s="327"/>
      <c r="BV41" s="327"/>
      <c r="BW41" s="327"/>
      <c r="BX41" s="327"/>
      <c r="BY41" s="327"/>
      <c r="BZ41" s="327"/>
      <c r="CA41" s="327"/>
      <c r="CB41" s="327"/>
      <c r="CC41" s="327"/>
      <c r="CD41" s="327"/>
      <c r="CE41" s="327"/>
      <c r="CF41" s="327"/>
      <c r="CG41" s="327"/>
      <c r="CH41" s="327"/>
      <c r="CI41" s="327"/>
      <c r="CJ41" s="327"/>
      <c r="CK41" s="327"/>
      <c r="CL41" s="327"/>
      <c r="CM41" s="327"/>
      <c r="CN41" s="327"/>
      <c r="CO41" s="327"/>
      <c r="CP41" s="327"/>
      <c r="CQ41" s="327"/>
      <c r="CR41" s="327"/>
      <c r="CS41" s="327"/>
      <c r="CT41" s="327"/>
      <c r="CU41" s="327"/>
      <c r="CV41" s="327"/>
      <c r="CW41" s="327"/>
      <c r="CX41" s="327"/>
      <c r="CY41" s="327"/>
      <c r="CZ41" s="327"/>
      <c r="DA41" s="327"/>
      <c r="DB41" s="327"/>
    </row>
    <row r="42" customFormat="false" ht="3.75" hidden="false" customHeight="true" outlineLevel="0" collapsed="false">
      <c r="A42" s="609"/>
      <c r="B42" s="697"/>
      <c r="C42" s="698"/>
      <c r="D42" s="699"/>
      <c r="E42" s="698"/>
      <c r="F42" s="699"/>
      <c r="G42" s="699"/>
      <c r="H42" s="700"/>
      <c r="I42" s="699"/>
      <c r="J42" s="699"/>
      <c r="K42" s="699"/>
      <c r="L42" s="699"/>
      <c r="M42" s="699"/>
      <c r="N42" s="699"/>
      <c r="O42" s="699"/>
      <c r="P42" s="699"/>
      <c r="Q42" s="704"/>
      <c r="R42" s="699"/>
      <c r="S42" s="702"/>
      <c r="T42" s="597"/>
      <c r="U42" s="327"/>
      <c r="V42" s="327"/>
      <c r="W42" s="327"/>
      <c r="X42" s="327"/>
      <c r="Y42" s="327"/>
      <c r="Z42" s="327"/>
      <c r="AA42" s="327"/>
      <c r="AB42" s="327"/>
      <c r="AC42" s="327"/>
      <c r="AD42" s="327"/>
      <c r="AE42" s="327"/>
      <c r="AF42" s="703"/>
      <c r="AG42" s="327"/>
      <c r="AH42" s="327"/>
      <c r="AI42" s="327"/>
      <c r="AJ42" s="327"/>
      <c r="AK42" s="327"/>
      <c r="AL42" s="327"/>
      <c r="AM42" s="327"/>
      <c r="AN42" s="327"/>
      <c r="AO42" s="327"/>
      <c r="AP42" s="327"/>
      <c r="AQ42" s="327"/>
      <c r="AR42" s="327"/>
      <c r="AS42" s="327"/>
      <c r="AT42" s="327"/>
      <c r="AU42" s="327"/>
      <c r="AV42" s="327"/>
      <c r="AW42" s="327"/>
      <c r="AX42" s="327"/>
      <c r="AY42" s="327"/>
      <c r="AZ42" s="327"/>
      <c r="BA42" s="327"/>
      <c r="BB42" s="327"/>
      <c r="BC42" s="327"/>
      <c r="BD42" s="327"/>
      <c r="BE42" s="327"/>
      <c r="BF42" s="327"/>
      <c r="BG42" s="327"/>
      <c r="BH42" s="327"/>
      <c r="BI42" s="327"/>
      <c r="BJ42" s="327"/>
      <c r="BK42" s="327"/>
      <c r="BL42" s="327"/>
      <c r="BM42" s="327"/>
      <c r="BN42" s="327"/>
      <c r="BO42" s="327"/>
      <c r="BP42" s="327"/>
      <c r="BQ42" s="327"/>
      <c r="BR42" s="327"/>
      <c r="BS42" s="327"/>
      <c r="BT42" s="327"/>
      <c r="BU42" s="327"/>
      <c r="BV42" s="327"/>
      <c r="BW42" s="327"/>
      <c r="BX42" s="327"/>
      <c r="BY42" s="327"/>
      <c r="BZ42" s="327"/>
      <c r="CA42" s="327"/>
      <c r="CB42" s="327"/>
      <c r="CC42" s="327"/>
      <c r="CD42" s="327"/>
      <c r="CE42" s="327"/>
      <c r="CF42" s="327"/>
      <c r="CG42" s="327"/>
      <c r="CH42" s="327"/>
      <c r="CI42" s="327"/>
      <c r="CJ42" s="327"/>
      <c r="CK42" s="327"/>
      <c r="CL42" s="327"/>
      <c r="CM42" s="327"/>
      <c r="CN42" s="327"/>
      <c r="CO42" s="327"/>
      <c r="CP42" s="327"/>
      <c r="CQ42" s="327"/>
      <c r="CR42" s="327"/>
      <c r="CS42" s="327"/>
      <c r="CT42" s="327"/>
      <c r="CU42" s="327"/>
      <c r="CV42" s="327"/>
      <c r="CW42" s="327"/>
      <c r="CX42" s="327"/>
      <c r="CY42" s="327"/>
      <c r="CZ42" s="327"/>
      <c r="DA42" s="327"/>
      <c r="DB42" s="327"/>
    </row>
    <row r="43" customFormat="false" ht="12.75" hidden="false" customHeight="false" outlineLevel="0" collapsed="false">
      <c r="A43" s="609"/>
      <c r="B43" s="697"/>
      <c r="C43" s="698"/>
      <c r="D43" s="699"/>
      <c r="E43" s="698"/>
      <c r="F43" s="699"/>
      <c r="G43" s="699"/>
      <c r="H43" s="700"/>
      <c r="I43" s="699"/>
      <c r="J43" s="699"/>
      <c r="K43" s="699"/>
      <c r="L43" s="699"/>
      <c r="M43" s="699"/>
      <c r="N43" s="699"/>
      <c r="O43" s="699"/>
      <c r="P43" s="699"/>
      <c r="Q43" s="699"/>
      <c r="R43" s="699"/>
      <c r="S43" s="702"/>
      <c r="T43" s="597"/>
      <c r="U43" s="327"/>
      <c r="V43" s="325"/>
      <c r="W43" s="325"/>
      <c r="X43" s="325"/>
      <c r="Y43" s="325"/>
      <c r="Z43" s="325"/>
      <c r="AA43" s="327"/>
      <c r="AB43" s="327"/>
      <c r="AC43" s="327"/>
      <c r="AD43" s="327"/>
      <c r="AE43" s="327"/>
      <c r="AF43" s="703" t="s">
        <v>532</v>
      </c>
      <c r="AG43" s="664" t="n">
        <f aca="false">$G$20</f>
        <v>0.09</v>
      </c>
      <c r="AH43" s="327"/>
      <c r="AI43" s="327"/>
      <c r="AJ43" s="327"/>
      <c r="AK43" s="327"/>
      <c r="AL43" s="327"/>
      <c r="AM43" s="327"/>
      <c r="AN43" s="327"/>
      <c r="AO43" s="327"/>
      <c r="AP43" s="327"/>
      <c r="AQ43" s="327"/>
      <c r="AR43" s="327"/>
      <c r="AS43" s="327"/>
      <c r="AT43" s="327"/>
      <c r="AU43" s="327"/>
      <c r="AV43" s="327"/>
      <c r="AW43" s="327"/>
      <c r="AX43" s="327"/>
      <c r="AY43" s="327"/>
      <c r="AZ43" s="327"/>
      <c r="BA43" s="327"/>
      <c r="BB43" s="327"/>
      <c r="BC43" s="327"/>
      <c r="BD43" s="327"/>
      <c r="BE43" s="327"/>
      <c r="BF43" s="327"/>
      <c r="BG43" s="327"/>
      <c r="BH43" s="327"/>
      <c r="BI43" s="327"/>
      <c r="BJ43" s="327"/>
      <c r="BK43" s="327"/>
      <c r="BL43" s="327"/>
      <c r="BM43" s="327"/>
      <c r="BN43" s="327"/>
      <c r="BO43" s="327"/>
      <c r="BP43" s="327"/>
      <c r="BQ43" s="327"/>
      <c r="BR43" s="327"/>
      <c r="BS43" s="327"/>
      <c r="BT43" s="327"/>
      <c r="BU43" s="327"/>
      <c r="BV43" s="327"/>
      <c r="BW43" s="327"/>
      <c r="BX43" s="327"/>
      <c r="BY43" s="327"/>
      <c r="BZ43" s="327"/>
      <c r="CA43" s="327"/>
      <c r="CB43" s="327"/>
      <c r="CC43" s="327"/>
      <c r="CD43" s="327"/>
      <c r="CE43" s="327"/>
      <c r="CF43" s="327"/>
      <c r="CG43" s="327"/>
      <c r="CH43" s="327"/>
      <c r="CI43" s="327"/>
      <c r="CJ43" s="327"/>
      <c r="CK43" s="327"/>
      <c r="CL43" s="327"/>
      <c r="CM43" s="327"/>
      <c r="CN43" s="327"/>
      <c r="CO43" s="327"/>
      <c r="CP43" s="327"/>
      <c r="CQ43" s="327"/>
      <c r="CR43" s="327"/>
      <c r="CS43" s="327"/>
      <c r="CT43" s="327"/>
      <c r="CU43" s="327"/>
      <c r="CV43" s="327"/>
      <c r="CW43" s="327"/>
      <c r="CX43" s="327"/>
      <c r="CY43" s="327"/>
      <c r="CZ43" s="327"/>
      <c r="DA43" s="327"/>
      <c r="DB43" s="327"/>
    </row>
    <row r="44" customFormat="false" ht="3.75" hidden="false" customHeight="true" outlineLevel="0" collapsed="false">
      <c r="A44" s="609"/>
      <c r="B44" s="697"/>
      <c r="C44" s="698"/>
      <c r="D44" s="699"/>
      <c r="E44" s="698"/>
      <c r="F44" s="699"/>
      <c r="G44" s="699"/>
      <c r="H44" s="700"/>
      <c r="I44" s="699"/>
      <c r="J44" s="699"/>
      <c r="K44" s="699"/>
      <c r="L44" s="699"/>
      <c r="M44" s="699"/>
      <c r="N44" s="699"/>
      <c r="O44" s="699"/>
      <c r="P44" s="705"/>
      <c r="Q44" s="706"/>
      <c r="R44" s="707"/>
      <c r="S44" s="702"/>
      <c r="T44" s="597"/>
      <c r="U44" s="327"/>
      <c r="V44" s="327"/>
      <c r="W44" s="327"/>
      <c r="X44" s="327"/>
      <c r="Y44" s="327"/>
      <c r="Z44" s="327"/>
      <c r="AA44" s="327"/>
      <c r="AB44" s="327"/>
      <c r="AC44" s="327"/>
      <c r="AD44" s="327"/>
      <c r="AE44" s="327"/>
      <c r="AF44" s="703"/>
      <c r="AG44" s="327"/>
      <c r="AH44" s="327"/>
      <c r="AI44" s="327"/>
      <c r="AJ44" s="327"/>
      <c r="AK44" s="327"/>
      <c r="AL44" s="327"/>
      <c r="AM44" s="327"/>
      <c r="AN44" s="327"/>
      <c r="AO44" s="327"/>
      <c r="AP44" s="327"/>
      <c r="AQ44" s="327"/>
      <c r="AR44" s="327"/>
      <c r="AS44" s="327"/>
      <c r="AT44" s="327"/>
      <c r="AU44" s="327"/>
      <c r="AV44" s="327"/>
      <c r="AW44" s="327"/>
      <c r="AX44" s="327"/>
      <c r="AY44" s="327"/>
      <c r="AZ44" s="327"/>
      <c r="BA44" s="327"/>
      <c r="BB44" s="327"/>
      <c r="BC44" s="327"/>
      <c r="BD44" s="327"/>
      <c r="BE44" s="327"/>
      <c r="BF44" s="327"/>
      <c r="BG44" s="327"/>
      <c r="BH44" s="327"/>
      <c r="BI44" s="327"/>
      <c r="BJ44" s="327"/>
      <c r="BK44" s="327"/>
      <c r="BL44" s="327"/>
      <c r="BM44" s="327"/>
      <c r="BN44" s="327"/>
      <c r="BO44" s="327"/>
      <c r="BP44" s="327"/>
      <c r="BQ44" s="327"/>
      <c r="BR44" s="327"/>
      <c r="BS44" s="327"/>
      <c r="BT44" s="327"/>
      <c r="BU44" s="327"/>
      <c r="BV44" s="327"/>
      <c r="BW44" s="327"/>
      <c r="BX44" s="327"/>
      <c r="BY44" s="327"/>
      <c r="BZ44" s="327"/>
      <c r="CA44" s="327"/>
      <c r="CB44" s="327"/>
      <c r="CC44" s="327"/>
      <c r="CD44" s="327"/>
      <c r="CE44" s="327"/>
      <c r="CF44" s="327"/>
      <c r="CG44" s="327"/>
      <c r="CH44" s="327"/>
      <c r="CI44" s="327"/>
      <c r="CJ44" s="327"/>
      <c r="CK44" s="327"/>
      <c r="CL44" s="327"/>
      <c r="CM44" s="327"/>
      <c r="CN44" s="327"/>
      <c r="CO44" s="327"/>
      <c r="CP44" s="327"/>
      <c r="CQ44" s="327"/>
      <c r="CR44" s="327"/>
      <c r="CS44" s="327"/>
      <c r="CT44" s="327"/>
      <c r="CU44" s="327"/>
      <c r="CV44" s="327"/>
      <c r="CW44" s="327"/>
      <c r="CX44" s="327"/>
      <c r="CY44" s="327"/>
      <c r="CZ44" s="327"/>
      <c r="DA44" s="327"/>
      <c r="DB44" s="327"/>
    </row>
    <row r="45" customFormat="false" ht="12.75" hidden="false" customHeight="false" outlineLevel="0" collapsed="false">
      <c r="A45" s="609"/>
      <c r="B45" s="697"/>
      <c r="C45" s="698"/>
      <c r="D45" s="699"/>
      <c r="E45" s="698"/>
      <c r="F45" s="699"/>
      <c r="G45" s="699"/>
      <c r="H45" s="700"/>
      <c r="I45" s="699"/>
      <c r="J45" s="699"/>
      <c r="K45" s="699"/>
      <c r="L45" s="699"/>
      <c r="M45" s="699"/>
      <c r="N45" s="699"/>
      <c r="O45" s="699"/>
      <c r="P45" s="708"/>
      <c r="Q45" s="704" t="s">
        <v>227</v>
      </c>
      <c r="R45" s="709"/>
      <c r="S45" s="702"/>
      <c r="T45" s="597"/>
      <c r="U45" s="327"/>
      <c r="V45" s="327"/>
      <c r="W45" s="327"/>
      <c r="X45" s="327"/>
      <c r="Y45" s="327"/>
      <c r="Z45" s="664" t="s">
        <v>526</v>
      </c>
      <c r="AA45" s="664" t="s">
        <v>528</v>
      </c>
      <c r="AB45" s="327"/>
      <c r="AC45" s="327"/>
      <c r="AD45" s="327"/>
      <c r="AE45" s="327"/>
      <c r="AF45" s="703" t="s">
        <v>533</v>
      </c>
      <c r="AG45" s="664" t="n">
        <f aca="false">graph!$E$22</f>
        <v>0</v>
      </c>
      <c r="AH45" s="327"/>
      <c r="AI45" s="327"/>
      <c r="AJ45" s="327"/>
      <c r="AK45" s="327"/>
      <c r="AL45" s="327"/>
      <c r="AM45" s="327"/>
      <c r="AN45" s="327"/>
      <c r="AO45" s="327"/>
      <c r="AP45" s="327"/>
      <c r="AQ45" s="327"/>
      <c r="AR45" s="327"/>
      <c r="AS45" s="327"/>
      <c r="AT45" s="327"/>
      <c r="AU45" s="327"/>
      <c r="AV45" s="327"/>
      <c r="AW45" s="327"/>
      <c r="AX45" s="327"/>
      <c r="AY45" s="327"/>
      <c r="AZ45" s="327"/>
      <c r="BA45" s="327"/>
      <c r="BB45" s="327"/>
      <c r="BC45" s="327"/>
      <c r="BD45" s="327"/>
      <c r="BE45" s="327"/>
      <c r="BF45" s="327"/>
      <c r="BG45" s="327"/>
      <c r="BH45" s="327"/>
      <c r="BI45" s="327"/>
      <c r="BJ45" s="327"/>
      <c r="BK45" s="327"/>
      <c r="BL45" s="327"/>
      <c r="BM45" s="327"/>
      <c r="BN45" s="327"/>
      <c r="BO45" s="327"/>
      <c r="BP45" s="327"/>
      <c r="BQ45" s="327"/>
      <c r="BR45" s="327"/>
      <c r="BS45" s="327"/>
      <c r="BT45" s="327"/>
      <c r="BU45" s="327"/>
      <c r="BV45" s="327"/>
      <c r="BW45" s="327"/>
      <c r="BX45" s="327"/>
      <c r="BY45" s="327"/>
      <c r="BZ45" s="327"/>
      <c r="CA45" s="327"/>
      <c r="CB45" s="327"/>
      <c r="CC45" s="327"/>
      <c r="CD45" s="327"/>
      <c r="CE45" s="327"/>
      <c r="CF45" s="327"/>
      <c r="CG45" s="327"/>
      <c r="CH45" s="327"/>
      <c r="CI45" s="327"/>
      <c r="CJ45" s="327"/>
      <c r="CK45" s="327"/>
      <c r="CL45" s="327"/>
      <c r="CM45" s="327"/>
      <c r="CN45" s="327"/>
      <c r="CO45" s="327"/>
      <c r="CP45" s="327"/>
      <c r="CQ45" s="327"/>
      <c r="CR45" s="327"/>
      <c r="CS45" s="327"/>
      <c r="CT45" s="327"/>
      <c r="CU45" s="327"/>
      <c r="CV45" s="327"/>
      <c r="CW45" s="327"/>
      <c r="CX45" s="327"/>
      <c r="CY45" s="327"/>
      <c r="CZ45" s="327"/>
      <c r="DA45" s="327"/>
      <c r="DB45" s="327"/>
    </row>
    <row r="46" customFormat="false" ht="3.75" hidden="false" customHeight="true" outlineLevel="0" collapsed="false">
      <c r="A46" s="609"/>
      <c r="B46" s="697"/>
      <c r="C46" s="698"/>
      <c r="D46" s="699"/>
      <c r="E46" s="698"/>
      <c r="F46" s="699"/>
      <c r="G46" s="699"/>
      <c r="H46" s="700"/>
      <c r="I46" s="699"/>
      <c r="J46" s="699"/>
      <c r="K46" s="699"/>
      <c r="L46" s="699"/>
      <c r="M46" s="699"/>
      <c r="N46" s="699"/>
      <c r="O46" s="699"/>
      <c r="P46" s="708"/>
      <c r="Q46" s="704"/>
      <c r="R46" s="709"/>
      <c r="S46" s="702"/>
      <c r="T46" s="597"/>
      <c r="U46" s="327"/>
      <c r="V46" s="327"/>
      <c r="W46" s="327"/>
      <c r="X46" s="327"/>
      <c r="Y46" s="703"/>
      <c r="Z46" s="327"/>
      <c r="AA46" s="327"/>
      <c r="AB46" s="327"/>
      <c r="AC46" s="327"/>
      <c r="AD46" s="327"/>
      <c r="AE46" s="327"/>
      <c r="AF46" s="703"/>
      <c r="AG46" s="327" t="n">
        <f aca="false">$G$10</f>
        <v>0</v>
      </c>
      <c r="AH46" s="327"/>
      <c r="AI46" s="327"/>
      <c r="AJ46" s="327"/>
      <c r="AK46" s="327"/>
      <c r="AL46" s="327"/>
      <c r="AM46" s="327"/>
      <c r="AN46" s="327"/>
      <c r="AO46" s="327"/>
      <c r="AP46" s="327"/>
      <c r="AQ46" s="327"/>
      <c r="AR46" s="327"/>
      <c r="AS46" s="327"/>
      <c r="AT46" s="327"/>
      <c r="AU46" s="327"/>
      <c r="AV46" s="327"/>
      <c r="AW46" s="327"/>
      <c r="AX46" s="327"/>
      <c r="AY46" s="327"/>
      <c r="AZ46" s="327"/>
      <c r="BA46" s="327"/>
      <c r="BB46" s="327"/>
      <c r="BC46" s="327"/>
      <c r="BD46" s="327"/>
      <c r="BE46" s="327"/>
      <c r="BF46" s="327"/>
      <c r="BG46" s="327"/>
      <c r="BH46" s="327"/>
      <c r="BI46" s="327"/>
      <c r="BJ46" s="327"/>
      <c r="BK46" s="327"/>
      <c r="BL46" s="327"/>
      <c r="BM46" s="327"/>
      <c r="BN46" s="327"/>
      <c r="BO46" s="327"/>
      <c r="BP46" s="327"/>
      <c r="BQ46" s="327"/>
      <c r="BR46" s="327"/>
      <c r="BS46" s="327"/>
      <c r="BT46" s="327"/>
      <c r="BU46" s="327"/>
      <c r="BV46" s="327"/>
      <c r="BW46" s="327"/>
      <c r="BX46" s="327"/>
      <c r="BY46" s="327"/>
      <c r="BZ46" s="327"/>
      <c r="CA46" s="327"/>
      <c r="CB46" s="327"/>
      <c r="CC46" s="327"/>
      <c r="CD46" s="327"/>
      <c r="CE46" s="327"/>
      <c r="CF46" s="327"/>
      <c r="CG46" s="327"/>
      <c r="CH46" s="327"/>
      <c r="CI46" s="327"/>
      <c r="CJ46" s="327"/>
      <c r="CK46" s="327"/>
      <c r="CL46" s="327"/>
      <c r="CM46" s="327"/>
      <c r="CN46" s="327"/>
      <c r="CO46" s="327"/>
      <c r="CP46" s="327"/>
      <c r="CQ46" s="327"/>
      <c r="CR46" s="327"/>
      <c r="CS46" s="327"/>
      <c r="CT46" s="327"/>
      <c r="CU46" s="327"/>
      <c r="CV46" s="327"/>
      <c r="CW46" s="327"/>
      <c r="CX46" s="327"/>
      <c r="CY46" s="327"/>
      <c r="CZ46" s="327"/>
      <c r="DA46" s="327"/>
      <c r="DB46" s="327"/>
    </row>
    <row r="47" customFormat="false" ht="12.75" hidden="false" customHeight="false" outlineLevel="0" collapsed="false">
      <c r="A47" s="609"/>
      <c r="B47" s="697"/>
      <c r="C47" s="698"/>
      <c r="D47" s="699"/>
      <c r="E47" s="698"/>
      <c r="F47" s="699"/>
      <c r="G47" s="699"/>
      <c r="H47" s="700"/>
      <c r="I47" s="699"/>
      <c r="J47" s="699"/>
      <c r="K47" s="699"/>
      <c r="L47" s="699"/>
      <c r="M47" s="699"/>
      <c r="N47" s="699"/>
      <c r="O47" s="699"/>
      <c r="P47" s="708"/>
      <c r="Q47" s="704" t="s">
        <v>534</v>
      </c>
      <c r="R47" s="709"/>
      <c r="S47" s="702"/>
      <c r="T47" s="597"/>
      <c r="U47" s="327"/>
      <c r="V47" s="327"/>
      <c r="W47" s="327"/>
      <c r="X47" s="327"/>
      <c r="Y47" s="703" t="s">
        <v>535</v>
      </c>
      <c r="Z47" s="710" t="n">
        <f aca="false">G34</f>
        <v>0</v>
      </c>
      <c r="AA47" s="711" t="n">
        <f aca="false">Z47+Z59</f>
        <v>1.5</v>
      </c>
      <c r="AB47" s="327"/>
      <c r="AC47" s="327"/>
      <c r="AD47" s="327"/>
      <c r="AE47" s="327"/>
      <c r="AF47" s="703" t="s">
        <v>536</v>
      </c>
      <c r="AG47" s="664" t="n">
        <f aca="false">$G$10</f>
        <v>0</v>
      </c>
      <c r="AH47" s="327"/>
      <c r="AI47" s="327"/>
      <c r="AJ47" s="327"/>
      <c r="AK47" s="327"/>
      <c r="AL47" s="327"/>
      <c r="AM47" s="327"/>
      <c r="AN47" s="327"/>
      <c r="AO47" s="327"/>
      <c r="AP47" s="327"/>
      <c r="AQ47" s="327"/>
      <c r="AR47" s="327"/>
      <c r="AS47" s="327"/>
      <c r="AT47" s="327"/>
      <c r="AU47" s="327"/>
      <c r="AV47" s="327"/>
      <c r="AW47" s="327"/>
      <c r="AX47" s="327"/>
      <c r="AY47" s="327"/>
      <c r="AZ47" s="327"/>
      <c r="BA47" s="327"/>
      <c r="BB47" s="327"/>
      <c r="BC47" s="327"/>
      <c r="BD47" s="327"/>
      <c r="BE47" s="327"/>
      <c r="BF47" s="327"/>
      <c r="BG47" s="327"/>
      <c r="BH47" s="327"/>
      <c r="BI47" s="327"/>
      <c r="BJ47" s="327"/>
      <c r="BK47" s="327"/>
      <c r="BL47" s="327"/>
      <c r="BM47" s="327"/>
      <c r="BN47" s="327"/>
      <c r="BO47" s="327"/>
      <c r="BP47" s="327"/>
      <c r="BQ47" s="327"/>
      <c r="BR47" s="327"/>
      <c r="BS47" s="327"/>
      <c r="BT47" s="327"/>
      <c r="BU47" s="327"/>
      <c r="BV47" s="327"/>
      <c r="BW47" s="327"/>
      <c r="BX47" s="327"/>
      <c r="BY47" s="327"/>
      <c r="BZ47" s="327"/>
      <c r="CA47" s="327"/>
      <c r="CB47" s="327"/>
      <c r="CC47" s="327"/>
      <c r="CD47" s="327"/>
      <c r="CE47" s="327"/>
      <c r="CF47" s="327"/>
      <c r="CG47" s="327"/>
      <c r="CH47" s="327"/>
      <c r="CI47" s="327"/>
      <c r="CJ47" s="327"/>
      <c r="CK47" s="327"/>
      <c r="CL47" s="327"/>
      <c r="CM47" s="327"/>
      <c r="CN47" s="327"/>
      <c r="CO47" s="327"/>
      <c r="CP47" s="327"/>
      <c r="CQ47" s="327"/>
      <c r="CR47" s="327"/>
      <c r="CS47" s="327"/>
      <c r="CT47" s="327"/>
      <c r="CU47" s="327"/>
      <c r="CV47" s="327"/>
      <c r="CW47" s="327"/>
      <c r="CX47" s="327"/>
      <c r="CY47" s="327"/>
      <c r="CZ47" s="327"/>
      <c r="DA47" s="327"/>
      <c r="DB47" s="327"/>
    </row>
    <row r="48" customFormat="false" ht="3.75" hidden="false" customHeight="true" outlineLevel="0" collapsed="false">
      <c r="A48" s="609"/>
      <c r="B48" s="697"/>
      <c r="C48" s="698"/>
      <c r="D48" s="699"/>
      <c r="E48" s="698"/>
      <c r="F48" s="699"/>
      <c r="G48" s="699"/>
      <c r="H48" s="700"/>
      <c r="I48" s="699"/>
      <c r="J48" s="699"/>
      <c r="K48" s="699"/>
      <c r="L48" s="699"/>
      <c r="M48" s="699"/>
      <c r="N48" s="699"/>
      <c r="O48" s="699"/>
      <c r="P48" s="708"/>
      <c r="Q48" s="704"/>
      <c r="R48" s="709"/>
      <c r="S48" s="702"/>
      <c r="T48" s="597"/>
      <c r="U48" s="327"/>
      <c r="V48" s="327"/>
      <c r="W48" s="327"/>
      <c r="X48" s="327"/>
      <c r="Y48" s="327"/>
      <c r="Z48" s="327"/>
      <c r="AA48" s="327"/>
      <c r="AB48" s="327"/>
      <c r="AC48" s="327"/>
      <c r="AD48" s="327"/>
      <c r="AE48" s="327"/>
      <c r="AF48" s="703"/>
      <c r="AG48" s="327"/>
      <c r="AH48" s="327"/>
      <c r="AI48" s="327"/>
      <c r="AJ48" s="327"/>
      <c r="AK48" s="327"/>
      <c r="AL48" s="327"/>
      <c r="AM48" s="327"/>
      <c r="AN48" s="327"/>
      <c r="AO48" s="327"/>
      <c r="AP48" s="327"/>
      <c r="AQ48" s="327"/>
      <c r="AR48" s="327"/>
      <c r="AS48" s="327"/>
      <c r="AT48" s="327"/>
      <c r="AU48" s="327"/>
      <c r="AV48" s="327"/>
      <c r="AW48" s="327"/>
      <c r="AX48" s="327"/>
      <c r="AY48" s="327"/>
      <c r="AZ48" s="327"/>
      <c r="BA48" s="327"/>
      <c r="BB48" s="327"/>
      <c r="BC48" s="327"/>
      <c r="BD48" s="327"/>
      <c r="BE48" s="327"/>
      <c r="BF48" s="327"/>
      <c r="BG48" s="327"/>
      <c r="BH48" s="327"/>
      <c r="BI48" s="327"/>
      <c r="BJ48" s="327"/>
      <c r="BK48" s="327"/>
      <c r="BL48" s="327"/>
      <c r="BM48" s="327"/>
      <c r="BN48" s="327"/>
      <c r="BO48" s="327"/>
      <c r="BP48" s="327"/>
      <c r="BQ48" s="327"/>
      <c r="BR48" s="327"/>
      <c r="BS48" s="327"/>
      <c r="BT48" s="327"/>
      <c r="BU48" s="327"/>
      <c r="BV48" s="327"/>
      <c r="BW48" s="327"/>
      <c r="BX48" s="327"/>
      <c r="BY48" s="327"/>
      <c r="BZ48" s="327"/>
      <c r="CA48" s="327"/>
      <c r="CB48" s="327"/>
      <c r="CC48" s="327"/>
      <c r="CD48" s="327"/>
      <c r="CE48" s="327"/>
      <c r="CF48" s="327"/>
      <c r="CG48" s="327"/>
      <c r="CH48" s="327"/>
      <c r="CI48" s="327"/>
      <c r="CJ48" s="327"/>
      <c r="CK48" s="327"/>
      <c r="CL48" s="327"/>
      <c r="CM48" s="327"/>
      <c r="CN48" s="327"/>
      <c r="CO48" s="327"/>
      <c r="CP48" s="327"/>
      <c r="CQ48" s="327"/>
      <c r="CR48" s="327"/>
      <c r="CS48" s="327"/>
      <c r="CT48" s="327"/>
      <c r="CU48" s="327"/>
      <c r="CV48" s="327"/>
      <c r="CW48" s="327"/>
      <c r="CX48" s="327"/>
      <c r="CY48" s="327"/>
      <c r="CZ48" s="327"/>
      <c r="DA48" s="327"/>
      <c r="DB48" s="327"/>
    </row>
    <row r="49" customFormat="false" ht="12.75" hidden="false" customHeight="false" outlineLevel="0" collapsed="false">
      <c r="A49" s="609"/>
      <c r="B49" s="697"/>
      <c r="C49" s="698"/>
      <c r="D49" s="699"/>
      <c r="E49" s="698"/>
      <c r="F49" s="699"/>
      <c r="G49" s="699"/>
      <c r="H49" s="700"/>
      <c r="I49" s="699"/>
      <c r="J49" s="699"/>
      <c r="K49" s="699"/>
      <c r="L49" s="699"/>
      <c r="M49" s="699"/>
      <c r="N49" s="699"/>
      <c r="O49" s="699"/>
      <c r="P49" s="712"/>
      <c r="Q49" s="704" t="s">
        <v>254</v>
      </c>
      <c r="R49" s="709"/>
      <c r="S49" s="702"/>
      <c r="T49" s="597"/>
      <c r="U49" s="327"/>
      <c r="V49" s="327"/>
      <c r="W49" s="327"/>
      <c r="X49" s="327"/>
      <c r="Y49" s="703" t="s">
        <v>537</v>
      </c>
      <c r="Z49" s="713" t="n">
        <f aca="false">(MAX($G$10,graph!$E$22)-MIN($G$10,graph!$E$22))/12</f>
        <v>0</v>
      </c>
      <c r="AA49" s="713"/>
      <c r="AB49" s="327"/>
      <c r="AC49" s="327"/>
      <c r="AD49" s="327"/>
      <c r="AE49" s="327"/>
      <c r="AF49" s="703" t="s">
        <v>538</v>
      </c>
      <c r="AG49" s="664" t="n">
        <f aca="false">IF(AG43="","",(AG45-AG41)/AG43)</f>
        <v>-244.888888888889</v>
      </c>
      <c r="AH49" s="664" t="s">
        <v>539</v>
      </c>
      <c r="AI49" s="327"/>
      <c r="AJ49" s="327"/>
      <c r="AK49" s="327"/>
      <c r="AL49" s="327"/>
      <c r="AM49" s="327"/>
      <c r="AN49" s="327"/>
      <c r="AO49" s="327"/>
      <c r="AP49" s="327"/>
      <c r="AQ49" s="327"/>
      <c r="AR49" s="327"/>
      <c r="AS49" s="327"/>
      <c r="AT49" s="327"/>
      <c r="AU49" s="327"/>
      <c r="AV49" s="327"/>
      <c r="AW49" s="327"/>
      <c r="AX49" s="327"/>
      <c r="AY49" s="327"/>
      <c r="AZ49" s="327"/>
      <c r="BA49" s="327"/>
      <c r="BB49" s="327"/>
      <c r="BC49" s="327"/>
      <c r="BD49" s="327"/>
      <c r="BE49" s="327"/>
      <c r="BF49" s="327"/>
      <c r="BG49" s="327"/>
      <c r="BH49" s="327"/>
      <c r="BI49" s="327"/>
      <c r="BJ49" s="327"/>
      <c r="BK49" s="327"/>
      <c r="BL49" s="327"/>
      <c r="BM49" s="327"/>
      <c r="BN49" s="327"/>
      <c r="BO49" s="327"/>
      <c r="BP49" s="327"/>
      <c r="BQ49" s="327"/>
      <c r="BR49" s="327"/>
      <c r="BS49" s="327"/>
      <c r="BT49" s="327"/>
      <c r="BU49" s="327"/>
      <c r="BV49" s="327"/>
      <c r="BW49" s="327"/>
      <c r="BX49" s="327"/>
      <c r="BY49" s="327"/>
      <c r="BZ49" s="327"/>
      <c r="CA49" s="327"/>
      <c r="CB49" s="327"/>
      <c r="CC49" s="327"/>
      <c r="CD49" s="327"/>
      <c r="CE49" s="327"/>
      <c r="CF49" s="327"/>
      <c r="CG49" s="327"/>
      <c r="CH49" s="327"/>
      <c r="CI49" s="327"/>
      <c r="CJ49" s="327"/>
      <c r="CK49" s="327"/>
      <c r="CL49" s="327"/>
      <c r="CM49" s="327"/>
      <c r="CN49" s="327"/>
      <c r="CO49" s="327"/>
      <c r="CP49" s="327"/>
      <c r="CQ49" s="327"/>
      <c r="CR49" s="327"/>
      <c r="CS49" s="327"/>
      <c r="CT49" s="327"/>
      <c r="CU49" s="327"/>
      <c r="CV49" s="327"/>
      <c r="CW49" s="327"/>
      <c r="CX49" s="327"/>
      <c r="CY49" s="327"/>
      <c r="CZ49" s="327"/>
      <c r="DA49" s="327"/>
      <c r="DB49" s="327"/>
    </row>
    <row r="50" customFormat="false" ht="3.75" hidden="false" customHeight="true" outlineLevel="0" collapsed="false">
      <c r="A50" s="609"/>
      <c r="B50" s="697"/>
      <c r="C50" s="698"/>
      <c r="D50" s="699"/>
      <c r="E50" s="698"/>
      <c r="F50" s="699"/>
      <c r="G50" s="699"/>
      <c r="H50" s="700"/>
      <c r="I50" s="699"/>
      <c r="J50" s="699"/>
      <c r="K50" s="699"/>
      <c r="L50" s="699"/>
      <c r="M50" s="699"/>
      <c r="N50" s="699"/>
      <c r="O50" s="699"/>
      <c r="P50" s="708"/>
      <c r="Q50" s="704"/>
      <c r="R50" s="709"/>
      <c r="S50" s="702"/>
      <c r="T50" s="597"/>
      <c r="U50" s="327"/>
      <c r="V50" s="327"/>
      <c r="W50" s="327"/>
      <c r="X50" s="327"/>
      <c r="Y50" s="703"/>
      <c r="Z50" s="327"/>
      <c r="AA50" s="327"/>
      <c r="AB50" s="327"/>
      <c r="AC50" s="327"/>
      <c r="AD50" s="327"/>
      <c r="AE50" s="327"/>
      <c r="AF50" s="703"/>
      <c r="AG50" s="327"/>
      <c r="AH50" s="327"/>
      <c r="AI50" s="327"/>
      <c r="AJ50" s="327"/>
      <c r="AK50" s="327"/>
      <c r="AL50" s="327"/>
      <c r="AM50" s="327"/>
      <c r="AN50" s="327"/>
      <c r="AO50" s="327"/>
      <c r="AP50" s="327"/>
      <c r="AQ50" s="327"/>
      <c r="AR50" s="327"/>
      <c r="AS50" s="327"/>
      <c r="AT50" s="327"/>
      <c r="AU50" s="327"/>
      <c r="AV50" s="327"/>
      <c r="AW50" s="327"/>
      <c r="AX50" s="327"/>
      <c r="AY50" s="327"/>
      <c r="AZ50" s="327"/>
      <c r="BA50" s="327"/>
      <c r="BB50" s="327"/>
      <c r="BC50" s="327"/>
      <c r="BD50" s="327"/>
      <c r="BE50" s="327"/>
      <c r="BF50" s="327"/>
      <c r="BG50" s="327"/>
      <c r="BH50" s="327"/>
      <c r="BI50" s="327"/>
      <c r="BJ50" s="327"/>
      <c r="BK50" s="327"/>
      <c r="BL50" s="327"/>
      <c r="BM50" s="327"/>
      <c r="BN50" s="327"/>
      <c r="BO50" s="327"/>
      <c r="BP50" s="327"/>
      <c r="BQ50" s="327"/>
      <c r="BR50" s="327"/>
      <c r="BS50" s="327"/>
      <c r="BT50" s="327"/>
      <c r="BU50" s="327"/>
      <c r="BV50" s="327"/>
      <c r="BW50" s="327"/>
      <c r="BX50" s="327"/>
      <c r="BY50" s="327"/>
      <c r="BZ50" s="327"/>
      <c r="CA50" s="327"/>
      <c r="CB50" s="327"/>
      <c r="CC50" s="327"/>
      <c r="CD50" s="327"/>
      <c r="CE50" s="327"/>
      <c r="CF50" s="327"/>
      <c r="CG50" s="327"/>
      <c r="CH50" s="327"/>
      <c r="CI50" s="327"/>
      <c r="CJ50" s="327"/>
      <c r="CK50" s="327"/>
      <c r="CL50" s="327"/>
      <c r="CM50" s="327"/>
      <c r="CN50" s="327"/>
      <c r="CO50" s="327"/>
      <c r="CP50" s="327"/>
      <c r="CQ50" s="327"/>
      <c r="CR50" s="327"/>
      <c r="CS50" s="327"/>
      <c r="CT50" s="327"/>
      <c r="CU50" s="327"/>
      <c r="CV50" s="327"/>
      <c r="CW50" s="327"/>
      <c r="CX50" s="327"/>
      <c r="CY50" s="327"/>
      <c r="CZ50" s="327"/>
      <c r="DA50" s="327"/>
      <c r="DB50" s="327"/>
    </row>
    <row r="51" customFormat="false" ht="12.75" hidden="false" customHeight="false" outlineLevel="0" collapsed="false">
      <c r="A51" s="609"/>
      <c r="B51" s="697"/>
      <c r="C51" s="698"/>
      <c r="D51" s="699"/>
      <c r="E51" s="698"/>
      <c r="F51" s="699"/>
      <c r="G51" s="699"/>
      <c r="H51" s="700"/>
      <c r="I51" s="699"/>
      <c r="J51" s="699"/>
      <c r="K51" s="699"/>
      <c r="L51" s="699"/>
      <c r="M51" s="699"/>
      <c r="N51" s="699"/>
      <c r="O51" s="699"/>
      <c r="P51" s="712"/>
      <c r="Q51" s="704" t="s">
        <v>540</v>
      </c>
      <c r="R51" s="709"/>
      <c r="S51" s="702"/>
      <c r="T51" s="597"/>
      <c r="U51" s="327"/>
      <c r="V51" s="327"/>
      <c r="W51" s="327"/>
      <c r="X51" s="327"/>
      <c r="Y51" s="703" t="s">
        <v>541</v>
      </c>
      <c r="Z51" s="714" t="n">
        <f aca="false">(MAX($G$10,graph!$E$22)-MIN($G$10,graph!$E$22))</f>
        <v>0</v>
      </c>
      <c r="AA51" s="714"/>
      <c r="AB51" s="327"/>
      <c r="AC51" s="327"/>
      <c r="AD51" s="327"/>
      <c r="AE51" s="327"/>
      <c r="AF51" s="703" t="s">
        <v>542</v>
      </c>
      <c r="AG51" s="664" t="n">
        <f aca="false">IF(AG43="","",(AG47-AG41)/AG43)</f>
        <v>-244.888888888889</v>
      </c>
      <c r="AH51" s="664" t="s">
        <v>543</v>
      </c>
      <c r="AI51" s="327"/>
      <c r="AJ51" s="327"/>
      <c r="AK51" s="327"/>
      <c r="AL51" s="327"/>
      <c r="AM51" s="327"/>
      <c r="AN51" s="327"/>
      <c r="AO51" s="327"/>
      <c r="AP51" s="327"/>
      <c r="AQ51" s="327"/>
      <c r="AR51" s="327"/>
      <c r="AS51" s="327"/>
      <c r="AT51" s="327"/>
      <c r="AU51" s="327"/>
      <c r="AV51" s="327"/>
      <c r="AW51" s="327"/>
      <c r="AX51" s="327"/>
      <c r="AY51" s="327"/>
      <c r="AZ51" s="327"/>
      <c r="BA51" s="327"/>
      <c r="BB51" s="327"/>
      <c r="BC51" s="327"/>
      <c r="BD51" s="327"/>
      <c r="BE51" s="327"/>
      <c r="BF51" s="327"/>
      <c r="BG51" s="327"/>
      <c r="BH51" s="327"/>
      <c r="BI51" s="327"/>
      <c r="BJ51" s="327"/>
      <c r="BK51" s="327"/>
      <c r="BL51" s="327"/>
      <c r="BM51" s="327"/>
      <c r="BN51" s="327"/>
      <c r="BO51" s="327"/>
      <c r="BP51" s="327"/>
      <c r="BQ51" s="327"/>
      <c r="BR51" s="327"/>
      <c r="BS51" s="327"/>
      <c r="BT51" s="327"/>
      <c r="BU51" s="327"/>
      <c r="BV51" s="327"/>
      <c r="BW51" s="327"/>
      <c r="BX51" s="327"/>
      <c r="BY51" s="327"/>
      <c r="BZ51" s="327"/>
      <c r="CA51" s="327"/>
      <c r="CB51" s="327"/>
      <c r="CC51" s="327"/>
      <c r="CD51" s="327"/>
      <c r="CE51" s="327"/>
      <c r="CF51" s="327"/>
      <c r="CG51" s="327"/>
      <c r="CH51" s="327"/>
      <c r="CI51" s="327"/>
      <c r="CJ51" s="327"/>
      <c r="CK51" s="327"/>
      <c r="CL51" s="327"/>
      <c r="CM51" s="327"/>
      <c r="CN51" s="327"/>
      <c r="CO51" s="327"/>
      <c r="CP51" s="327"/>
      <c r="CQ51" s="327"/>
      <c r="CR51" s="327"/>
      <c r="CS51" s="327"/>
      <c r="CT51" s="327"/>
      <c r="CU51" s="327"/>
      <c r="CV51" s="327"/>
      <c r="CW51" s="327"/>
      <c r="CX51" s="327"/>
      <c r="CY51" s="327"/>
      <c r="CZ51" s="327"/>
      <c r="DA51" s="327"/>
      <c r="DB51" s="327"/>
    </row>
    <row r="52" customFormat="false" ht="4.5" hidden="false" customHeight="true" outlineLevel="0" collapsed="false">
      <c r="A52" s="609"/>
      <c r="B52" s="697"/>
      <c r="C52" s="698"/>
      <c r="D52" s="699"/>
      <c r="E52" s="698"/>
      <c r="F52" s="699"/>
      <c r="G52" s="699"/>
      <c r="H52" s="700"/>
      <c r="I52" s="699"/>
      <c r="J52" s="699"/>
      <c r="K52" s="699"/>
      <c r="L52" s="699"/>
      <c r="M52" s="699"/>
      <c r="N52" s="699"/>
      <c r="O52" s="699"/>
      <c r="P52" s="708"/>
      <c r="Q52" s="715"/>
      <c r="R52" s="709"/>
      <c r="S52" s="702"/>
      <c r="T52" s="597"/>
      <c r="U52" s="327"/>
      <c r="V52" s="327"/>
      <c r="W52" s="327"/>
      <c r="X52" s="327"/>
      <c r="Y52" s="703"/>
      <c r="Z52" s="327"/>
      <c r="AA52" s="327"/>
      <c r="AB52" s="327"/>
      <c r="AC52" s="327"/>
      <c r="AD52" s="327"/>
      <c r="AE52" s="327"/>
      <c r="AF52" s="703"/>
      <c r="AG52" s="327"/>
      <c r="AH52" s="327"/>
      <c r="AI52" s="327"/>
      <c r="AJ52" s="327"/>
      <c r="AK52" s="327"/>
      <c r="AL52" s="327"/>
      <c r="AM52" s="327"/>
      <c r="AN52" s="327"/>
      <c r="AO52" s="327"/>
      <c r="AP52" s="327"/>
      <c r="AQ52" s="327"/>
      <c r="AR52" s="327"/>
      <c r="AS52" s="327"/>
      <c r="AT52" s="327"/>
      <c r="AU52" s="327"/>
      <c r="AV52" s="327"/>
      <c r="AW52" s="327"/>
      <c r="AX52" s="327"/>
      <c r="AY52" s="327"/>
      <c r="AZ52" s="327"/>
      <c r="BA52" s="327"/>
      <c r="BB52" s="327"/>
      <c r="BC52" s="327"/>
      <c r="BD52" s="327"/>
      <c r="BE52" s="327"/>
      <c r="BF52" s="327"/>
      <c r="BG52" s="327"/>
      <c r="BH52" s="327"/>
      <c r="BI52" s="327"/>
      <c r="BJ52" s="327"/>
      <c r="BK52" s="327"/>
      <c r="BL52" s="327"/>
      <c r="BM52" s="327"/>
      <c r="BN52" s="327"/>
      <c r="BO52" s="327"/>
      <c r="BP52" s="327"/>
      <c r="BQ52" s="327"/>
      <c r="BR52" s="327"/>
      <c r="BS52" s="327"/>
      <c r="BT52" s="327"/>
      <c r="BU52" s="327"/>
      <c r="BV52" s="327"/>
      <c r="BW52" s="327"/>
      <c r="BX52" s="327"/>
      <c r="BY52" s="327"/>
      <c r="BZ52" s="327"/>
      <c r="CA52" s="327"/>
      <c r="CB52" s="327"/>
      <c r="CC52" s="327"/>
      <c r="CD52" s="327"/>
      <c r="CE52" s="327"/>
      <c r="CF52" s="327"/>
      <c r="CG52" s="327"/>
      <c r="CH52" s="327"/>
      <c r="CI52" s="327"/>
      <c r="CJ52" s="327"/>
      <c r="CK52" s="327"/>
      <c r="CL52" s="327"/>
      <c r="CM52" s="327"/>
      <c r="CN52" s="327"/>
      <c r="CO52" s="327"/>
      <c r="CP52" s="327"/>
      <c r="CQ52" s="327"/>
      <c r="CR52" s="327"/>
      <c r="CS52" s="327"/>
      <c r="CT52" s="327"/>
      <c r="CU52" s="327"/>
      <c r="CV52" s="327"/>
      <c r="CW52" s="327"/>
      <c r="CX52" s="327"/>
      <c r="CY52" s="327"/>
      <c r="CZ52" s="327"/>
      <c r="DA52" s="327"/>
      <c r="DB52" s="327"/>
    </row>
    <row r="53" customFormat="false" ht="12.75" hidden="false" customHeight="false" outlineLevel="0" collapsed="false">
      <c r="A53" s="609"/>
      <c r="B53" s="697"/>
      <c r="C53" s="698"/>
      <c r="D53" s="699"/>
      <c r="E53" s="698"/>
      <c r="F53" s="699"/>
      <c r="G53" s="699"/>
      <c r="H53" s="700"/>
      <c r="I53" s="699"/>
      <c r="J53" s="699"/>
      <c r="K53" s="699"/>
      <c r="L53" s="699"/>
      <c r="M53" s="699"/>
      <c r="N53" s="699"/>
      <c r="O53" s="699"/>
      <c r="P53" s="716" t="s">
        <v>544</v>
      </c>
      <c r="Q53" s="704" t="str">
        <f aca="false">$G$31</f>
        <v/>
      </c>
      <c r="R53" s="709"/>
      <c r="S53" s="702"/>
      <c r="T53" s="597"/>
      <c r="U53" s="327"/>
      <c r="V53" s="327"/>
      <c r="W53" s="327"/>
      <c r="X53" s="327"/>
      <c r="Y53" s="703" t="s">
        <v>545</v>
      </c>
      <c r="Z53" s="714" t="n">
        <f aca="false">AVERAGE($G$10,graph!$E$22)</f>
        <v>0</v>
      </c>
      <c r="AA53" s="714"/>
      <c r="AB53" s="327"/>
      <c r="AC53" s="327"/>
      <c r="AD53" s="327"/>
      <c r="AE53" s="327"/>
      <c r="AF53" s="703" t="s">
        <v>546</v>
      </c>
      <c r="AG53" s="664" t="n">
        <f aca="false">IF(AG49="","",(1-NORMSDIST(AG49))*1000000)</f>
        <v>1000000</v>
      </c>
      <c r="AH53" s="664" t="s">
        <v>547</v>
      </c>
      <c r="AI53" s="327"/>
      <c r="AJ53" s="327"/>
      <c r="AK53" s="327"/>
      <c r="AL53" s="327"/>
      <c r="AM53" s="327"/>
      <c r="AN53" s="327"/>
      <c r="AO53" s="327"/>
      <c r="AP53" s="327"/>
      <c r="AQ53" s="327"/>
      <c r="AR53" s="327"/>
      <c r="AS53" s="327"/>
      <c r="AT53" s="327"/>
      <c r="AU53" s="327"/>
      <c r="AV53" s="327"/>
      <c r="AW53" s="327"/>
      <c r="AX53" s="327"/>
      <c r="AY53" s="327"/>
      <c r="AZ53" s="327"/>
      <c r="BA53" s="327"/>
      <c r="BB53" s="327"/>
      <c r="BC53" s="327"/>
      <c r="BD53" s="327"/>
      <c r="BE53" s="327"/>
      <c r="BF53" s="327"/>
      <c r="BG53" s="327"/>
      <c r="BH53" s="327"/>
      <c r="BI53" s="327"/>
      <c r="BJ53" s="327"/>
      <c r="BK53" s="327"/>
      <c r="BL53" s="327"/>
      <c r="BM53" s="327"/>
      <c r="BN53" s="327"/>
      <c r="BO53" s="327"/>
      <c r="BP53" s="327"/>
      <c r="BQ53" s="327"/>
      <c r="BR53" s="327"/>
      <c r="BS53" s="327"/>
      <c r="BT53" s="327"/>
      <c r="BU53" s="327"/>
      <c r="BV53" s="327"/>
      <c r="BW53" s="327"/>
      <c r="BX53" s="327"/>
      <c r="BY53" s="327"/>
      <c r="BZ53" s="327"/>
      <c r="CA53" s="327"/>
      <c r="CB53" s="327"/>
      <c r="CC53" s="327"/>
      <c r="CD53" s="327"/>
      <c r="CE53" s="327"/>
      <c r="CF53" s="327"/>
      <c r="CG53" s="327"/>
      <c r="CH53" s="327"/>
      <c r="CI53" s="327"/>
      <c r="CJ53" s="327"/>
      <c r="CK53" s="327"/>
      <c r="CL53" s="327"/>
      <c r="CM53" s="327"/>
      <c r="CN53" s="327"/>
      <c r="CO53" s="327"/>
      <c r="CP53" s="327"/>
      <c r="CQ53" s="327"/>
      <c r="CR53" s="327"/>
      <c r="CS53" s="327"/>
      <c r="CT53" s="327"/>
      <c r="CU53" s="327"/>
      <c r="CV53" s="327"/>
      <c r="CW53" s="327"/>
      <c r="CX53" s="327"/>
      <c r="CY53" s="327"/>
      <c r="CZ53" s="327"/>
      <c r="DA53" s="327"/>
      <c r="DB53" s="327"/>
    </row>
    <row r="54" customFormat="false" ht="3.75" hidden="false" customHeight="true" outlineLevel="0" collapsed="false">
      <c r="A54" s="609"/>
      <c r="B54" s="697"/>
      <c r="C54" s="698"/>
      <c r="D54" s="699"/>
      <c r="E54" s="698"/>
      <c r="F54" s="699"/>
      <c r="G54" s="699"/>
      <c r="H54" s="700"/>
      <c r="I54" s="699"/>
      <c r="J54" s="699"/>
      <c r="K54" s="699"/>
      <c r="L54" s="699"/>
      <c r="M54" s="699"/>
      <c r="N54" s="699"/>
      <c r="O54" s="699"/>
      <c r="P54" s="717"/>
      <c r="Q54" s="704"/>
      <c r="R54" s="709"/>
      <c r="S54" s="702"/>
      <c r="T54" s="597"/>
      <c r="U54" s="327"/>
      <c r="V54" s="327"/>
      <c r="W54" s="327"/>
      <c r="X54" s="327"/>
      <c r="Y54" s="703"/>
      <c r="Z54" s="327"/>
      <c r="AA54" s="327"/>
      <c r="AB54" s="327"/>
      <c r="AC54" s="327"/>
      <c r="AD54" s="327"/>
      <c r="AE54" s="327"/>
      <c r="AF54" s="703"/>
      <c r="AG54" s="327"/>
      <c r="AH54" s="327"/>
      <c r="AI54" s="327"/>
      <c r="AJ54" s="327"/>
      <c r="AK54" s="327"/>
      <c r="AL54" s="327"/>
      <c r="AM54" s="327"/>
      <c r="AN54" s="327"/>
      <c r="AO54" s="327"/>
      <c r="AP54" s="327"/>
      <c r="AQ54" s="327"/>
      <c r="AR54" s="327"/>
      <c r="AS54" s="327"/>
      <c r="AT54" s="327"/>
      <c r="AU54" s="327"/>
      <c r="AV54" s="327"/>
      <c r="AW54" s="327"/>
      <c r="AX54" s="327"/>
      <c r="AY54" s="327"/>
      <c r="AZ54" s="327"/>
      <c r="BA54" s="327"/>
      <c r="BB54" s="327"/>
      <c r="BC54" s="327"/>
      <c r="BD54" s="327"/>
      <c r="BE54" s="327"/>
      <c r="BF54" s="327"/>
      <c r="BG54" s="327"/>
      <c r="BH54" s="327"/>
      <c r="BI54" s="327"/>
      <c r="BJ54" s="327"/>
      <c r="BK54" s="327"/>
      <c r="BL54" s="327"/>
      <c r="BM54" s="327"/>
      <c r="BN54" s="327"/>
      <c r="BO54" s="327"/>
      <c r="BP54" s="327"/>
      <c r="BQ54" s="327"/>
      <c r="BR54" s="327"/>
      <c r="BS54" s="327"/>
      <c r="BT54" s="327"/>
      <c r="BU54" s="327"/>
      <c r="BV54" s="327"/>
      <c r="BW54" s="327"/>
      <c r="BX54" s="327"/>
      <c r="BY54" s="327"/>
      <c r="BZ54" s="327"/>
      <c r="CA54" s="327"/>
      <c r="CB54" s="327"/>
      <c r="CC54" s="327"/>
      <c r="CD54" s="327"/>
      <c r="CE54" s="327"/>
      <c r="CF54" s="327"/>
      <c r="CG54" s="327"/>
      <c r="CH54" s="327"/>
      <c r="CI54" s="327"/>
      <c r="CJ54" s="327"/>
      <c r="CK54" s="327"/>
      <c r="CL54" s="327"/>
      <c r="CM54" s="327"/>
      <c r="CN54" s="327"/>
      <c r="CO54" s="327"/>
      <c r="CP54" s="327"/>
      <c r="CQ54" s="327"/>
      <c r="CR54" s="327"/>
      <c r="CS54" s="327"/>
      <c r="CT54" s="327"/>
      <c r="CU54" s="327"/>
      <c r="CV54" s="327"/>
      <c r="CW54" s="327"/>
      <c r="CX54" s="327"/>
      <c r="CY54" s="327"/>
      <c r="CZ54" s="327"/>
      <c r="DA54" s="327"/>
      <c r="DB54" s="327"/>
    </row>
    <row r="55" customFormat="false" ht="13.5" hidden="false" customHeight="true" outlineLevel="0" collapsed="false">
      <c r="A55" s="609"/>
      <c r="B55" s="697"/>
      <c r="C55" s="698"/>
      <c r="D55" s="699"/>
      <c r="E55" s="698"/>
      <c r="F55" s="699"/>
      <c r="G55" s="699"/>
      <c r="H55" s="700"/>
      <c r="I55" s="699"/>
      <c r="J55" s="699"/>
      <c r="K55" s="699"/>
      <c r="L55" s="699"/>
      <c r="M55" s="699"/>
      <c r="N55" s="699"/>
      <c r="O55" s="699"/>
      <c r="P55" s="716" t="s">
        <v>548</v>
      </c>
      <c r="Q55" s="718" t="str">
        <f aca="false">$G$32</f>
        <v/>
      </c>
      <c r="R55" s="709"/>
      <c r="S55" s="702"/>
      <c r="T55" s="597"/>
      <c r="U55" s="327"/>
      <c r="V55" s="327"/>
      <c r="W55" s="327"/>
      <c r="X55" s="327"/>
      <c r="Y55" s="703" t="s">
        <v>549</v>
      </c>
      <c r="Z55" s="714" t="n">
        <f aca="false">$G$22</f>
        <v>22.04</v>
      </c>
      <c r="AA55" s="714"/>
      <c r="AB55" s="327"/>
      <c r="AC55" s="327"/>
      <c r="AD55" s="327"/>
      <c r="AE55" s="327"/>
      <c r="AF55" s="703" t="s">
        <v>550</v>
      </c>
      <c r="AG55" s="664" t="n">
        <f aca="false">IF(AG51="","",(NORMSDIST(AG51))*1000000)</f>
        <v>0</v>
      </c>
      <c r="AH55" s="664" t="s">
        <v>551</v>
      </c>
      <c r="AI55" s="327"/>
      <c r="AJ55" s="327"/>
      <c r="AK55" s="327"/>
      <c r="AL55" s="327"/>
      <c r="AM55" s="327"/>
      <c r="AN55" s="327"/>
      <c r="AO55" s="327"/>
      <c r="AP55" s="327"/>
      <c r="AQ55" s="327"/>
      <c r="AR55" s="327"/>
      <c r="AS55" s="327"/>
      <c r="AT55" s="327"/>
      <c r="AU55" s="327"/>
      <c r="AV55" s="327"/>
      <c r="AW55" s="327"/>
      <c r="AX55" s="327"/>
      <c r="AY55" s="327"/>
      <c r="AZ55" s="327"/>
      <c r="BA55" s="327"/>
      <c r="BB55" s="327"/>
      <c r="BC55" s="327"/>
      <c r="BD55" s="327"/>
      <c r="BE55" s="327"/>
      <c r="BF55" s="327"/>
      <c r="BG55" s="327"/>
      <c r="BH55" s="327"/>
      <c r="BI55" s="327"/>
      <c r="BJ55" s="327"/>
      <c r="BK55" s="327"/>
      <c r="BL55" s="327"/>
      <c r="BM55" s="327"/>
      <c r="BN55" s="327"/>
      <c r="BO55" s="327"/>
      <c r="BP55" s="327"/>
      <c r="BQ55" s="327"/>
      <c r="BR55" s="327"/>
      <c r="BS55" s="327"/>
      <c r="BT55" s="327"/>
      <c r="BU55" s="327"/>
      <c r="BV55" s="327"/>
      <c r="BW55" s="327"/>
      <c r="BX55" s="327"/>
      <c r="BY55" s="327"/>
      <c r="BZ55" s="327"/>
      <c r="CA55" s="327"/>
      <c r="CB55" s="327"/>
      <c r="CC55" s="327"/>
      <c r="CD55" s="327"/>
      <c r="CE55" s="327"/>
      <c r="CF55" s="327"/>
      <c r="CG55" s="327"/>
      <c r="CH55" s="327"/>
      <c r="CI55" s="327"/>
      <c r="CJ55" s="327"/>
      <c r="CK55" s="327"/>
      <c r="CL55" s="327"/>
      <c r="CM55" s="327"/>
      <c r="CN55" s="327"/>
      <c r="CO55" s="327"/>
      <c r="CP55" s="327"/>
      <c r="CQ55" s="327"/>
      <c r="CR55" s="327"/>
      <c r="CS55" s="327"/>
      <c r="CT55" s="327"/>
      <c r="CU55" s="327"/>
      <c r="CV55" s="327"/>
      <c r="CW55" s="327"/>
      <c r="CX55" s="327"/>
      <c r="CY55" s="327"/>
      <c r="CZ55" s="327"/>
      <c r="DA55" s="327"/>
      <c r="DB55" s="327"/>
    </row>
    <row r="56" customFormat="false" ht="3.75" hidden="false" customHeight="true" outlineLevel="0" collapsed="false">
      <c r="A56" s="609"/>
      <c r="B56" s="697"/>
      <c r="C56" s="698"/>
      <c r="D56" s="699"/>
      <c r="E56" s="698"/>
      <c r="F56" s="699"/>
      <c r="G56" s="699"/>
      <c r="H56" s="700"/>
      <c r="I56" s="699"/>
      <c r="J56" s="699"/>
      <c r="K56" s="699"/>
      <c r="L56" s="699"/>
      <c r="M56" s="699"/>
      <c r="N56" s="699"/>
      <c r="O56" s="699"/>
      <c r="P56" s="708"/>
      <c r="Q56" s="704"/>
      <c r="R56" s="709"/>
      <c r="S56" s="702"/>
      <c r="T56" s="597"/>
      <c r="U56" s="327"/>
      <c r="V56" s="327"/>
      <c r="W56" s="327"/>
      <c r="X56" s="327"/>
      <c r="Y56" s="703"/>
      <c r="Z56" s="327"/>
      <c r="AA56" s="327"/>
      <c r="AB56" s="327"/>
      <c r="AC56" s="327"/>
      <c r="AD56" s="327"/>
      <c r="AE56" s="327"/>
      <c r="AF56" s="703"/>
      <c r="AG56" s="327"/>
      <c r="AH56" s="327"/>
      <c r="AI56" s="327"/>
      <c r="AJ56" s="327"/>
      <c r="AK56" s="327"/>
      <c r="AL56" s="327"/>
      <c r="AM56" s="327"/>
      <c r="AN56" s="327"/>
      <c r="AO56" s="327"/>
      <c r="AP56" s="327"/>
      <c r="AQ56" s="327"/>
      <c r="AR56" s="327"/>
      <c r="AS56" s="327"/>
      <c r="AT56" s="327"/>
      <c r="AU56" s="327"/>
      <c r="AV56" s="327"/>
      <c r="AW56" s="327"/>
      <c r="AX56" s="327"/>
      <c r="AY56" s="327"/>
      <c r="AZ56" s="327"/>
      <c r="BA56" s="327"/>
      <c r="BB56" s="327"/>
      <c r="BC56" s="327"/>
      <c r="BD56" s="327"/>
      <c r="BE56" s="327"/>
      <c r="BF56" s="327"/>
      <c r="BG56" s="327"/>
      <c r="BH56" s="327"/>
      <c r="BI56" s="327"/>
      <c r="BJ56" s="327"/>
      <c r="BK56" s="327"/>
      <c r="BL56" s="327"/>
      <c r="BM56" s="327"/>
      <c r="BN56" s="327"/>
      <c r="BO56" s="327"/>
      <c r="BP56" s="327"/>
      <c r="BQ56" s="327"/>
      <c r="BR56" s="327"/>
      <c r="BS56" s="327"/>
      <c r="BT56" s="327"/>
      <c r="BU56" s="327"/>
      <c r="BV56" s="327"/>
      <c r="BW56" s="327"/>
      <c r="BX56" s="327"/>
      <c r="BY56" s="327"/>
      <c r="BZ56" s="327"/>
      <c r="CA56" s="327"/>
      <c r="CB56" s="327"/>
      <c r="CC56" s="327"/>
      <c r="CD56" s="327"/>
      <c r="CE56" s="327"/>
      <c r="CF56" s="327"/>
      <c r="CG56" s="327"/>
      <c r="CH56" s="327"/>
      <c r="CI56" s="327"/>
      <c r="CJ56" s="327"/>
      <c r="CK56" s="327"/>
      <c r="CL56" s="327"/>
      <c r="CM56" s="327"/>
      <c r="CN56" s="327"/>
      <c r="CO56" s="327"/>
      <c r="CP56" s="327"/>
      <c r="CQ56" s="327"/>
      <c r="CR56" s="327"/>
      <c r="CS56" s="327"/>
      <c r="CT56" s="327"/>
      <c r="CU56" s="327"/>
      <c r="CV56" s="327"/>
      <c r="CW56" s="327"/>
      <c r="CX56" s="327"/>
      <c r="CY56" s="327"/>
      <c r="CZ56" s="327"/>
      <c r="DA56" s="327"/>
      <c r="DB56" s="327"/>
    </row>
    <row r="57" customFormat="false" ht="12.75" hidden="false" customHeight="false" outlineLevel="0" collapsed="false">
      <c r="A57" s="609"/>
      <c r="B57" s="697"/>
      <c r="C57" s="698"/>
      <c r="D57" s="699"/>
      <c r="E57" s="698"/>
      <c r="F57" s="699"/>
      <c r="G57" s="699"/>
      <c r="H57" s="700"/>
      <c r="I57" s="699"/>
      <c r="J57" s="699"/>
      <c r="K57" s="699"/>
      <c r="L57" s="699"/>
      <c r="M57" s="699"/>
      <c r="N57" s="699"/>
      <c r="O57" s="699"/>
      <c r="P57" s="719" t="s">
        <v>552</v>
      </c>
      <c r="Q57" s="720" t="str">
        <f aca="false">IF($G$20="","",IF(OR(graph!$E$22="",$G$10="")=TRUE(),"",IF(((1-NORMSDIST((graph!$E$22-$G$22)/$G$20))*10^6)+((NORMSDIST(($G$10-$G$22)/$G$20))*10^6)&gt;100,TRUNC(((1-NORMSDIST((graph!$E$22-$G$22)/$G$20))*10^6)+((NORMSDIST(($G$10-$G$22)/$G$20))*10^6),0),TRUNC(((1-NORMSDIST((graph!$E$22-$G$22)/$G$20))*10^6)+((NORMSDIST(($G$10-$G$22)/$G$20))*10^6),3))))</f>
        <v/>
      </c>
      <c r="R57" s="720"/>
      <c r="S57" s="702"/>
      <c r="T57" s="597"/>
      <c r="U57" s="327"/>
      <c r="V57" s="327"/>
      <c r="W57" s="327"/>
      <c r="X57" s="327"/>
      <c r="Y57" s="703" t="s">
        <v>553</v>
      </c>
      <c r="Z57" s="721" t="e">
        <f aca="false">(AVERAGE($G$10,graph!$E$22)-$G$22)/((MAX($G$10,graph!$E$22)-MIN($G$10,graph!$E$22))/12)</f>
        <v>#DIV/0!</v>
      </c>
      <c r="AA57" s="327"/>
      <c r="AB57" s="327"/>
      <c r="AC57" s="327"/>
      <c r="AD57" s="327"/>
      <c r="AE57" s="327"/>
      <c r="AF57" s="703" t="s">
        <v>554</v>
      </c>
      <c r="AG57" s="664" t="n">
        <f aca="false">IF(AND(AG53="",AG55=""),"",AG53+AG55)</f>
        <v>1000000</v>
      </c>
      <c r="AH57" s="664" t="s">
        <v>555</v>
      </c>
      <c r="AI57" s="327"/>
      <c r="AJ57" s="327"/>
      <c r="AK57" s="327"/>
      <c r="AL57" s="327"/>
      <c r="AM57" s="327"/>
      <c r="AN57" s="327"/>
      <c r="AO57" s="327"/>
      <c r="AP57" s="327"/>
      <c r="AQ57" s="327"/>
      <c r="AR57" s="327"/>
      <c r="AS57" s="327"/>
      <c r="AT57" s="327"/>
      <c r="AU57" s="327"/>
      <c r="AV57" s="327"/>
      <c r="AW57" s="327"/>
      <c r="AX57" s="327"/>
      <c r="AY57" s="327"/>
      <c r="AZ57" s="327"/>
      <c r="BA57" s="327"/>
      <c r="BB57" s="327"/>
      <c r="BC57" s="327"/>
      <c r="BD57" s="327"/>
      <c r="BE57" s="327"/>
      <c r="BF57" s="327"/>
      <c r="BG57" s="327"/>
      <c r="BH57" s="327"/>
      <c r="BI57" s="327"/>
      <c r="BJ57" s="327"/>
      <c r="BK57" s="327"/>
      <c r="BL57" s="327"/>
      <c r="BM57" s="327"/>
      <c r="BN57" s="327"/>
      <c r="BO57" s="327"/>
      <c r="BP57" s="327"/>
      <c r="BQ57" s="327"/>
      <c r="BR57" s="327"/>
      <c r="BS57" s="327"/>
      <c r="BT57" s="327"/>
      <c r="BU57" s="327"/>
      <c r="BV57" s="327"/>
      <c r="BW57" s="327"/>
      <c r="BX57" s="327"/>
      <c r="BY57" s="327"/>
      <c r="BZ57" s="327"/>
      <c r="CA57" s="327"/>
      <c r="CB57" s="327"/>
      <c r="CC57" s="327"/>
      <c r="CD57" s="327"/>
      <c r="CE57" s="327"/>
      <c r="CF57" s="327"/>
      <c r="CG57" s="327"/>
      <c r="CH57" s="327"/>
      <c r="CI57" s="327"/>
      <c r="CJ57" s="327"/>
      <c r="CK57" s="327"/>
      <c r="CL57" s="327"/>
      <c r="CM57" s="327"/>
      <c r="CN57" s="327"/>
      <c r="CO57" s="327"/>
      <c r="CP57" s="327"/>
      <c r="CQ57" s="327"/>
      <c r="CR57" s="327"/>
      <c r="CS57" s="327"/>
      <c r="CT57" s="327"/>
      <c r="CU57" s="327"/>
      <c r="CV57" s="327"/>
      <c r="CW57" s="327"/>
      <c r="CX57" s="327"/>
      <c r="CY57" s="327"/>
      <c r="CZ57" s="327"/>
      <c r="DA57" s="327"/>
      <c r="DB57" s="327"/>
    </row>
    <row r="58" customFormat="false" ht="3.75" hidden="false" customHeight="true" outlineLevel="0" collapsed="false">
      <c r="A58" s="609"/>
      <c r="B58" s="697"/>
      <c r="C58" s="698"/>
      <c r="D58" s="699"/>
      <c r="E58" s="698"/>
      <c r="F58" s="699"/>
      <c r="G58" s="699"/>
      <c r="H58" s="700"/>
      <c r="I58" s="699"/>
      <c r="J58" s="699"/>
      <c r="K58" s="699"/>
      <c r="L58" s="699"/>
      <c r="M58" s="699"/>
      <c r="N58" s="699"/>
      <c r="O58" s="699"/>
      <c r="P58" s="708"/>
      <c r="Q58" s="704"/>
      <c r="R58" s="709"/>
      <c r="S58" s="702"/>
      <c r="T58" s="597"/>
      <c r="U58" s="327"/>
      <c r="V58" s="327"/>
      <c r="W58" s="327"/>
      <c r="X58" s="327"/>
      <c r="Y58" s="703"/>
      <c r="Z58" s="327"/>
      <c r="AA58" s="327"/>
      <c r="AB58" s="327"/>
      <c r="AC58" s="327"/>
      <c r="AD58" s="327"/>
      <c r="AE58" s="327"/>
      <c r="AF58" s="703"/>
      <c r="AG58" s="327"/>
      <c r="AH58" s="327"/>
      <c r="AI58" s="327"/>
      <c r="AJ58" s="327"/>
      <c r="AK58" s="327"/>
      <c r="AL58" s="327"/>
      <c r="AM58" s="327"/>
      <c r="AN58" s="327"/>
      <c r="AO58" s="327"/>
      <c r="AP58" s="327"/>
      <c r="AQ58" s="327"/>
      <c r="AR58" s="327"/>
      <c r="AS58" s="327"/>
      <c r="AT58" s="327"/>
      <c r="AU58" s="327"/>
      <c r="AV58" s="327"/>
      <c r="AW58" s="327"/>
      <c r="AX58" s="327"/>
      <c r="AY58" s="327"/>
      <c r="AZ58" s="327"/>
      <c r="BA58" s="327"/>
      <c r="BB58" s="327"/>
      <c r="BC58" s="327"/>
      <c r="BD58" s="327"/>
      <c r="BE58" s="327"/>
      <c r="BF58" s="327"/>
      <c r="BG58" s="327"/>
      <c r="BH58" s="327"/>
      <c r="BI58" s="327"/>
      <c r="BJ58" s="327"/>
      <c r="BK58" s="327"/>
      <c r="BL58" s="327"/>
      <c r="BM58" s="327"/>
      <c r="BN58" s="327"/>
      <c r="BO58" s="327"/>
      <c r="BP58" s="327"/>
      <c r="BQ58" s="327"/>
      <c r="BR58" s="327"/>
      <c r="BS58" s="327"/>
      <c r="BT58" s="327"/>
      <c r="BU58" s="327"/>
      <c r="BV58" s="327"/>
      <c r="BW58" s="327"/>
      <c r="BX58" s="327"/>
      <c r="BY58" s="327"/>
      <c r="BZ58" s="327"/>
      <c r="CA58" s="327"/>
      <c r="CB58" s="327"/>
      <c r="CC58" s="327"/>
      <c r="CD58" s="327"/>
      <c r="CE58" s="327"/>
      <c r="CF58" s="327"/>
      <c r="CG58" s="327"/>
      <c r="CH58" s="327"/>
      <c r="CI58" s="327"/>
      <c r="CJ58" s="327"/>
      <c r="CK58" s="327"/>
      <c r="CL58" s="327"/>
      <c r="CM58" s="327"/>
      <c r="CN58" s="327"/>
      <c r="CO58" s="327"/>
      <c r="CP58" s="327"/>
      <c r="CQ58" s="327"/>
      <c r="CR58" s="327"/>
      <c r="CS58" s="327"/>
      <c r="CT58" s="327"/>
      <c r="CU58" s="327"/>
      <c r="CV58" s="327"/>
      <c r="CW58" s="327"/>
      <c r="CX58" s="327"/>
      <c r="CY58" s="327"/>
      <c r="CZ58" s="327"/>
      <c r="DA58" s="327"/>
      <c r="DB58" s="327"/>
    </row>
    <row r="59" customFormat="false" ht="12.75" hidden="false" customHeight="false" outlineLevel="0" collapsed="false">
      <c r="A59" s="609"/>
      <c r="B59" s="697"/>
      <c r="C59" s="698"/>
      <c r="D59" s="699"/>
      <c r="E59" s="698"/>
      <c r="F59" s="699"/>
      <c r="G59" s="699"/>
      <c r="H59" s="700"/>
      <c r="I59" s="699"/>
      <c r="J59" s="699"/>
      <c r="K59" s="699"/>
      <c r="L59" s="699"/>
      <c r="M59" s="699"/>
      <c r="N59" s="699"/>
      <c r="O59" s="699"/>
      <c r="P59" s="716" t="s">
        <v>556</v>
      </c>
      <c r="Q59" s="722" t="str">
        <f aca="false">G36</f>
        <v>-</v>
      </c>
      <c r="R59" s="709"/>
      <c r="S59" s="702"/>
      <c r="T59" s="597"/>
      <c r="U59" s="327"/>
      <c r="V59" s="327"/>
      <c r="W59" s="327"/>
      <c r="X59" s="327"/>
      <c r="Y59" s="703" t="s">
        <v>557</v>
      </c>
      <c r="Z59" s="723" t="n">
        <v>1.5</v>
      </c>
      <c r="AA59" s="723"/>
      <c r="AB59" s="327"/>
      <c r="AC59" s="327"/>
      <c r="AD59" s="327"/>
      <c r="AE59" s="327"/>
      <c r="AF59" s="703" t="s">
        <v>527</v>
      </c>
      <c r="AG59" s="664" t="str">
        <f aca="false">IF(AG57&gt;999999,"-",IF(AG57="","-",NORMSINV(1-AG57/1000000)))</f>
        <v>-</v>
      </c>
      <c r="AH59" s="664" t="s">
        <v>558</v>
      </c>
      <c r="AI59" s="327"/>
      <c r="AJ59" s="327"/>
      <c r="AK59" s="327"/>
      <c r="AL59" s="327"/>
      <c r="AM59" s="327"/>
      <c r="AN59" s="327"/>
      <c r="AO59" s="327"/>
      <c r="AP59" s="327"/>
      <c r="AQ59" s="327"/>
      <c r="AR59" s="327"/>
      <c r="AS59" s="327"/>
      <c r="AT59" s="327"/>
      <c r="AU59" s="327"/>
      <c r="AV59" s="327"/>
      <c r="AW59" s="327"/>
      <c r="AX59" s="327"/>
      <c r="AY59" s="327"/>
      <c r="AZ59" s="327"/>
      <c r="BA59" s="327"/>
      <c r="BB59" s="327"/>
      <c r="BC59" s="327"/>
      <c r="BD59" s="327"/>
      <c r="BE59" s="327"/>
      <c r="BF59" s="327"/>
      <c r="BG59" s="327"/>
      <c r="BH59" s="327"/>
      <c r="BI59" s="327"/>
      <c r="BJ59" s="327"/>
      <c r="BK59" s="327"/>
      <c r="BL59" s="327"/>
      <c r="BM59" s="327"/>
      <c r="BN59" s="327"/>
      <c r="BO59" s="327"/>
      <c r="BP59" s="327"/>
      <c r="BQ59" s="327"/>
      <c r="BR59" s="327"/>
      <c r="BS59" s="327"/>
      <c r="BT59" s="327"/>
      <c r="BU59" s="327"/>
      <c r="BV59" s="327"/>
      <c r="BW59" s="327"/>
      <c r="BX59" s="327"/>
      <c r="BY59" s="327"/>
      <c r="BZ59" s="327"/>
      <c r="CA59" s="327"/>
      <c r="CB59" s="327"/>
      <c r="CC59" s="327"/>
      <c r="CD59" s="327"/>
      <c r="CE59" s="327"/>
      <c r="CF59" s="327"/>
      <c r="CG59" s="327"/>
      <c r="CH59" s="327"/>
      <c r="CI59" s="327"/>
      <c r="CJ59" s="327"/>
      <c r="CK59" s="327"/>
      <c r="CL59" s="327"/>
      <c r="CM59" s="327"/>
      <c r="CN59" s="327"/>
      <c r="CO59" s="327"/>
      <c r="CP59" s="327"/>
      <c r="CQ59" s="327"/>
      <c r="CR59" s="327"/>
      <c r="CS59" s="327"/>
      <c r="CT59" s="327"/>
      <c r="CU59" s="327"/>
      <c r="CV59" s="327"/>
      <c r="CW59" s="327"/>
      <c r="CX59" s="327"/>
      <c r="CY59" s="327"/>
      <c r="CZ59" s="327"/>
      <c r="DA59" s="327"/>
      <c r="DB59" s="327"/>
    </row>
    <row r="60" customFormat="false" ht="3.75" hidden="false" customHeight="true" outlineLevel="0" collapsed="false">
      <c r="A60" s="609"/>
      <c r="B60" s="697"/>
      <c r="C60" s="698"/>
      <c r="D60" s="699"/>
      <c r="E60" s="698"/>
      <c r="F60" s="699"/>
      <c r="G60" s="699"/>
      <c r="H60" s="700"/>
      <c r="I60" s="699"/>
      <c r="J60" s="699"/>
      <c r="K60" s="699"/>
      <c r="L60" s="699"/>
      <c r="M60" s="699"/>
      <c r="N60" s="699"/>
      <c r="O60" s="699"/>
      <c r="P60" s="708"/>
      <c r="Q60" s="699"/>
      <c r="R60" s="709"/>
      <c r="S60" s="702"/>
      <c r="T60" s="597"/>
      <c r="U60" s="327"/>
      <c r="V60" s="327"/>
      <c r="W60" s="327"/>
      <c r="X60" s="327"/>
      <c r="Y60" s="327"/>
      <c r="Z60" s="327"/>
      <c r="AA60" s="327"/>
      <c r="AB60" s="327"/>
      <c r="AC60" s="327"/>
      <c r="AD60" s="327"/>
      <c r="AE60" s="327"/>
      <c r="AF60" s="703"/>
      <c r="AG60" s="327"/>
      <c r="AH60" s="327"/>
      <c r="AI60" s="327"/>
      <c r="AJ60" s="327"/>
      <c r="AK60" s="327"/>
      <c r="AL60" s="327"/>
      <c r="AM60" s="327"/>
      <c r="AN60" s="327"/>
      <c r="AO60" s="327"/>
      <c r="AP60" s="327"/>
      <c r="AQ60" s="327"/>
      <c r="AR60" s="327"/>
      <c r="AS60" s="327"/>
      <c r="AT60" s="327"/>
      <c r="AU60" s="327"/>
      <c r="AV60" s="327"/>
      <c r="AW60" s="327"/>
      <c r="AX60" s="327"/>
      <c r="AY60" s="327"/>
      <c r="AZ60" s="327"/>
      <c r="BA60" s="327"/>
      <c r="BB60" s="327"/>
      <c r="BC60" s="327"/>
      <c r="BD60" s="327"/>
      <c r="BE60" s="327"/>
      <c r="BF60" s="327"/>
      <c r="BG60" s="327"/>
      <c r="BH60" s="327"/>
      <c r="BI60" s="327"/>
      <c r="BJ60" s="327"/>
      <c r="BK60" s="327"/>
      <c r="BL60" s="327"/>
      <c r="BM60" s="327"/>
      <c r="BN60" s="327"/>
      <c r="BO60" s="327"/>
      <c r="BP60" s="327"/>
      <c r="BQ60" s="327"/>
      <c r="BR60" s="327"/>
      <c r="BS60" s="327"/>
      <c r="BT60" s="327"/>
      <c r="BU60" s="327"/>
      <c r="BV60" s="327"/>
      <c r="BW60" s="327"/>
      <c r="BX60" s="327"/>
      <c r="BY60" s="327"/>
      <c r="BZ60" s="327"/>
      <c r="CA60" s="327"/>
      <c r="CB60" s="327"/>
      <c r="CC60" s="327"/>
      <c r="CD60" s="327"/>
      <c r="CE60" s="327"/>
      <c r="CF60" s="327"/>
      <c r="CG60" s="327"/>
      <c r="CH60" s="327"/>
      <c r="CI60" s="327"/>
      <c r="CJ60" s="327"/>
      <c r="CK60" s="327"/>
      <c r="CL60" s="327"/>
      <c r="CM60" s="327"/>
      <c r="CN60" s="327"/>
      <c r="CO60" s="327"/>
      <c r="CP60" s="327"/>
      <c r="CQ60" s="327"/>
      <c r="CR60" s="327"/>
      <c r="CS60" s="327"/>
      <c r="CT60" s="327"/>
      <c r="CU60" s="327"/>
      <c r="CV60" s="327"/>
      <c r="CW60" s="327"/>
      <c r="CX60" s="327"/>
      <c r="CY60" s="327"/>
      <c r="CZ60" s="327"/>
      <c r="DA60" s="327"/>
      <c r="DB60" s="327"/>
    </row>
    <row r="61" customFormat="false" ht="12.75" hidden="false" customHeight="true" outlineLevel="0" collapsed="false">
      <c r="A61" s="609"/>
      <c r="B61" s="697"/>
      <c r="C61" s="698"/>
      <c r="D61" s="699"/>
      <c r="E61" s="698"/>
      <c r="F61" s="699"/>
      <c r="G61" s="699"/>
      <c r="H61" s="700"/>
      <c r="I61" s="699"/>
      <c r="J61" s="699"/>
      <c r="K61" s="699"/>
      <c r="L61" s="699"/>
      <c r="M61" s="699"/>
      <c r="N61" s="699"/>
      <c r="O61" s="699"/>
      <c r="P61" s="716" t="s">
        <v>559</v>
      </c>
      <c r="Q61" s="722" t="str">
        <f aca="false">G35</f>
        <v>-</v>
      </c>
      <c r="R61" s="709"/>
      <c r="S61" s="702"/>
      <c r="T61" s="597"/>
      <c r="U61" s="327"/>
      <c r="V61" s="327"/>
      <c r="W61" s="327"/>
      <c r="X61" s="327"/>
      <c r="Y61" s="327"/>
      <c r="Z61" s="711" t="n">
        <f aca="false">Z47+Z59</f>
        <v>1.5</v>
      </c>
      <c r="AA61" s="710" t="n">
        <f aca="false">Z47</f>
        <v>0</v>
      </c>
      <c r="AB61" s="327"/>
      <c r="AC61" s="327"/>
      <c r="AD61" s="327"/>
      <c r="AE61" s="327"/>
      <c r="AF61" s="703" t="s">
        <v>529</v>
      </c>
      <c r="AG61" s="664" t="str">
        <f aca="false">IF(AG59="-","-",AG59+1.5)</f>
        <v>-</v>
      </c>
      <c r="AH61" s="664" t="s">
        <v>560</v>
      </c>
      <c r="AI61" s="327"/>
      <c r="AJ61" s="327"/>
      <c r="AK61" s="327"/>
      <c r="AL61" s="327"/>
      <c r="AM61" s="327"/>
      <c r="AN61" s="327"/>
      <c r="AO61" s="327"/>
      <c r="AP61" s="327"/>
      <c r="AQ61" s="327"/>
      <c r="AR61" s="327"/>
      <c r="AS61" s="327"/>
      <c r="AT61" s="327"/>
      <c r="AU61" s="327"/>
      <c r="AV61" s="327"/>
      <c r="AW61" s="327"/>
      <c r="AX61" s="327"/>
      <c r="AY61" s="327"/>
      <c r="AZ61" s="327"/>
      <c r="BA61" s="327"/>
      <c r="BB61" s="327"/>
      <c r="BC61" s="327"/>
      <c r="BD61" s="327"/>
      <c r="BE61" s="327"/>
      <c r="BF61" s="327"/>
      <c r="BG61" s="327"/>
      <c r="BH61" s="327"/>
      <c r="BI61" s="327"/>
      <c r="BJ61" s="327"/>
      <c r="BK61" s="327"/>
      <c r="BL61" s="327"/>
      <c r="BM61" s="327"/>
      <c r="BN61" s="327"/>
      <c r="BO61" s="327"/>
      <c r="BP61" s="327"/>
      <c r="BQ61" s="327"/>
      <c r="BR61" s="327"/>
      <c r="BS61" s="327"/>
      <c r="BT61" s="327"/>
      <c r="BU61" s="327"/>
      <c r="BV61" s="327"/>
      <c r="BW61" s="327"/>
      <c r="BX61" s="327"/>
      <c r="BY61" s="327"/>
      <c r="BZ61" s="327"/>
      <c r="CA61" s="327"/>
      <c r="CB61" s="327"/>
      <c r="CC61" s="327"/>
      <c r="CD61" s="327"/>
      <c r="CE61" s="327"/>
      <c r="CF61" s="327"/>
      <c r="CG61" s="327"/>
      <c r="CH61" s="327"/>
      <c r="CI61" s="327"/>
      <c r="CJ61" s="327"/>
      <c r="CK61" s="327"/>
      <c r="CL61" s="327"/>
      <c r="CM61" s="327"/>
      <c r="CN61" s="327"/>
      <c r="CO61" s="327"/>
      <c r="CP61" s="327"/>
      <c r="CQ61" s="327"/>
      <c r="CR61" s="327"/>
      <c r="CS61" s="327"/>
      <c r="CT61" s="327"/>
      <c r="CU61" s="327"/>
      <c r="CV61" s="327"/>
      <c r="CW61" s="327"/>
      <c r="CX61" s="327"/>
      <c r="CY61" s="327"/>
      <c r="CZ61" s="327"/>
      <c r="DA61" s="327"/>
      <c r="DB61" s="327"/>
    </row>
    <row r="62" customFormat="false" ht="3.75" hidden="false" customHeight="true" outlineLevel="0" collapsed="false">
      <c r="A62" s="609"/>
      <c r="B62" s="697"/>
      <c r="C62" s="698"/>
      <c r="D62" s="699"/>
      <c r="E62" s="698"/>
      <c r="F62" s="699"/>
      <c r="G62" s="699"/>
      <c r="H62" s="700"/>
      <c r="I62" s="699"/>
      <c r="J62" s="699"/>
      <c r="K62" s="699"/>
      <c r="L62" s="699"/>
      <c r="M62" s="699"/>
      <c r="N62" s="699"/>
      <c r="O62" s="699"/>
      <c r="P62" s="724"/>
      <c r="Q62" s="725"/>
      <c r="R62" s="726"/>
      <c r="S62" s="702"/>
      <c r="T62" s="597"/>
      <c r="U62" s="327"/>
      <c r="V62" s="327"/>
      <c r="W62" s="327"/>
      <c r="X62" s="327"/>
      <c r="Y62" s="327"/>
      <c r="Z62" s="327"/>
      <c r="AA62" s="327"/>
      <c r="AB62" s="327"/>
      <c r="AC62" s="327"/>
      <c r="AD62" s="327"/>
      <c r="AE62" s="327"/>
      <c r="AF62" s="327"/>
      <c r="AG62" s="327"/>
      <c r="AH62" s="327"/>
      <c r="AI62" s="327"/>
      <c r="AJ62" s="327"/>
      <c r="AK62" s="327"/>
      <c r="AL62" s="327"/>
      <c r="AM62" s="327"/>
      <c r="AN62" s="327"/>
      <c r="AO62" s="327"/>
      <c r="AP62" s="327"/>
      <c r="AQ62" s="327"/>
      <c r="AR62" s="327"/>
      <c r="AS62" s="327"/>
      <c r="AT62" s="327"/>
      <c r="AU62" s="327"/>
      <c r="AV62" s="327"/>
      <c r="AW62" s="327"/>
      <c r="AX62" s="327"/>
      <c r="AY62" s="327"/>
      <c r="AZ62" s="327"/>
      <c r="BA62" s="327"/>
      <c r="BB62" s="327"/>
      <c r="BC62" s="327"/>
      <c r="BD62" s="327"/>
      <c r="BE62" s="327"/>
      <c r="BF62" s="327"/>
      <c r="BG62" s="327"/>
      <c r="BH62" s="327"/>
      <c r="BI62" s="327"/>
      <c r="BJ62" s="327"/>
      <c r="BK62" s="327"/>
      <c r="BL62" s="327"/>
      <c r="BM62" s="327"/>
      <c r="BN62" s="327"/>
      <c r="BO62" s="327"/>
      <c r="BP62" s="327"/>
      <c r="BQ62" s="327"/>
      <c r="BR62" s="327"/>
      <c r="BS62" s="327"/>
      <c r="BT62" s="327"/>
      <c r="BU62" s="327"/>
      <c r="BV62" s="327"/>
      <c r="BW62" s="327"/>
      <c r="BX62" s="327"/>
      <c r="BY62" s="327"/>
      <c r="BZ62" s="327"/>
      <c r="CA62" s="327"/>
      <c r="CB62" s="327"/>
      <c r="CC62" s="327"/>
      <c r="CD62" s="327"/>
      <c r="CE62" s="327"/>
      <c r="CF62" s="327"/>
      <c r="CG62" s="327"/>
      <c r="CH62" s="327"/>
      <c r="CI62" s="327"/>
      <c r="CJ62" s="327"/>
      <c r="CK62" s="327"/>
      <c r="CL62" s="327"/>
      <c r="CM62" s="327"/>
      <c r="CN62" s="327"/>
      <c r="CO62" s="327"/>
      <c r="CP62" s="327"/>
      <c r="CQ62" s="327"/>
      <c r="CR62" s="327"/>
      <c r="CS62" s="327"/>
      <c r="CT62" s="327"/>
      <c r="CU62" s="327"/>
      <c r="CV62" s="327"/>
      <c r="CW62" s="327"/>
      <c r="CX62" s="327"/>
      <c r="CY62" s="327"/>
      <c r="CZ62" s="327"/>
      <c r="DA62" s="327"/>
      <c r="DB62" s="327"/>
    </row>
    <row r="63" customFormat="false" ht="12.75" hidden="false" customHeight="false" outlineLevel="0" collapsed="false">
      <c r="A63" s="609"/>
      <c r="B63" s="697"/>
      <c r="C63" s="698"/>
      <c r="D63" s="699"/>
      <c r="E63" s="698"/>
      <c r="F63" s="699"/>
      <c r="G63" s="699"/>
      <c r="H63" s="700"/>
      <c r="I63" s="699"/>
      <c r="J63" s="699"/>
      <c r="K63" s="699"/>
      <c r="L63" s="699"/>
      <c r="M63" s="699"/>
      <c r="N63" s="699"/>
      <c r="O63" s="699"/>
      <c r="P63" s="699"/>
      <c r="Q63" s="699"/>
      <c r="R63" s="699"/>
      <c r="S63" s="702"/>
      <c r="T63" s="597"/>
      <c r="U63" s="327"/>
      <c r="V63" s="327"/>
      <c r="W63" s="327"/>
      <c r="X63" s="327"/>
      <c r="Y63" s="327"/>
      <c r="Z63" s="664" t="s">
        <v>528</v>
      </c>
      <c r="AA63" s="664" t="s">
        <v>526</v>
      </c>
      <c r="AB63" s="327"/>
      <c r="AC63" s="327"/>
      <c r="AD63" s="327"/>
      <c r="AE63" s="327"/>
      <c r="AF63" s="327"/>
      <c r="AG63" s="327"/>
      <c r="AH63" s="327"/>
      <c r="AI63" s="327"/>
      <c r="AJ63" s="327"/>
      <c r="AK63" s="327"/>
      <c r="AL63" s="327"/>
      <c r="AM63" s="327"/>
      <c r="AN63" s="327"/>
      <c r="AO63" s="327"/>
      <c r="AP63" s="327"/>
      <c r="AQ63" s="327"/>
      <c r="AR63" s="327"/>
      <c r="AS63" s="327"/>
      <c r="AT63" s="327"/>
      <c r="AU63" s="327"/>
      <c r="AV63" s="327"/>
      <c r="AW63" s="327"/>
      <c r="AX63" s="327"/>
      <c r="AY63" s="327"/>
      <c r="AZ63" s="327"/>
      <c r="BA63" s="327"/>
      <c r="BB63" s="327"/>
      <c r="BC63" s="327"/>
      <c r="BD63" s="327"/>
      <c r="BE63" s="327"/>
      <c r="BF63" s="327"/>
      <c r="BG63" s="327"/>
      <c r="BH63" s="327"/>
      <c r="BI63" s="327"/>
      <c r="BJ63" s="327"/>
      <c r="BK63" s="327"/>
      <c r="BL63" s="327"/>
      <c r="BM63" s="327"/>
      <c r="BN63" s="327"/>
      <c r="BO63" s="327"/>
      <c r="BP63" s="327"/>
      <c r="BQ63" s="327"/>
      <c r="BR63" s="327"/>
      <c r="BS63" s="327"/>
      <c r="BT63" s="327"/>
      <c r="BU63" s="327"/>
      <c r="BV63" s="327"/>
      <c r="BW63" s="327"/>
      <c r="BX63" s="327"/>
      <c r="BY63" s="327"/>
      <c r="BZ63" s="327"/>
      <c r="CA63" s="327"/>
      <c r="CB63" s="327"/>
      <c r="CC63" s="327"/>
      <c r="CD63" s="327"/>
      <c r="CE63" s="327"/>
      <c r="CF63" s="327"/>
      <c r="CG63" s="327"/>
      <c r="CH63" s="327"/>
      <c r="CI63" s="327"/>
      <c r="CJ63" s="327"/>
      <c r="CK63" s="327"/>
      <c r="CL63" s="327"/>
      <c r="CM63" s="327"/>
      <c r="CN63" s="327"/>
      <c r="CO63" s="327"/>
      <c r="CP63" s="327"/>
      <c r="CQ63" s="327"/>
      <c r="CR63" s="327"/>
      <c r="CS63" s="327"/>
      <c r="CT63" s="327"/>
      <c r="CU63" s="327"/>
      <c r="CV63" s="327"/>
      <c r="CW63" s="327"/>
      <c r="CX63" s="327"/>
      <c r="CY63" s="327"/>
      <c r="CZ63" s="327"/>
      <c r="DA63" s="327"/>
      <c r="DB63" s="327"/>
    </row>
    <row r="64" customFormat="false" ht="12.75" hidden="false" customHeight="false" outlineLevel="0" collapsed="false">
      <c r="A64" s="609"/>
      <c r="B64" s="697"/>
      <c r="C64" s="698"/>
      <c r="D64" s="699"/>
      <c r="E64" s="698"/>
      <c r="F64" s="699"/>
      <c r="G64" s="699"/>
      <c r="H64" s="700"/>
      <c r="I64" s="699"/>
      <c r="J64" s="699"/>
      <c r="K64" s="699"/>
      <c r="L64" s="699"/>
      <c r="M64" s="699"/>
      <c r="N64" s="699"/>
      <c r="O64" s="699"/>
      <c r="P64" s="699"/>
      <c r="Q64" s="699"/>
      <c r="R64" s="699"/>
      <c r="S64" s="702"/>
      <c r="T64" s="597"/>
      <c r="U64" s="327"/>
      <c r="V64" s="327"/>
      <c r="W64" s="327"/>
      <c r="X64" s="327"/>
      <c r="Y64" s="327"/>
      <c r="Z64" s="327"/>
      <c r="AA64" s="327"/>
      <c r="AB64" s="327"/>
      <c r="AC64" s="327"/>
      <c r="AD64" s="327"/>
      <c r="AE64" s="327"/>
      <c r="AF64" s="327"/>
      <c r="AG64" s="327"/>
      <c r="AH64" s="327"/>
      <c r="AI64" s="327"/>
      <c r="AJ64" s="327"/>
      <c r="AK64" s="327"/>
      <c r="AL64" s="327"/>
      <c r="AM64" s="327"/>
      <c r="AN64" s="327"/>
      <c r="AO64" s="327"/>
      <c r="AP64" s="327"/>
      <c r="AQ64" s="327"/>
      <c r="AR64" s="327"/>
      <c r="AS64" s="327"/>
      <c r="AT64" s="327"/>
      <c r="AU64" s="327"/>
      <c r="AV64" s="327"/>
      <c r="AW64" s="327"/>
      <c r="AX64" s="327"/>
      <c r="AY64" s="327"/>
      <c r="AZ64" s="327"/>
      <c r="BA64" s="327"/>
      <c r="BB64" s="327"/>
      <c r="BC64" s="327"/>
      <c r="BD64" s="327"/>
      <c r="BE64" s="327"/>
      <c r="BF64" s="327"/>
      <c r="BG64" s="327"/>
      <c r="BH64" s="327"/>
      <c r="BI64" s="327"/>
      <c r="BJ64" s="327"/>
      <c r="BK64" s="327"/>
      <c r="BL64" s="327"/>
      <c r="BM64" s="327"/>
      <c r="BN64" s="327"/>
      <c r="BO64" s="327"/>
      <c r="BP64" s="327"/>
      <c r="BQ64" s="327"/>
      <c r="BR64" s="327"/>
      <c r="BS64" s="327"/>
      <c r="BT64" s="327"/>
      <c r="BU64" s="327"/>
      <c r="BV64" s="327"/>
      <c r="BW64" s="327"/>
      <c r="BX64" s="327"/>
      <c r="BY64" s="327"/>
      <c r="BZ64" s="327"/>
      <c r="CA64" s="327"/>
      <c r="CB64" s="327"/>
      <c r="CC64" s="327"/>
      <c r="CD64" s="327"/>
      <c r="CE64" s="327"/>
      <c r="CF64" s="327"/>
      <c r="CG64" s="327"/>
      <c r="CH64" s="327"/>
      <c r="CI64" s="327"/>
      <c r="CJ64" s="327"/>
      <c r="CK64" s="327"/>
      <c r="CL64" s="327"/>
      <c r="CM64" s="327"/>
      <c r="CN64" s="327"/>
      <c r="CO64" s="327"/>
      <c r="CP64" s="327"/>
      <c r="CQ64" s="327"/>
      <c r="CR64" s="327"/>
      <c r="CS64" s="327"/>
      <c r="CT64" s="327"/>
      <c r="CU64" s="327"/>
      <c r="CV64" s="327"/>
      <c r="CW64" s="327"/>
      <c r="CX64" s="327"/>
      <c r="CY64" s="327"/>
      <c r="CZ64" s="327"/>
      <c r="DA64" s="327"/>
      <c r="DB64" s="327"/>
    </row>
    <row r="65" customFormat="false" ht="12.75" hidden="false" customHeight="false" outlineLevel="0" collapsed="false">
      <c r="A65" s="609"/>
      <c r="B65" s="697"/>
      <c r="C65" s="698"/>
      <c r="D65" s="699"/>
      <c r="E65" s="698"/>
      <c r="F65" s="699"/>
      <c r="G65" s="699"/>
      <c r="H65" s="700"/>
      <c r="I65" s="699"/>
      <c r="J65" s="699"/>
      <c r="K65" s="699"/>
      <c r="L65" s="699"/>
      <c r="M65" s="699"/>
      <c r="N65" s="699"/>
      <c r="O65" s="699"/>
      <c r="P65" s="699"/>
      <c r="Q65" s="699"/>
      <c r="R65" s="699"/>
      <c r="S65" s="702"/>
      <c r="T65" s="597"/>
      <c r="U65" s="327"/>
      <c r="V65" s="327"/>
      <c r="W65" s="327"/>
      <c r="X65" s="327"/>
      <c r="Y65" s="327"/>
      <c r="Z65" s="327"/>
      <c r="AA65" s="327"/>
      <c r="AB65" s="327"/>
      <c r="AC65" s="327"/>
      <c r="AD65" s="327"/>
      <c r="AE65" s="327"/>
      <c r="AF65" s="327"/>
      <c r="AG65" s="327"/>
      <c r="AH65" s="327"/>
      <c r="AI65" s="327"/>
      <c r="AJ65" s="327"/>
      <c r="AK65" s="327"/>
      <c r="AL65" s="327"/>
      <c r="AM65" s="327"/>
      <c r="AN65" s="327"/>
      <c r="AO65" s="327"/>
      <c r="AP65" s="327"/>
      <c r="AQ65" s="327"/>
      <c r="AR65" s="327"/>
      <c r="AS65" s="327"/>
      <c r="AT65" s="327"/>
      <c r="AU65" s="327"/>
      <c r="AV65" s="327"/>
      <c r="AW65" s="327"/>
      <c r="AX65" s="327"/>
      <c r="AY65" s="327"/>
      <c r="AZ65" s="327"/>
      <c r="BA65" s="327"/>
      <c r="BB65" s="327"/>
      <c r="BC65" s="327"/>
      <c r="BD65" s="327"/>
      <c r="BE65" s="327"/>
      <c r="BF65" s="327"/>
      <c r="BG65" s="327"/>
      <c r="BH65" s="327"/>
      <c r="BI65" s="327"/>
      <c r="BJ65" s="327"/>
      <c r="BK65" s="327"/>
      <c r="BL65" s="327"/>
      <c r="BM65" s="327"/>
      <c r="BN65" s="327"/>
      <c r="BO65" s="327"/>
      <c r="BP65" s="327"/>
      <c r="BQ65" s="327"/>
      <c r="BR65" s="327"/>
      <c r="BS65" s="327"/>
      <c r="BT65" s="327"/>
      <c r="BU65" s="327"/>
      <c r="BV65" s="327"/>
      <c r="BW65" s="327"/>
      <c r="BX65" s="327"/>
      <c r="BY65" s="327"/>
      <c r="BZ65" s="327"/>
      <c r="CA65" s="327"/>
      <c r="CB65" s="327"/>
      <c r="CC65" s="327"/>
      <c r="CD65" s="327"/>
      <c r="CE65" s="327"/>
      <c r="CF65" s="327"/>
      <c r="CG65" s="327"/>
      <c r="CH65" s="327"/>
      <c r="CI65" s="327"/>
      <c r="CJ65" s="327"/>
      <c r="CK65" s="327"/>
      <c r="CL65" s="327"/>
      <c r="CM65" s="327"/>
      <c r="CN65" s="327"/>
      <c r="CO65" s="327"/>
      <c r="CP65" s="327"/>
      <c r="CQ65" s="327"/>
      <c r="CR65" s="327"/>
      <c r="CS65" s="327"/>
      <c r="CT65" s="327"/>
      <c r="CU65" s="327"/>
      <c r="CV65" s="327"/>
      <c r="CW65" s="327"/>
      <c r="CX65" s="327"/>
      <c r="CY65" s="327"/>
      <c r="CZ65" s="327"/>
      <c r="DA65" s="327"/>
      <c r="DB65" s="327"/>
    </row>
    <row r="66" customFormat="false" ht="12.75" hidden="false" customHeight="false" outlineLevel="0" collapsed="false">
      <c r="A66" s="609"/>
      <c r="B66" s="697"/>
      <c r="C66" s="698"/>
      <c r="D66" s="699"/>
      <c r="E66" s="698"/>
      <c r="F66" s="699"/>
      <c r="G66" s="699"/>
      <c r="H66" s="700"/>
      <c r="I66" s="699"/>
      <c r="J66" s="699"/>
      <c r="K66" s="699"/>
      <c r="L66" s="699"/>
      <c r="M66" s="699"/>
      <c r="N66" s="699"/>
      <c r="O66" s="699"/>
      <c r="P66" s="699"/>
      <c r="Q66" s="699"/>
      <c r="R66" s="699"/>
      <c r="S66" s="702"/>
      <c r="T66" s="597"/>
      <c r="U66" s="327"/>
      <c r="V66" s="327"/>
      <c r="W66" s="327"/>
      <c r="X66" s="327"/>
      <c r="Y66" s="327"/>
      <c r="Z66" s="327"/>
      <c r="AA66" s="327"/>
      <c r="AB66" s="327"/>
      <c r="AC66" s="327"/>
      <c r="AD66" s="327"/>
      <c r="AE66" s="327"/>
      <c r="AF66" s="327"/>
      <c r="AG66" s="327"/>
      <c r="AH66" s="327"/>
      <c r="AI66" s="327"/>
      <c r="AJ66" s="327"/>
      <c r="AK66" s="327"/>
      <c r="AL66" s="327"/>
      <c r="AM66" s="327"/>
      <c r="AN66" s="327"/>
      <c r="AO66" s="327"/>
      <c r="AP66" s="327"/>
      <c r="AQ66" s="327"/>
      <c r="AR66" s="327"/>
      <c r="AS66" s="327"/>
      <c r="AT66" s="327"/>
      <c r="AU66" s="327"/>
      <c r="AV66" s="327"/>
      <c r="AW66" s="327"/>
      <c r="AX66" s="327"/>
      <c r="AY66" s="327"/>
      <c r="AZ66" s="327"/>
      <c r="BA66" s="327"/>
      <c r="BB66" s="327"/>
      <c r="BC66" s="327"/>
      <c r="BD66" s="327"/>
      <c r="BE66" s="327"/>
      <c r="BF66" s="327"/>
      <c r="BG66" s="327"/>
      <c r="BH66" s="327"/>
      <c r="BI66" s="327"/>
      <c r="BJ66" s="327"/>
      <c r="BK66" s="327"/>
      <c r="BL66" s="327"/>
      <c r="BM66" s="327"/>
      <c r="BN66" s="327"/>
      <c r="BO66" s="327"/>
      <c r="BP66" s="327"/>
      <c r="BQ66" s="327"/>
      <c r="BR66" s="327"/>
      <c r="BS66" s="327"/>
      <c r="BT66" s="327"/>
      <c r="BU66" s="327"/>
      <c r="BV66" s="327"/>
      <c r="BW66" s="327"/>
      <c r="BX66" s="327"/>
      <c r="BY66" s="327"/>
      <c r="BZ66" s="327"/>
      <c r="CA66" s="327"/>
      <c r="CB66" s="327"/>
      <c r="CC66" s="327"/>
      <c r="CD66" s="327"/>
      <c r="CE66" s="327"/>
      <c r="CF66" s="327"/>
      <c r="CG66" s="327"/>
      <c r="CH66" s="327"/>
      <c r="CI66" s="327"/>
      <c r="CJ66" s="327"/>
      <c r="CK66" s="327"/>
      <c r="CL66" s="327"/>
      <c r="CM66" s="327"/>
      <c r="CN66" s="327"/>
      <c r="CO66" s="327"/>
      <c r="CP66" s="327"/>
      <c r="CQ66" s="327"/>
      <c r="CR66" s="327"/>
      <c r="CS66" s="327"/>
      <c r="CT66" s="327"/>
      <c r="CU66" s="327"/>
      <c r="CV66" s="327"/>
      <c r="CW66" s="327"/>
      <c r="CX66" s="327"/>
      <c r="CY66" s="327"/>
      <c r="CZ66" s="327"/>
      <c r="DA66" s="327"/>
      <c r="DB66" s="327"/>
    </row>
    <row r="67" customFormat="false" ht="12.75" hidden="false" customHeight="false" outlineLevel="0" collapsed="false">
      <c r="A67" s="609"/>
      <c r="B67" s="697"/>
      <c r="C67" s="698"/>
      <c r="D67" s="699"/>
      <c r="E67" s="698"/>
      <c r="F67" s="699"/>
      <c r="G67" s="699"/>
      <c r="H67" s="700"/>
      <c r="I67" s="699"/>
      <c r="J67" s="699"/>
      <c r="K67" s="699"/>
      <c r="L67" s="699"/>
      <c r="M67" s="699"/>
      <c r="N67" s="699"/>
      <c r="O67" s="699"/>
      <c r="P67" s="699"/>
      <c r="Q67" s="699"/>
      <c r="R67" s="699"/>
      <c r="S67" s="702"/>
      <c r="T67" s="597"/>
      <c r="U67" s="327"/>
      <c r="V67" s="327"/>
      <c r="W67" s="327"/>
      <c r="X67" s="327"/>
      <c r="Y67" s="327"/>
      <c r="Z67" s="327"/>
      <c r="AA67" s="327"/>
      <c r="AB67" s="327"/>
      <c r="AC67" s="327"/>
      <c r="AD67" s="327"/>
      <c r="AE67" s="327"/>
      <c r="AF67" s="327"/>
      <c r="AG67" s="327"/>
      <c r="AH67" s="327"/>
      <c r="AI67" s="327"/>
      <c r="AJ67" s="327"/>
      <c r="AK67" s="327"/>
      <c r="AL67" s="327"/>
      <c r="AM67" s="327"/>
      <c r="AN67" s="327"/>
      <c r="AO67" s="327"/>
      <c r="AP67" s="327"/>
      <c r="AQ67" s="327"/>
      <c r="AR67" s="327"/>
      <c r="AS67" s="327"/>
      <c r="AT67" s="327"/>
      <c r="AU67" s="327"/>
      <c r="AV67" s="327"/>
      <c r="AW67" s="327"/>
      <c r="AX67" s="327"/>
      <c r="AY67" s="327"/>
      <c r="AZ67" s="327"/>
      <c r="BA67" s="327"/>
      <c r="BB67" s="327"/>
      <c r="BC67" s="327"/>
      <c r="BD67" s="327"/>
      <c r="BE67" s="327"/>
      <c r="BF67" s="327"/>
      <c r="BG67" s="327"/>
      <c r="BH67" s="327"/>
      <c r="BI67" s="327"/>
      <c r="BJ67" s="327"/>
      <c r="BK67" s="327"/>
      <c r="BL67" s="327"/>
      <c r="BM67" s="327"/>
      <c r="BN67" s="327"/>
      <c r="BO67" s="327"/>
      <c r="BP67" s="327"/>
      <c r="BQ67" s="327"/>
      <c r="BR67" s="327"/>
      <c r="BS67" s="327"/>
      <c r="BT67" s="327"/>
      <c r="BU67" s="327"/>
      <c r="BV67" s="327"/>
      <c r="BW67" s="327"/>
      <c r="BX67" s="327"/>
      <c r="BY67" s="327"/>
      <c r="BZ67" s="327"/>
      <c r="CA67" s="327"/>
      <c r="CB67" s="327"/>
      <c r="CC67" s="327"/>
      <c r="CD67" s="327"/>
      <c r="CE67" s="327"/>
      <c r="CF67" s="327"/>
      <c r="CG67" s="327"/>
      <c r="CH67" s="327"/>
      <c r="CI67" s="327"/>
      <c r="CJ67" s="327"/>
      <c r="CK67" s="327"/>
      <c r="CL67" s="327"/>
      <c r="CM67" s="327"/>
      <c r="CN67" s="327"/>
      <c r="CO67" s="327"/>
      <c r="CP67" s="327"/>
      <c r="CQ67" s="327"/>
      <c r="CR67" s="327"/>
      <c r="CS67" s="327"/>
      <c r="CT67" s="327"/>
      <c r="CU67" s="327"/>
      <c r="CV67" s="327"/>
      <c r="CW67" s="327"/>
      <c r="CX67" s="327"/>
      <c r="CY67" s="327"/>
      <c r="CZ67" s="327"/>
      <c r="DA67" s="327"/>
      <c r="DB67" s="327"/>
    </row>
    <row r="68" customFormat="false" ht="12.75" hidden="false" customHeight="false" outlineLevel="0" collapsed="false">
      <c r="A68" s="609"/>
      <c r="B68" s="697"/>
      <c r="C68" s="698"/>
      <c r="D68" s="699"/>
      <c r="E68" s="698"/>
      <c r="F68" s="699"/>
      <c r="G68" s="699"/>
      <c r="H68" s="700"/>
      <c r="I68" s="699"/>
      <c r="J68" s="699"/>
      <c r="K68" s="699"/>
      <c r="L68" s="699"/>
      <c r="M68" s="699"/>
      <c r="N68" s="699"/>
      <c r="O68" s="699"/>
      <c r="P68" s="699"/>
      <c r="Q68" s="699"/>
      <c r="R68" s="699"/>
      <c r="S68" s="702"/>
      <c r="T68" s="597"/>
      <c r="U68" s="327"/>
      <c r="V68" s="327"/>
      <c r="W68" s="327"/>
      <c r="X68" s="327"/>
      <c r="Y68" s="327"/>
      <c r="Z68" s="327"/>
      <c r="AA68" s="327"/>
      <c r="AB68" s="327"/>
      <c r="AC68" s="327"/>
      <c r="AD68" s="327"/>
      <c r="AE68" s="327"/>
      <c r="AF68" s="327"/>
      <c r="AG68" s="327"/>
      <c r="AH68" s="327"/>
      <c r="AI68" s="327"/>
      <c r="AJ68" s="327"/>
      <c r="AK68" s="327"/>
      <c r="AL68" s="327"/>
      <c r="AM68" s="327"/>
      <c r="AN68" s="327"/>
      <c r="AO68" s="327"/>
      <c r="AP68" s="327"/>
      <c r="AQ68" s="327"/>
      <c r="AR68" s="327"/>
      <c r="AS68" s="327"/>
      <c r="AT68" s="327"/>
      <c r="AU68" s="327"/>
      <c r="AV68" s="327"/>
      <c r="AW68" s="327"/>
      <c r="AX68" s="327"/>
      <c r="AY68" s="327"/>
      <c r="AZ68" s="327"/>
      <c r="BA68" s="327"/>
      <c r="BB68" s="327"/>
      <c r="BC68" s="327"/>
      <c r="BD68" s="327"/>
      <c r="BE68" s="327"/>
      <c r="BF68" s="327"/>
      <c r="BG68" s="327"/>
      <c r="BH68" s="327"/>
      <c r="BI68" s="327"/>
      <c r="BJ68" s="327"/>
      <c r="BK68" s="327"/>
      <c r="BL68" s="327"/>
      <c r="BM68" s="327"/>
      <c r="BN68" s="327"/>
      <c r="BO68" s="327"/>
      <c r="BP68" s="327"/>
      <c r="BQ68" s="327"/>
      <c r="BR68" s="327"/>
      <c r="BS68" s="327"/>
      <c r="BT68" s="327"/>
      <c r="BU68" s="327"/>
      <c r="BV68" s="327"/>
      <c r="BW68" s="327"/>
      <c r="BX68" s="327"/>
      <c r="BY68" s="327"/>
      <c r="BZ68" s="327"/>
      <c r="CA68" s="327"/>
      <c r="CB68" s="327"/>
      <c r="CC68" s="327"/>
      <c r="CD68" s="327"/>
      <c r="CE68" s="327"/>
      <c r="CF68" s="327"/>
      <c r="CG68" s="327"/>
      <c r="CH68" s="327"/>
      <c r="CI68" s="327"/>
      <c r="CJ68" s="327"/>
      <c r="CK68" s="327"/>
      <c r="CL68" s="327"/>
      <c r="CM68" s="327"/>
      <c r="CN68" s="327"/>
      <c r="CO68" s="327"/>
      <c r="CP68" s="327"/>
      <c r="CQ68" s="327"/>
      <c r="CR68" s="327"/>
      <c r="CS68" s="327"/>
      <c r="CT68" s="327"/>
      <c r="CU68" s="327"/>
      <c r="CV68" s="327"/>
      <c r="CW68" s="327"/>
      <c r="CX68" s="327"/>
      <c r="CY68" s="327"/>
      <c r="CZ68" s="327"/>
      <c r="DA68" s="327"/>
      <c r="DB68" s="327"/>
    </row>
    <row r="69" customFormat="false" ht="12.75" hidden="false" customHeight="false" outlineLevel="0" collapsed="false">
      <c r="A69" s="609"/>
      <c r="B69" s="697"/>
      <c r="C69" s="698"/>
      <c r="D69" s="699"/>
      <c r="E69" s="698"/>
      <c r="F69" s="699"/>
      <c r="G69" s="699"/>
      <c r="H69" s="700"/>
      <c r="I69" s="699"/>
      <c r="J69" s="699"/>
      <c r="K69" s="699"/>
      <c r="L69" s="699"/>
      <c r="M69" s="699"/>
      <c r="N69" s="699"/>
      <c r="O69" s="699"/>
      <c r="P69" s="699"/>
      <c r="Q69" s="699"/>
      <c r="R69" s="699"/>
      <c r="S69" s="702"/>
      <c r="T69" s="597"/>
      <c r="U69" s="327"/>
      <c r="V69" s="327"/>
      <c r="W69" s="327"/>
      <c r="X69" s="327"/>
      <c r="Y69" s="327"/>
      <c r="Z69" s="327"/>
      <c r="AA69" s="327"/>
      <c r="AB69" s="327"/>
      <c r="AC69" s="327"/>
      <c r="AD69" s="327"/>
      <c r="AE69" s="327"/>
      <c r="AF69" s="327"/>
      <c r="AG69" s="327"/>
      <c r="AH69" s="327"/>
      <c r="AI69" s="327"/>
      <c r="AJ69" s="327"/>
      <c r="AK69" s="327"/>
      <c r="AL69" s="327"/>
      <c r="AM69" s="327"/>
      <c r="AN69" s="327"/>
      <c r="AO69" s="327"/>
      <c r="AP69" s="327"/>
      <c r="AQ69" s="327"/>
      <c r="AR69" s="327"/>
      <c r="AS69" s="327"/>
      <c r="AT69" s="327"/>
      <c r="AU69" s="327"/>
      <c r="AV69" s="327"/>
      <c r="AW69" s="327"/>
      <c r="AX69" s="327"/>
      <c r="AY69" s="327"/>
      <c r="AZ69" s="327"/>
      <c r="BA69" s="327"/>
      <c r="BB69" s="327"/>
      <c r="BC69" s="327"/>
      <c r="BD69" s="327"/>
      <c r="BE69" s="327"/>
      <c r="BF69" s="327"/>
      <c r="BG69" s="327"/>
      <c r="BH69" s="327"/>
      <c r="BI69" s="327"/>
      <c r="BJ69" s="327"/>
      <c r="BK69" s="327"/>
      <c r="BL69" s="327"/>
      <c r="BM69" s="327"/>
      <c r="BN69" s="327"/>
      <c r="BO69" s="327"/>
      <c r="BP69" s="327"/>
      <c r="BQ69" s="327"/>
      <c r="BR69" s="327"/>
      <c r="BS69" s="327"/>
      <c r="BT69" s="327"/>
      <c r="BU69" s="327"/>
      <c r="BV69" s="327"/>
      <c r="BW69" s="327"/>
      <c r="BX69" s="327"/>
      <c r="BY69" s="327"/>
      <c r="BZ69" s="327"/>
      <c r="CA69" s="327"/>
      <c r="CB69" s="327"/>
      <c r="CC69" s="327"/>
      <c r="CD69" s="327"/>
      <c r="CE69" s="327"/>
      <c r="CF69" s="327"/>
      <c r="CG69" s="327"/>
      <c r="CH69" s="327"/>
      <c r="CI69" s="327"/>
      <c r="CJ69" s="327"/>
      <c r="CK69" s="327"/>
      <c r="CL69" s="327"/>
      <c r="CM69" s="327"/>
      <c r="CN69" s="327"/>
      <c r="CO69" s="327"/>
      <c r="CP69" s="327"/>
      <c r="CQ69" s="327"/>
      <c r="CR69" s="327"/>
      <c r="CS69" s="327"/>
      <c r="CT69" s="327"/>
      <c r="CU69" s="327"/>
      <c r="CV69" s="327"/>
      <c r="CW69" s="327"/>
      <c r="CX69" s="327"/>
      <c r="CY69" s="327"/>
      <c r="CZ69" s="327"/>
      <c r="DA69" s="327"/>
      <c r="DB69" s="327"/>
    </row>
    <row r="70" customFormat="false" ht="12.75" hidden="false" customHeight="false" outlineLevel="0" collapsed="false">
      <c r="A70" s="609"/>
      <c r="B70" s="697"/>
      <c r="C70" s="698"/>
      <c r="D70" s="699"/>
      <c r="E70" s="698"/>
      <c r="F70" s="699"/>
      <c r="G70" s="699"/>
      <c r="H70" s="700"/>
      <c r="I70" s="699"/>
      <c r="J70" s="699"/>
      <c r="K70" s="699"/>
      <c r="L70" s="699"/>
      <c r="M70" s="699"/>
      <c r="N70" s="699"/>
      <c r="O70" s="699"/>
      <c r="P70" s="699"/>
      <c r="Q70" s="699"/>
      <c r="R70" s="699"/>
      <c r="S70" s="702"/>
      <c r="T70" s="597"/>
      <c r="U70" s="327"/>
      <c r="V70" s="327"/>
      <c r="W70" s="327"/>
      <c r="X70" s="327"/>
      <c r="Y70" s="327"/>
      <c r="Z70" s="327"/>
      <c r="AA70" s="327"/>
      <c r="AB70" s="327"/>
      <c r="AC70" s="327"/>
      <c r="AD70" s="327"/>
      <c r="AE70" s="327"/>
      <c r="AF70" s="327"/>
      <c r="AG70" s="327"/>
      <c r="AH70" s="327"/>
      <c r="AI70" s="327"/>
      <c r="AJ70" s="327"/>
      <c r="AK70" s="327"/>
      <c r="AL70" s="327"/>
      <c r="AM70" s="327"/>
      <c r="AN70" s="327"/>
      <c r="AO70" s="327"/>
      <c r="AP70" s="327"/>
      <c r="AQ70" s="327"/>
      <c r="AR70" s="327"/>
      <c r="AS70" s="327"/>
      <c r="AT70" s="327"/>
      <c r="AU70" s="327"/>
      <c r="AV70" s="327"/>
      <c r="AW70" s="327"/>
      <c r="AX70" s="327"/>
      <c r="AY70" s="327"/>
      <c r="AZ70" s="327"/>
      <c r="BA70" s="327"/>
      <c r="BB70" s="327"/>
      <c r="BC70" s="327"/>
      <c r="BD70" s="327"/>
      <c r="BE70" s="327"/>
      <c r="BF70" s="327"/>
      <c r="BG70" s="327"/>
      <c r="BH70" s="327"/>
      <c r="BI70" s="327"/>
      <c r="BJ70" s="327"/>
      <c r="BK70" s="327"/>
      <c r="BL70" s="327"/>
      <c r="BM70" s="327"/>
      <c r="BN70" s="327"/>
      <c r="BO70" s="327"/>
      <c r="BP70" s="327"/>
      <c r="BQ70" s="327"/>
      <c r="BR70" s="327"/>
      <c r="BS70" s="327"/>
      <c r="BT70" s="327"/>
      <c r="BU70" s="327"/>
      <c r="BV70" s="327"/>
      <c r="BW70" s="327"/>
      <c r="BX70" s="327"/>
      <c r="BY70" s="327"/>
      <c r="BZ70" s="327"/>
      <c r="CA70" s="327"/>
      <c r="CB70" s="327"/>
      <c r="CC70" s="327"/>
      <c r="CD70" s="327"/>
      <c r="CE70" s="327"/>
      <c r="CF70" s="327"/>
      <c r="CG70" s="327"/>
      <c r="CH70" s="327"/>
      <c r="CI70" s="327"/>
      <c r="CJ70" s="327"/>
      <c r="CK70" s="327"/>
      <c r="CL70" s="327"/>
      <c r="CM70" s="327"/>
      <c r="CN70" s="327"/>
      <c r="CO70" s="327"/>
      <c r="CP70" s="327"/>
      <c r="CQ70" s="327"/>
      <c r="CR70" s="327"/>
      <c r="CS70" s="327"/>
      <c r="CT70" s="327"/>
      <c r="CU70" s="327"/>
      <c r="CV70" s="327"/>
      <c r="CW70" s="327"/>
      <c r="CX70" s="327"/>
      <c r="CY70" s="327"/>
      <c r="CZ70" s="327"/>
      <c r="DA70" s="327"/>
      <c r="DB70" s="327"/>
    </row>
    <row r="71" customFormat="false" ht="66.75" hidden="false" customHeight="true" outlineLevel="0" collapsed="false">
      <c r="A71" s="609"/>
      <c r="B71" s="697"/>
      <c r="C71" s="698"/>
      <c r="D71" s="699"/>
      <c r="E71" s="698"/>
      <c r="F71" s="699"/>
      <c r="G71" s="699"/>
      <c r="H71" s="700"/>
      <c r="I71" s="699"/>
      <c r="J71" s="699"/>
      <c r="K71" s="699"/>
      <c r="L71" s="699"/>
      <c r="M71" s="699"/>
      <c r="N71" s="699"/>
      <c r="O71" s="699"/>
      <c r="P71" s="699"/>
      <c r="Q71" s="699"/>
      <c r="R71" s="699"/>
      <c r="S71" s="702"/>
      <c r="T71" s="597"/>
      <c r="U71" s="327"/>
      <c r="V71" s="327"/>
      <c r="W71" s="327"/>
      <c r="X71" s="327"/>
      <c r="Y71" s="327"/>
      <c r="Z71" s="327"/>
      <c r="AA71" s="327"/>
      <c r="AB71" s="327"/>
      <c r="AC71" s="327"/>
      <c r="AD71" s="327"/>
      <c r="AE71" s="327"/>
      <c r="AF71" s="327"/>
      <c r="AG71" s="327"/>
      <c r="AH71" s="327"/>
      <c r="AI71" s="327"/>
      <c r="AJ71" s="327"/>
      <c r="AK71" s="327"/>
      <c r="AL71" s="327"/>
      <c r="AM71" s="327"/>
      <c r="AN71" s="327"/>
      <c r="AO71" s="327"/>
      <c r="AP71" s="327"/>
      <c r="AQ71" s="327"/>
      <c r="AR71" s="327"/>
      <c r="AS71" s="327"/>
      <c r="AT71" s="327"/>
      <c r="AU71" s="327"/>
      <c r="AV71" s="327"/>
      <c r="AW71" s="327"/>
      <c r="AX71" s="327"/>
      <c r="AY71" s="327"/>
      <c r="AZ71" s="327"/>
      <c r="BA71" s="327"/>
      <c r="BB71" s="327"/>
      <c r="BC71" s="327"/>
      <c r="BD71" s="327"/>
      <c r="BE71" s="327"/>
      <c r="BF71" s="327"/>
      <c r="BG71" s="327"/>
      <c r="BH71" s="327"/>
      <c r="BI71" s="327"/>
      <c r="BJ71" s="327"/>
      <c r="BK71" s="327"/>
      <c r="BL71" s="327"/>
      <c r="BM71" s="327"/>
      <c r="BN71" s="327"/>
      <c r="BO71" s="327"/>
      <c r="BP71" s="327"/>
      <c r="BQ71" s="327"/>
      <c r="BR71" s="327"/>
      <c r="BS71" s="327"/>
      <c r="BT71" s="327"/>
      <c r="BU71" s="327"/>
      <c r="BV71" s="327"/>
      <c r="BW71" s="327"/>
      <c r="BX71" s="327"/>
      <c r="BY71" s="327"/>
      <c r="BZ71" s="327"/>
      <c r="CA71" s="327"/>
      <c r="CB71" s="327"/>
      <c r="CC71" s="327"/>
      <c r="CD71" s="327"/>
      <c r="CE71" s="327"/>
      <c r="CF71" s="327"/>
      <c r="CG71" s="327"/>
      <c r="CH71" s="327"/>
      <c r="CI71" s="327"/>
      <c r="CJ71" s="327"/>
      <c r="CK71" s="327"/>
      <c r="CL71" s="327"/>
      <c r="CM71" s="327"/>
      <c r="CN71" s="327"/>
      <c r="CO71" s="327"/>
      <c r="CP71" s="327"/>
      <c r="CQ71" s="327"/>
      <c r="CR71" s="327"/>
      <c r="CS71" s="327"/>
      <c r="CT71" s="327"/>
      <c r="CU71" s="327"/>
      <c r="CV71" s="327"/>
      <c r="CW71" s="327"/>
      <c r="CX71" s="327"/>
      <c r="CY71" s="327"/>
      <c r="CZ71" s="327"/>
      <c r="DA71" s="327"/>
      <c r="DB71" s="327"/>
    </row>
    <row r="72" customFormat="false" ht="12.75" hidden="false" customHeight="false" outlineLevel="0" collapsed="false">
      <c r="A72" s="609"/>
      <c r="B72" s="697"/>
      <c r="C72" s="698"/>
      <c r="D72" s="699"/>
      <c r="E72" s="698"/>
      <c r="F72" s="699"/>
      <c r="G72" s="699"/>
      <c r="H72" s="700"/>
      <c r="I72" s="699"/>
      <c r="J72" s="699"/>
      <c r="K72" s="699"/>
      <c r="L72" s="699"/>
      <c r="M72" s="699"/>
      <c r="N72" s="699"/>
      <c r="O72" s="699"/>
      <c r="P72" s="699"/>
      <c r="Q72" s="699"/>
      <c r="R72" s="699"/>
      <c r="S72" s="702"/>
      <c r="T72" s="597"/>
      <c r="U72" s="327"/>
      <c r="V72" s="327"/>
      <c r="W72" s="327"/>
      <c r="X72" s="327"/>
      <c r="Y72" s="327"/>
      <c r="Z72" s="327"/>
      <c r="AA72" s="327"/>
      <c r="AB72" s="327"/>
      <c r="AC72" s="327"/>
      <c r="AD72" s="327"/>
      <c r="AE72" s="327"/>
      <c r="AF72" s="327"/>
      <c r="AG72" s="327"/>
      <c r="AH72" s="327"/>
      <c r="AI72" s="327"/>
      <c r="AJ72" s="327"/>
      <c r="AK72" s="327"/>
      <c r="AL72" s="327"/>
      <c r="AM72" s="327"/>
      <c r="AN72" s="327"/>
      <c r="AO72" s="327"/>
      <c r="AP72" s="327"/>
      <c r="AQ72" s="327"/>
      <c r="AR72" s="327"/>
      <c r="AS72" s="327"/>
      <c r="AT72" s="327"/>
      <c r="AU72" s="327"/>
      <c r="AV72" s="327"/>
      <c r="AW72" s="327"/>
      <c r="AX72" s="327"/>
      <c r="AY72" s="327"/>
      <c r="AZ72" s="327"/>
      <c r="BA72" s="327"/>
      <c r="BB72" s="327"/>
      <c r="BC72" s="327"/>
      <c r="BD72" s="327"/>
      <c r="BE72" s="327"/>
      <c r="BF72" s="327"/>
      <c r="BG72" s="327"/>
      <c r="BH72" s="327"/>
      <c r="BI72" s="327"/>
      <c r="BJ72" s="327"/>
      <c r="BK72" s="327"/>
      <c r="BL72" s="327"/>
      <c r="BM72" s="327"/>
      <c r="BN72" s="327"/>
      <c r="BO72" s="327"/>
      <c r="BP72" s="327"/>
      <c r="BQ72" s="327"/>
      <c r="BR72" s="327"/>
      <c r="BS72" s="327"/>
      <c r="BT72" s="327"/>
      <c r="BU72" s="327"/>
      <c r="BV72" s="327"/>
      <c r="BW72" s="327"/>
      <c r="BX72" s="327"/>
      <c r="BY72" s="327"/>
      <c r="BZ72" s="327"/>
      <c r="CA72" s="327"/>
      <c r="CB72" s="327"/>
      <c r="CC72" s="327"/>
      <c r="CD72" s="327"/>
      <c r="CE72" s="327"/>
      <c r="CF72" s="327"/>
      <c r="CG72" s="327"/>
      <c r="CH72" s="327"/>
      <c r="CI72" s="327"/>
      <c r="CJ72" s="327"/>
      <c r="CK72" s="327"/>
      <c r="CL72" s="327"/>
      <c r="CM72" s="327"/>
      <c r="CN72" s="327"/>
      <c r="CO72" s="327"/>
      <c r="CP72" s="327"/>
      <c r="CQ72" s="327"/>
      <c r="CR72" s="327"/>
      <c r="CS72" s="327"/>
      <c r="CT72" s="327"/>
      <c r="CU72" s="327"/>
      <c r="CV72" s="327"/>
      <c r="CW72" s="327"/>
      <c r="CX72" s="327"/>
      <c r="CY72" s="327"/>
      <c r="CZ72" s="327"/>
      <c r="DA72" s="327"/>
      <c r="DB72" s="327"/>
    </row>
    <row r="73" customFormat="false" ht="12.75" hidden="false" customHeight="false" outlineLevel="0" collapsed="false">
      <c r="A73" s="609"/>
      <c r="B73" s="697"/>
      <c r="C73" s="698"/>
      <c r="D73" s="699"/>
      <c r="E73" s="698"/>
      <c r="F73" s="699"/>
      <c r="G73" s="699"/>
      <c r="H73" s="700"/>
      <c r="I73" s="699"/>
      <c r="J73" s="699"/>
      <c r="K73" s="699"/>
      <c r="L73" s="699"/>
      <c r="M73" s="699"/>
      <c r="N73" s="699"/>
      <c r="O73" s="699"/>
      <c r="P73" s="699"/>
      <c r="Q73" s="699"/>
      <c r="R73" s="699"/>
      <c r="S73" s="702"/>
      <c r="T73" s="597"/>
      <c r="U73" s="327"/>
      <c r="V73" s="327"/>
      <c r="W73" s="327"/>
      <c r="X73" s="327"/>
      <c r="Y73" s="327"/>
      <c r="Z73" s="327"/>
      <c r="AA73" s="327"/>
      <c r="AB73" s="327"/>
      <c r="AC73" s="327"/>
      <c r="AD73" s="327"/>
      <c r="AE73" s="327"/>
      <c r="AF73" s="327"/>
      <c r="AG73" s="327"/>
      <c r="AH73" s="327"/>
      <c r="AI73" s="327"/>
      <c r="AJ73" s="327"/>
      <c r="AK73" s="327"/>
      <c r="AL73" s="327"/>
      <c r="AM73" s="327"/>
      <c r="AN73" s="327"/>
      <c r="AO73" s="327"/>
      <c r="AP73" s="327"/>
      <c r="AQ73" s="327"/>
      <c r="AR73" s="327"/>
      <c r="AS73" s="327"/>
      <c r="AT73" s="327"/>
      <c r="AU73" s="327"/>
      <c r="AV73" s="327"/>
      <c r="AW73" s="327"/>
      <c r="AX73" s="327"/>
      <c r="AY73" s="327"/>
      <c r="AZ73" s="327"/>
      <c r="BA73" s="327"/>
      <c r="BB73" s="327"/>
      <c r="BC73" s="327"/>
      <c r="BD73" s="327"/>
      <c r="BE73" s="327"/>
      <c r="BF73" s="327"/>
      <c r="BG73" s="327"/>
      <c r="BH73" s="327"/>
      <c r="BI73" s="327"/>
      <c r="BJ73" s="327"/>
      <c r="BK73" s="327"/>
      <c r="BL73" s="327"/>
      <c r="BM73" s="327"/>
      <c r="BN73" s="327"/>
      <c r="BO73" s="327"/>
      <c r="BP73" s="327"/>
      <c r="BQ73" s="327"/>
      <c r="BR73" s="327"/>
      <c r="BS73" s="327"/>
      <c r="BT73" s="327"/>
      <c r="BU73" s="327"/>
      <c r="BV73" s="327"/>
      <c r="BW73" s="327"/>
      <c r="BX73" s="327"/>
      <c r="BY73" s="327"/>
      <c r="BZ73" s="327"/>
      <c r="CA73" s="327"/>
      <c r="CB73" s="327"/>
      <c r="CC73" s="327"/>
      <c r="CD73" s="327"/>
      <c r="CE73" s="327"/>
      <c r="CF73" s="327"/>
      <c r="CG73" s="327"/>
      <c r="CH73" s="327"/>
      <c r="CI73" s="327"/>
      <c r="CJ73" s="327"/>
      <c r="CK73" s="327"/>
      <c r="CL73" s="327"/>
      <c r="CM73" s="327"/>
      <c r="CN73" s="327"/>
      <c r="CO73" s="327"/>
      <c r="CP73" s="327"/>
      <c r="CQ73" s="327"/>
      <c r="CR73" s="327"/>
      <c r="CS73" s="327"/>
      <c r="CT73" s="327"/>
      <c r="CU73" s="327"/>
      <c r="CV73" s="327"/>
      <c r="CW73" s="327"/>
      <c r="CX73" s="327"/>
      <c r="CY73" s="327"/>
      <c r="CZ73" s="327"/>
      <c r="DA73" s="327"/>
      <c r="DB73" s="327"/>
    </row>
    <row r="74" customFormat="false" ht="12.75" hidden="false" customHeight="false" outlineLevel="0" collapsed="false">
      <c r="A74" s="609"/>
      <c r="B74" s="697"/>
      <c r="C74" s="698"/>
      <c r="D74" s="699"/>
      <c r="E74" s="698"/>
      <c r="F74" s="699"/>
      <c r="G74" s="699"/>
      <c r="H74" s="700"/>
      <c r="I74" s="699"/>
      <c r="J74" s="699"/>
      <c r="K74" s="699"/>
      <c r="L74" s="699"/>
      <c r="M74" s="699"/>
      <c r="N74" s="699"/>
      <c r="O74" s="699"/>
      <c r="P74" s="699"/>
      <c r="Q74" s="699"/>
      <c r="R74" s="699"/>
      <c r="S74" s="702"/>
      <c r="T74" s="597"/>
      <c r="U74" s="327"/>
      <c r="V74" s="327"/>
      <c r="W74" s="327"/>
      <c r="X74" s="327"/>
      <c r="Y74" s="327"/>
      <c r="Z74" s="327"/>
      <c r="AA74" s="327"/>
      <c r="AB74" s="327"/>
      <c r="AC74" s="327"/>
      <c r="AD74" s="327"/>
      <c r="AE74" s="327"/>
      <c r="AF74" s="327"/>
      <c r="AG74" s="327"/>
      <c r="AH74" s="327"/>
      <c r="AI74" s="327"/>
      <c r="AJ74" s="327"/>
      <c r="AK74" s="327"/>
      <c r="AL74" s="327"/>
      <c r="AM74" s="327"/>
      <c r="AN74" s="327"/>
      <c r="AO74" s="327"/>
      <c r="AP74" s="327"/>
      <c r="AQ74" s="327"/>
      <c r="AR74" s="327"/>
      <c r="AS74" s="327"/>
      <c r="AT74" s="327"/>
      <c r="AU74" s="327"/>
      <c r="AV74" s="327"/>
      <c r="AW74" s="327"/>
      <c r="AX74" s="327"/>
      <c r="AY74" s="327"/>
      <c r="AZ74" s="327"/>
      <c r="BA74" s="327"/>
      <c r="BB74" s="327"/>
      <c r="BC74" s="327"/>
      <c r="BD74" s="327"/>
      <c r="BE74" s="327"/>
      <c r="BF74" s="327"/>
      <c r="BG74" s="327"/>
      <c r="BH74" s="327"/>
      <c r="BI74" s="327"/>
      <c r="BJ74" s="327"/>
      <c r="BK74" s="327"/>
      <c r="BL74" s="327"/>
      <c r="BM74" s="327"/>
      <c r="BN74" s="327"/>
      <c r="BO74" s="327"/>
      <c r="BP74" s="327"/>
      <c r="BQ74" s="327"/>
      <c r="BR74" s="327"/>
      <c r="BS74" s="327"/>
      <c r="BT74" s="327"/>
      <c r="BU74" s="327"/>
      <c r="BV74" s="327"/>
      <c r="BW74" s="327"/>
      <c r="BX74" s="327"/>
      <c r="BY74" s="327"/>
      <c r="BZ74" s="327"/>
      <c r="CA74" s="327"/>
      <c r="CB74" s="327"/>
      <c r="CC74" s="327"/>
      <c r="CD74" s="327"/>
      <c r="CE74" s="327"/>
      <c r="CF74" s="327"/>
      <c r="CG74" s="327"/>
      <c r="CH74" s="327"/>
      <c r="CI74" s="327"/>
      <c r="CJ74" s="327"/>
      <c r="CK74" s="327"/>
      <c r="CL74" s="327"/>
      <c r="CM74" s="327"/>
      <c r="CN74" s="327"/>
      <c r="CO74" s="327"/>
      <c r="CP74" s="327"/>
      <c r="CQ74" s="327"/>
      <c r="CR74" s="327"/>
      <c r="CS74" s="327"/>
      <c r="CT74" s="327"/>
      <c r="CU74" s="327"/>
      <c r="CV74" s="327"/>
      <c r="CW74" s="327"/>
      <c r="CX74" s="327"/>
      <c r="CY74" s="327"/>
      <c r="CZ74" s="327"/>
      <c r="DA74" s="327"/>
      <c r="DB74" s="327"/>
    </row>
    <row r="75" customFormat="false" ht="12.75" hidden="false" customHeight="false" outlineLevel="0" collapsed="false">
      <c r="A75" s="609"/>
      <c r="B75" s="697"/>
      <c r="C75" s="698"/>
      <c r="D75" s="699"/>
      <c r="E75" s="698"/>
      <c r="F75" s="699"/>
      <c r="G75" s="699"/>
      <c r="H75" s="700"/>
      <c r="I75" s="699"/>
      <c r="J75" s="699"/>
      <c r="K75" s="699"/>
      <c r="L75" s="699"/>
      <c r="M75" s="699"/>
      <c r="N75" s="699"/>
      <c r="O75" s="699"/>
      <c r="P75" s="699"/>
      <c r="Q75" s="699"/>
      <c r="R75" s="699"/>
      <c r="S75" s="702"/>
      <c r="T75" s="597"/>
      <c r="U75" s="327"/>
      <c r="V75" s="327"/>
      <c r="W75" s="327"/>
      <c r="X75" s="327"/>
      <c r="Y75" s="327"/>
      <c r="Z75" s="327"/>
      <c r="AA75" s="327"/>
      <c r="AB75" s="327"/>
      <c r="AC75" s="327"/>
      <c r="AD75" s="327"/>
      <c r="AE75" s="327"/>
      <c r="AF75" s="327"/>
      <c r="AG75" s="327"/>
      <c r="AH75" s="327"/>
      <c r="AI75" s="327"/>
      <c r="AJ75" s="327"/>
      <c r="AK75" s="327"/>
      <c r="AL75" s="327"/>
      <c r="AM75" s="327"/>
      <c r="AN75" s="327"/>
      <c r="AO75" s="327"/>
      <c r="AP75" s="327"/>
      <c r="AQ75" s="327"/>
      <c r="AR75" s="327"/>
      <c r="AS75" s="327"/>
      <c r="AT75" s="327"/>
      <c r="AU75" s="327"/>
      <c r="AV75" s="327"/>
      <c r="AW75" s="327"/>
      <c r="AX75" s="327"/>
      <c r="AY75" s="327"/>
      <c r="AZ75" s="327"/>
      <c r="BA75" s="327"/>
      <c r="BB75" s="327"/>
      <c r="BC75" s="327"/>
      <c r="BD75" s="327"/>
      <c r="BE75" s="327"/>
      <c r="BF75" s="327"/>
      <c r="BG75" s="327"/>
      <c r="BH75" s="327"/>
      <c r="BI75" s="327"/>
      <c r="BJ75" s="327"/>
      <c r="BK75" s="327"/>
      <c r="BL75" s="327"/>
      <c r="BM75" s="327"/>
      <c r="BN75" s="327"/>
      <c r="BO75" s="327"/>
      <c r="BP75" s="327"/>
      <c r="BQ75" s="327"/>
      <c r="BR75" s="327"/>
      <c r="BS75" s="327"/>
      <c r="BT75" s="327"/>
      <c r="BU75" s="327"/>
      <c r="BV75" s="327"/>
      <c r="BW75" s="327"/>
      <c r="BX75" s="327"/>
      <c r="BY75" s="327"/>
      <c r="BZ75" s="327"/>
      <c r="CA75" s="327"/>
      <c r="CB75" s="327"/>
      <c r="CC75" s="327"/>
      <c r="CD75" s="327"/>
      <c r="CE75" s="327"/>
      <c r="CF75" s="327"/>
      <c r="CG75" s="327"/>
      <c r="CH75" s="327"/>
      <c r="CI75" s="327"/>
      <c r="CJ75" s="327"/>
      <c r="CK75" s="327"/>
      <c r="CL75" s="327"/>
      <c r="CM75" s="327"/>
      <c r="CN75" s="327"/>
      <c r="CO75" s="327"/>
      <c r="CP75" s="327"/>
      <c r="CQ75" s="327"/>
      <c r="CR75" s="327"/>
      <c r="CS75" s="327"/>
      <c r="CT75" s="327"/>
      <c r="CU75" s="327"/>
      <c r="CV75" s="327"/>
      <c r="CW75" s="327"/>
      <c r="CX75" s="327"/>
      <c r="CY75" s="327"/>
      <c r="CZ75" s="327"/>
      <c r="DA75" s="327"/>
      <c r="DB75" s="327"/>
    </row>
    <row r="76" customFormat="false" ht="12.75" hidden="false" customHeight="false" outlineLevel="0" collapsed="false">
      <c r="A76" s="609"/>
      <c r="B76" s="697"/>
      <c r="C76" s="698"/>
      <c r="D76" s="699"/>
      <c r="E76" s="698"/>
      <c r="F76" s="699"/>
      <c r="G76" s="699"/>
      <c r="H76" s="700"/>
      <c r="I76" s="699"/>
      <c r="J76" s="699"/>
      <c r="K76" s="699"/>
      <c r="L76" s="699"/>
      <c r="M76" s="699"/>
      <c r="N76" s="699"/>
      <c r="O76" s="699"/>
      <c r="P76" s="699"/>
      <c r="Q76" s="699"/>
      <c r="R76" s="699"/>
      <c r="S76" s="702"/>
      <c r="T76" s="597"/>
      <c r="U76" s="327"/>
      <c r="V76" s="327"/>
      <c r="W76" s="327"/>
      <c r="X76" s="327"/>
      <c r="Y76" s="327"/>
      <c r="Z76" s="327"/>
      <c r="AA76" s="327"/>
      <c r="AB76" s="327"/>
      <c r="AC76" s="327"/>
      <c r="AD76" s="327"/>
      <c r="AE76" s="327"/>
      <c r="AF76" s="327"/>
      <c r="AG76" s="327"/>
      <c r="AH76" s="327"/>
      <c r="AI76" s="327"/>
      <c r="AJ76" s="327"/>
      <c r="AK76" s="327"/>
      <c r="AL76" s="327"/>
      <c r="AM76" s="327"/>
      <c r="AN76" s="327"/>
      <c r="AO76" s="327"/>
      <c r="AP76" s="327"/>
      <c r="AQ76" s="327"/>
      <c r="AR76" s="327"/>
      <c r="AS76" s="327"/>
      <c r="AT76" s="327"/>
      <c r="AU76" s="327"/>
      <c r="AV76" s="327"/>
      <c r="AW76" s="327"/>
      <c r="AX76" s="327"/>
      <c r="AY76" s="327"/>
      <c r="AZ76" s="327"/>
      <c r="BA76" s="327"/>
      <c r="BB76" s="327"/>
      <c r="BC76" s="327"/>
      <c r="BD76" s="327"/>
      <c r="BE76" s="327"/>
      <c r="BF76" s="327"/>
      <c r="BG76" s="327"/>
      <c r="BH76" s="327"/>
      <c r="BI76" s="327"/>
      <c r="BJ76" s="327"/>
      <c r="BK76" s="327"/>
      <c r="BL76" s="327"/>
      <c r="BM76" s="327"/>
      <c r="BN76" s="327"/>
      <c r="BO76" s="327"/>
      <c r="BP76" s="327"/>
      <c r="BQ76" s="327"/>
      <c r="BR76" s="327"/>
      <c r="BS76" s="327"/>
      <c r="BT76" s="327"/>
      <c r="BU76" s="327"/>
      <c r="BV76" s="327"/>
      <c r="BW76" s="327"/>
      <c r="BX76" s="327"/>
      <c r="BY76" s="327"/>
      <c r="BZ76" s="327"/>
      <c r="CA76" s="327"/>
      <c r="CB76" s="327"/>
      <c r="CC76" s="327"/>
      <c r="CD76" s="327"/>
      <c r="CE76" s="327"/>
      <c r="CF76" s="327"/>
      <c r="CG76" s="327"/>
      <c r="CH76" s="327"/>
      <c r="CI76" s="327"/>
      <c r="CJ76" s="327"/>
      <c r="CK76" s="327"/>
      <c r="CL76" s="327"/>
      <c r="CM76" s="327"/>
      <c r="CN76" s="327"/>
      <c r="CO76" s="327"/>
      <c r="CP76" s="327"/>
      <c r="CQ76" s="327"/>
      <c r="CR76" s="327"/>
      <c r="CS76" s="327"/>
      <c r="CT76" s="327"/>
      <c r="CU76" s="327"/>
      <c r="CV76" s="327"/>
      <c r="CW76" s="327"/>
      <c r="CX76" s="327"/>
      <c r="CY76" s="327"/>
      <c r="CZ76" s="327"/>
      <c r="DA76" s="327"/>
      <c r="DB76" s="327"/>
    </row>
    <row r="77" customFormat="false" ht="12.75" hidden="false" customHeight="false" outlineLevel="0" collapsed="false">
      <c r="A77" s="609"/>
      <c r="B77" s="697"/>
      <c r="C77" s="698"/>
      <c r="D77" s="699"/>
      <c r="E77" s="698"/>
      <c r="F77" s="699"/>
      <c r="G77" s="699"/>
      <c r="H77" s="700"/>
      <c r="I77" s="699"/>
      <c r="J77" s="699"/>
      <c r="K77" s="699"/>
      <c r="L77" s="699"/>
      <c r="M77" s="699"/>
      <c r="N77" s="699"/>
      <c r="O77" s="699"/>
      <c r="P77" s="699"/>
      <c r="Q77" s="699"/>
      <c r="R77" s="699"/>
      <c r="S77" s="702"/>
      <c r="T77" s="597"/>
      <c r="U77" s="327"/>
      <c r="V77" s="327"/>
      <c r="W77" s="327"/>
      <c r="X77" s="327"/>
      <c r="Y77" s="327"/>
      <c r="Z77" s="327"/>
      <c r="AA77" s="327"/>
      <c r="AB77" s="327"/>
      <c r="AC77" s="327"/>
      <c r="AD77" s="327"/>
      <c r="AE77" s="327"/>
      <c r="AF77" s="327"/>
      <c r="AG77" s="327"/>
      <c r="AH77" s="327"/>
      <c r="AI77" s="327"/>
      <c r="AJ77" s="327"/>
      <c r="AK77" s="327"/>
      <c r="AL77" s="327"/>
      <c r="AM77" s="327"/>
      <c r="AN77" s="327"/>
      <c r="AO77" s="327"/>
      <c r="AP77" s="327"/>
      <c r="AQ77" s="327"/>
      <c r="AR77" s="327"/>
      <c r="AS77" s="327"/>
      <c r="AT77" s="327"/>
      <c r="AU77" s="327"/>
      <c r="AV77" s="327"/>
      <c r="AW77" s="327"/>
      <c r="AX77" s="327"/>
      <c r="AY77" s="327"/>
      <c r="AZ77" s="327"/>
      <c r="BA77" s="327"/>
      <c r="BB77" s="327"/>
      <c r="BC77" s="327"/>
      <c r="BD77" s="327"/>
      <c r="BE77" s="327"/>
      <c r="BF77" s="327"/>
      <c r="BG77" s="327"/>
      <c r="BH77" s="327"/>
      <c r="BI77" s="327"/>
      <c r="BJ77" s="327"/>
      <c r="BK77" s="327"/>
      <c r="BL77" s="327"/>
      <c r="BM77" s="327"/>
      <c r="BN77" s="327"/>
      <c r="BO77" s="327"/>
      <c r="BP77" s="327"/>
      <c r="BQ77" s="327"/>
      <c r="BR77" s="327"/>
      <c r="BS77" s="327"/>
      <c r="BT77" s="327"/>
      <c r="BU77" s="327"/>
      <c r="BV77" s="327"/>
      <c r="BW77" s="327"/>
      <c r="BX77" s="327"/>
      <c r="BY77" s="327"/>
      <c r="BZ77" s="327"/>
      <c r="CA77" s="327"/>
      <c r="CB77" s="327"/>
      <c r="CC77" s="327"/>
      <c r="CD77" s="327"/>
      <c r="CE77" s="327"/>
      <c r="CF77" s="327"/>
      <c r="CG77" s="327"/>
      <c r="CH77" s="327"/>
      <c r="CI77" s="327"/>
      <c r="CJ77" s="327"/>
      <c r="CK77" s="327"/>
      <c r="CL77" s="327"/>
      <c r="CM77" s="327"/>
      <c r="CN77" s="327"/>
      <c r="CO77" s="327"/>
      <c r="CP77" s="327"/>
      <c r="CQ77" s="327"/>
      <c r="CR77" s="327"/>
      <c r="CS77" s="327"/>
      <c r="CT77" s="327"/>
      <c r="CU77" s="327"/>
      <c r="CV77" s="327"/>
      <c r="CW77" s="327"/>
      <c r="CX77" s="327"/>
      <c r="CY77" s="327"/>
      <c r="CZ77" s="327"/>
      <c r="DA77" s="327"/>
      <c r="DB77" s="327"/>
    </row>
    <row r="78" customFormat="false" ht="12.75" hidden="false" customHeight="false" outlineLevel="0" collapsed="false">
      <c r="A78" s="609"/>
      <c r="B78" s="727"/>
      <c r="C78" s="728"/>
      <c r="D78" s="729"/>
      <c r="E78" s="728"/>
      <c r="F78" s="729"/>
      <c r="G78" s="729"/>
      <c r="H78" s="730"/>
      <c r="I78" s="729"/>
      <c r="J78" s="729"/>
      <c r="K78" s="729"/>
      <c r="L78" s="729"/>
      <c r="M78" s="729"/>
      <c r="N78" s="729"/>
      <c r="O78" s="729"/>
      <c r="P78" s="729"/>
      <c r="Q78" s="729"/>
      <c r="R78" s="729"/>
      <c r="S78" s="731"/>
      <c r="T78" s="597"/>
      <c r="U78" s="327"/>
      <c r="V78" s="327"/>
      <c r="W78" s="327"/>
      <c r="X78" s="327"/>
      <c r="Y78" s="327"/>
      <c r="Z78" s="327"/>
      <c r="AA78" s="327"/>
      <c r="AB78" s="327"/>
      <c r="AC78" s="327"/>
      <c r="AD78" s="327"/>
      <c r="AE78" s="327"/>
      <c r="AF78" s="327"/>
      <c r="AG78" s="327"/>
      <c r="AH78" s="327"/>
      <c r="AI78" s="327"/>
      <c r="AJ78" s="327"/>
      <c r="AK78" s="327"/>
      <c r="AL78" s="327"/>
      <c r="AM78" s="327"/>
      <c r="AN78" s="327"/>
      <c r="AO78" s="327"/>
      <c r="AP78" s="327"/>
      <c r="AQ78" s="327"/>
      <c r="AR78" s="327"/>
      <c r="AS78" s="327"/>
      <c r="AT78" s="327"/>
      <c r="AU78" s="327"/>
      <c r="AV78" s="327"/>
      <c r="AW78" s="327"/>
      <c r="AX78" s="327"/>
      <c r="AY78" s="327"/>
      <c r="AZ78" s="327"/>
      <c r="BA78" s="327"/>
      <c r="BB78" s="327"/>
      <c r="BC78" s="327"/>
      <c r="BD78" s="327"/>
      <c r="BE78" s="327"/>
      <c r="BF78" s="327"/>
      <c r="BG78" s="327"/>
      <c r="BH78" s="327"/>
      <c r="BI78" s="327"/>
      <c r="BJ78" s="327"/>
      <c r="BK78" s="327"/>
      <c r="BL78" s="327"/>
      <c r="BM78" s="327"/>
      <c r="BN78" s="327"/>
      <c r="BO78" s="327"/>
      <c r="BP78" s="327"/>
      <c r="BQ78" s="327"/>
      <c r="BR78" s="327"/>
      <c r="BS78" s="327"/>
      <c r="BT78" s="327"/>
      <c r="BU78" s="327"/>
      <c r="BV78" s="327"/>
      <c r="BW78" s="327"/>
      <c r="BX78" s="327"/>
      <c r="BY78" s="327"/>
      <c r="BZ78" s="327"/>
      <c r="CA78" s="327"/>
      <c r="CB78" s="327"/>
      <c r="CC78" s="327"/>
      <c r="CD78" s="327"/>
      <c r="CE78" s="327"/>
      <c r="CF78" s="327"/>
      <c r="CG78" s="327"/>
      <c r="CH78" s="327"/>
      <c r="CI78" s="327"/>
      <c r="CJ78" s="327"/>
      <c r="CK78" s="327"/>
      <c r="CL78" s="327"/>
      <c r="CM78" s="327"/>
      <c r="CN78" s="327"/>
      <c r="CO78" s="327"/>
      <c r="CP78" s="327"/>
      <c r="CQ78" s="327"/>
      <c r="CR78" s="327"/>
      <c r="CS78" s="327"/>
      <c r="CT78" s="327"/>
      <c r="CU78" s="327"/>
      <c r="CV78" s="327"/>
      <c r="CW78" s="327"/>
      <c r="CX78" s="327"/>
      <c r="CY78" s="327"/>
      <c r="CZ78" s="327"/>
      <c r="DA78" s="327"/>
      <c r="DB78" s="327"/>
    </row>
    <row r="79" customFormat="false" ht="13.5" hidden="false" customHeight="false" outlineLevel="0" collapsed="false">
      <c r="A79" s="602"/>
      <c r="B79" s="603"/>
      <c r="C79" s="605"/>
      <c r="D79" s="603"/>
      <c r="E79" s="605"/>
      <c r="F79" s="603"/>
      <c r="G79" s="603"/>
      <c r="H79" s="606"/>
      <c r="I79" s="603"/>
      <c r="J79" s="603"/>
      <c r="K79" s="603"/>
      <c r="L79" s="603"/>
      <c r="M79" s="603"/>
      <c r="N79" s="603"/>
      <c r="O79" s="603"/>
      <c r="P79" s="603"/>
      <c r="Q79" s="603"/>
      <c r="R79" s="732" t="s">
        <v>561</v>
      </c>
      <c r="S79" s="603"/>
      <c r="T79" s="607"/>
      <c r="U79" s="327"/>
      <c r="V79" s="327"/>
      <c r="W79" s="327"/>
      <c r="X79" s="327"/>
      <c r="Y79" s="327"/>
      <c r="Z79" s="327"/>
      <c r="AA79" s="327"/>
      <c r="AB79" s="327"/>
      <c r="AC79" s="327"/>
      <c r="AD79" s="327"/>
      <c r="AE79" s="327"/>
      <c r="AF79" s="327"/>
      <c r="AG79" s="327"/>
      <c r="AH79" s="327"/>
      <c r="AI79" s="327"/>
      <c r="AJ79" s="327"/>
      <c r="AK79" s="327"/>
      <c r="AL79" s="327"/>
      <c r="AM79" s="327"/>
      <c r="AN79" s="327"/>
      <c r="AO79" s="327"/>
      <c r="AP79" s="327"/>
      <c r="AQ79" s="327"/>
      <c r="AR79" s="327"/>
      <c r="AS79" s="327"/>
      <c r="AT79" s="327"/>
      <c r="AU79" s="327"/>
      <c r="AV79" s="327"/>
      <c r="AW79" s="327"/>
      <c r="AX79" s="327"/>
      <c r="AY79" s="327"/>
      <c r="AZ79" s="327"/>
      <c r="BA79" s="327"/>
      <c r="BB79" s="327"/>
      <c r="BC79" s="327"/>
      <c r="BD79" s="327"/>
      <c r="BE79" s="327"/>
      <c r="BF79" s="327"/>
      <c r="BG79" s="327"/>
      <c r="BH79" s="327"/>
      <c r="BI79" s="327"/>
      <c r="BJ79" s="327"/>
      <c r="BK79" s="327"/>
      <c r="BL79" s="327"/>
      <c r="BM79" s="327"/>
      <c r="BN79" s="327"/>
      <c r="BO79" s="327"/>
      <c r="BP79" s="327"/>
      <c r="BQ79" s="327"/>
      <c r="BR79" s="327"/>
      <c r="BS79" s="327"/>
      <c r="BT79" s="327"/>
      <c r="BU79" s="327"/>
      <c r="BV79" s="327"/>
      <c r="BW79" s="327"/>
      <c r="BX79" s="327"/>
      <c r="BY79" s="327"/>
      <c r="BZ79" s="327"/>
      <c r="CA79" s="327"/>
      <c r="CB79" s="327"/>
      <c r="CC79" s="327"/>
      <c r="CD79" s="327"/>
      <c r="CE79" s="327"/>
      <c r="CF79" s="327"/>
      <c r="CG79" s="327"/>
      <c r="CH79" s="327"/>
      <c r="CI79" s="327"/>
      <c r="CJ79" s="327"/>
      <c r="CK79" s="327"/>
      <c r="CL79" s="327"/>
      <c r="CM79" s="327"/>
      <c r="CN79" s="327"/>
      <c r="CO79" s="327"/>
      <c r="CP79" s="327"/>
      <c r="CQ79" s="327"/>
      <c r="CR79" s="327"/>
      <c r="CS79" s="327"/>
      <c r="CT79" s="327"/>
      <c r="CU79" s="327"/>
      <c r="CV79" s="327"/>
      <c r="CW79" s="327"/>
      <c r="CX79" s="327"/>
      <c r="CY79" s="327"/>
      <c r="CZ79" s="327"/>
      <c r="DA79" s="327"/>
      <c r="DB79" s="327"/>
    </row>
    <row r="80" customFormat="false" ht="12.75" hidden="false" customHeight="false" outlineLevel="0" collapsed="false">
      <c r="A80" s="327"/>
      <c r="B80" s="327"/>
      <c r="C80" s="733"/>
      <c r="D80" s="327"/>
      <c r="E80" s="733"/>
      <c r="F80" s="327"/>
      <c r="G80" s="327"/>
      <c r="H80" s="734"/>
      <c r="I80" s="327"/>
      <c r="J80" s="327"/>
      <c r="K80" s="327"/>
      <c r="L80" s="327"/>
      <c r="M80" s="327"/>
      <c r="N80" s="327"/>
      <c r="O80" s="327"/>
      <c r="P80" s="327"/>
      <c r="Q80" s="327"/>
      <c r="R80" s="327"/>
      <c r="S80" s="327"/>
      <c r="T80" s="327"/>
      <c r="U80" s="327"/>
      <c r="V80" s="327"/>
      <c r="W80" s="327"/>
      <c r="X80" s="327"/>
      <c r="Y80" s="327"/>
      <c r="Z80" s="327"/>
      <c r="AA80" s="327"/>
      <c r="AB80" s="327"/>
      <c r="AC80" s="327"/>
      <c r="AD80" s="327"/>
      <c r="AE80" s="327"/>
      <c r="AF80" s="327"/>
      <c r="AG80" s="327"/>
      <c r="AH80" s="327"/>
      <c r="AI80" s="327"/>
      <c r="AJ80" s="327"/>
      <c r="AK80" s="327"/>
      <c r="AL80" s="327"/>
      <c r="AM80" s="327"/>
      <c r="AN80" s="327"/>
      <c r="AO80" s="327"/>
      <c r="AP80" s="327"/>
      <c r="AQ80" s="327"/>
      <c r="AR80" s="327"/>
      <c r="AS80" s="327"/>
      <c r="AT80" s="327"/>
      <c r="AU80" s="327"/>
      <c r="AV80" s="327"/>
      <c r="AW80" s="327"/>
      <c r="AX80" s="327"/>
      <c r="AY80" s="327"/>
      <c r="AZ80" s="327"/>
      <c r="BA80" s="327"/>
      <c r="BB80" s="327"/>
      <c r="BC80" s="327"/>
      <c r="BD80" s="327"/>
      <c r="BE80" s="327"/>
      <c r="BF80" s="327"/>
      <c r="BG80" s="327"/>
      <c r="BH80" s="327"/>
      <c r="BI80" s="327"/>
      <c r="BJ80" s="327"/>
      <c r="BK80" s="327"/>
      <c r="BL80" s="327"/>
      <c r="BM80" s="327"/>
      <c r="BN80" s="327"/>
      <c r="BO80" s="327"/>
      <c r="BP80" s="327"/>
      <c r="BQ80" s="327"/>
      <c r="BR80" s="327"/>
      <c r="BS80" s="327"/>
      <c r="BT80" s="327"/>
      <c r="BU80" s="327"/>
      <c r="BV80" s="327"/>
      <c r="BW80" s="327"/>
      <c r="BX80" s="327"/>
      <c r="BY80" s="327"/>
      <c r="BZ80" s="327"/>
      <c r="CA80" s="327"/>
      <c r="CB80" s="327"/>
      <c r="CC80" s="327"/>
      <c r="CD80" s="327"/>
      <c r="CE80" s="327"/>
      <c r="CF80" s="327"/>
      <c r="CG80" s="327"/>
      <c r="CH80" s="327"/>
      <c r="CI80" s="327"/>
      <c r="CJ80" s="327"/>
      <c r="CK80" s="327"/>
      <c r="CL80" s="327"/>
      <c r="CM80" s="327"/>
      <c r="CN80" s="327"/>
      <c r="CO80" s="327"/>
      <c r="CP80" s="327"/>
      <c r="CQ80" s="327"/>
      <c r="CR80" s="327"/>
      <c r="CS80" s="327"/>
      <c r="CT80" s="327"/>
      <c r="CU80" s="327"/>
      <c r="CV80" s="327"/>
      <c r="CW80" s="327"/>
      <c r="CX80" s="327"/>
      <c r="CY80" s="327"/>
      <c r="CZ80" s="327"/>
      <c r="DA80" s="327"/>
      <c r="DB80" s="327"/>
    </row>
    <row r="81" customFormat="false" ht="12.75" hidden="false" customHeight="false" outlineLevel="0" collapsed="false">
      <c r="A81" s="327"/>
      <c r="B81" s="327"/>
      <c r="C81" s="733"/>
      <c r="D81" s="327"/>
      <c r="E81" s="733"/>
      <c r="F81" s="327"/>
      <c r="G81" s="327"/>
      <c r="H81" s="734"/>
      <c r="I81" s="327"/>
      <c r="J81" s="327"/>
      <c r="K81" s="327"/>
      <c r="L81" s="327"/>
      <c r="M81" s="327"/>
      <c r="N81" s="327"/>
      <c r="O81" s="327"/>
      <c r="P81" s="327"/>
      <c r="Q81" s="327"/>
      <c r="R81" s="327"/>
      <c r="S81" s="327"/>
      <c r="T81" s="327"/>
      <c r="U81" s="327"/>
      <c r="V81" s="327"/>
      <c r="W81" s="327"/>
      <c r="X81" s="327"/>
      <c r="Y81" s="327"/>
      <c r="Z81" s="327"/>
      <c r="AA81" s="327"/>
      <c r="AB81" s="327"/>
      <c r="AC81" s="327"/>
      <c r="AD81" s="327"/>
      <c r="AE81" s="327"/>
      <c r="AF81" s="327"/>
      <c r="AG81" s="327"/>
      <c r="AH81" s="327"/>
      <c r="AI81" s="327"/>
      <c r="AJ81" s="327"/>
      <c r="AK81" s="327"/>
      <c r="AL81" s="327"/>
      <c r="AM81" s="327"/>
      <c r="AN81" s="327"/>
      <c r="AO81" s="327"/>
      <c r="AP81" s="327"/>
      <c r="AQ81" s="327"/>
      <c r="AR81" s="327"/>
      <c r="AS81" s="327"/>
      <c r="AT81" s="327"/>
      <c r="AU81" s="327"/>
      <c r="AV81" s="327"/>
      <c r="AW81" s="327"/>
      <c r="AX81" s="327"/>
      <c r="AY81" s="327"/>
      <c r="AZ81" s="327"/>
      <c r="BA81" s="327"/>
      <c r="BB81" s="327"/>
      <c r="BC81" s="327"/>
      <c r="BD81" s="327"/>
      <c r="BE81" s="327"/>
      <c r="BF81" s="327"/>
      <c r="BG81" s="327"/>
      <c r="BH81" s="327"/>
      <c r="BI81" s="327"/>
      <c r="BJ81" s="327"/>
      <c r="BK81" s="327"/>
      <c r="BL81" s="327"/>
      <c r="BM81" s="327"/>
      <c r="BN81" s="327"/>
      <c r="BO81" s="327"/>
      <c r="BP81" s="327"/>
      <c r="BQ81" s="327"/>
      <c r="BR81" s="327"/>
      <c r="BS81" s="327"/>
      <c r="BT81" s="327"/>
      <c r="BU81" s="327"/>
      <c r="BV81" s="327"/>
      <c r="BW81" s="327"/>
      <c r="BX81" s="327"/>
      <c r="BY81" s="327"/>
      <c r="BZ81" s="327"/>
      <c r="CA81" s="327"/>
      <c r="CB81" s="327"/>
      <c r="CC81" s="327"/>
      <c r="CD81" s="327"/>
      <c r="CE81" s="327"/>
      <c r="CF81" s="327"/>
      <c r="CG81" s="327"/>
      <c r="CH81" s="327"/>
      <c r="CI81" s="327"/>
      <c r="CJ81" s="327"/>
      <c r="CK81" s="327"/>
      <c r="CL81" s="327"/>
      <c r="CM81" s="327"/>
      <c r="CN81" s="327"/>
      <c r="CO81" s="327"/>
      <c r="CP81" s="327"/>
      <c r="CQ81" s="327"/>
      <c r="CR81" s="327"/>
      <c r="CS81" s="327"/>
      <c r="CT81" s="327"/>
      <c r="CU81" s="327"/>
      <c r="CV81" s="327"/>
      <c r="CW81" s="327"/>
      <c r="CX81" s="327"/>
      <c r="CY81" s="327"/>
      <c r="CZ81" s="327"/>
      <c r="DA81" s="327"/>
      <c r="DB81" s="327"/>
    </row>
    <row r="82" customFormat="false" ht="12.75" hidden="false" customHeight="false" outlineLevel="0" collapsed="false">
      <c r="A82" s="327"/>
      <c r="B82" s="327"/>
      <c r="C82" s="733"/>
      <c r="D82" s="327"/>
      <c r="E82" s="733"/>
      <c r="F82" s="327"/>
      <c r="G82" s="327"/>
      <c r="H82" s="734"/>
      <c r="I82" s="327"/>
      <c r="J82" s="327"/>
      <c r="K82" s="327"/>
      <c r="L82" s="327"/>
      <c r="M82" s="327"/>
      <c r="N82" s="327"/>
      <c r="O82" s="327"/>
      <c r="P82" s="327"/>
      <c r="Q82" s="327"/>
      <c r="R82" s="327"/>
      <c r="S82" s="327"/>
      <c r="T82" s="327"/>
      <c r="U82" s="327"/>
      <c r="V82" s="327"/>
      <c r="W82" s="327"/>
      <c r="X82" s="327"/>
      <c r="Y82" s="327"/>
      <c r="Z82" s="327"/>
      <c r="AA82" s="327"/>
      <c r="AB82" s="327"/>
      <c r="AC82" s="327"/>
      <c r="AD82" s="327"/>
      <c r="AE82" s="327"/>
      <c r="AF82" s="327"/>
      <c r="AG82" s="327"/>
      <c r="AH82" s="327"/>
      <c r="AI82" s="327"/>
      <c r="AJ82" s="327"/>
      <c r="AK82" s="327"/>
      <c r="AL82" s="327"/>
      <c r="AM82" s="327"/>
      <c r="AN82" s="327"/>
      <c r="AO82" s="327"/>
      <c r="AP82" s="327"/>
      <c r="AQ82" s="327"/>
      <c r="AR82" s="327"/>
      <c r="AS82" s="327"/>
      <c r="AT82" s="327"/>
      <c r="AU82" s="327"/>
      <c r="AV82" s="327"/>
      <c r="AW82" s="327"/>
      <c r="AX82" s="327"/>
      <c r="AY82" s="327"/>
      <c r="AZ82" s="327"/>
      <c r="BA82" s="327"/>
      <c r="BB82" s="327"/>
      <c r="BC82" s="327"/>
      <c r="BD82" s="327"/>
      <c r="BE82" s="327"/>
      <c r="BF82" s="327"/>
      <c r="BG82" s="327"/>
      <c r="BH82" s="327"/>
      <c r="BI82" s="327"/>
      <c r="BJ82" s="327"/>
      <c r="BK82" s="327"/>
      <c r="BL82" s="327"/>
      <c r="BM82" s="327"/>
      <c r="BN82" s="327"/>
      <c r="BO82" s="327"/>
      <c r="BP82" s="327"/>
      <c r="BQ82" s="327"/>
      <c r="BR82" s="327"/>
      <c r="BS82" s="327"/>
      <c r="BT82" s="327"/>
      <c r="BU82" s="327"/>
      <c r="BV82" s="327"/>
      <c r="BW82" s="327"/>
      <c r="BX82" s="327"/>
      <c r="BY82" s="327"/>
      <c r="BZ82" s="327"/>
      <c r="CA82" s="327"/>
      <c r="CB82" s="327"/>
      <c r="CC82" s="327"/>
      <c r="CD82" s="327"/>
      <c r="CE82" s="327"/>
      <c r="CF82" s="327"/>
      <c r="CG82" s="327"/>
      <c r="CH82" s="327"/>
      <c r="CI82" s="327"/>
      <c r="CJ82" s="327"/>
      <c r="CK82" s="327"/>
      <c r="CL82" s="327"/>
      <c r="CM82" s="327"/>
      <c r="CN82" s="327"/>
      <c r="CO82" s="327"/>
      <c r="CP82" s="327"/>
      <c r="CQ82" s="327"/>
      <c r="CR82" s="327"/>
      <c r="CS82" s="327"/>
      <c r="CT82" s="327"/>
      <c r="CU82" s="327"/>
      <c r="CV82" s="327"/>
      <c r="CW82" s="327"/>
      <c r="CX82" s="327"/>
      <c r="CY82" s="327"/>
      <c r="CZ82" s="327"/>
      <c r="DA82" s="327"/>
      <c r="DB82" s="327"/>
    </row>
    <row r="83" customFormat="false" ht="12.75" hidden="false" customHeight="false" outlineLevel="0" collapsed="false">
      <c r="A83" s="327"/>
      <c r="B83" s="327"/>
      <c r="C83" s="733"/>
      <c r="D83" s="327"/>
      <c r="E83" s="733"/>
      <c r="F83" s="327"/>
      <c r="G83" s="327"/>
      <c r="H83" s="734"/>
      <c r="I83" s="327"/>
      <c r="J83" s="327"/>
      <c r="K83" s="327"/>
      <c r="L83" s="327"/>
      <c r="M83" s="327"/>
      <c r="N83" s="327"/>
      <c r="O83" s="327"/>
      <c r="P83" s="327"/>
      <c r="Q83" s="327"/>
      <c r="R83" s="327"/>
      <c r="S83" s="327"/>
      <c r="T83" s="327"/>
      <c r="U83" s="327"/>
      <c r="V83" s="327"/>
      <c r="W83" s="327"/>
      <c r="X83" s="327"/>
      <c r="Y83" s="327"/>
      <c r="Z83" s="327"/>
      <c r="AA83" s="327"/>
      <c r="AB83" s="327"/>
      <c r="AC83" s="327"/>
      <c r="AD83" s="327"/>
      <c r="AE83" s="327"/>
      <c r="AF83" s="327"/>
      <c r="AG83" s="327"/>
      <c r="AH83" s="327"/>
      <c r="AI83" s="327"/>
      <c r="AJ83" s="327"/>
      <c r="AK83" s="327"/>
      <c r="AL83" s="327"/>
      <c r="AM83" s="327"/>
      <c r="AN83" s="327"/>
      <c r="AO83" s="327"/>
      <c r="AP83" s="327"/>
      <c r="AQ83" s="327"/>
      <c r="AR83" s="327"/>
      <c r="AS83" s="327"/>
      <c r="AT83" s="327"/>
      <c r="AU83" s="327"/>
      <c r="AV83" s="327"/>
      <c r="AW83" s="327"/>
      <c r="AX83" s="327"/>
      <c r="AY83" s="327"/>
      <c r="AZ83" s="327"/>
      <c r="BA83" s="327"/>
      <c r="BB83" s="327"/>
      <c r="BC83" s="327"/>
      <c r="BD83" s="327"/>
      <c r="BE83" s="327"/>
      <c r="BF83" s="327"/>
      <c r="BG83" s="327"/>
      <c r="BH83" s="327"/>
      <c r="BI83" s="327"/>
      <c r="BJ83" s="327"/>
      <c r="BK83" s="327"/>
      <c r="BL83" s="327"/>
      <c r="BM83" s="327"/>
      <c r="BN83" s="327"/>
      <c r="BO83" s="327"/>
      <c r="BP83" s="327"/>
      <c r="BQ83" s="327"/>
      <c r="BR83" s="327"/>
      <c r="BS83" s="327"/>
      <c r="BT83" s="327"/>
      <c r="BU83" s="327"/>
      <c r="BV83" s="327"/>
      <c r="BW83" s="327"/>
      <c r="BX83" s="327"/>
      <c r="BY83" s="327"/>
      <c r="BZ83" s="327"/>
      <c r="CA83" s="327"/>
      <c r="CB83" s="327"/>
      <c r="CC83" s="327"/>
      <c r="CD83" s="327"/>
      <c r="CE83" s="327"/>
      <c r="CF83" s="327"/>
      <c r="CG83" s="327"/>
      <c r="CH83" s="327"/>
      <c r="CI83" s="327"/>
      <c r="CJ83" s="327"/>
      <c r="CK83" s="327"/>
      <c r="CL83" s="327"/>
      <c r="CM83" s="327"/>
      <c r="CN83" s="327"/>
      <c r="CO83" s="327"/>
      <c r="CP83" s="327"/>
      <c r="CQ83" s="327"/>
      <c r="CR83" s="327"/>
      <c r="CS83" s="327"/>
      <c r="CT83" s="327"/>
      <c r="CU83" s="327"/>
      <c r="CV83" s="327"/>
      <c r="CW83" s="327"/>
      <c r="CX83" s="327"/>
      <c r="CY83" s="327"/>
      <c r="CZ83" s="327"/>
      <c r="DA83" s="327"/>
      <c r="DB83" s="327"/>
    </row>
    <row r="84" customFormat="false" ht="12.75" hidden="false" customHeight="false" outlineLevel="0" collapsed="false">
      <c r="A84" s="327"/>
      <c r="B84" s="327"/>
      <c r="C84" s="733"/>
      <c r="D84" s="327"/>
      <c r="E84" s="733"/>
      <c r="F84" s="327"/>
      <c r="G84" s="327"/>
      <c r="H84" s="734"/>
      <c r="I84" s="327"/>
      <c r="J84" s="327"/>
      <c r="K84" s="327"/>
      <c r="L84" s="327"/>
      <c r="M84" s="327"/>
      <c r="N84" s="327"/>
      <c r="O84" s="327"/>
      <c r="P84" s="327"/>
      <c r="Q84" s="327"/>
      <c r="R84" s="327"/>
      <c r="S84" s="327"/>
      <c r="T84" s="327"/>
      <c r="U84" s="327"/>
      <c r="V84" s="327"/>
      <c r="W84" s="327"/>
      <c r="X84" s="327"/>
      <c r="Y84" s="327"/>
      <c r="Z84" s="327"/>
      <c r="AA84" s="327"/>
      <c r="AB84" s="327"/>
      <c r="AC84" s="327"/>
      <c r="AD84" s="327"/>
      <c r="AE84" s="327"/>
      <c r="AF84" s="327"/>
      <c r="AG84" s="327"/>
      <c r="AH84" s="327"/>
      <c r="AI84" s="327"/>
      <c r="AJ84" s="327"/>
      <c r="AK84" s="327"/>
      <c r="AL84" s="327"/>
      <c r="AM84" s="327"/>
      <c r="AN84" s="327"/>
      <c r="AO84" s="327"/>
      <c r="AP84" s="327"/>
      <c r="AQ84" s="327"/>
      <c r="AR84" s="327"/>
      <c r="AS84" s="327"/>
      <c r="AT84" s="327"/>
      <c r="AU84" s="327"/>
      <c r="AV84" s="327"/>
      <c r="AW84" s="327"/>
      <c r="AX84" s="327"/>
      <c r="AY84" s="327"/>
      <c r="AZ84" s="327"/>
      <c r="BA84" s="327"/>
      <c r="BB84" s="327"/>
      <c r="BC84" s="327"/>
      <c r="BD84" s="327"/>
      <c r="BE84" s="327"/>
      <c r="BF84" s="327"/>
      <c r="BG84" s="327"/>
      <c r="BH84" s="327"/>
      <c r="BI84" s="327"/>
      <c r="BJ84" s="327"/>
      <c r="BK84" s="327"/>
      <c r="BL84" s="327"/>
      <c r="BM84" s="327"/>
      <c r="BN84" s="327"/>
      <c r="BO84" s="327"/>
      <c r="BP84" s="327"/>
      <c r="BQ84" s="327"/>
      <c r="BR84" s="327"/>
      <c r="BS84" s="327"/>
      <c r="BT84" s="327"/>
      <c r="BU84" s="327"/>
      <c r="BV84" s="327"/>
      <c r="BW84" s="327"/>
      <c r="BX84" s="327"/>
      <c r="BY84" s="327"/>
      <c r="BZ84" s="327"/>
      <c r="CA84" s="327"/>
      <c r="CB84" s="327"/>
      <c r="CC84" s="327"/>
      <c r="CD84" s="327"/>
      <c r="CE84" s="327"/>
      <c r="CF84" s="327"/>
      <c r="CG84" s="327"/>
      <c r="CH84" s="327"/>
      <c r="CI84" s="327"/>
      <c r="CJ84" s="327"/>
      <c r="CK84" s="327"/>
      <c r="CL84" s="327"/>
      <c r="CM84" s="327"/>
      <c r="CN84" s="327"/>
      <c r="CO84" s="327"/>
      <c r="CP84" s="327"/>
      <c r="CQ84" s="327"/>
      <c r="CR84" s="327"/>
      <c r="CS84" s="327"/>
      <c r="CT84" s="327"/>
      <c r="CU84" s="327"/>
      <c r="CV84" s="327"/>
      <c r="CW84" s="327"/>
      <c r="CX84" s="327"/>
      <c r="CY84" s="327"/>
      <c r="CZ84" s="327"/>
      <c r="DA84" s="327"/>
      <c r="DB84" s="327"/>
    </row>
    <row r="85" customFormat="false" ht="12.75" hidden="false" customHeight="false" outlineLevel="0" collapsed="false">
      <c r="A85" s="327"/>
      <c r="B85" s="327"/>
      <c r="C85" s="733"/>
      <c r="D85" s="327"/>
      <c r="E85" s="733"/>
      <c r="F85" s="327"/>
      <c r="G85" s="327"/>
      <c r="H85" s="734"/>
      <c r="I85" s="327"/>
      <c r="J85" s="327"/>
      <c r="K85" s="327"/>
      <c r="L85" s="327"/>
      <c r="M85" s="327"/>
      <c r="N85" s="327"/>
      <c r="O85" s="327"/>
      <c r="P85" s="327"/>
      <c r="Q85" s="327"/>
      <c r="R85" s="327"/>
      <c r="S85" s="327"/>
      <c r="T85" s="327"/>
      <c r="U85" s="327"/>
      <c r="V85" s="327"/>
      <c r="W85" s="327"/>
      <c r="X85" s="327"/>
      <c r="Y85" s="327"/>
      <c r="Z85" s="327"/>
      <c r="AA85" s="327"/>
      <c r="AB85" s="327"/>
      <c r="AC85" s="327"/>
      <c r="AD85" s="327"/>
      <c r="AE85" s="327"/>
      <c r="AF85" s="327"/>
      <c r="AG85" s="327"/>
      <c r="AH85" s="327"/>
      <c r="AI85" s="327"/>
      <c r="AJ85" s="327"/>
      <c r="AK85" s="327"/>
      <c r="AL85" s="327"/>
      <c r="AM85" s="327"/>
      <c r="AN85" s="327"/>
      <c r="AO85" s="327"/>
      <c r="AP85" s="327"/>
      <c r="AQ85" s="327"/>
      <c r="AR85" s="327"/>
      <c r="AS85" s="327"/>
      <c r="AT85" s="327"/>
      <c r="AU85" s="327"/>
      <c r="AV85" s="327"/>
      <c r="AW85" s="327"/>
      <c r="AX85" s="327"/>
      <c r="AY85" s="327"/>
      <c r="AZ85" s="327"/>
      <c r="BA85" s="327"/>
      <c r="BB85" s="327"/>
      <c r="BC85" s="327"/>
      <c r="BD85" s="327"/>
      <c r="BE85" s="327"/>
      <c r="BF85" s="327"/>
      <c r="BG85" s="327"/>
      <c r="BH85" s="327"/>
      <c r="BI85" s="327"/>
      <c r="BJ85" s="327"/>
      <c r="BK85" s="327"/>
      <c r="BL85" s="327"/>
      <c r="BM85" s="327"/>
      <c r="BN85" s="327"/>
      <c r="BO85" s="327"/>
      <c r="BP85" s="327"/>
      <c r="BQ85" s="327"/>
      <c r="BR85" s="327"/>
      <c r="BS85" s="327"/>
      <c r="BT85" s="327"/>
      <c r="BU85" s="327"/>
      <c r="BV85" s="327"/>
      <c r="BW85" s="327"/>
      <c r="BX85" s="327"/>
      <c r="BY85" s="327"/>
      <c r="BZ85" s="327"/>
      <c r="CA85" s="327"/>
      <c r="CB85" s="327"/>
      <c r="CC85" s="327"/>
      <c r="CD85" s="327"/>
      <c r="CE85" s="327"/>
      <c r="CF85" s="327"/>
      <c r="CG85" s="327"/>
      <c r="CH85" s="327"/>
      <c r="CI85" s="327"/>
      <c r="CJ85" s="327"/>
      <c r="CK85" s="327"/>
      <c r="CL85" s="327"/>
      <c r="CM85" s="327"/>
      <c r="CN85" s="327"/>
      <c r="CO85" s="327"/>
      <c r="CP85" s="327"/>
      <c r="CQ85" s="327"/>
      <c r="CR85" s="327"/>
      <c r="CS85" s="327"/>
      <c r="CT85" s="327"/>
      <c r="CU85" s="327"/>
      <c r="CV85" s="327"/>
      <c r="CW85" s="327"/>
      <c r="CX85" s="327"/>
      <c r="CY85" s="327"/>
      <c r="CZ85" s="327"/>
      <c r="DA85" s="327"/>
      <c r="DB85" s="327"/>
    </row>
    <row r="86" customFormat="false" ht="12.75" hidden="false" customHeight="false" outlineLevel="0" collapsed="false">
      <c r="A86" s="327"/>
      <c r="B86" s="327"/>
      <c r="C86" s="733"/>
      <c r="D86" s="327"/>
      <c r="E86" s="733"/>
      <c r="F86" s="327"/>
      <c r="G86" s="327"/>
      <c r="H86" s="734"/>
      <c r="I86" s="327"/>
      <c r="J86" s="327"/>
      <c r="K86" s="327"/>
      <c r="L86" s="327"/>
      <c r="M86" s="327"/>
      <c r="N86" s="327"/>
      <c r="O86" s="327"/>
      <c r="P86" s="327"/>
      <c r="Q86" s="327"/>
      <c r="R86" s="327"/>
      <c r="S86" s="327"/>
      <c r="T86" s="327"/>
      <c r="U86" s="327"/>
      <c r="V86" s="327"/>
      <c r="W86" s="327"/>
      <c r="X86" s="327"/>
      <c r="Y86" s="327"/>
      <c r="Z86" s="327"/>
      <c r="AA86" s="327"/>
      <c r="AB86" s="327"/>
      <c r="AC86" s="327"/>
      <c r="AD86" s="327"/>
      <c r="AE86" s="327"/>
      <c r="AF86" s="327"/>
      <c r="AG86" s="327"/>
      <c r="AH86" s="327"/>
      <c r="AI86" s="327"/>
      <c r="AJ86" s="327"/>
      <c r="AK86" s="327"/>
      <c r="AL86" s="327"/>
      <c r="AM86" s="327"/>
      <c r="AN86" s="327"/>
      <c r="AO86" s="327"/>
      <c r="AP86" s="327"/>
      <c r="AQ86" s="327"/>
      <c r="AR86" s="327"/>
      <c r="AS86" s="327"/>
      <c r="AT86" s="327"/>
      <c r="AU86" s="327"/>
      <c r="AV86" s="327"/>
      <c r="AW86" s="327"/>
      <c r="AX86" s="327"/>
      <c r="AY86" s="327"/>
      <c r="AZ86" s="327"/>
      <c r="BA86" s="327"/>
      <c r="BB86" s="327"/>
      <c r="BC86" s="327"/>
      <c r="BD86" s="327"/>
      <c r="BE86" s="327"/>
      <c r="BF86" s="327"/>
      <c r="BG86" s="327"/>
      <c r="BH86" s="327"/>
      <c r="BI86" s="327"/>
      <c r="BJ86" s="327"/>
      <c r="BK86" s="327"/>
      <c r="BL86" s="327"/>
      <c r="BM86" s="327"/>
      <c r="BN86" s="327"/>
      <c r="BO86" s="327"/>
      <c r="BP86" s="327"/>
      <c r="BQ86" s="327"/>
      <c r="BR86" s="327"/>
      <c r="BS86" s="327"/>
      <c r="BT86" s="327"/>
      <c r="BU86" s="327"/>
      <c r="BV86" s="327"/>
      <c r="BW86" s="327"/>
      <c r="BX86" s="327"/>
      <c r="BY86" s="327"/>
      <c r="BZ86" s="327"/>
      <c r="CA86" s="327"/>
      <c r="CB86" s="327"/>
      <c r="CC86" s="327"/>
      <c r="CD86" s="327"/>
      <c r="CE86" s="327"/>
      <c r="CF86" s="327"/>
      <c r="CG86" s="327"/>
      <c r="CH86" s="327"/>
      <c r="CI86" s="327"/>
      <c r="CJ86" s="327"/>
      <c r="CK86" s="327"/>
      <c r="CL86" s="327"/>
      <c r="CM86" s="327"/>
      <c r="CN86" s="327"/>
      <c r="CO86" s="327"/>
      <c r="CP86" s="327"/>
      <c r="CQ86" s="327"/>
      <c r="CR86" s="327"/>
      <c r="CS86" s="327"/>
      <c r="CT86" s="327"/>
      <c r="CU86" s="327"/>
      <c r="CV86" s="327"/>
      <c r="CW86" s="327"/>
      <c r="CX86" s="327"/>
      <c r="CY86" s="327"/>
      <c r="CZ86" s="327"/>
      <c r="DA86" s="327"/>
      <c r="DB86" s="327"/>
    </row>
    <row r="87" s="327" customFormat="true" ht="12.75" hidden="false" customHeight="false" outlineLevel="0" collapsed="false">
      <c r="C87" s="733"/>
      <c r="E87" s="733"/>
      <c r="H87" s="734"/>
    </row>
    <row r="88" s="327" customFormat="true" ht="12.75" hidden="false" customHeight="false" outlineLevel="0" collapsed="false">
      <c r="C88" s="733"/>
      <c r="E88" s="733"/>
      <c r="H88" s="734"/>
    </row>
    <row r="89" s="327" customFormat="true" ht="12.75" hidden="false" customHeight="false" outlineLevel="0" collapsed="false">
      <c r="C89" s="733"/>
      <c r="E89" s="733"/>
      <c r="H89" s="734"/>
    </row>
    <row r="90" s="327" customFormat="true" ht="12.75" hidden="false" customHeight="false" outlineLevel="0" collapsed="false">
      <c r="C90" s="733"/>
      <c r="E90" s="733"/>
      <c r="H90" s="734"/>
    </row>
    <row r="91" s="327" customFormat="true" ht="12.75" hidden="false" customHeight="false" outlineLevel="0" collapsed="false">
      <c r="C91" s="733"/>
      <c r="E91" s="733"/>
      <c r="H91" s="734"/>
    </row>
    <row r="92" s="327" customFormat="true" ht="12.75" hidden="false" customHeight="false" outlineLevel="0" collapsed="false">
      <c r="C92" s="733"/>
      <c r="E92" s="733"/>
      <c r="H92" s="734"/>
    </row>
    <row r="93" s="327" customFormat="true" ht="12.75" hidden="false" customHeight="false" outlineLevel="0" collapsed="false">
      <c r="C93" s="733"/>
      <c r="E93" s="733"/>
      <c r="H93" s="734"/>
    </row>
    <row r="94" s="327" customFormat="true" ht="12.75" hidden="false" customHeight="false" outlineLevel="0" collapsed="false">
      <c r="C94" s="733"/>
      <c r="E94" s="733"/>
      <c r="H94" s="734"/>
    </row>
    <row r="95" s="327" customFormat="true" ht="12.75" hidden="false" customHeight="false" outlineLevel="0" collapsed="false">
      <c r="C95" s="733"/>
      <c r="E95" s="733"/>
      <c r="H95" s="734"/>
    </row>
    <row r="96" s="327" customFormat="true" ht="12.75" hidden="false" customHeight="false" outlineLevel="0" collapsed="false">
      <c r="C96" s="733"/>
      <c r="E96" s="733"/>
      <c r="H96" s="734"/>
    </row>
    <row r="97" s="327" customFormat="true" ht="12.75" hidden="false" customHeight="false" outlineLevel="0" collapsed="false">
      <c r="C97" s="733"/>
      <c r="E97" s="733"/>
      <c r="H97" s="734"/>
    </row>
    <row r="98" s="327" customFormat="true" ht="12.75" hidden="false" customHeight="false" outlineLevel="0" collapsed="false">
      <c r="C98" s="733"/>
      <c r="E98" s="733"/>
      <c r="H98" s="734"/>
    </row>
    <row r="99" s="327" customFormat="true" ht="12.75" hidden="false" customHeight="false" outlineLevel="0" collapsed="false">
      <c r="C99" s="733"/>
      <c r="E99" s="733"/>
      <c r="H99" s="734"/>
    </row>
    <row r="100" s="327" customFormat="true" ht="12.75" hidden="false" customHeight="false" outlineLevel="0" collapsed="false">
      <c r="C100" s="733"/>
      <c r="E100" s="733"/>
      <c r="H100" s="734"/>
    </row>
    <row r="101" s="327" customFormat="true" ht="12.75" hidden="false" customHeight="false" outlineLevel="0" collapsed="false">
      <c r="C101" s="733"/>
      <c r="E101" s="733"/>
      <c r="H101" s="734"/>
    </row>
    <row r="102" s="327" customFormat="true" ht="12.75" hidden="false" customHeight="false" outlineLevel="0" collapsed="false">
      <c r="C102" s="733"/>
      <c r="E102" s="733"/>
      <c r="H102" s="734"/>
    </row>
    <row r="103" s="327" customFormat="true" ht="12.75" hidden="false" customHeight="false" outlineLevel="0" collapsed="false">
      <c r="C103" s="733"/>
      <c r="E103" s="733"/>
      <c r="H103" s="734"/>
    </row>
    <row r="104" s="327" customFormat="true" ht="12.75" hidden="false" customHeight="false" outlineLevel="0" collapsed="false">
      <c r="C104" s="733"/>
      <c r="E104" s="733"/>
      <c r="H104" s="734"/>
    </row>
    <row r="105" s="327" customFormat="true" ht="12.75" hidden="false" customHeight="false" outlineLevel="0" collapsed="false">
      <c r="C105" s="733"/>
      <c r="E105" s="733"/>
      <c r="H105" s="734"/>
    </row>
    <row r="106" s="327" customFormat="true" ht="12.75" hidden="false" customHeight="false" outlineLevel="0" collapsed="false">
      <c r="C106" s="733"/>
      <c r="E106" s="733"/>
      <c r="H106" s="734"/>
    </row>
    <row r="107" s="327" customFormat="true" ht="12.75" hidden="false" customHeight="false" outlineLevel="0" collapsed="false">
      <c r="C107" s="733"/>
      <c r="E107" s="733"/>
      <c r="H107" s="734"/>
    </row>
    <row r="108" s="327" customFormat="true" ht="12.75" hidden="false" customHeight="false" outlineLevel="0" collapsed="false">
      <c r="C108" s="733"/>
      <c r="E108" s="733"/>
      <c r="H108" s="734"/>
    </row>
    <row r="109" s="327" customFormat="true" ht="12.75" hidden="false" customHeight="false" outlineLevel="0" collapsed="false">
      <c r="C109" s="733"/>
      <c r="E109" s="733"/>
      <c r="H109" s="734"/>
    </row>
    <row r="110" s="327" customFormat="true" ht="12.75" hidden="false" customHeight="false" outlineLevel="0" collapsed="false">
      <c r="C110" s="733"/>
      <c r="E110" s="733"/>
      <c r="H110" s="734"/>
    </row>
    <row r="111" s="327" customFormat="true" ht="12.75" hidden="false" customHeight="false" outlineLevel="0" collapsed="false">
      <c r="C111" s="733"/>
      <c r="E111" s="733"/>
      <c r="H111" s="734"/>
    </row>
    <row r="112" s="327" customFormat="true" ht="12.75" hidden="false" customHeight="false" outlineLevel="0" collapsed="false">
      <c r="C112" s="733"/>
      <c r="E112" s="733"/>
      <c r="H112" s="734"/>
    </row>
    <row r="113" s="327" customFormat="true" ht="12.75" hidden="false" customHeight="false" outlineLevel="0" collapsed="false">
      <c r="C113" s="733"/>
      <c r="E113" s="733"/>
      <c r="H113" s="734"/>
    </row>
    <row r="114" s="327" customFormat="true" ht="12.75" hidden="false" customHeight="false" outlineLevel="0" collapsed="false">
      <c r="C114" s="733"/>
      <c r="E114" s="733"/>
      <c r="H114" s="734"/>
    </row>
    <row r="115" s="327" customFormat="true" ht="12.75" hidden="false" customHeight="false" outlineLevel="0" collapsed="false">
      <c r="C115" s="733"/>
      <c r="E115" s="733"/>
      <c r="H115" s="734"/>
    </row>
    <row r="116" s="327" customFormat="true" ht="12.75" hidden="false" customHeight="false" outlineLevel="0" collapsed="false">
      <c r="C116" s="733"/>
      <c r="E116" s="733"/>
      <c r="H116" s="734"/>
    </row>
    <row r="117" s="327" customFormat="true" ht="12.75" hidden="false" customHeight="false" outlineLevel="0" collapsed="false">
      <c r="C117" s="733"/>
      <c r="E117" s="733"/>
      <c r="H117" s="734"/>
    </row>
    <row r="118" s="327" customFormat="true" ht="12.75" hidden="false" customHeight="false" outlineLevel="0" collapsed="false">
      <c r="C118" s="733"/>
      <c r="E118" s="733"/>
      <c r="H118" s="734"/>
    </row>
    <row r="119" s="327" customFormat="true" ht="12.75" hidden="false" customHeight="false" outlineLevel="0" collapsed="false">
      <c r="C119" s="733"/>
      <c r="E119" s="733"/>
      <c r="H119" s="734"/>
    </row>
    <row r="120" s="327" customFormat="true" ht="12.75" hidden="false" customHeight="false" outlineLevel="0" collapsed="false">
      <c r="C120" s="733"/>
      <c r="E120" s="733"/>
      <c r="H120" s="734"/>
    </row>
    <row r="121" s="327" customFormat="true" ht="12.75" hidden="false" customHeight="false" outlineLevel="0" collapsed="false">
      <c r="C121" s="733"/>
      <c r="E121" s="733"/>
      <c r="H121" s="734"/>
    </row>
    <row r="122" s="327" customFormat="true" ht="12.75" hidden="false" customHeight="false" outlineLevel="0" collapsed="false">
      <c r="C122" s="733"/>
      <c r="E122" s="733"/>
      <c r="H122" s="734"/>
    </row>
    <row r="123" s="327" customFormat="true" ht="12.75" hidden="false" customHeight="false" outlineLevel="0" collapsed="false">
      <c r="C123" s="733"/>
      <c r="E123" s="733"/>
      <c r="H123" s="734"/>
    </row>
    <row r="124" s="327" customFormat="true" ht="12.75" hidden="false" customHeight="false" outlineLevel="0" collapsed="false">
      <c r="C124" s="733"/>
      <c r="E124" s="733"/>
      <c r="H124" s="734"/>
    </row>
    <row r="125" s="327" customFormat="true" ht="12.75" hidden="false" customHeight="false" outlineLevel="0" collapsed="false">
      <c r="C125" s="733"/>
      <c r="E125" s="733"/>
      <c r="H125" s="734"/>
    </row>
    <row r="126" s="327" customFormat="true" ht="12.75" hidden="false" customHeight="false" outlineLevel="0" collapsed="false">
      <c r="C126" s="733"/>
      <c r="E126" s="733"/>
      <c r="H126" s="734"/>
    </row>
    <row r="127" s="327" customFormat="true" ht="12.75" hidden="false" customHeight="false" outlineLevel="0" collapsed="false">
      <c r="C127" s="733"/>
      <c r="E127" s="733"/>
      <c r="H127" s="734"/>
    </row>
    <row r="128" s="327" customFormat="true" ht="12.75" hidden="false" customHeight="false" outlineLevel="0" collapsed="false">
      <c r="C128" s="733"/>
      <c r="E128" s="733"/>
      <c r="H128" s="734"/>
    </row>
    <row r="129" s="327" customFormat="true" ht="12.75" hidden="false" customHeight="false" outlineLevel="0" collapsed="false">
      <c r="C129" s="733"/>
      <c r="E129" s="733"/>
      <c r="H129" s="734"/>
    </row>
    <row r="130" s="327" customFormat="true" ht="12.75" hidden="false" customHeight="false" outlineLevel="0" collapsed="false">
      <c r="C130" s="733"/>
      <c r="E130" s="733"/>
      <c r="H130" s="734"/>
    </row>
    <row r="131" s="327" customFormat="true" ht="12.75" hidden="false" customHeight="false" outlineLevel="0" collapsed="false">
      <c r="C131" s="733"/>
      <c r="E131" s="733"/>
      <c r="H131" s="734"/>
    </row>
    <row r="132" s="327" customFormat="true" ht="12.75" hidden="false" customHeight="false" outlineLevel="0" collapsed="false">
      <c r="C132" s="733"/>
      <c r="E132" s="733"/>
      <c r="H132" s="734"/>
    </row>
    <row r="133" s="327" customFormat="true" ht="12.75" hidden="false" customHeight="false" outlineLevel="0" collapsed="false">
      <c r="C133" s="733"/>
      <c r="E133" s="733"/>
      <c r="H133" s="734"/>
    </row>
    <row r="134" s="327" customFormat="true" ht="12.75" hidden="false" customHeight="false" outlineLevel="0" collapsed="false">
      <c r="C134" s="733"/>
      <c r="E134" s="733"/>
      <c r="H134" s="734"/>
    </row>
    <row r="135" s="327" customFormat="true" ht="12.75" hidden="false" customHeight="false" outlineLevel="0" collapsed="false">
      <c r="C135" s="733"/>
      <c r="E135" s="733"/>
      <c r="H135" s="734"/>
    </row>
    <row r="136" s="327" customFormat="true" ht="12.75" hidden="false" customHeight="false" outlineLevel="0" collapsed="false">
      <c r="C136" s="733"/>
      <c r="E136" s="733"/>
      <c r="H136" s="734"/>
    </row>
    <row r="137" s="327" customFormat="true" ht="12.75" hidden="false" customHeight="false" outlineLevel="0" collapsed="false">
      <c r="C137" s="733"/>
      <c r="E137" s="733"/>
      <c r="H137" s="734"/>
    </row>
    <row r="138" s="327" customFormat="true" ht="12.75" hidden="false" customHeight="false" outlineLevel="0" collapsed="false">
      <c r="C138" s="733"/>
      <c r="E138" s="733"/>
      <c r="H138" s="734"/>
    </row>
    <row r="139" s="327" customFormat="true" ht="12.75" hidden="false" customHeight="false" outlineLevel="0" collapsed="false">
      <c r="C139" s="733"/>
      <c r="E139" s="733"/>
      <c r="H139" s="734"/>
    </row>
    <row r="140" s="327" customFormat="true" ht="12.75" hidden="false" customHeight="false" outlineLevel="0" collapsed="false">
      <c r="C140" s="733"/>
      <c r="E140" s="733"/>
      <c r="H140" s="734"/>
    </row>
    <row r="141" s="327" customFormat="true" ht="12.75" hidden="false" customHeight="false" outlineLevel="0" collapsed="false">
      <c r="C141" s="733"/>
      <c r="E141" s="733"/>
      <c r="H141" s="734"/>
    </row>
    <row r="142" s="327" customFormat="true" ht="12.75" hidden="false" customHeight="false" outlineLevel="0" collapsed="false">
      <c r="C142" s="733"/>
      <c r="E142" s="733"/>
      <c r="H142" s="734"/>
    </row>
    <row r="143" s="327" customFormat="true" ht="12.75" hidden="false" customHeight="false" outlineLevel="0" collapsed="false">
      <c r="C143" s="733"/>
      <c r="E143" s="733"/>
      <c r="H143" s="734"/>
    </row>
    <row r="144" s="327" customFormat="true" ht="12.75" hidden="false" customHeight="false" outlineLevel="0" collapsed="false">
      <c r="C144" s="733"/>
      <c r="E144" s="733"/>
      <c r="H144" s="734"/>
    </row>
    <row r="145" s="327" customFormat="true" ht="12.75" hidden="false" customHeight="false" outlineLevel="0" collapsed="false">
      <c r="C145" s="733"/>
      <c r="E145" s="733"/>
      <c r="H145" s="734"/>
    </row>
    <row r="146" s="327" customFormat="true" ht="12.75" hidden="false" customHeight="false" outlineLevel="0" collapsed="false">
      <c r="C146" s="733"/>
      <c r="E146" s="733"/>
      <c r="H146" s="734"/>
    </row>
    <row r="147" s="327" customFormat="true" ht="12.75" hidden="false" customHeight="false" outlineLevel="0" collapsed="false">
      <c r="C147" s="733"/>
      <c r="E147" s="733"/>
      <c r="H147" s="734"/>
    </row>
    <row r="148" s="327" customFormat="true" ht="12.75" hidden="false" customHeight="false" outlineLevel="0" collapsed="false">
      <c r="C148" s="733"/>
      <c r="E148" s="733"/>
      <c r="H148" s="734"/>
    </row>
    <row r="149" s="327" customFormat="true" ht="12.75" hidden="false" customHeight="false" outlineLevel="0" collapsed="false">
      <c r="C149" s="733"/>
      <c r="E149" s="733"/>
      <c r="H149" s="734"/>
    </row>
    <row r="150" s="327" customFormat="true" ht="12.75" hidden="false" customHeight="false" outlineLevel="0" collapsed="false">
      <c r="C150" s="733"/>
      <c r="E150" s="733"/>
      <c r="H150" s="734"/>
    </row>
    <row r="151" s="327" customFormat="true" ht="12.75" hidden="false" customHeight="false" outlineLevel="0" collapsed="false">
      <c r="C151" s="733"/>
      <c r="E151" s="733"/>
      <c r="H151" s="734"/>
    </row>
    <row r="152" s="327" customFormat="true" ht="12.75" hidden="false" customHeight="false" outlineLevel="0" collapsed="false">
      <c r="C152" s="733"/>
      <c r="E152" s="733"/>
      <c r="H152" s="734"/>
    </row>
    <row r="153" s="327" customFormat="true" ht="12.75" hidden="false" customHeight="false" outlineLevel="0" collapsed="false">
      <c r="C153" s="733"/>
      <c r="E153" s="733"/>
      <c r="H153" s="734"/>
    </row>
    <row r="154" s="327" customFormat="true" ht="12.75" hidden="false" customHeight="false" outlineLevel="0" collapsed="false">
      <c r="C154" s="733"/>
      <c r="E154" s="733"/>
      <c r="H154" s="734"/>
    </row>
    <row r="155" s="327" customFormat="true" ht="12.75" hidden="false" customHeight="false" outlineLevel="0" collapsed="false">
      <c r="C155" s="733"/>
      <c r="E155" s="733"/>
      <c r="H155" s="734"/>
    </row>
    <row r="156" s="327" customFormat="true" ht="12.75" hidden="false" customHeight="false" outlineLevel="0" collapsed="false">
      <c r="C156" s="733"/>
      <c r="E156" s="733"/>
      <c r="H156" s="734"/>
    </row>
    <row r="157" s="327" customFormat="true" ht="12.75" hidden="false" customHeight="false" outlineLevel="0" collapsed="false">
      <c r="C157" s="733"/>
      <c r="E157" s="733"/>
      <c r="H157" s="734"/>
    </row>
    <row r="158" s="327" customFormat="true" ht="12.75" hidden="false" customHeight="false" outlineLevel="0" collapsed="false">
      <c r="C158" s="733"/>
      <c r="E158" s="733"/>
      <c r="H158" s="734"/>
    </row>
    <row r="159" s="327" customFormat="true" ht="12.75" hidden="false" customHeight="false" outlineLevel="0" collapsed="false">
      <c r="C159" s="733"/>
      <c r="E159" s="733"/>
      <c r="H159" s="734"/>
    </row>
    <row r="160" s="327" customFormat="true" ht="12.75" hidden="false" customHeight="false" outlineLevel="0" collapsed="false">
      <c r="C160" s="733"/>
      <c r="E160" s="733"/>
      <c r="H160" s="734"/>
    </row>
    <row r="161" s="327" customFormat="true" ht="12.75" hidden="false" customHeight="false" outlineLevel="0" collapsed="false">
      <c r="C161" s="733"/>
      <c r="E161" s="733"/>
      <c r="H161" s="734"/>
    </row>
    <row r="162" s="327" customFormat="true" ht="12.75" hidden="false" customHeight="false" outlineLevel="0" collapsed="false">
      <c r="C162" s="733"/>
      <c r="E162" s="733"/>
      <c r="H162" s="734"/>
    </row>
    <row r="163" s="327" customFormat="true" ht="12.75" hidden="false" customHeight="false" outlineLevel="0" collapsed="false">
      <c r="C163" s="733"/>
      <c r="E163" s="733"/>
      <c r="H163" s="734"/>
    </row>
    <row r="164" s="327" customFormat="true" ht="12.75" hidden="false" customHeight="false" outlineLevel="0" collapsed="false">
      <c r="C164" s="733"/>
      <c r="E164" s="733"/>
      <c r="H164" s="734"/>
    </row>
    <row r="165" s="327" customFormat="true" ht="12.75" hidden="false" customHeight="false" outlineLevel="0" collapsed="false">
      <c r="C165" s="733"/>
      <c r="E165" s="733"/>
      <c r="H165" s="734"/>
    </row>
    <row r="166" s="327" customFormat="true" ht="12.75" hidden="false" customHeight="false" outlineLevel="0" collapsed="false">
      <c r="C166" s="733"/>
      <c r="E166" s="733"/>
      <c r="H166" s="734"/>
    </row>
    <row r="167" s="327" customFormat="true" ht="12.75" hidden="false" customHeight="false" outlineLevel="0" collapsed="false">
      <c r="C167" s="733"/>
      <c r="E167" s="733"/>
      <c r="H167" s="734"/>
    </row>
    <row r="168" s="327" customFormat="true" ht="12.75" hidden="false" customHeight="false" outlineLevel="0" collapsed="false">
      <c r="C168" s="733"/>
      <c r="E168" s="733"/>
      <c r="H168" s="734"/>
    </row>
    <row r="169" s="327" customFormat="true" ht="12.75" hidden="false" customHeight="false" outlineLevel="0" collapsed="false">
      <c r="C169" s="733"/>
      <c r="E169" s="733"/>
      <c r="H169" s="734"/>
    </row>
    <row r="170" s="327" customFormat="true" ht="12.75" hidden="false" customHeight="false" outlineLevel="0" collapsed="false">
      <c r="C170" s="733"/>
      <c r="E170" s="733"/>
      <c r="H170" s="734"/>
    </row>
    <row r="171" s="327" customFormat="true" ht="12.75" hidden="false" customHeight="false" outlineLevel="0" collapsed="false">
      <c r="C171" s="733"/>
      <c r="E171" s="733"/>
      <c r="H171" s="734"/>
    </row>
    <row r="172" s="327" customFormat="true" ht="12.75" hidden="false" customHeight="false" outlineLevel="0" collapsed="false">
      <c r="C172" s="733"/>
      <c r="E172" s="733"/>
      <c r="H172" s="734"/>
    </row>
    <row r="173" s="327" customFormat="true" ht="12.75" hidden="false" customHeight="false" outlineLevel="0" collapsed="false">
      <c r="C173" s="733"/>
      <c r="E173" s="733"/>
      <c r="H173" s="734"/>
    </row>
    <row r="174" s="327" customFormat="true" ht="12.75" hidden="false" customHeight="false" outlineLevel="0" collapsed="false">
      <c r="C174" s="733"/>
      <c r="E174" s="733"/>
      <c r="H174" s="734"/>
    </row>
    <row r="175" s="327" customFormat="true" ht="12.75" hidden="false" customHeight="false" outlineLevel="0" collapsed="false">
      <c r="C175" s="733"/>
      <c r="E175" s="733"/>
      <c r="H175" s="734"/>
    </row>
    <row r="176" s="327" customFormat="true" ht="12.75" hidden="false" customHeight="false" outlineLevel="0" collapsed="false">
      <c r="C176" s="733"/>
      <c r="E176" s="733"/>
      <c r="H176" s="734"/>
    </row>
    <row r="177" s="327" customFormat="true" ht="12.75" hidden="false" customHeight="false" outlineLevel="0" collapsed="false">
      <c r="C177" s="733"/>
      <c r="E177" s="733"/>
      <c r="H177" s="734"/>
    </row>
    <row r="178" s="327" customFormat="true" ht="12.75" hidden="false" customHeight="false" outlineLevel="0" collapsed="false">
      <c r="C178" s="733"/>
      <c r="E178" s="733"/>
      <c r="H178" s="734"/>
    </row>
    <row r="179" s="327" customFormat="true" ht="12.75" hidden="false" customHeight="false" outlineLevel="0" collapsed="false">
      <c r="C179" s="733"/>
      <c r="E179" s="733"/>
      <c r="H179" s="734"/>
    </row>
    <row r="180" s="327" customFormat="true" ht="12.75" hidden="false" customHeight="false" outlineLevel="0" collapsed="false">
      <c r="C180" s="733"/>
      <c r="E180" s="733"/>
      <c r="H180" s="734"/>
    </row>
    <row r="181" s="327" customFormat="true" ht="12.75" hidden="false" customHeight="false" outlineLevel="0" collapsed="false">
      <c r="C181" s="733"/>
      <c r="E181" s="733"/>
      <c r="H181" s="734"/>
    </row>
    <row r="182" s="327" customFormat="true" ht="12.75" hidden="false" customHeight="false" outlineLevel="0" collapsed="false">
      <c r="C182" s="733"/>
      <c r="E182" s="733"/>
      <c r="H182" s="734"/>
    </row>
    <row r="183" s="327" customFormat="true" ht="12.75" hidden="false" customHeight="false" outlineLevel="0" collapsed="false">
      <c r="C183" s="733"/>
      <c r="E183" s="733"/>
      <c r="H183" s="734"/>
    </row>
    <row r="184" s="327" customFormat="true" ht="12.75" hidden="false" customHeight="false" outlineLevel="0" collapsed="false">
      <c r="C184" s="733"/>
      <c r="E184" s="733"/>
      <c r="H184" s="734"/>
    </row>
    <row r="185" s="327" customFormat="true" ht="12.75" hidden="false" customHeight="false" outlineLevel="0" collapsed="false">
      <c r="C185" s="733"/>
      <c r="E185" s="733"/>
      <c r="H185" s="734"/>
    </row>
    <row r="186" s="327" customFormat="true" ht="12.75" hidden="false" customHeight="false" outlineLevel="0" collapsed="false">
      <c r="C186" s="733"/>
      <c r="E186" s="733"/>
      <c r="H186" s="734"/>
    </row>
    <row r="187" s="327" customFormat="true" ht="12.75" hidden="false" customHeight="false" outlineLevel="0" collapsed="false">
      <c r="C187" s="733"/>
      <c r="E187" s="733"/>
      <c r="H187" s="734"/>
    </row>
    <row r="188" s="327" customFormat="true" ht="12.75" hidden="false" customHeight="false" outlineLevel="0" collapsed="false">
      <c r="C188" s="733"/>
      <c r="E188" s="733"/>
      <c r="H188" s="734"/>
    </row>
    <row r="189" s="327" customFormat="true" ht="12.75" hidden="false" customHeight="false" outlineLevel="0" collapsed="false">
      <c r="C189" s="733"/>
      <c r="E189" s="733"/>
      <c r="H189" s="734"/>
    </row>
    <row r="190" s="327" customFormat="true" ht="12.75" hidden="false" customHeight="false" outlineLevel="0" collapsed="false">
      <c r="C190" s="733"/>
      <c r="E190" s="733"/>
      <c r="H190" s="734"/>
    </row>
    <row r="191" s="327" customFormat="true" ht="12.75" hidden="false" customHeight="false" outlineLevel="0" collapsed="false">
      <c r="C191" s="733"/>
      <c r="E191" s="733"/>
      <c r="H191" s="734"/>
    </row>
    <row r="192" s="327" customFormat="true" ht="12.75" hidden="false" customHeight="false" outlineLevel="0" collapsed="false">
      <c r="C192" s="733"/>
      <c r="E192" s="733"/>
      <c r="H192" s="734"/>
    </row>
    <row r="193" s="327" customFormat="true" ht="12.75" hidden="false" customHeight="false" outlineLevel="0" collapsed="false">
      <c r="C193" s="733"/>
      <c r="E193" s="733"/>
      <c r="H193" s="734"/>
    </row>
    <row r="194" s="327" customFormat="true" ht="12.75" hidden="false" customHeight="false" outlineLevel="0" collapsed="false">
      <c r="C194" s="733"/>
      <c r="E194" s="733"/>
      <c r="H194" s="734"/>
    </row>
    <row r="195" s="327" customFormat="true" ht="12.75" hidden="false" customHeight="false" outlineLevel="0" collapsed="false">
      <c r="C195" s="733"/>
      <c r="E195" s="733"/>
      <c r="H195" s="734"/>
    </row>
    <row r="196" s="327" customFormat="true" ht="12.75" hidden="false" customHeight="false" outlineLevel="0" collapsed="false">
      <c r="C196" s="733"/>
      <c r="E196" s="733"/>
      <c r="H196" s="734"/>
    </row>
    <row r="197" s="327" customFormat="true" ht="12.75" hidden="false" customHeight="false" outlineLevel="0" collapsed="false">
      <c r="C197" s="733"/>
      <c r="E197" s="733"/>
      <c r="H197" s="734"/>
    </row>
    <row r="198" s="327" customFormat="true" ht="12.75" hidden="false" customHeight="false" outlineLevel="0" collapsed="false">
      <c r="C198" s="733"/>
      <c r="E198" s="733"/>
      <c r="H198" s="734"/>
    </row>
    <row r="199" s="327" customFormat="true" ht="12.75" hidden="false" customHeight="false" outlineLevel="0" collapsed="false">
      <c r="C199" s="733"/>
      <c r="E199" s="733"/>
      <c r="H199" s="734"/>
    </row>
    <row r="200" s="327" customFormat="true" ht="12.75" hidden="false" customHeight="false" outlineLevel="0" collapsed="false">
      <c r="C200" s="733"/>
      <c r="E200" s="733"/>
      <c r="H200" s="734"/>
    </row>
    <row r="201" s="327" customFormat="true" ht="12.75" hidden="false" customHeight="false" outlineLevel="0" collapsed="false">
      <c r="C201" s="733"/>
      <c r="E201" s="733"/>
      <c r="H201" s="734"/>
    </row>
    <row r="202" s="327" customFormat="true" ht="12.75" hidden="false" customHeight="false" outlineLevel="0" collapsed="false">
      <c r="C202" s="733"/>
      <c r="E202" s="733"/>
      <c r="H202" s="734"/>
    </row>
    <row r="203" s="327" customFormat="true" ht="12.75" hidden="false" customHeight="false" outlineLevel="0" collapsed="false">
      <c r="C203" s="733"/>
      <c r="E203" s="733"/>
      <c r="H203" s="734"/>
    </row>
    <row r="204" s="327" customFormat="true" ht="12.75" hidden="false" customHeight="false" outlineLevel="0" collapsed="false">
      <c r="C204" s="733"/>
      <c r="E204" s="733"/>
      <c r="H204" s="734"/>
    </row>
    <row r="205" s="327" customFormat="true" ht="12.75" hidden="false" customHeight="false" outlineLevel="0" collapsed="false">
      <c r="C205" s="733"/>
      <c r="E205" s="733"/>
      <c r="H205" s="734"/>
    </row>
    <row r="206" s="327" customFormat="true" ht="12.75" hidden="false" customHeight="false" outlineLevel="0" collapsed="false">
      <c r="C206" s="733"/>
      <c r="E206" s="733"/>
      <c r="H206" s="734"/>
    </row>
    <row r="207" s="327" customFormat="true" ht="12.75" hidden="false" customHeight="false" outlineLevel="0" collapsed="false">
      <c r="C207" s="733"/>
      <c r="E207" s="733"/>
      <c r="H207" s="734"/>
    </row>
    <row r="208" s="327" customFormat="true" ht="12.75" hidden="false" customHeight="false" outlineLevel="0" collapsed="false">
      <c r="C208" s="733"/>
      <c r="E208" s="733"/>
      <c r="H208" s="734"/>
    </row>
    <row r="209" s="327" customFormat="true" ht="12.75" hidden="false" customHeight="false" outlineLevel="0" collapsed="false">
      <c r="C209" s="733"/>
      <c r="E209" s="733"/>
      <c r="H209" s="734"/>
    </row>
    <row r="210" s="327" customFormat="true" ht="12.75" hidden="false" customHeight="false" outlineLevel="0" collapsed="false">
      <c r="C210" s="733"/>
      <c r="E210" s="733"/>
      <c r="H210" s="734"/>
    </row>
    <row r="211" s="327" customFormat="true" ht="12.75" hidden="false" customHeight="false" outlineLevel="0" collapsed="false">
      <c r="C211" s="733"/>
      <c r="E211" s="733"/>
      <c r="H211" s="734"/>
    </row>
    <row r="212" s="327" customFormat="true" ht="12.75" hidden="false" customHeight="false" outlineLevel="0" collapsed="false">
      <c r="C212" s="733"/>
      <c r="E212" s="733"/>
      <c r="H212" s="734"/>
    </row>
    <row r="213" s="327" customFormat="true" ht="12.75" hidden="false" customHeight="false" outlineLevel="0" collapsed="false">
      <c r="C213" s="733"/>
      <c r="E213" s="733"/>
      <c r="H213" s="734"/>
    </row>
    <row r="214" s="327" customFormat="true" ht="12.75" hidden="false" customHeight="false" outlineLevel="0" collapsed="false">
      <c r="C214" s="733"/>
      <c r="E214" s="733"/>
      <c r="H214" s="734"/>
    </row>
    <row r="215" s="327" customFormat="true" ht="12.75" hidden="false" customHeight="false" outlineLevel="0" collapsed="false">
      <c r="C215" s="733"/>
      <c r="E215" s="733"/>
      <c r="H215" s="734"/>
    </row>
    <row r="216" s="327" customFormat="true" ht="12.75" hidden="false" customHeight="false" outlineLevel="0" collapsed="false">
      <c r="C216" s="733"/>
      <c r="E216" s="733"/>
      <c r="H216" s="734"/>
    </row>
    <row r="217" s="327" customFormat="true" ht="12.75" hidden="false" customHeight="false" outlineLevel="0" collapsed="false">
      <c r="C217" s="733"/>
      <c r="E217" s="733"/>
      <c r="H217" s="734"/>
    </row>
    <row r="218" s="327" customFormat="true" ht="12.75" hidden="false" customHeight="false" outlineLevel="0" collapsed="false">
      <c r="C218" s="733"/>
      <c r="E218" s="733"/>
      <c r="H218" s="734"/>
    </row>
    <row r="219" s="327" customFormat="true" ht="12.75" hidden="false" customHeight="false" outlineLevel="0" collapsed="false">
      <c r="C219" s="733"/>
      <c r="E219" s="733"/>
      <c r="H219" s="734"/>
    </row>
    <row r="220" s="327" customFormat="true" ht="12.75" hidden="false" customHeight="false" outlineLevel="0" collapsed="false">
      <c r="C220" s="733"/>
      <c r="E220" s="733"/>
      <c r="H220" s="734"/>
    </row>
    <row r="221" s="327" customFormat="true" ht="12.75" hidden="false" customHeight="false" outlineLevel="0" collapsed="false">
      <c r="C221" s="733"/>
      <c r="E221" s="733"/>
      <c r="H221" s="734"/>
    </row>
    <row r="222" s="327" customFormat="true" ht="12.75" hidden="false" customHeight="false" outlineLevel="0" collapsed="false">
      <c r="C222" s="733"/>
      <c r="E222" s="733"/>
      <c r="H222" s="734"/>
    </row>
    <row r="223" s="327" customFormat="true" ht="12.75" hidden="false" customHeight="false" outlineLevel="0" collapsed="false">
      <c r="C223" s="733"/>
      <c r="E223" s="733"/>
      <c r="H223" s="734"/>
    </row>
    <row r="224" s="327" customFormat="true" ht="12.75" hidden="false" customHeight="false" outlineLevel="0" collapsed="false">
      <c r="C224" s="733"/>
      <c r="E224" s="733"/>
      <c r="H224" s="734"/>
    </row>
    <row r="225" s="327" customFormat="true" ht="12.75" hidden="false" customHeight="false" outlineLevel="0" collapsed="false">
      <c r="C225" s="733"/>
      <c r="E225" s="733"/>
      <c r="H225" s="734"/>
    </row>
    <row r="226" s="327" customFormat="true" ht="12.75" hidden="false" customHeight="false" outlineLevel="0" collapsed="false">
      <c r="C226" s="733"/>
      <c r="E226" s="733"/>
      <c r="H226" s="734"/>
    </row>
    <row r="227" s="327" customFormat="true" ht="12.75" hidden="false" customHeight="false" outlineLevel="0" collapsed="false">
      <c r="C227" s="733"/>
      <c r="E227" s="733"/>
      <c r="H227" s="734"/>
    </row>
    <row r="228" s="327" customFormat="true" ht="12.75" hidden="false" customHeight="false" outlineLevel="0" collapsed="false">
      <c r="C228" s="733"/>
      <c r="E228" s="733"/>
      <c r="H228" s="734"/>
    </row>
    <row r="229" s="327" customFormat="true" ht="12.75" hidden="false" customHeight="false" outlineLevel="0" collapsed="false">
      <c r="C229" s="733"/>
      <c r="E229" s="733"/>
      <c r="H229" s="734"/>
    </row>
    <row r="230" s="327" customFormat="true" ht="12.75" hidden="false" customHeight="false" outlineLevel="0" collapsed="false">
      <c r="C230" s="733"/>
      <c r="E230" s="733"/>
      <c r="H230" s="734"/>
    </row>
    <row r="231" s="327" customFormat="true" ht="12.75" hidden="false" customHeight="false" outlineLevel="0" collapsed="false">
      <c r="C231" s="733"/>
      <c r="E231" s="733"/>
      <c r="H231" s="734"/>
    </row>
    <row r="232" s="327" customFormat="true" ht="12.75" hidden="false" customHeight="false" outlineLevel="0" collapsed="false">
      <c r="C232" s="733"/>
      <c r="E232" s="733"/>
      <c r="H232" s="734"/>
    </row>
    <row r="233" s="327" customFormat="true" ht="12.75" hidden="false" customHeight="false" outlineLevel="0" collapsed="false">
      <c r="C233" s="733"/>
      <c r="E233" s="733"/>
      <c r="H233" s="734"/>
    </row>
    <row r="234" s="327" customFormat="true" ht="12.75" hidden="false" customHeight="false" outlineLevel="0" collapsed="false">
      <c r="C234" s="733"/>
      <c r="E234" s="733"/>
      <c r="H234" s="734"/>
    </row>
    <row r="235" s="327" customFormat="true" ht="12.75" hidden="false" customHeight="false" outlineLevel="0" collapsed="false">
      <c r="C235" s="733"/>
      <c r="E235" s="733"/>
      <c r="H235" s="734"/>
    </row>
    <row r="236" s="327" customFormat="true" ht="12.75" hidden="false" customHeight="false" outlineLevel="0" collapsed="false">
      <c r="C236" s="733"/>
      <c r="E236" s="733"/>
      <c r="H236" s="734"/>
    </row>
    <row r="237" s="327" customFormat="true" ht="12.75" hidden="false" customHeight="false" outlineLevel="0" collapsed="false">
      <c r="C237" s="733"/>
      <c r="E237" s="733"/>
      <c r="H237" s="734"/>
    </row>
    <row r="238" s="327" customFormat="true" ht="12.75" hidden="false" customHeight="false" outlineLevel="0" collapsed="false">
      <c r="C238" s="733"/>
      <c r="E238" s="733"/>
      <c r="H238" s="734"/>
    </row>
    <row r="239" s="327" customFormat="true" ht="12.75" hidden="false" customHeight="false" outlineLevel="0" collapsed="false">
      <c r="C239" s="733"/>
      <c r="E239" s="733"/>
      <c r="H239" s="734"/>
    </row>
    <row r="240" s="327" customFormat="true" ht="12.75" hidden="false" customHeight="false" outlineLevel="0" collapsed="false">
      <c r="C240" s="733"/>
      <c r="E240" s="733"/>
      <c r="H240" s="734"/>
    </row>
    <row r="241" s="327" customFormat="true" ht="12.75" hidden="false" customHeight="false" outlineLevel="0" collapsed="false">
      <c r="C241" s="733"/>
      <c r="E241" s="733"/>
      <c r="H241" s="734"/>
    </row>
    <row r="242" s="327" customFormat="true" ht="12.75" hidden="false" customHeight="false" outlineLevel="0" collapsed="false">
      <c r="C242" s="733"/>
      <c r="E242" s="733"/>
      <c r="H242" s="734"/>
    </row>
    <row r="243" s="327" customFormat="true" ht="12.75" hidden="false" customHeight="false" outlineLevel="0" collapsed="false">
      <c r="C243" s="733"/>
      <c r="E243" s="733"/>
      <c r="H243" s="734"/>
    </row>
    <row r="244" s="327" customFormat="true" ht="12.75" hidden="false" customHeight="false" outlineLevel="0" collapsed="false">
      <c r="C244" s="733"/>
      <c r="E244" s="733"/>
      <c r="H244" s="734"/>
    </row>
    <row r="245" s="327" customFormat="true" ht="12.75" hidden="false" customHeight="false" outlineLevel="0" collapsed="false">
      <c r="C245" s="733"/>
      <c r="E245" s="733"/>
      <c r="H245" s="734"/>
    </row>
    <row r="246" s="327" customFormat="true" ht="12.75" hidden="false" customHeight="false" outlineLevel="0" collapsed="false">
      <c r="C246" s="733"/>
      <c r="E246" s="733"/>
      <c r="H246" s="734"/>
    </row>
    <row r="247" s="327" customFormat="true" ht="12.75" hidden="false" customHeight="false" outlineLevel="0" collapsed="false">
      <c r="C247" s="733"/>
      <c r="E247" s="733"/>
      <c r="H247" s="734"/>
    </row>
    <row r="248" s="327" customFormat="true" ht="12.75" hidden="false" customHeight="false" outlineLevel="0" collapsed="false">
      <c r="C248" s="733"/>
      <c r="E248" s="733"/>
      <c r="H248" s="734"/>
    </row>
    <row r="249" s="327" customFormat="true" ht="12.75" hidden="false" customHeight="false" outlineLevel="0" collapsed="false">
      <c r="C249" s="733"/>
      <c r="E249" s="733"/>
      <c r="H249" s="734"/>
    </row>
    <row r="250" s="327" customFormat="true" ht="12.75" hidden="false" customHeight="false" outlineLevel="0" collapsed="false">
      <c r="C250" s="733"/>
      <c r="E250" s="733"/>
      <c r="H250" s="734"/>
    </row>
    <row r="251" s="327" customFormat="true" ht="12.75" hidden="false" customHeight="false" outlineLevel="0" collapsed="false">
      <c r="C251" s="733"/>
      <c r="E251" s="733"/>
      <c r="H251" s="734"/>
    </row>
    <row r="252" s="327" customFormat="true" ht="12.75" hidden="false" customHeight="false" outlineLevel="0" collapsed="false">
      <c r="C252" s="733"/>
      <c r="E252" s="733"/>
      <c r="H252" s="734"/>
    </row>
    <row r="253" s="327" customFormat="true" ht="12.75" hidden="false" customHeight="false" outlineLevel="0" collapsed="false">
      <c r="C253" s="733"/>
      <c r="E253" s="733"/>
      <c r="H253" s="734"/>
    </row>
    <row r="254" s="327" customFormat="true" ht="12.75" hidden="false" customHeight="false" outlineLevel="0" collapsed="false">
      <c r="C254" s="733"/>
      <c r="E254" s="733"/>
      <c r="H254" s="734"/>
    </row>
    <row r="255" s="327" customFormat="true" ht="12.75" hidden="false" customHeight="false" outlineLevel="0" collapsed="false">
      <c r="C255" s="733"/>
      <c r="E255" s="733"/>
      <c r="H255" s="734"/>
    </row>
    <row r="256" s="327" customFormat="true" ht="12.75" hidden="false" customHeight="false" outlineLevel="0" collapsed="false">
      <c r="C256" s="733"/>
      <c r="E256" s="733"/>
      <c r="H256" s="734"/>
    </row>
    <row r="257" s="327" customFormat="true" ht="12.75" hidden="false" customHeight="false" outlineLevel="0" collapsed="false">
      <c r="C257" s="733"/>
      <c r="E257" s="733"/>
      <c r="H257" s="734"/>
    </row>
    <row r="258" s="327" customFormat="true" ht="12.75" hidden="false" customHeight="false" outlineLevel="0" collapsed="false">
      <c r="C258" s="733"/>
      <c r="E258" s="733"/>
      <c r="H258" s="734"/>
    </row>
    <row r="259" s="327" customFormat="true" ht="12.75" hidden="false" customHeight="false" outlineLevel="0" collapsed="false">
      <c r="C259" s="733"/>
      <c r="E259" s="733"/>
      <c r="H259" s="734"/>
    </row>
    <row r="260" s="327" customFormat="true" ht="12.75" hidden="false" customHeight="false" outlineLevel="0" collapsed="false">
      <c r="C260" s="733"/>
      <c r="E260" s="733"/>
      <c r="H260" s="734"/>
    </row>
    <row r="261" s="327" customFormat="true" ht="12.75" hidden="false" customHeight="false" outlineLevel="0" collapsed="false">
      <c r="C261" s="733"/>
      <c r="E261" s="733"/>
      <c r="H261" s="734"/>
    </row>
    <row r="262" s="327" customFormat="true" ht="12.75" hidden="false" customHeight="false" outlineLevel="0" collapsed="false">
      <c r="C262" s="733"/>
      <c r="E262" s="733"/>
      <c r="H262" s="734"/>
    </row>
    <row r="263" s="327" customFormat="true" ht="12.75" hidden="false" customHeight="false" outlineLevel="0" collapsed="false">
      <c r="C263" s="733"/>
      <c r="E263" s="733"/>
      <c r="H263" s="734"/>
    </row>
    <row r="264" s="327" customFormat="true" ht="12.75" hidden="false" customHeight="false" outlineLevel="0" collapsed="false">
      <c r="C264" s="733"/>
      <c r="E264" s="733"/>
      <c r="H264" s="734"/>
    </row>
    <row r="265" s="327" customFormat="true" ht="12.75" hidden="false" customHeight="false" outlineLevel="0" collapsed="false">
      <c r="C265" s="733"/>
      <c r="E265" s="733"/>
      <c r="H265" s="734"/>
    </row>
    <row r="266" s="327" customFormat="true" ht="12.75" hidden="false" customHeight="false" outlineLevel="0" collapsed="false">
      <c r="C266" s="733"/>
      <c r="E266" s="733"/>
      <c r="H266" s="734"/>
    </row>
    <row r="267" s="327" customFormat="true" ht="12.75" hidden="false" customHeight="false" outlineLevel="0" collapsed="false">
      <c r="C267" s="733"/>
      <c r="E267" s="733"/>
      <c r="H267" s="734"/>
    </row>
    <row r="268" s="327" customFormat="true" ht="12.75" hidden="false" customHeight="false" outlineLevel="0" collapsed="false">
      <c r="C268" s="733"/>
      <c r="E268" s="733"/>
      <c r="H268" s="734"/>
    </row>
    <row r="269" s="327" customFormat="true" ht="12.75" hidden="false" customHeight="false" outlineLevel="0" collapsed="false">
      <c r="C269" s="733"/>
      <c r="E269" s="733"/>
      <c r="H269" s="734"/>
    </row>
    <row r="270" s="327" customFormat="true" ht="12.75" hidden="false" customHeight="false" outlineLevel="0" collapsed="false">
      <c r="C270" s="733"/>
      <c r="E270" s="733"/>
      <c r="H270" s="734"/>
    </row>
    <row r="271" s="327" customFormat="true" ht="12.75" hidden="false" customHeight="false" outlineLevel="0" collapsed="false">
      <c r="C271" s="733"/>
      <c r="E271" s="733"/>
      <c r="H271" s="734"/>
    </row>
    <row r="272" s="327" customFormat="true" ht="12.75" hidden="false" customHeight="false" outlineLevel="0" collapsed="false">
      <c r="C272" s="733"/>
      <c r="E272" s="733"/>
      <c r="H272" s="734"/>
    </row>
    <row r="273" s="327" customFormat="true" ht="12.75" hidden="false" customHeight="false" outlineLevel="0" collapsed="false">
      <c r="C273" s="733"/>
      <c r="E273" s="733"/>
      <c r="H273" s="734"/>
    </row>
    <row r="274" s="327" customFormat="true" ht="12.75" hidden="false" customHeight="false" outlineLevel="0" collapsed="false">
      <c r="C274" s="733"/>
      <c r="E274" s="733"/>
      <c r="H274" s="734"/>
    </row>
    <row r="275" s="327" customFormat="true" ht="12.75" hidden="false" customHeight="false" outlineLevel="0" collapsed="false">
      <c r="C275" s="733"/>
      <c r="E275" s="733"/>
      <c r="H275" s="734"/>
    </row>
    <row r="276" s="327" customFormat="true" ht="12.75" hidden="false" customHeight="false" outlineLevel="0" collapsed="false">
      <c r="C276" s="733"/>
      <c r="E276" s="733"/>
      <c r="H276" s="734"/>
    </row>
    <row r="277" s="327" customFormat="true" ht="12.75" hidden="false" customHeight="false" outlineLevel="0" collapsed="false">
      <c r="C277" s="733"/>
      <c r="E277" s="733"/>
      <c r="H277" s="734"/>
    </row>
    <row r="278" s="327" customFormat="true" ht="12.75" hidden="false" customHeight="false" outlineLevel="0" collapsed="false">
      <c r="C278" s="733"/>
      <c r="E278" s="733"/>
      <c r="H278" s="734"/>
    </row>
    <row r="279" s="327" customFormat="true" ht="12.75" hidden="false" customHeight="false" outlineLevel="0" collapsed="false">
      <c r="C279" s="733"/>
      <c r="E279" s="733"/>
      <c r="H279" s="734"/>
    </row>
    <row r="280" s="327" customFormat="true" ht="12.75" hidden="false" customHeight="false" outlineLevel="0" collapsed="false">
      <c r="C280" s="733"/>
      <c r="E280" s="733"/>
      <c r="H280" s="734"/>
    </row>
    <row r="281" s="327" customFormat="true" ht="12.75" hidden="false" customHeight="false" outlineLevel="0" collapsed="false">
      <c r="C281" s="733"/>
      <c r="E281" s="733"/>
      <c r="H281" s="734"/>
    </row>
    <row r="282" s="327" customFormat="true" ht="12.75" hidden="false" customHeight="false" outlineLevel="0" collapsed="false">
      <c r="C282" s="733"/>
      <c r="E282" s="733"/>
      <c r="H282" s="734"/>
    </row>
    <row r="283" s="327" customFormat="true" ht="12.75" hidden="false" customHeight="false" outlineLevel="0" collapsed="false">
      <c r="C283" s="733"/>
      <c r="E283" s="733"/>
      <c r="H283" s="734"/>
    </row>
    <row r="284" s="327" customFormat="true" ht="12.75" hidden="false" customHeight="false" outlineLevel="0" collapsed="false">
      <c r="C284" s="733"/>
      <c r="E284" s="733"/>
      <c r="H284" s="734"/>
    </row>
    <row r="285" s="327" customFormat="true" ht="12.75" hidden="false" customHeight="false" outlineLevel="0" collapsed="false">
      <c r="C285" s="733"/>
      <c r="E285" s="733"/>
      <c r="H285" s="734"/>
    </row>
    <row r="286" s="327" customFormat="true" ht="12.75" hidden="false" customHeight="false" outlineLevel="0" collapsed="false">
      <c r="C286" s="733"/>
      <c r="E286" s="733"/>
      <c r="H286" s="734"/>
    </row>
    <row r="287" s="327" customFormat="true" ht="12.75" hidden="false" customHeight="false" outlineLevel="0" collapsed="false">
      <c r="C287" s="733"/>
      <c r="E287" s="733"/>
      <c r="H287" s="734"/>
    </row>
    <row r="288" s="327" customFormat="true" ht="12.75" hidden="false" customHeight="false" outlineLevel="0" collapsed="false">
      <c r="C288" s="733"/>
      <c r="E288" s="733"/>
      <c r="H288" s="734"/>
    </row>
    <row r="289" s="327" customFormat="true" ht="12.75" hidden="false" customHeight="false" outlineLevel="0" collapsed="false">
      <c r="C289" s="733"/>
      <c r="E289" s="733"/>
      <c r="H289" s="734"/>
    </row>
    <row r="290" s="327" customFormat="true" ht="12.75" hidden="false" customHeight="false" outlineLevel="0" collapsed="false">
      <c r="C290" s="733"/>
      <c r="E290" s="733"/>
      <c r="H290" s="734"/>
    </row>
    <row r="291" s="327" customFormat="true" ht="12.75" hidden="false" customHeight="false" outlineLevel="0" collapsed="false">
      <c r="C291" s="733"/>
      <c r="E291" s="733"/>
      <c r="H291" s="734"/>
    </row>
    <row r="292" s="327" customFormat="true" ht="12.75" hidden="false" customHeight="false" outlineLevel="0" collapsed="false">
      <c r="C292" s="733"/>
      <c r="E292" s="733"/>
      <c r="H292" s="734"/>
    </row>
    <row r="293" s="327" customFormat="true" ht="12.75" hidden="false" customHeight="false" outlineLevel="0" collapsed="false">
      <c r="C293" s="733"/>
      <c r="E293" s="733"/>
      <c r="H293" s="734"/>
    </row>
    <row r="294" s="327" customFormat="true" ht="12.75" hidden="false" customHeight="false" outlineLevel="0" collapsed="false">
      <c r="C294" s="733"/>
      <c r="E294" s="733"/>
      <c r="H294" s="734"/>
    </row>
    <row r="295" s="327" customFormat="true" ht="12.75" hidden="false" customHeight="false" outlineLevel="0" collapsed="false">
      <c r="C295" s="733"/>
      <c r="E295" s="733"/>
      <c r="H295" s="734"/>
    </row>
    <row r="296" s="327" customFormat="true" ht="12.75" hidden="false" customHeight="false" outlineLevel="0" collapsed="false">
      <c r="C296" s="733"/>
      <c r="E296" s="733"/>
      <c r="H296" s="734"/>
    </row>
    <row r="297" s="327" customFormat="true" ht="12.75" hidden="false" customHeight="false" outlineLevel="0" collapsed="false">
      <c r="C297" s="733"/>
      <c r="E297" s="733"/>
      <c r="H297" s="734"/>
    </row>
    <row r="298" s="327" customFormat="true" ht="12.75" hidden="false" customHeight="false" outlineLevel="0" collapsed="false">
      <c r="C298" s="733"/>
      <c r="E298" s="733"/>
      <c r="H298" s="734"/>
    </row>
    <row r="299" s="327" customFormat="true" ht="12.75" hidden="false" customHeight="false" outlineLevel="0" collapsed="false">
      <c r="C299" s="733"/>
      <c r="E299" s="733"/>
      <c r="H299" s="734"/>
    </row>
    <row r="300" s="327" customFormat="true" ht="12.75" hidden="false" customHeight="false" outlineLevel="0" collapsed="false">
      <c r="C300" s="733"/>
      <c r="E300" s="733"/>
      <c r="H300" s="734"/>
    </row>
    <row r="301" s="327" customFormat="true" ht="12.75" hidden="false" customHeight="false" outlineLevel="0" collapsed="false">
      <c r="C301" s="733"/>
      <c r="E301" s="733"/>
      <c r="H301" s="734"/>
    </row>
    <row r="302" s="327" customFormat="true" ht="12.75" hidden="false" customHeight="false" outlineLevel="0" collapsed="false">
      <c r="C302" s="733"/>
      <c r="E302" s="733"/>
      <c r="H302" s="734"/>
    </row>
    <row r="303" s="327" customFormat="true" ht="12.75" hidden="false" customHeight="false" outlineLevel="0" collapsed="false">
      <c r="C303" s="733"/>
      <c r="E303" s="733"/>
      <c r="H303" s="734"/>
    </row>
    <row r="304" s="327" customFormat="true" ht="12.75" hidden="false" customHeight="false" outlineLevel="0" collapsed="false">
      <c r="C304" s="733"/>
      <c r="E304" s="733"/>
      <c r="H304" s="734"/>
    </row>
    <row r="305" s="327" customFormat="true" ht="12.75" hidden="false" customHeight="false" outlineLevel="0" collapsed="false">
      <c r="C305" s="733"/>
      <c r="E305" s="733"/>
      <c r="H305" s="734"/>
    </row>
    <row r="306" s="327" customFormat="true" ht="12.75" hidden="false" customHeight="false" outlineLevel="0" collapsed="false">
      <c r="C306" s="733"/>
      <c r="E306" s="733"/>
      <c r="H306" s="734"/>
    </row>
    <row r="307" s="327" customFormat="true" ht="12.75" hidden="false" customHeight="false" outlineLevel="0" collapsed="false">
      <c r="C307" s="733"/>
      <c r="E307" s="733"/>
      <c r="H307" s="734"/>
    </row>
    <row r="308" s="327" customFormat="true" ht="12.75" hidden="false" customHeight="false" outlineLevel="0" collapsed="false">
      <c r="C308" s="733"/>
      <c r="E308" s="733"/>
      <c r="H308" s="734"/>
    </row>
    <row r="309" s="327" customFormat="true" ht="12.75" hidden="false" customHeight="false" outlineLevel="0" collapsed="false">
      <c r="C309" s="733"/>
      <c r="E309" s="733"/>
      <c r="H309" s="734"/>
    </row>
    <row r="310" s="327" customFormat="true" ht="12.75" hidden="false" customHeight="false" outlineLevel="0" collapsed="false">
      <c r="C310" s="733"/>
      <c r="E310" s="733"/>
      <c r="H310" s="734"/>
    </row>
    <row r="311" s="327" customFormat="true" ht="12.75" hidden="false" customHeight="false" outlineLevel="0" collapsed="false">
      <c r="C311" s="733"/>
      <c r="E311" s="733"/>
      <c r="H311" s="734"/>
    </row>
    <row r="312" s="327" customFormat="true" ht="12.75" hidden="false" customHeight="false" outlineLevel="0" collapsed="false">
      <c r="C312" s="733"/>
      <c r="E312" s="733"/>
      <c r="H312" s="734"/>
    </row>
    <row r="313" s="327" customFormat="true" ht="12.75" hidden="false" customHeight="false" outlineLevel="0" collapsed="false">
      <c r="C313" s="733"/>
      <c r="E313" s="733"/>
      <c r="H313" s="734"/>
    </row>
    <row r="314" s="327" customFormat="true" ht="12.75" hidden="false" customHeight="false" outlineLevel="0" collapsed="false">
      <c r="C314" s="733"/>
      <c r="E314" s="733"/>
      <c r="H314" s="734"/>
    </row>
    <row r="315" s="327" customFormat="true" ht="12.75" hidden="false" customHeight="false" outlineLevel="0" collapsed="false">
      <c r="C315" s="733"/>
      <c r="E315" s="733"/>
      <c r="H315" s="734"/>
    </row>
    <row r="316" s="327" customFormat="true" ht="12.75" hidden="false" customHeight="false" outlineLevel="0" collapsed="false">
      <c r="C316" s="733"/>
      <c r="E316" s="733"/>
      <c r="H316" s="734"/>
    </row>
    <row r="317" s="327" customFormat="true" ht="12.75" hidden="false" customHeight="false" outlineLevel="0" collapsed="false">
      <c r="C317" s="733"/>
      <c r="E317" s="733"/>
      <c r="H317" s="734"/>
    </row>
    <row r="318" s="327" customFormat="true" ht="12.75" hidden="false" customHeight="false" outlineLevel="0" collapsed="false">
      <c r="C318" s="733"/>
      <c r="E318" s="733"/>
      <c r="H318" s="734"/>
    </row>
    <row r="319" s="327" customFormat="true" ht="12.75" hidden="false" customHeight="false" outlineLevel="0" collapsed="false">
      <c r="C319" s="733"/>
      <c r="E319" s="733"/>
      <c r="H319" s="734"/>
    </row>
    <row r="320" s="327" customFormat="true" ht="12.75" hidden="false" customHeight="false" outlineLevel="0" collapsed="false">
      <c r="C320" s="733"/>
      <c r="E320" s="733"/>
      <c r="H320" s="734"/>
    </row>
    <row r="321" s="327" customFormat="true" ht="12.75" hidden="false" customHeight="false" outlineLevel="0" collapsed="false">
      <c r="C321" s="733"/>
      <c r="E321" s="733"/>
      <c r="H321" s="734"/>
    </row>
    <row r="322" s="327" customFormat="true" ht="12.75" hidden="false" customHeight="false" outlineLevel="0" collapsed="false">
      <c r="C322" s="733"/>
      <c r="E322" s="733"/>
      <c r="H322" s="734"/>
    </row>
    <row r="323" s="327" customFormat="true" ht="12.75" hidden="false" customHeight="false" outlineLevel="0" collapsed="false">
      <c r="C323" s="733"/>
      <c r="E323" s="733"/>
      <c r="H323" s="734"/>
    </row>
    <row r="324" s="327" customFormat="true" ht="12.75" hidden="false" customHeight="false" outlineLevel="0" collapsed="false">
      <c r="C324" s="733"/>
      <c r="E324" s="733"/>
      <c r="H324" s="734"/>
    </row>
    <row r="325" s="327" customFormat="true" ht="12.75" hidden="false" customHeight="false" outlineLevel="0" collapsed="false">
      <c r="C325" s="733"/>
      <c r="E325" s="733"/>
      <c r="H325" s="734"/>
    </row>
    <row r="326" s="327" customFormat="true" ht="12.75" hidden="false" customHeight="false" outlineLevel="0" collapsed="false">
      <c r="C326" s="733"/>
      <c r="E326" s="733"/>
      <c r="H326" s="734"/>
    </row>
    <row r="327" s="327" customFormat="true" ht="12.75" hidden="false" customHeight="false" outlineLevel="0" collapsed="false">
      <c r="C327" s="733"/>
      <c r="E327" s="733"/>
      <c r="H327" s="734"/>
    </row>
    <row r="328" s="327" customFormat="true" ht="12.75" hidden="false" customHeight="false" outlineLevel="0" collapsed="false">
      <c r="C328" s="733"/>
      <c r="E328" s="733"/>
      <c r="H328" s="734"/>
    </row>
    <row r="329" s="327" customFormat="true" ht="12.75" hidden="false" customHeight="false" outlineLevel="0" collapsed="false">
      <c r="C329" s="733"/>
      <c r="E329" s="733"/>
      <c r="H329" s="734"/>
    </row>
    <row r="330" s="327" customFormat="true" ht="12.75" hidden="false" customHeight="false" outlineLevel="0" collapsed="false">
      <c r="C330" s="733"/>
      <c r="E330" s="733"/>
      <c r="H330" s="734"/>
    </row>
    <row r="331" s="327" customFormat="true" ht="12.75" hidden="false" customHeight="false" outlineLevel="0" collapsed="false">
      <c r="C331" s="733"/>
      <c r="E331" s="733"/>
      <c r="H331" s="734"/>
    </row>
    <row r="332" s="327" customFormat="true" ht="12.75" hidden="false" customHeight="false" outlineLevel="0" collapsed="false">
      <c r="C332" s="733"/>
      <c r="E332" s="733"/>
      <c r="H332" s="734"/>
    </row>
    <row r="333" s="327" customFormat="true" ht="12.75" hidden="false" customHeight="false" outlineLevel="0" collapsed="false">
      <c r="C333" s="733"/>
      <c r="E333" s="733"/>
      <c r="H333" s="734"/>
    </row>
    <row r="334" s="327" customFormat="true" ht="12.75" hidden="false" customHeight="false" outlineLevel="0" collapsed="false">
      <c r="C334" s="733"/>
      <c r="E334" s="733"/>
      <c r="H334" s="734"/>
    </row>
    <row r="335" s="327" customFormat="true" ht="12.75" hidden="false" customHeight="false" outlineLevel="0" collapsed="false">
      <c r="C335" s="733"/>
      <c r="E335" s="733"/>
      <c r="H335" s="734"/>
    </row>
    <row r="336" s="327" customFormat="true" ht="12.75" hidden="false" customHeight="false" outlineLevel="0" collapsed="false">
      <c r="C336" s="733"/>
      <c r="E336" s="733"/>
      <c r="H336" s="734"/>
    </row>
    <row r="337" s="327" customFormat="true" ht="12.75" hidden="false" customHeight="false" outlineLevel="0" collapsed="false">
      <c r="C337" s="733"/>
      <c r="E337" s="733"/>
      <c r="H337" s="734"/>
    </row>
    <row r="338" s="327" customFormat="true" ht="12.75" hidden="false" customHeight="false" outlineLevel="0" collapsed="false">
      <c r="C338" s="733"/>
      <c r="E338" s="733"/>
      <c r="H338" s="734"/>
    </row>
    <row r="339" s="327" customFormat="true" ht="12.75" hidden="false" customHeight="false" outlineLevel="0" collapsed="false">
      <c r="C339" s="733"/>
      <c r="E339" s="733"/>
      <c r="H339" s="734"/>
    </row>
    <row r="340" s="327" customFormat="true" ht="12.75" hidden="false" customHeight="false" outlineLevel="0" collapsed="false">
      <c r="C340" s="733"/>
      <c r="E340" s="733"/>
      <c r="H340" s="734"/>
    </row>
    <row r="341" s="327" customFormat="true" ht="12.75" hidden="false" customHeight="false" outlineLevel="0" collapsed="false">
      <c r="C341" s="733"/>
      <c r="E341" s="733"/>
      <c r="H341" s="734"/>
    </row>
    <row r="342" s="327" customFormat="true" ht="12.75" hidden="false" customHeight="false" outlineLevel="0" collapsed="false">
      <c r="C342" s="733"/>
      <c r="E342" s="733"/>
      <c r="H342" s="734"/>
    </row>
    <row r="343" s="327" customFormat="true" ht="12.75" hidden="false" customHeight="false" outlineLevel="0" collapsed="false">
      <c r="C343" s="733"/>
      <c r="E343" s="733"/>
      <c r="H343" s="734"/>
    </row>
    <row r="344" s="327" customFormat="true" ht="12.75" hidden="false" customHeight="false" outlineLevel="0" collapsed="false">
      <c r="C344" s="733"/>
      <c r="E344" s="733"/>
      <c r="H344" s="734"/>
    </row>
    <row r="345" s="327" customFormat="true" ht="12.75" hidden="false" customHeight="false" outlineLevel="0" collapsed="false">
      <c r="C345" s="733"/>
      <c r="E345" s="733"/>
      <c r="H345" s="734"/>
    </row>
    <row r="346" s="327" customFormat="true" ht="12.75" hidden="false" customHeight="false" outlineLevel="0" collapsed="false">
      <c r="C346" s="733"/>
      <c r="E346" s="733"/>
      <c r="H346" s="734"/>
    </row>
    <row r="347" s="327" customFormat="true" ht="12.75" hidden="false" customHeight="false" outlineLevel="0" collapsed="false">
      <c r="C347" s="733"/>
      <c r="E347" s="733"/>
      <c r="H347" s="734"/>
    </row>
    <row r="348" s="327" customFormat="true" ht="12.75" hidden="false" customHeight="false" outlineLevel="0" collapsed="false">
      <c r="C348" s="733"/>
      <c r="E348" s="733"/>
      <c r="H348" s="734"/>
    </row>
    <row r="349" s="327" customFormat="true" ht="12.75" hidden="false" customHeight="false" outlineLevel="0" collapsed="false">
      <c r="C349" s="733"/>
      <c r="E349" s="733"/>
      <c r="H349" s="734"/>
    </row>
    <row r="350" s="327" customFormat="true" ht="12.75" hidden="false" customHeight="false" outlineLevel="0" collapsed="false">
      <c r="C350" s="733"/>
      <c r="E350" s="733"/>
      <c r="H350" s="734"/>
    </row>
    <row r="351" s="327" customFormat="true" ht="12.75" hidden="false" customHeight="false" outlineLevel="0" collapsed="false">
      <c r="C351" s="733"/>
      <c r="E351" s="733"/>
      <c r="H351" s="734"/>
    </row>
    <row r="352" s="327" customFormat="true" ht="12.75" hidden="false" customHeight="false" outlineLevel="0" collapsed="false">
      <c r="C352" s="733"/>
      <c r="E352" s="733"/>
      <c r="H352" s="734"/>
    </row>
    <row r="353" s="327" customFormat="true" ht="12.75" hidden="false" customHeight="false" outlineLevel="0" collapsed="false">
      <c r="C353" s="733"/>
      <c r="E353" s="733"/>
      <c r="H353" s="734"/>
    </row>
    <row r="354" s="327" customFormat="true" ht="12.75" hidden="false" customHeight="false" outlineLevel="0" collapsed="false">
      <c r="C354" s="733"/>
      <c r="E354" s="733"/>
      <c r="H354" s="734"/>
    </row>
    <row r="355" s="327" customFormat="true" ht="12.75" hidden="false" customHeight="false" outlineLevel="0" collapsed="false">
      <c r="C355" s="733"/>
      <c r="E355" s="733"/>
      <c r="H355" s="734"/>
    </row>
    <row r="356" s="327" customFormat="true" ht="12.75" hidden="false" customHeight="false" outlineLevel="0" collapsed="false">
      <c r="C356" s="733"/>
      <c r="E356" s="733"/>
      <c r="H356" s="734"/>
    </row>
    <row r="357" s="327" customFormat="true" ht="12.75" hidden="false" customHeight="false" outlineLevel="0" collapsed="false">
      <c r="C357" s="733"/>
      <c r="E357" s="733"/>
      <c r="H357" s="734"/>
    </row>
    <row r="358" s="327" customFormat="true" ht="12.75" hidden="false" customHeight="false" outlineLevel="0" collapsed="false">
      <c r="C358" s="733"/>
      <c r="E358" s="733"/>
      <c r="H358" s="734"/>
    </row>
    <row r="359" s="327" customFormat="true" ht="12.75" hidden="false" customHeight="false" outlineLevel="0" collapsed="false">
      <c r="C359" s="733"/>
      <c r="E359" s="733"/>
      <c r="H359" s="734"/>
    </row>
    <row r="360" s="327" customFormat="true" ht="12.75" hidden="false" customHeight="false" outlineLevel="0" collapsed="false">
      <c r="C360" s="733"/>
      <c r="E360" s="733"/>
      <c r="H360" s="734"/>
    </row>
    <row r="361" s="327" customFormat="true" ht="12.75" hidden="false" customHeight="false" outlineLevel="0" collapsed="false">
      <c r="C361" s="733"/>
      <c r="E361" s="733"/>
      <c r="H361" s="734"/>
    </row>
    <row r="362" s="327" customFormat="true" ht="12.75" hidden="false" customHeight="false" outlineLevel="0" collapsed="false">
      <c r="C362" s="733"/>
      <c r="E362" s="733"/>
      <c r="H362" s="734"/>
    </row>
    <row r="363" s="327" customFormat="true" ht="12.75" hidden="false" customHeight="false" outlineLevel="0" collapsed="false">
      <c r="C363" s="733"/>
      <c r="E363" s="733"/>
      <c r="H363" s="734"/>
    </row>
    <row r="364" s="327" customFormat="true" ht="12.75" hidden="false" customHeight="false" outlineLevel="0" collapsed="false">
      <c r="C364" s="733"/>
      <c r="E364" s="733"/>
      <c r="H364" s="734"/>
    </row>
    <row r="365" s="327" customFormat="true" ht="12.75" hidden="false" customHeight="false" outlineLevel="0" collapsed="false">
      <c r="C365" s="733"/>
      <c r="E365" s="733"/>
      <c r="H365" s="734"/>
    </row>
    <row r="366" s="327" customFormat="true" ht="12.75" hidden="false" customHeight="false" outlineLevel="0" collapsed="false">
      <c r="C366" s="733"/>
      <c r="E366" s="733"/>
      <c r="H366" s="734"/>
    </row>
    <row r="367" s="327" customFormat="true" ht="12.75" hidden="false" customHeight="false" outlineLevel="0" collapsed="false">
      <c r="C367" s="733"/>
      <c r="E367" s="733"/>
      <c r="H367" s="734"/>
    </row>
    <row r="368" s="327" customFormat="true" ht="12.75" hidden="false" customHeight="false" outlineLevel="0" collapsed="false">
      <c r="C368" s="733"/>
      <c r="E368" s="733"/>
      <c r="H368" s="734"/>
    </row>
    <row r="369" s="327" customFormat="true" ht="12.75" hidden="false" customHeight="false" outlineLevel="0" collapsed="false">
      <c r="C369" s="733"/>
      <c r="E369" s="733"/>
      <c r="H369" s="734"/>
    </row>
    <row r="370" s="327" customFormat="true" ht="12.75" hidden="false" customHeight="false" outlineLevel="0" collapsed="false">
      <c r="C370" s="733"/>
      <c r="E370" s="733"/>
      <c r="H370" s="734"/>
    </row>
    <row r="371" s="327" customFormat="true" ht="12.75" hidden="false" customHeight="false" outlineLevel="0" collapsed="false">
      <c r="C371" s="733"/>
      <c r="E371" s="733"/>
      <c r="H371" s="734"/>
    </row>
    <row r="372" s="327" customFormat="true" ht="12.75" hidden="false" customHeight="false" outlineLevel="0" collapsed="false">
      <c r="C372" s="733"/>
      <c r="E372" s="733"/>
      <c r="H372" s="734"/>
    </row>
    <row r="373" s="327" customFormat="true" ht="12.75" hidden="false" customHeight="false" outlineLevel="0" collapsed="false">
      <c r="C373" s="733"/>
      <c r="E373" s="733"/>
      <c r="H373" s="734"/>
    </row>
    <row r="374" s="327" customFormat="true" ht="12.75" hidden="false" customHeight="false" outlineLevel="0" collapsed="false">
      <c r="C374" s="733"/>
      <c r="E374" s="733"/>
      <c r="H374" s="734"/>
    </row>
    <row r="375" s="327" customFormat="true" ht="12.75" hidden="false" customHeight="false" outlineLevel="0" collapsed="false">
      <c r="C375" s="733"/>
      <c r="E375" s="733"/>
      <c r="H375" s="734"/>
    </row>
    <row r="376" s="327" customFormat="true" ht="12.75" hidden="false" customHeight="false" outlineLevel="0" collapsed="false">
      <c r="C376" s="733"/>
      <c r="E376" s="733"/>
      <c r="H376" s="734"/>
    </row>
    <row r="377" s="327" customFormat="true" ht="12.75" hidden="false" customHeight="false" outlineLevel="0" collapsed="false">
      <c r="C377" s="733"/>
      <c r="E377" s="733"/>
      <c r="H377" s="734"/>
    </row>
    <row r="378" s="327" customFormat="true" ht="12.75" hidden="false" customHeight="false" outlineLevel="0" collapsed="false">
      <c r="C378" s="733"/>
      <c r="E378" s="733"/>
      <c r="H378" s="734"/>
    </row>
    <row r="379" s="327" customFormat="true" ht="12.75" hidden="false" customHeight="false" outlineLevel="0" collapsed="false">
      <c r="C379" s="733"/>
      <c r="E379" s="733"/>
      <c r="H379" s="734"/>
    </row>
    <row r="380" s="327" customFormat="true" ht="12.75" hidden="false" customHeight="false" outlineLevel="0" collapsed="false">
      <c r="C380" s="733"/>
      <c r="E380" s="733"/>
      <c r="H380" s="734"/>
    </row>
    <row r="381" s="327" customFormat="true" ht="12.75" hidden="false" customHeight="false" outlineLevel="0" collapsed="false">
      <c r="C381" s="733"/>
      <c r="E381" s="733"/>
      <c r="H381" s="734"/>
    </row>
    <row r="382" s="327" customFormat="true" ht="12.75" hidden="false" customHeight="false" outlineLevel="0" collapsed="false">
      <c r="C382" s="733"/>
      <c r="E382" s="733"/>
      <c r="H382" s="734"/>
    </row>
    <row r="383" s="327" customFormat="true" ht="12.75" hidden="false" customHeight="false" outlineLevel="0" collapsed="false">
      <c r="C383" s="733"/>
      <c r="E383" s="733"/>
      <c r="H383" s="734"/>
    </row>
    <row r="384" s="327" customFormat="true" ht="12.75" hidden="false" customHeight="false" outlineLevel="0" collapsed="false">
      <c r="C384" s="733"/>
      <c r="E384" s="733"/>
      <c r="H384" s="734"/>
    </row>
    <row r="385" s="327" customFormat="true" ht="12.75" hidden="false" customHeight="false" outlineLevel="0" collapsed="false">
      <c r="C385" s="733"/>
      <c r="E385" s="733"/>
      <c r="H385" s="734"/>
    </row>
    <row r="386" s="327" customFormat="true" ht="12.75" hidden="false" customHeight="false" outlineLevel="0" collapsed="false">
      <c r="C386" s="733"/>
      <c r="E386" s="733"/>
      <c r="H386" s="734"/>
    </row>
    <row r="387" s="327" customFormat="true" ht="12.75" hidden="false" customHeight="false" outlineLevel="0" collapsed="false">
      <c r="C387" s="733"/>
      <c r="E387" s="733"/>
      <c r="H387" s="734"/>
    </row>
    <row r="388" s="327" customFormat="true" ht="12.75" hidden="false" customHeight="false" outlineLevel="0" collapsed="false">
      <c r="C388" s="733"/>
      <c r="E388" s="733"/>
      <c r="H388" s="734"/>
    </row>
    <row r="389" s="327" customFormat="true" ht="12.75" hidden="false" customHeight="false" outlineLevel="0" collapsed="false">
      <c r="C389" s="733"/>
      <c r="E389" s="733"/>
      <c r="H389" s="734"/>
    </row>
    <row r="390" s="327" customFormat="true" ht="12.75" hidden="false" customHeight="false" outlineLevel="0" collapsed="false">
      <c r="C390" s="733"/>
      <c r="E390" s="733"/>
      <c r="H390" s="734"/>
    </row>
    <row r="391" s="327" customFormat="true" ht="12.75" hidden="false" customHeight="false" outlineLevel="0" collapsed="false">
      <c r="C391" s="733"/>
      <c r="E391" s="733"/>
      <c r="H391" s="734"/>
    </row>
    <row r="392" s="327" customFormat="true" ht="12.75" hidden="false" customHeight="false" outlineLevel="0" collapsed="false">
      <c r="C392" s="733"/>
      <c r="E392" s="733"/>
      <c r="H392" s="734"/>
    </row>
    <row r="393" s="327" customFormat="true" ht="12.75" hidden="false" customHeight="false" outlineLevel="0" collapsed="false">
      <c r="C393" s="733"/>
      <c r="E393" s="733"/>
      <c r="H393" s="734"/>
    </row>
    <row r="394" s="327" customFormat="true" ht="12.75" hidden="false" customHeight="false" outlineLevel="0" collapsed="false">
      <c r="C394" s="733"/>
      <c r="E394" s="733"/>
      <c r="H394" s="734"/>
    </row>
    <row r="395" s="327" customFormat="true" ht="12.75" hidden="false" customHeight="false" outlineLevel="0" collapsed="false">
      <c r="C395" s="733"/>
      <c r="E395" s="733"/>
      <c r="H395" s="734"/>
    </row>
    <row r="396" s="327" customFormat="true" ht="12.75" hidden="false" customHeight="false" outlineLevel="0" collapsed="false">
      <c r="C396" s="733"/>
      <c r="E396" s="733"/>
      <c r="H396" s="734"/>
    </row>
    <row r="397" s="327" customFormat="true" ht="12.75" hidden="false" customHeight="false" outlineLevel="0" collapsed="false">
      <c r="C397" s="733"/>
      <c r="E397" s="733"/>
      <c r="H397" s="734"/>
    </row>
    <row r="398" s="327" customFormat="true" ht="12.75" hidden="false" customHeight="false" outlineLevel="0" collapsed="false">
      <c r="C398" s="733"/>
      <c r="E398" s="733"/>
      <c r="H398" s="734"/>
    </row>
    <row r="399" s="327" customFormat="true" ht="12.75" hidden="false" customHeight="false" outlineLevel="0" collapsed="false">
      <c r="C399" s="733"/>
      <c r="E399" s="733"/>
      <c r="H399" s="734"/>
    </row>
    <row r="400" s="327" customFormat="true" ht="12.75" hidden="false" customHeight="false" outlineLevel="0" collapsed="false">
      <c r="C400" s="733"/>
      <c r="E400" s="733"/>
      <c r="H400" s="734"/>
    </row>
    <row r="401" s="327" customFormat="true" ht="12.75" hidden="false" customHeight="false" outlineLevel="0" collapsed="false">
      <c r="C401" s="733"/>
      <c r="E401" s="733"/>
      <c r="H401" s="734"/>
    </row>
    <row r="402" s="327" customFormat="true" ht="12.75" hidden="false" customHeight="false" outlineLevel="0" collapsed="false">
      <c r="C402" s="733"/>
      <c r="E402" s="733"/>
      <c r="H402" s="734"/>
    </row>
    <row r="403" s="327" customFormat="true" ht="12.75" hidden="false" customHeight="false" outlineLevel="0" collapsed="false">
      <c r="C403" s="733"/>
      <c r="E403" s="733"/>
      <c r="H403" s="734"/>
    </row>
    <row r="404" s="327" customFormat="true" ht="12.75" hidden="false" customHeight="false" outlineLevel="0" collapsed="false">
      <c r="C404" s="733"/>
      <c r="E404" s="733"/>
      <c r="H404" s="734"/>
    </row>
    <row r="405" s="327" customFormat="true" ht="12.75" hidden="false" customHeight="false" outlineLevel="0" collapsed="false">
      <c r="C405" s="733"/>
      <c r="E405" s="733"/>
      <c r="H405" s="734"/>
    </row>
    <row r="406" s="327" customFormat="true" ht="12.75" hidden="false" customHeight="false" outlineLevel="0" collapsed="false">
      <c r="C406" s="733"/>
      <c r="E406" s="733"/>
      <c r="H406" s="734"/>
    </row>
    <row r="407" s="327" customFormat="true" ht="12.75" hidden="false" customHeight="false" outlineLevel="0" collapsed="false">
      <c r="C407" s="733"/>
      <c r="E407" s="733"/>
      <c r="H407" s="734"/>
    </row>
    <row r="408" s="327" customFormat="true" ht="12.75" hidden="false" customHeight="false" outlineLevel="0" collapsed="false">
      <c r="C408" s="733"/>
      <c r="E408" s="733"/>
      <c r="H408" s="734"/>
    </row>
    <row r="409" s="327" customFormat="true" ht="12.75" hidden="false" customHeight="false" outlineLevel="0" collapsed="false">
      <c r="C409" s="733"/>
      <c r="E409" s="733"/>
      <c r="H409" s="734"/>
    </row>
    <row r="410" s="327" customFormat="true" ht="12.75" hidden="false" customHeight="false" outlineLevel="0" collapsed="false">
      <c r="C410" s="733"/>
      <c r="E410" s="733"/>
      <c r="H410" s="734"/>
    </row>
    <row r="411" s="327" customFormat="true" ht="12.75" hidden="false" customHeight="false" outlineLevel="0" collapsed="false">
      <c r="C411" s="733"/>
      <c r="E411" s="733"/>
      <c r="H411" s="734"/>
    </row>
    <row r="412" s="327" customFormat="true" ht="12.75" hidden="false" customHeight="false" outlineLevel="0" collapsed="false">
      <c r="C412" s="733"/>
      <c r="E412" s="733"/>
      <c r="H412" s="734"/>
    </row>
    <row r="413" s="327" customFormat="true" ht="12.75" hidden="false" customHeight="false" outlineLevel="0" collapsed="false">
      <c r="C413" s="733"/>
      <c r="E413" s="733"/>
      <c r="H413" s="734"/>
    </row>
    <row r="414" s="327" customFormat="true" ht="12.75" hidden="false" customHeight="false" outlineLevel="0" collapsed="false">
      <c r="C414" s="733"/>
      <c r="E414" s="733"/>
      <c r="H414" s="734"/>
    </row>
    <row r="415" s="327" customFormat="true" ht="12.75" hidden="false" customHeight="false" outlineLevel="0" collapsed="false">
      <c r="C415" s="733"/>
      <c r="E415" s="733"/>
      <c r="H415" s="734"/>
    </row>
    <row r="416" s="327" customFormat="true" ht="12.75" hidden="false" customHeight="false" outlineLevel="0" collapsed="false">
      <c r="C416" s="733"/>
      <c r="E416" s="733"/>
      <c r="H416" s="734"/>
    </row>
    <row r="417" s="327" customFormat="true" ht="12.75" hidden="false" customHeight="false" outlineLevel="0" collapsed="false">
      <c r="C417" s="733"/>
      <c r="E417" s="733"/>
      <c r="H417" s="734"/>
    </row>
    <row r="418" s="327" customFormat="true" ht="12.75" hidden="false" customHeight="false" outlineLevel="0" collapsed="false">
      <c r="C418" s="733"/>
      <c r="E418" s="733"/>
      <c r="H418" s="734"/>
    </row>
    <row r="419" s="327" customFormat="true" ht="12.75" hidden="false" customHeight="false" outlineLevel="0" collapsed="false">
      <c r="C419" s="733"/>
      <c r="E419" s="733"/>
      <c r="H419" s="734"/>
    </row>
    <row r="420" s="327" customFormat="true" ht="12.75" hidden="false" customHeight="false" outlineLevel="0" collapsed="false">
      <c r="C420" s="733"/>
      <c r="E420" s="733"/>
      <c r="H420" s="734"/>
    </row>
    <row r="421" s="327" customFormat="true" ht="12.75" hidden="false" customHeight="false" outlineLevel="0" collapsed="false">
      <c r="C421" s="733"/>
      <c r="E421" s="733"/>
      <c r="H421" s="734"/>
    </row>
    <row r="422" s="327" customFormat="true" ht="12.75" hidden="false" customHeight="false" outlineLevel="0" collapsed="false">
      <c r="C422" s="733"/>
      <c r="E422" s="733"/>
      <c r="H422" s="734"/>
    </row>
    <row r="423" s="327" customFormat="true" ht="12.75" hidden="false" customHeight="false" outlineLevel="0" collapsed="false">
      <c r="C423" s="733"/>
      <c r="E423" s="733"/>
      <c r="H423" s="734"/>
    </row>
    <row r="424" s="327" customFormat="true" ht="12.75" hidden="false" customHeight="false" outlineLevel="0" collapsed="false">
      <c r="C424" s="733"/>
      <c r="E424" s="733"/>
      <c r="H424" s="734"/>
    </row>
    <row r="425" s="327" customFormat="true" ht="12.75" hidden="false" customHeight="false" outlineLevel="0" collapsed="false">
      <c r="C425" s="733"/>
      <c r="E425" s="733"/>
      <c r="H425" s="734"/>
    </row>
    <row r="426" s="327" customFormat="true" ht="12.75" hidden="false" customHeight="false" outlineLevel="0" collapsed="false">
      <c r="C426" s="733"/>
      <c r="E426" s="733"/>
      <c r="H426" s="734"/>
    </row>
    <row r="427" s="327" customFormat="true" ht="12.75" hidden="false" customHeight="false" outlineLevel="0" collapsed="false">
      <c r="C427" s="733"/>
      <c r="E427" s="733"/>
      <c r="H427" s="734"/>
    </row>
    <row r="428" s="327" customFormat="true" ht="12.75" hidden="false" customHeight="false" outlineLevel="0" collapsed="false">
      <c r="C428" s="733"/>
      <c r="E428" s="733"/>
      <c r="H428" s="734"/>
    </row>
    <row r="429" s="327" customFormat="true" ht="12.75" hidden="false" customHeight="false" outlineLevel="0" collapsed="false">
      <c r="C429" s="733"/>
      <c r="E429" s="733"/>
      <c r="H429" s="734"/>
    </row>
    <row r="430" s="327" customFormat="true" ht="12.75" hidden="false" customHeight="false" outlineLevel="0" collapsed="false">
      <c r="C430" s="733"/>
      <c r="E430" s="733"/>
      <c r="H430" s="734"/>
    </row>
    <row r="431" s="327" customFormat="true" ht="12.75" hidden="false" customHeight="false" outlineLevel="0" collapsed="false">
      <c r="C431" s="733"/>
      <c r="E431" s="733"/>
      <c r="H431" s="734"/>
    </row>
    <row r="432" s="327" customFormat="true" ht="12.75" hidden="false" customHeight="false" outlineLevel="0" collapsed="false">
      <c r="C432" s="733"/>
      <c r="E432" s="733"/>
      <c r="H432" s="734"/>
    </row>
    <row r="433" s="327" customFormat="true" ht="12.75" hidden="false" customHeight="false" outlineLevel="0" collapsed="false">
      <c r="C433" s="733"/>
      <c r="E433" s="733"/>
      <c r="H433" s="734"/>
    </row>
    <row r="434" s="327" customFormat="true" ht="12.75" hidden="false" customHeight="false" outlineLevel="0" collapsed="false">
      <c r="C434" s="733"/>
      <c r="E434" s="733"/>
      <c r="H434" s="734"/>
    </row>
    <row r="435" s="327" customFormat="true" ht="12.75" hidden="false" customHeight="false" outlineLevel="0" collapsed="false">
      <c r="C435" s="733"/>
      <c r="E435" s="733"/>
      <c r="H435" s="734"/>
    </row>
    <row r="436" s="327" customFormat="true" ht="12.75" hidden="false" customHeight="false" outlineLevel="0" collapsed="false">
      <c r="C436" s="733"/>
      <c r="E436" s="733"/>
      <c r="H436" s="734"/>
    </row>
    <row r="437" s="327" customFormat="true" ht="12.75" hidden="false" customHeight="false" outlineLevel="0" collapsed="false">
      <c r="C437" s="733"/>
      <c r="E437" s="733"/>
      <c r="H437" s="734"/>
    </row>
    <row r="438" s="327" customFormat="true" ht="12.75" hidden="false" customHeight="false" outlineLevel="0" collapsed="false">
      <c r="C438" s="733"/>
      <c r="E438" s="733"/>
      <c r="H438" s="734"/>
    </row>
    <row r="439" s="327" customFormat="true" ht="12.75" hidden="false" customHeight="false" outlineLevel="0" collapsed="false">
      <c r="C439" s="733"/>
      <c r="E439" s="733"/>
      <c r="H439" s="734"/>
    </row>
    <row r="440" s="327" customFormat="true" ht="12.75" hidden="false" customHeight="false" outlineLevel="0" collapsed="false">
      <c r="C440" s="733"/>
      <c r="E440" s="733"/>
      <c r="H440" s="734"/>
    </row>
    <row r="441" s="327" customFormat="true" ht="12.75" hidden="false" customHeight="false" outlineLevel="0" collapsed="false">
      <c r="C441" s="733"/>
      <c r="E441" s="733"/>
      <c r="H441" s="734"/>
    </row>
    <row r="442" s="327" customFormat="true" ht="12.75" hidden="false" customHeight="false" outlineLevel="0" collapsed="false">
      <c r="C442" s="733"/>
      <c r="E442" s="733"/>
      <c r="H442" s="734"/>
    </row>
    <row r="443" s="327" customFormat="true" ht="12.75" hidden="false" customHeight="false" outlineLevel="0" collapsed="false">
      <c r="C443" s="733"/>
      <c r="E443" s="733"/>
      <c r="H443" s="734"/>
    </row>
    <row r="444" s="327" customFormat="true" ht="12.75" hidden="false" customHeight="false" outlineLevel="0" collapsed="false">
      <c r="C444" s="733"/>
      <c r="E444" s="733"/>
      <c r="H444" s="734"/>
    </row>
    <row r="445" s="327" customFormat="true" ht="12.75" hidden="false" customHeight="false" outlineLevel="0" collapsed="false">
      <c r="C445" s="733"/>
      <c r="E445" s="733"/>
      <c r="H445" s="734"/>
    </row>
    <row r="446" s="327" customFormat="true" ht="12.75" hidden="false" customHeight="false" outlineLevel="0" collapsed="false">
      <c r="C446" s="733"/>
      <c r="E446" s="733"/>
      <c r="H446" s="734"/>
    </row>
    <row r="447" s="327" customFormat="true" ht="12.75" hidden="false" customHeight="false" outlineLevel="0" collapsed="false">
      <c r="C447" s="733"/>
      <c r="E447" s="733"/>
      <c r="H447" s="734"/>
    </row>
    <row r="448" s="327" customFormat="true" ht="12.75" hidden="false" customHeight="false" outlineLevel="0" collapsed="false">
      <c r="C448" s="733"/>
      <c r="E448" s="733"/>
      <c r="H448" s="734"/>
    </row>
    <row r="449" s="327" customFormat="true" ht="12.75" hidden="false" customHeight="false" outlineLevel="0" collapsed="false">
      <c r="C449" s="733"/>
      <c r="E449" s="733"/>
      <c r="H449" s="734"/>
    </row>
    <row r="450" s="327" customFormat="true" ht="12.75" hidden="false" customHeight="false" outlineLevel="0" collapsed="false">
      <c r="C450" s="733"/>
      <c r="E450" s="733"/>
      <c r="H450" s="734"/>
    </row>
    <row r="451" s="327" customFormat="true" ht="12.75" hidden="false" customHeight="false" outlineLevel="0" collapsed="false">
      <c r="C451" s="733"/>
      <c r="E451" s="733"/>
      <c r="H451" s="734"/>
    </row>
    <row r="452" s="327" customFormat="true" ht="12.75" hidden="false" customHeight="false" outlineLevel="0" collapsed="false">
      <c r="C452" s="733"/>
      <c r="E452" s="733"/>
      <c r="H452" s="734"/>
    </row>
    <row r="453" s="327" customFormat="true" ht="12.75" hidden="false" customHeight="false" outlineLevel="0" collapsed="false">
      <c r="C453" s="733"/>
      <c r="E453" s="733"/>
      <c r="H453" s="734"/>
    </row>
    <row r="454" s="327" customFormat="true" ht="12.75" hidden="false" customHeight="false" outlineLevel="0" collapsed="false">
      <c r="C454" s="733"/>
      <c r="E454" s="733"/>
      <c r="H454" s="734"/>
    </row>
    <row r="455" s="327" customFormat="true" ht="12.75" hidden="false" customHeight="false" outlineLevel="0" collapsed="false">
      <c r="C455" s="733"/>
      <c r="E455" s="733"/>
      <c r="H455" s="734"/>
    </row>
    <row r="456" s="327" customFormat="true" ht="12.75" hidden="false" customHeight="false" outlineLevel="0" collapsed="false">
      <c r="C456" s="733"/>
      <c r="E456" s="733"/>
      <c r="H456" s="734"/>
    </row>
    <row r="457" s="327" customFormat="true" ht="12.75" hidden="false" customHeight="false" outlineLevel="0" collapsed="false">
      <c r="C457" s="733"/>
      <c r="E457" s="733"/>
      <c r="H457" s="734"/>
    </row>
    <row r="458" s="327" customFormat="true" ht="12.75" hidden="false" customHeight="false" outlineLevel="0" collapsed="false">
      <c r="C458" s="733"/>
      <c r="E458" s="733"/>
      <c r="H458" s="734"/>
    </row>
    <row r="459" s="327" customFormat="true" ht="12.75" hidden="false" customHeight="false" outlineLevel="0" collapsed="false">
      <c r="C459" s="733"/>
      <c r="E459" s="733"/>
      <c r="H459" s="734"/>
    </row>
    <row r="460" s="327" customFormat="true" ht="12.75" hidden="false" customHeight="false" outlineLevel="0" collapsed="false">
      <c r="C460" s="733"/>
      <c r="E460" s="733"/>
      <c r="H460" s="734"/>
    </row>
    <row r="461" s="327" customFormat="true" ht="12.75" hidden="false" customHeight="false" outlineLevel="0" collapsed="false">
      <c r="C461" s="733"/>
      <c r="E461" s="733"/>
      <c r="H461" s="734"/>
    </row>
    <row r="462" s="327" customFormat="true" ht="12.75" hidden="false" customHeight="false" outlineLevel="0" collapsed="false">
      <c r="C462" s="733"/>
      <c r="E462" s="733"/>
      <c r="H462" s="734"/>
    </row>
    <row r="463" s="327" customFormat="true" ht="12.75" hidden="false" customHeight="false" outlineLevel="0" collapsed="false">
      <c r="C463" s="733"/>
      <c r="E463" s="733"/>
      <c r="H463" s="734"/>
    </row>
    <row r="464" s="327" customFormat="true" ht="12.75" hidden="false" customHeight="false" outlineLevel="0" collapsed="false">
      <c r="C464" s="733"/>
      <c r="E464" s="733"/>
      <c r="H464" s="734"/>
    </row>
    <row r="465" s="327" customFormat="true" ht="12.75" hidden="false" customHeight="false" outlineLevel="0" collapsed="false">
      <c r="C465" s="733"/>
      <c r="E465" s="733"/>
      <c r="H465" s="734"/>
    </row>
    <row r="466" s="327" customFormat="true" ht="12.75" hidden="false" customHeight="false" outlineLevel="0" collapsed="false">
      <c r="C466" s="733"/>
      <c r="E466" s="733"/>
      <c r="H466" s="734"/>
    </row>
    <row r="467" s="327" customFormat="true" ht="12.75" hidden="false" customHeight="false" outlineLevel="0" collapsed="false">
      <c r="C467" s="733"/>
      <c r="E467" s="733"/>
      <c r="H467" s="734"/>
    </row>
    <row r="468" s="327" customFormat="true" ht="12.75" hidden="false" customHeight="false" outlineLevel="0" collapsed="false">
      <c r="C468" s="733"/>
      <c r="E468" s="733"/>
      <c r="H468" s="734"/>
    </row>
    <row r="469" s="327" customFormat="true" ht="12.75" hidden="false" customHeight="false" outlineLevel="0" collapsed="false">
      <c r="C469" s="733"/>
      <c r="E469" s="733"/>
      <c r="H469" s="734"/>
    </row>
    <row r="470" s="327" customFormat="true" ht="12.75" hidden="false" customHeight="false" outlineLevel="0" collapsed="false">
      <c r="C470" s="733"/>
      <c r="E470" s="733"/>
      <c r="H470" s="734"/>
    </row>
    <row r="471" s="327" customFormat="true" ht="12.75" hidden="false" customHeight="false" outlineLevel="0" collapsed="false">
      <c r="C471" s="733"/>
      <c r="E471" s="733"/>
      <c r="H471" s="734"/>
    </row>
    <row r="472" s="327" customFormat="true" ht="12.75" hidden="false" customHeight="false" outlineLevel="0" collapsed="false">
      <c r="C472" s="733"/>
      <c r="E472" s="733"/>
      <c r="H472" s="734"/>
    </row>
    <row r="473" s="327" customFormat="true" ht="12.75" hidden="false" customHeight="false" outlineLevel="0" collapsed="false">
      <c r="C473" s="733"/>
      <c r="E473" s="733"/>
      <c r="H473" s="734"/>
    </row>
    <row r="474" s="327" customFormat="true" ht="12.75" hidden="false" customHeight="false" outlineLevel="0" collapsed="false">
      <c r="C474" s="733"/>
      <c r="E474" s="733"/>
      <c r="H474" s="734"/>
    </row>
    <row r="475" s="327" customFormat="true" ht="12.75" hidden="false" customHeight="false" outlineLevel="0" collapsed="false">
      <c r="C475" s="733"/>
      <c r="E475" s="733"/>
      <c r="H475" s="734"/>
    </row>
    <row r="476" s="327" customFormat="true" ht="12.75" hidden="false" customHeight="false" outlineLevel="0" collapsed="false">
      <c r="C476" s="733"/>
      <c r="E476" s="733"/>
      <c r="H476" s="734"/>
    </row>
    <row r="477" s="327" customFormat="true" ht="12.75" hidden="false" customHeight="false" outlineLevel="0" collapsed="false">
      <c r="C477" s="733"/>
      <c r="E477" s="733"/>
      <c r="H477" s="734"/>
    </row>
    <row r="478" s="327" customFormat="true" ht="12.75" hidden="false" customHeight="false" outlineLevel="0" collapsed="false">
      <c r="C478" s="733"/>
      <c r="E478" s="733"/>
      <c r="H478" s="734"/>
    </row>
    <row r="479" s="327" customFormat="true" ht="12.75" hidden="false" customHeight="false" outlineLevel="0" collapsed="false">
      <c r="C479" s="733"/>
      <c r="E479" s="733"/>
      <c r="H479" s="734"/>
    </row>
    <row r="480" s="327" customFormat="true" ht="12.75" hidden="false" customHeight="false" outlineLevel="0" collapsed="false">
      <c r="C480" s="733"/>
      <c r="E480" s="733"/>
      <c r="H480" s="734"/>
    </row>
    <row r="481" s="327" customFormat="true" ht="12.75" hidden="false" customHeight="false" outlineLevel="0" collapsed="false">
      <c r="C481" s="733"/>
      <c r="E481" s="733"/>
      <c r="H481" s="734"/>
    </row>
    <row r="482" s="327" customFormat="true" ht="12.75" hidden="false" customHeight="false" outlineLevel="0" collapsed="false">
      <c r="C482" s="733"/>
      <c r="E482" s="733"/>
      <c r="H482" s="734"/>
    </row>
    <row r="483" s="327" customFormat="true" ht="12.75" hidden="false" customHeight="false" outlineLevel="0" collapsed="false">
      <c r="C483" s="733"/>
      <c r="E483" s="733"/>
      <c r="H483" s="734"/>
    </row>
    <row r="484" s="327" customFormat="true" ht="12.75" hidden="false" customHeight="false" outlineLevel="0" collapsed="false">
      <c r="C484" s="733"/>
      <c r="E484" s="733"/>
      <c r="H484" s="734"/>
    </row>
    <row r="485" s="327" customFormat="true" ht="12.75" hidden="false" customHeight="false" outlineLevel="0" collapsed="false">
      <c r="C485" s="733"/>
      <c r="E485" s="733"/>
      <c r="H485" s="734"/>
    </row>
    <row r="486" s="327" customFormat="true" ht="12.75" hidden="false" customHeight="false" outlineLevel="0" collapsed="false">
      <c r="C486" s="733"/>
      <c r="E486" s="733"/>
      <c r="H486" s="734"/>
    </row>
    <row r="487" s="327" customFormat="true" ht="12.75" hidden="false" customHeight="false" outlineLevel="0" collapsed="false">
      <c r="C487" s="733"/>
      <c r="E487" s="733"/>
      <c r="H487" s="734"/>
    </row>
    <row r="488" s="327" customFormat="true" ht="12.75" hidden="false" customHeight="false" outlineLevel="0" collapsed="false">
      <c r="C488" s="733"/>
      <c r="E488" s="733"/>
      <c r="H488" s="734"/>
    </row>
    <row r="489" s="327" customFormat="true" ht="12.75" hidden="false" customHeight="false" outlineLevel="0" collapsed="false">
      <c r="C489" s="733"/>
      <c r="E489" s="733"/>
      <c r="H489" s="734"/>
    </row>
    <row r="490" s="327" customFormat="true" ht="12.75" hidden="false" customHeight="false" outlineLevel="0" collapsed="false">
      <c r="C490" s="733"/>
      <c r="E490" s="733"/>
      <c r="H490" s="734"/>
    </row>
    <row r="491" s="327" customFormat="true" ht="12.75" hidden="false" customHeight="false" outlineLevel="0" collapsed="false">
      <c r="C491" s="733"/>
      <c r="E491" s="733"/>
      <c r="H491" s="734"/>
    </row>
    <row r="492" s="327" customFormat="true" ht="12.75" hidden="false" customHeight="false" outlineLevel="0" collapsed="false">
      <c r="C492" s="733"/>
      <c r="E492" s="733"/>
      <c r="H492" s="734"/>
    </row>
    <row r="493" s="327" customFormat="true" ht="12.75" hidden="false" customHeight="false" outlineLevel="0" collapsed="false">
      <c r="C493" s="733"/>
      <c r="E493" s="733"/>
      <c r="H493" s="734"/>
    </row>
    <row r="494" s="327" customFormat="true" ht="12.75" hidden="false" customHeight="false" outlineLevel="0" collapsed="false">
      <c r="C494" s="733"/>
      <c r="E494" s="733"/>
      <c r="H494" s="734"/>
    </row>
    <row r="495" s="327" customFormat="true" ht="12.75" hidden="false" customHeight="false" outlineLevel="0" collapsed="false">
      <c r="C495" s="733"/>
      <c r="E495" s="733"/>
      <c r="H495" s="734"/>
    </row>
    <row r="496" s="327" customFormat="true" ht="12.75" hidden="false" customHeight="false" outlineLevel="0" collapsed="false">
      <c r="C496" s="733"/>
      <c r="E496" s="733"/>
      <c r="H496" s="734"/>
    </row>
    <row r="497" s="327" customFormat="true" ht="12.75" hidden="false" customHeight="false" outlineLevel="0" collapsed="false">
      <c r="C497" s="733"/>
      <c r="E497" s="733"/>
      <c r="H497" s="734"/>
    </row>
    <row r="498" s="327" customFormat="true" ht="12.75" hidden="false" customHeight="false" outlineLevel="0" collapsed="false">
      <c r="C498" s="733"/>
      <c r="E498" s="733"/>
      <c r="H498" s="734"/>
    </row>
    <row r="499" s="327" customFormat="true" ht="12.75" hidden="false" customHeight="false" outlineLevel="0" collapsed="false">
      <c r="C499" s="733"/>
      <c r="E499" s="733"/>
      <c r="H499" s="734"/>
    </row>
    <row r="500" s="327" customFormat="true" ht="12.75" hidden="false" customHeight="false" outlineLevel="0" collapsed="false">
      <c r="C500" s="733"/>
      <c r="E500" s="733"/>
      <c r="H500" s="734"/>
    </row>
    <row r="501" s="327" customFormat="true" ht="12.75" hidden="false" customHeight="false" outlineLevel="0" collapsed="false">
      <c r="C501" s="733"/>
      <c r="E501" s="733"/>
      <c r="H501" s="734"/>
    </row>
    <row r="502" s="327" customFormat="true" ht="12.75" hidden="false" customHeight="false" outlineLevel="0" collapsed="false">
      <c r="C502" s="733"/>
      <c r="E502" s="733"/>
      <c r="H502" s="734"/>
    </row>
    <row r="503" s="327" customFormat="true" ht="12.75" hidden="false" customHeight="false" outlineLevel="0" collapsed="false">
      <c r="C503" s="733"/>
      <c r="E503" s="733"/>
      <c r="H503" s="734"/>
    </row>
    <row r="504" s="327" customFormat="true" ht="12.75" hidden="false" customHeight="false" outlineLevel="0" collapsed="false">
      <c r="C504" s="733"/>
      <c r="E504" s="733"/>
      <c r="H504" s="734"/>
    </row>
    <row r="505" s="327" customFormat="true" ht="12.75" hidden="false" customHeight="false" outlineLevel="0" collapsed="false">
      <c r="C505" s="733"/>
      <c r="E505" s="733"/>
      <c r="H505" s="734"/>
    </row>
    <row r="506" s="327" customFormat="true" ht="12.75" hidden="false" customHeight="false" outlineLevel="0" collapsed="false">
      <c r="C506" s="733"/>
      <c r="E506" s="733"/>
      <c r="H506" s="734"/>
    </row>
    <row r="507" s="327" customFormat="true" ht="12.75" hidden="false" customHeight="false" outlineLevel="0" collapsed="false">
      <c r="C507" s="733"/>
      <c r="E507" s="733"/>
      <c r="H507" s="734"/>
    </row>
    <row r="508" s="327" customFormat="true" ht="12.75" hidden="false" customHeight="false" outlineLevel="0" collapsed="false">
      <c r="C508" s="733"/>
      <c r="E508" s="733"/>
      <c r="H508" s="734"/>
    </row>
    <row r="509" s="327" customFormat="true" ht="12.75" hidden="false" customHeight="false" outlineLevel="0" collapsed="false">
      <c r="C509" s="733"/>
      <c r="E509" s="733"/>
      <c r="H509" s="734"/>
    </row>
    <row r="510" s="327" customFormat="true" ht="12.75" hidden="false" customHeight="false" outlineLevel="0" collapsed="false">
      <c r="C510" s="733"/>
      <c r="E510" s="733"/>
      <c r="H510" s="734"/>
    </row>
    <row r="511" s="327" customFormat="true" ht="12.75" hidden="false" customHeight="false" outlineLevel="0" collapsed="false">
      <c r="C511" s="733"/>
      <c r="E511" s="733"/>
      <c r="H511" s="734"/>
    </row>
    <row r="512" s="327" customFormat="true" ht="12.75" hidden="false" customHeight="false" outlineLevel="0" collapsed="false">
      <c r="C512" s="733"/>
      <c r="E512" s="733"/>
      <c r="H512" s="734"/>
    </row>
    <row r="513" s="327" customFormat="true" ht="12.75" hidden="false" customHeight="false" outlineLevel="0" collapsed="false">
      <c r="C513" s="733"/>
      <c r="E513" s="733"/>
      <c r="H513" s="734"/>
    </row>
    <row r="514" s="327" customFormat="true" ht="12.75" hidden="false" customHeight="false" outlineLevel="0" collapsed="false">
      <c r="C514" s="733"/>
      <c r="E514" s="733"/>
      <c r="H514" s="734"/>
    </row>
    <row r="515" s="327" customFormat="true" ht="12.75" hidden="false" customHeight="false" outlineLevel="0" collapsed="false">
      <c r="C515" s="733"/>
      <c r="E515" s="733"/>
      <c r="H515" s="734"/>
    </row>
    <row r="516" s="327" customFormat="true" ht="12.75" hidden="false" customHeight="false" outlineLevel="0" collapsed="false">
      <c r="C516" s="733"/>
      <c r="E516" s="733"/>
      <c r="H516" s="734"/>
    </row>
    <row r="517" s="327" customFormat="true" ht="12.75" hidden="false" customHeight="false" outlineLevel="0" collapsed="false">
      <c r="C517" s="733"/>
      <c r="E517" s="733"/>
      <c r="H517" s="734"/>
    </row>
    <row r="518" s="327" customFormat="true" ht="12.75" hidden="false" customHeight="false" outlineLevel="0" collapsed="false">
      <c r="C518" s="733"/>
      <c r="E518" s="733"/>
      <c r="H518" s="734"/>
    </row>
    <row r="519" s="327" customFormat="true" ht="12.75" hidden="false" customHeight="false" outlineLevel="0" collapsed="false">
      <c r="C519" s="733"/>
      <c r="E519" s="733"/>
      <c r="H519" s="734"/>
    </row>
    <row r="520" s="327" customFormat="true" ht="12.75" hidden="false" customHeight="false" outlineLevel="0" collapsed="false">
      <c r="C520" s="733"/>
      <c r="E520" s="733"/>
      <c r="H520" s="734"/>
    </row>
    <row r="521" s="327" customFormat="true" ht="12.75" hidden="false" customHeight="false" outlineLevel="0" collapsed="false">
      <c r="C521" s="733"/>
      <c r="E521" s="733"/>
      <c r="H521" s="734"/>
    </row>
    <row r="522" s="327" customFormat="true" ht="12.75" hidden="false" customHeight="false" outlineLevel="0" collapsed="false">
      <c r="C522" s="733"/>
      <c r="E522" s="733"/>
      <c r="H522" s="734"/>
    </row>
    <row r="523" s="327" customFormat="true" ht="12.75" hidden="false" customHeight="false" outlineLevel="0" collapsed="false">
      <c r="C523" s="733"/>
      <c r="E523" s="733"/>
      <c r="H523" s="734"/>
    </row>
    <row r="524" s="327" customFormat="true" ht="12.75" hidden="false" customHeight="false" outlineLevel="0" collapsed="false">
      <c r="C524" s="733"/>
      <c r="E524" s="733"/>
      <c r="H524" s="734"/>
    </row>
    <row r="525" s="327" customFormat="true" ht="12.75" hidden="false" customHeight="false" outlineLevel="0" collapsed="false">
      <c r="C525" s="733"/>
      <c r="E525" s="733"/>
      <c r="H525" s="734"/>
    </row>
    <row r="526" s="327" customFormat="true" ht="12.75" hidden="false" customHeight="false" outlineLevel="0" collapsed="false">
      <c r="C526" s="733"/>
      <c r="E526" s="733"/>
      <c r="H526" s="734"/>
    </row>
    <row r="527" s="327" customFormat="true" ht="12.75" hidden="false" customHeight="false" outlineLevel="0" collapsed="false">
      <c r="C527" s="733"/>
      <c r="E527" s="733"/>
      <c r="H527" s="734"/>
    </row>
    <row r="528" s="327" customFormat="true" ht="12.75" hidden="false" customHeight="false" outlineLevel="0" collapsed="false">
      <c r="C528" s="733"/>
      <c r="E528" s="733"/>
      <c r="H528" s="734"/>
    </row>
    <row r="529" s="327" customFormat="true" ht="12.75" hidden="false" customHeight="false" outlineLevel="0" collapsed="false">
      <c r="C529" s="733"/>
      <c r="E529" s="733"/>
      <c r="H529" s="734"/>
    </row>
    <row r="530" s="327" customFormat="true" ht="12.75" hidden="false" customHeight="false" outlineLevel="0" collapsed="false">
      <c r="C530" s="733"/>
      <c r="E530" s="733"/>
      <c r="H530" s="734"/>
    </row>
    <row r="531" s="327" customFormat="true" ht="12.75" hidden="false" customHeight="false" outlineLevel="0" collapsed="false">
      <c r="C531" s="733"/>
      <c r="E531" s="733"/>
      <c r="H531" s="734"/>
    </row>
    <row r="532" s="327" customFormat="true" ht="12.75" hidden="false" customHeight="false" outlineLevel="0" collapsed="false">
      <c r="C532" s="733"/>
      <c r="E532" s="733"/>
      <c r="H532" s="734"/>
    </row>
    <row r="533" s="327" customFormat="true" ht="12.75" hidden="false" customHeight="false" outlineLevel="0" collapsed="false">
      <c r="C533" s="733"/>
      <c r="E533" s="733"/>
      <c r="H533" s="734"/>
    </row>
    <row r="534" s="327" customFormat="true" ht="12.75" hidden="false" customHeight="false" outlineLevel="0" collapsed="false">
      <c r="C534" s="733"/>
      <c r="E534" s="733"/>
      <c r="H534" s="734"/>
    </row>
    <row r="535" s="327" customFormat="true" ht="12.75" hidden="false" customHeight="false" outlineLevel="0" collapsed="false">
      <c r="C535" s="733"/>
      <c r="E535" s="733"/>
      <c r="H535" s="734"/>
    </row>
    <row r="536" s="327" customFormat="true" ht="12.75" hidden="false" customHeight="false" outlineLevel="0" collapsed="false">
      <c r="C536" s="733"/>
      <c r="E536" s="733"/>
      <c r="H536" s="734"/>
    </row>
    <row r="537" s="327" customFormat="true" ht="12.75" hidden="false" customHeight="false" outlineLevel="0" collapsed="false">
      <c r="C537" s="733"/>
      <c r="E537" s="733"/>
      <c r="H537" s="734"/>
    </row>
    <row r="538" s="327" customFormat="true" ht="12.75" hidden="false" customHeight="false" outlineLevel="0" collapsed="false">
      <c r="C538" s="733"/>
      <c r="E538" s="733"/>
      <c r="H538" s="734"/>
    </row>
    <row r="539" s="327" customFormat="true" ht="12.75" hidden="false" customHeight="false" outlineLevel="0" collapsed="false">
      <c r="C539" s="733"/>
      <c r="E539" s="733"/>
      <c r="H539" s="734"/>
    </row>
    <row r="540" s="327" customFormat="true" ht="12.75" hidden="false" customHeight="false" outlineLevel="0" collapsed="false">
      <c r="C540" s="733"/>
      <c r="E540" s="733"/>
      <c r="H540" s="734"/>
    </row>
    <row r="541" s="327" customFormat="true" ht="12.75" hidden="false" customHeight="false" outlineLevel="0" collapsed="false">
      <c r="C541" s="733"/>
      <c r="E541" s="733"/>
      <c r="H541" s="734"/>
    </row>
    <row r="542" s="327" customFormat="true" ht="12.75" hidden="false" customHeight="false" outlineLevel="0" collapsed="false">
      <c r="C542" s="733"/>
      <c r="E542" s="733"/>
      <c r="H542" s="734"/>
    </row>
    <row r="543" s="327" customFormat="true" ht="12.75" hidden="false" customHeight="false" outlineLevel="0" collapsed="false">
      <c r="C543" s="733"/>
      <c r="E543" s="733"/>
      <c r="H543" s="734"/>
    </row>
    <row r="544" s="327" customFormat="true" ht="12.75" hidden="false" customHeight="false" outlineLevel="0" collapsed="false">
      <c r="C544" s="733"/>
      <c r="E544" s="733"/>
      <c r="H544" s="734"/>
    </row>
    <row r="545" s="327" customFormat="true" ht="12.75" hidden="false" customHeight="false" outlineLevel="0" collapsed="false">
      <c r="C545" s="733"/>
      <c r="E545" s="733"/>
      <c r="H545" s="734"/>
    </row>
    <row r="546" s="327" customFormat="true" ht="12.75" hidden="false" customHeight="false" outlineLevel="0" collapsed="false">
      <c r="C546" s="733"/>
      <c r="E546" s="733"/>
      <c r="H546" s="734"/>
    </row>
    <row r="547" s="327" customFormat="true" ht="12.75" hidden="false" customHeight="false" outlineLevel="0" collapsed="false">
      <c r="C547" s="733"/>
      <c r="E547" s="733"/>
      <c r="H547" s="734"/>
    </row>
    <row r="548" s="327" customFormat="true" ht="12.75" hidden="false" customHeight="false" outlineLevel="0" collapsed="false">
      <c r="C548" s="733"/>
      <c r="E548" s="733"/>
      <c r="H548" s="734"/>
    </row>
    <row r="549" s="327" customFormat="true" ht="12.75" hidden="false" customHeight="false" outlineLevel="0" collapsed="false">
      <c r="C549" s="733"/>
      <c r="E549" s="733"/>
      <c r="H549" s="734"/>
    </row>
    <row r="550" s="327" customFormat="true" ht="12.75" hidden="false" customHeight="false" outlineLevel="0" collapsed="false">
      <c r="C550" s="733"/>
      <c r="E550" s="733"/>
      <c r="H550" s="734"/>
    </row>
    <row r="551" s="327" customFormat="true" ht="12.75" hidden="false" customHeight="false" outlineLevel="0" collapsed="false">
      <c r="C551" s="733"/>
      <c r="E551" s="733"/>
      <c r="H551" s="734"/>
    </row>
    <row r="552" s="327" customFormat="true" ht="12.75" hidden="false" customHeight="false" outlineLevel="0" collapsed="false">
      <c r="C552" s="733"/>
      <c r="E552" s="733"/>
      <c r="H552" s="734"/>
    </row>
    <row r="553" s="327" customFormat="true" ht="12.75" hidden="false" customHeight="false" outlineLevel="0" collapsed="false">
      <c r="C553" s="733"/>
      <c r="E553" s="733"/>
      <c r="H553" s="734"/>
    </row>
    <row r="554" s="327" customFormat="true" ht="12.75" hidden="false" customHeight="false" outlineLevel="0" collapsed="false">
      <c r="C554" s="733"/>
      <c r="E554" s="733"/>
      <c r="H554" s="734"/>
    </row>
    <row r="555" s="327" customFormat="true" ht="12.75" hidden="false" customHeight="false" outlineLevel="0" collapsed="false">
      <c r="C555" s="733"/>
      <c r="E555" s="733"/>
      <c r="H555" s="734"/>
    </row>
    <row r="556" s="327" customFormat="true" ht="12.75" hidden="false" customHeight="false" outlineLevel="0" collapsed="false">
      <c r="C556" s="733"/>
      <c r="E556" s="733"/>
      <c r="H556" s="734"/>
    </row>
    <row r="557" s="327" customFormat="true" ht="12.75" hidden="false" customHeight="false" outlineLevel="0" collapsed="false">
      <c r="C557" s="733"/>
      <c r="E557" s="733"/>
      <c r="H557" s="734"/>
    </row>
    <row r="558" s="327" customFormat="true" ht="12.75" hidden="false" customHeight="false" outlineLevel="0" collapsed="false">
      <c r="C558" s="733"/>
      <c r="E558" s="733"/>
      <c r="H558" s="734"/>
    </row>
    <row r="559" s="327" customFormat="true" ht="12.75" hidden="false" customHeight="false" outlineLevel="0" collapsed="false">
      <c r="C559" s="733"/>
      <c r="E559" s="733"/>
      <c r="H559" s="734"/>
    </row>
    <row r="560" s="327" customFormat="true" ht="12.75" hidden="false" customHeight="false" outlineLevel="0" collapsed="false">
      <c r="C560" s="733"/>
      <c r="E560" s="733"/>
      <c r="H560" s="734"/>
    </row>
    <row r="561" s="327" customFormat="true" ht="12.75" hidden="false" customHeight="false" outlineLevel="0" collapsed="false">
      <c r="C561" s="733"/>
      <c r="E561" s="733"/>
      <c r="H561" s="734"/>
    </row>
    <row r="562" s="327" customFormat="true" ht="12.75" hidden="false" customHeight="false" outlineLevel="0" collapsed="false">
      <c r="C562" s="733"/>
      <c r="E562" s="733"/>
      <c r="H562" s="734"/>
    </row>
    <row r="563" s="327" customFormat="true" ht="12.75" hidden="false" customHeight="false" outlineLevel="0" collapsed="false">
      <c r="C563" s="733"/>
      <c r="E563" s="733"/>
      <c r="H563" s="734"/>
    </row>
    <row r="564" s="327" customFormat="true" ht="12.75" hidden="false" customHeight="false" outlineLevel="0" collapsed="false">
      <c r="C564" s="733"/>
      <c r="E564" s="733"/>
      <c r="H564" s="734"/>
    </row>
    <row r="565" s="327" customFormat="true" ht="12.75" hidden="false" customHeight="false" outlineLevel="0" collapsed="false">
      <c r="C565" s="733"/>
      <c r="E565" s="733"/>
      <c r="H565" s="734"/>
    </row>
    <row r="566" s="327" customFormat="true" ht="12.75" hidden="false" customHeight="false" outlineLevel="0" collapsed="false">
      <c r="C566" s="733"/>
      <c r="E566" s="733"/>
      <c r="H566" s="734"/>
    </row>
    <row r="567" s="327" customFormat="true" ht="12.75" hidden="false" customHeight="false" outlineLevel="0" collapsed="false">
      <c r="C567" s="733"/>
      <c r="E567" s="733"/>
      <c r="H567" s="734"/>
    </row>
    <row r="568" s="327" customFormat="true" ht="12.75" hidden="false" customHeight="false" outlineLevel="0" collapsed="false">
      <c r="C568" s="733"/>
      <c r="E568" s="733"/>
      <c r="H568" s="734"/>
    </row>
    <row r="569" s="327" customFormat="true" ht="12.75" hidden="false" customHeight="false" outlineLevel="0" collapsed="false">
      <c r="C569" s="733"/>
      <c r="E569" s="733"/>
      <c r="H569" s="734"/>
    </row>
    <row r="570" s="327" customFormat="true" ht="12.75" hidden="false" customHeight="false" outlineLevel="0" collapsed="false">
      <c r="C570" s="733"/>
      <c r="E570" s="733"/>
      <c r="H570" s="734"/>
    </row>
    <row r="571" s="327" customFormat="true" ht="12.75" hidden="false" customHeight="false" outlineLevel="0" collapsed="false">
      <c r="C571" s="733"/>
      <c r="E571" s="733"/>
      <c r="H571" s="734"/>
    </row>
    <row r="572" s="327" customFormat="true" ht="12.75" hidden="false" customHeight="false" outlineLevel="0" collapsed="false">
      <c r="C572" s="733"/>
      <c r="E572" s="733"/>
      <c r="H572" s="734"/>
    </row>
    <row r="573" s="327" customFormat="true" ht="12.75" hidden="false" customHeight="false" outlineLevel="0" collapsed="false">
      <c r="C573" s="733"/>
      <c r="E573" s="733"/>
      <c r="H573" s="734"/>
    </row>
    <row r="574" s="327" customFormat="true" ht="12.75" hidden="false" customHeight="false" outlineLevel="0" collapsed="false">
      <c r="C574" s="733"/>
      <c r="E574" s="733"/>
      <c r="H574" s="734"/>
    </row>
    <row r="575" s="327" customFormat="true" ht="12.75" hidden="false" customHeight="false" outlineLevel="0" collapsed="false">
      <c r="C575" s="733"/>
      <c r="E575" s="733"/>
      <c r="H575" s="734"/>
    </row>
    <row r="576" s="327" customFormat="true" ht="12.75" hidden="false" customHeight="false" outlineLevel="0" collapsed="false">
      <c r="C576" s="733"/>
      <c r="E576" s="733"/>
      <c r="H576" s="734"/>
    </row>
    <row r="577" s="327" customFormat="true" ht="12.75" hidden="false" customHeight="false" outlineLevel="0" collapsed="false">
      <c r="C577" s="733"/>
      <c r="E577" s="733"/>
      <c r="H577" s="734"/>
    </row>
    <row r="578" s="327" customFormat="true" ht="12.75" hidden="false" customHeight="false" outlineLevel="0" collapsed="false">
      <c r="C578" s="733"/>
      <c r="E578" s="733"/>
      <c r="H578" s="734"/>
    </row>
    <row r="579" s="327" customFormat="true" ht="12.75" hidden="false" customHeight="false" outlineLevel="0" collapsed="false">
      <c r="C579" s="733"/>
      <c r="E579" s="733"/>
      <c r="H579" s="734"/>
    </row>
    <row r="580" s="327" customFormat="true" ht="12.75" hidden="false" customHeight="false" outlineLevel="0" collapsed="false">
      <c r="C580" s="733"/>
      <c r="E580" s="733"/>
      <c r="H580" s="734"/>
    </row>
    <row r="581" s="327" customFormat="true" ht="12.75" hidden="false" customHeight="false" outlineLevel="0" collapsed="false">
      <c r="C581" s="733"/>
      <c r="E581" s="733"/>
      <c r="H581" s="734"/>
    </row>
    <row r="582" s="327" customFormat="true" ht="12.75" hidden="false" customHeight="false" outlineLevel="0" collapsed="false">
      <c r="C582" s="733"/>
      <c r="E582" s="733"/>
      <c r="H582" s="734"/>
    </row>
    <row r="583" s="327" customFormat="true" ht="12.75" hidden="false" customHeight="false" outlineLevel="0" collapsed="false">
      <c r="C583" s="733"/>
      <c r="E583" s="733"/>
      <c r="H583" s="734"/>
    </row>
    <row r="584" s="327" customFormat="true" ht="12.75" hidden="false" customHeight="false" outlineLevel="0" collapsed="false">
      <c r="C584" s="733"/>
      <c r="E584" s="733"/>
      <c r="H584" s="734"/>
    </row>
    <row r="585" s="327" customFormat="true" ht="12.75" hidden="false" customHeight="false" outlineLevel="0" collapsed="false">
      <c r="C585" s="733"/>
      <c r="E585" s="733"/>
      <c r="H585" s="734"/>
    </row>
    <row r="586" s="327" customFormat="true" ht="12.75" hidden="false" customHeight="false" outlineLevel="0" collapsed="false">
      <c r="C586" s="733"/>
      <c r="E586" s="733"/>
      <c r="H586" s="734"/>
    </row>
    <row r="587" s="327" customFormat="true" ht="12.75" hidden="false" customHeight="false" outlineLevel="0" collapsed="false">
      <c r="C587" s="733"/>
      <c r="E587" s="733"/>
      <c r="H587" s="734"/>
    </row>
    <row r="588" s="327" customFormat="true" ht="12.75" hidden="false" customHeight="false" outlineLevel="0" collapsed="false">
      <c r="C588" s="733"/>
      <c r="E588" s="733"/>
      <c r="H588" s="734"/>
    </row>
    <row r="589" s="327" customFormat="true" ht="12.75" hidden="false" customHeight="false" outlineLevel="0" collapsed="false">
      <c r="C589" s="733"/>
      <c r="E589" s="733"/>
      <c r="H589" s="734"/>
    </row>
    <row r="590" s="327" customFormat="true" ht="12.75" hidden="false" customHeight="false" outlineLevel="0" collapsed="false">
      <c r="C590" s="733"/>
      <c r="E590" s="733"/>
      <c r="H590" s="734"/>
    </row>
    <row r="591" s="327" customFormat="true" ht="12.75" hidden="false" customHeight="false" outlineLevel="0" collapsed="false">
      <c r="C591" s="733"/>
      <c r="E591" s="733"/>
      <c r="H591" s="734"/>
    </row>
    <row r="592" s="327" customFormat="true" ht="12.75" hidden="false" customHeight="false" outlineLevel="0" collapsed="false">
      <c r="C592" s="733"/>
      <c r="E592" s="733"/>
      <c r="H592" s="734"/>
    </row>
    <row r="593" s="327" customFormat="true" ht="12.75" hidden="false" customHeight="false" outlineLevel="0" collapsed="false">
      <c r="C593" s="733"/>
      <c r="E593" s="733"/>
      <c r="H593" s="734"/>
    </row>
    <row r="594" s="327" customFormat="true" ht="12.75" hidden="false" customHeight="false" outlineLevel="0" collapsed="false">
      <c r="C594" s="733"/>
      <c r="E594" s="733"/>
      <c r="H594" s="734"/>
    </row>
    <row r="595" s="327" customFormat="true" ht="12.75" hidden="false" customHeight="false" outlineLevel="0" collapsed="false">
      <c r="C595" s="733"/>
      <c r="E595" s="733"/>
      <c r="H595" s="734"/>
    </row>
    <row r="596" s="327" customFormat="true" ht="12.75" hidden="false" customHeight="false" outlineLevel="0" collapsed="false">
      <c r="C596" s="733"/>
      <c r="E596" s="733"/>
      <c r="H596" s="734"/>
    </row>
    <row r="597" s="327" customFormat="true" ht="12.75" hidden="false" customHeight="false" outlineLevel="0" collapsed="false">
      <c r="C597" s="733"/>
      <c r="E597" s="733"/>
      <c r="H597" s="734"/>
    </row>
    <row r="598" s="327" customFormat="true" ht="12.75" hidden="false" customHeight="false" outlineLevel="0" collapsed="false">
      <c r="C598" s="733"/>
      <c r="E598" s="733"/>
      <c r="H598" s="734"/>
    </row>
    <row r="599" s="327" customFormat="true" ht="12.75" hidden="false" customHeight="false" outlineLevel="0" collapsed="false">
      <c r="C599" s="733"/>
      <c r="E599" s="733"/>
      <c r="H599" s="734"/>
    </row>
    <row r="600" s="327" customFormat="true" ht="12.75" hidden="false" customHeight="false" outlineLevel="0" collapsed="false">
      <c r="C600" s="733"/>
      <c r="E600" s="733"/>
      <c r="H600" s="734"/>
    </row>
    <row r="601" s="327" customFormat="true" ht="12.75" hidden="false" customHeight="false" outlineLevel="0" collapsed="false">
      <c r="C601" s="733"/>
      <c r="E601" s="733"/>
      <c r="H601" s="734"/>
    </row>
    <row r="602" s="327" customFormat="true" ht="12.75" hidden="false" customHeight="false" outlineLevel="0" collapsed="false">
      <c r="C602" s="733"/>
      <c r="E602" s="733"/>
      <c r="H602" s="734"/>
    </row>
    <row r="603" s="327" customFormat="true" ht="12.75" hidden="false" customHeight="false" outlineLevel="0" collapsed="false">
      <c r="C603" s="733"/>
      <c r="E603" s="733"/>
      <c r="H603" s="734"/>
    </row>
    <row r="604" s="327" customFormat="true" ht="12.75" hidden="false" customHeight="false" outlineLevel="0" collapsed="false">
      <c r="C604" s="733"/>
      <c r="E604" s="733"/>
      <c r="H604" s="734"/>
    </row>
    <row r="605" s="327" customFormat="true" ht="12.75" hidden="false" customHeight="false" outlineLevel="0" collapsed="false">
      <c r="C605" s="733"/>
      <c r="E605" s="733"/>
      <c r="H605" s="734"/>
    </row>
    <row r="606" s="327" customFormat="true" ht="12.75" hidden="false" customHeight="false" outlineLevel="0" collapsed="false">
      <c r="C606" s="733"/>
      <c r="E606" s="733"/>
      <c r="H606" s="734"/>
    </row>
    <row r="607" s="327" customFormat="true" ht="12.75" hidden="false" customHeight="false" outlineLevel="0" collapsed="false">
      <c r="C607" s="733"/>
      <c r="E607" s="733"/>
      <c r="H607" s="734"/>
    </row>
    <row r="608" s="327" customFormat="true" ht="12.75" hidden="false" customHeight="false" outlineLevel="0" collapsed="false">
      <c r="C608" s="733"/>
      <c r="E608" s="733"/>
      <c r="H608" s="734"/>
    </row>
    <row r="609" s="327" customFormat="true" ht="12.75" hidden="false" customHeight="false" outlineLevel="0" collapsed="false">
      <c r="C609" s="733"/>
      <c r="E609" s="733"/>
      <c r="H609" s="734"/>
    </row>
    <row r="610" s="327" customFormat="true" ht="12.75" hidden="false" customHeight="false" outlineLevel="0" collapsed="false">
      <c r="C610" s="733"/>
      <c r="E610" s="733"/>
      <c r="H610" s="734"/>
    </row>
    <row r="611" s="327" customFormat="true" ht="12.75" hidden="false" customHeight="false" outlineLevel="0" collapsed="false">
      <c r="C611" s="733"/>
      <c r="E611" s="733"/>
      <c r="H611" s="734"/>
    </row>
    <row r="612" s="327" customFormat="true" ht="12.75" hidden="false" customHeight="false" outlineLevel="0" collapsed="false">
      <c r="C612" s="733"/>
      <c r="E612" s="733"/>
      <c r="H612" s="734"/>
    </row>
    <row r="613" s="327" customFormat="true" ht="12.75" hidden="false" customHeight="false" outlineLevel="0" collapsed="false">
      <c r="C613" s="733"/>
      <c r="E613" s="733"/>
      <c r="H613" s="734"/>
    </row>
    <row r="614" s="327" customFormat="true" ht="12.75" hidden="false" customHeight="false" outlineLevel="0" collapsed="false">
      <c r="C614" s="733"/>
      <c r="E614" s="733"/>
      <c r="H614" s="734"/>
    </row>
    <row r="615" s="327" customFormat="true" ht="12.75" hidden="false" customHeight="false" outlineLevel="0" collapsed="false">
      <c r="C615" s="733"/>
      <c r="E615" s="733"/>
      <c r="H615" s="734"/>
    </row>
    <row r="616" s="327" customFormat="true" ht="12.75" hidden="false" customHeight="false" outlineLevel="0" collapsed="false">
      <c r="C616" s="733"/>
      <c r="E616" s="733"/>
      <c r="H616" s="734"/>
    </row>
    <row r="617" s="327" customFormat="true" ht="12.75" hidden="false" customHeight="false" outlineLevel="0" collapsed="false">
      <c r="C617" s="733"/>
      <c r="E617" s="733"/>
      <c r="H617" s="734"/>
    </row>
    <row r="618" s="327" customFormat="true" ht="12.75" hidden="false" customHeight="false" outlineLevel="0" collapsed="false">
      <c r="C618" s="733"/>
      <c r="E618" s="733"/>
      <c r="H618" s="734"/>
    </row>
    <row r="619" s="327" customFormat="true" ht="12.75" hidden="false" customHeight="false" outlineLevel="0" collapsed="false">
      <c r="C619" s="733"/>
      <c r="E619" s="733"/>
      <c r="H619" s="734"/>
    </row>
    <row r="620" s="327" customFormat="true" ht="12.75" hidden="false" customHeight="false" outlineLevel="0" collapsed="false">
      <c r="C620" s="733"/>
      <c r="E620" s="733"/>
      <c r="H620" s="734"/>
    </row>
    <row r="621" s="327" customFormat="true" ht="12.75" hidden="false" customHeight="false" outlineLevel="0" collapsed="false">
      <c r="C621" s="733"/>
      <c r="E621" s="733"/>
      <c r="H621" s="734"/>
    </row>
    <row r="622" s="327" customFormat="true" ht="12.75" hidden="false" customHeight="false" outlineLevel="0" collapsed="false">
      <c r="C622" s="733"/>
      <c r="E622" s="733"/>
      <c r="H622" s="734"/>
    </row>
    <row r="623" s="327" customFormat="true" ht="12.75" hidden="false" customHeight="false" outlineLevel="0" collapsed="false">
      <c r="C623" s="733"/>
      <c r="E623" s="733"/>
      <c r="H623" s="734"/>
    </row>
    <row r="624" s="327" customFormat="true" ht="12.75" hidden="false" customHeight="false" outlineLevel="0" collapsed="false">
      <c r="C624" s="733"/>
      <c r="E624" s="733"/>
      <c r="H624" s="734"/>
    </row>
    <row r="625" s="327" customFormat="true" ht="12.75" hidden="false" customHeight="false" outlineLevel="0" collapsed="false">
      <c r="C625" s="733"/>
      <c r="E625" s="733"/>
      <c r="H625" s="734"/>
    </row>
    <row r="626" s="327" customFormat="true" ht="12.75" hidden="false" customHeight="false" outlineLevel="0" collapsed="false">
      <c r="C626" s="733"/>
      <c r="E626" s="733"/>
      <c r="H626" s="734"/>
    </row>
    <row r="627" s="327" customFormat="true" ht="12.75" hidden="false" customHeight="false" outlineLevel="0" collapsed="false">
      <c r="C627" s="733"/>
      <c r="E627" s="733"/>
      <c r="H627" s="734"/>
    </row>
    <row r="628" s="327" customFormat="true" ht="12.75" hidden="false" customHeight="false" outlineLevel="0" collapsed="false">
      <c r="C628" s="733"/>
      <c r="E628" s="733"/>
      <c r="H628" s="734"/>
    </row>
    <row r="629" s="327" customFormat="true" ht="12.75" hidden="false" customHeight="false" outlineLevel="0" collapsed="false">
      <c r="C629" s="733"/>
      <c r="E629" s="733"/>
      <c r="H629" s="734"/>
    </row>
    <row r="630" s="327" customFormat="true" ht="12.75" hidden="false" customHeight="false" outlineLevel="0" collapsed="false">
      <c r="C630" s="733"/>
      <c r="E630" s="733"/>
      <c r="H630" s="734"/>
    </row>
    <row r="631" s="327" customFormat="true" ht="12.75" hidden="false" customHeight="false" outlineLevel="0" collapsed="false">
      <c r="C631" s="733"/>
      <c r="E631" s="733"/>
      <c r="H631" s="734"/>
    </row>
    <row r="632" s="327" customFormat="true" ht="12.75" hidden="false" customHeight="false" outlineLevel="0" collapsed="false">
      <c r="C632" s="733"/>
      <c r="E632" s="733"/>
      <c r="H632" s="734"/>
    </row>
    <row r="633" s="327" customFormat="true" ht="12.75" hidden="false" customHeight="false" outlineLevel="0" collapsed="false">
      <c r="C633" s="733"/>
      <c r="E633" s="733"/>
      <c r="H633" s="734"/>
    </row>
    <row r="634" s="327" customFormat="true" ht="12.75" hidden="false" customHeight="false" outlineLevel="0" collapsed="false">
      <c r="C634" s="733"/>
      <c r="E634" s="733"/>
      <c r="H634" s="734"/>
    </row>
    <row r="635" s="327" customFormat="true" ht="12.75" hidden="false" customHeight="false" outlineLevel="0" collapsed="false">
      <c r="C635" s="733"/>
      <c r="E635" s="733"/>
      <c r="H635" s="734"/>
    </row>
    <row r="636" s="327" customFormat="true" ht="12.75" hidden="false" customHeight="false" outlineLevel="0" collapsed="false">
      <c r="C636" s="733"/>
      <c r="E636" s="733"/>
      <c r="H636" s="734"/>
    </row>
    <row r="637" s="327" customFormat="true" ht="12.75" hidden="false" customHeight="false" outlineLevel="0" collapsed="false">
      <c r="C637" s="733"/>
      <c r="E637" s="733"/>
      <c r="H637" s="734"/>
    </row>
    <row r="638" s="327" customFormat="true" ht="12.75" hidden="false" customHeight="false" outlineLevel="0" collapsed="false">
      <c r="C638" s="733"/>
      <c r="E638" s="733"/>
      <c r="H638" s="734"/>
    </row>
    <row r="639" s="327" customFormat="true" ht="12.75" hidden="false" customHeight="false" outlineLevel="0" collapsed="false">
      <c r="C639" s="733"/>
      <c r="E639" s="733"/>
      <c r="H639" s="734"/>
    </row>
    <row r="640" s="327" customFormat="true" ht="12.75" hidden="false" customHeight="false" outlineLevel="0" collapsed="false">
      <c r="C640" s="733"/>
      <c r="E640" s="733"/>
      <c r="H640" s="734"/>
    </row>
    <row r="641" s="327" customFormat="true" ht="12.75" hidden="false" customHeight="false" outlineLevel="0" collapsed="false">
      <c r="C641" s="733"/>
      <c r="E641" s="733"/>
      <c r="H641" s="734"/>
    </row>
    <row r="642" s="327" customFormat="true" ht="12.75" hidden="false" customHeight="false" outlineLevel="0" collapsed="false">
      <c r="C642" s="733"/>
      <c r="E642" s="733"/>
      <c r="H642" s="734"/>
    </row>
    <row r="643" s="327" customFormat="true" ht="12.75" hidden="false" customHeight="false" outlineLevel="0" collapsed="false">
      <c r="C643" s="733"/>
      <c r="E643" s="733"/>
      <c r="H643" s="734"/>
    </row>
    <row r="644" s="327" customFormat="true" ht="12.75" hidden="false" customHeight="false" outlineLevel="0" collapsed="false">
      <c r="C644" s="733"/>
      <c r="E644" s="733"/>
      <c r="H644" s="734"/>
    </row>
    <row r="645" s="327" customFormat="true" ht="12.75" hidden="false" customHeight="false" outlineLevel="0" collapsed="false">
      <c r="C645" s="733"/>
      <c r="E645" s="733"/>
      <c r="H645" s="734"/>
    </row>
    <row r="646" s="327" customFormat="true" ht="12.75" hidden="false" customHeight="false" outlineLevel="0" collapsed="false">
      <c r="C646" s="733"/>
      <c r="E646" s="733"/>
      <c r="H646" s="734"/>
    </row>
    <row r="647" s="327" customFormat="true" ht="12.75" hidden="false" customHeight="false" outlineLevel="0" collapsed="false">
      <c r="C647" s="733"/>
      <c r="E647" s="733"/>
      <c r="H647" s="734"/>
    </row>
    <row r="648" s="327" customFormat="true" ht="12.75" hidden="false" customHeight="false" outlineLevel="0" collapsed="false">
      <c r="C648" s="733"/>
      <c r="E648" s="733"/>
      <c r="H648" s="734"/>
    </row>
    <row r="649" s="327" customFormat="true" ht="12.75" hidden="false" customHeight="false" outlineLevel="0" collapsed="false">
      <c r="C649" s="733"/>
      <c r="E649" s="733"/>
      <c r="H649" s="734"/>
    </row>
    <row r="650" s="327" customFormat="true" ht="12.75" hidden="false" customHeight="false" outlineLevel="0" collapsed="false">
      <c r="C650" s="733"/>
      <c r="E650" s="733"/>
      <c r="H650" s="734"/>
    </row>
    <row r="651" s="327" customFormat="true" ht="12.75" hidden="false" customHeight="false" outlineLevel="0" collapsed="false">
      <c r="C651" s="733"/>
      <c r="E651" s="733"/>
      <c r="H651" s="734"/>
    </row>
    <row r="652" s="327" customFormat="true" ht="12.75" hidden="false" customHeight="false" outlineLevel="0" collapsed="false">
      <c r="C652" s="733"/>
      <c r="E652" s="733"/>
      <c r="H652" s="734"/>
    </row>
    <row r="653" s="327" customFormat="true" ht="12.75" hidden="false" customHeight="false" outlineLevel="0" collapsed="false">
      <c r="C653" s="733"/>
      <c r="E653" s="733"/>
      <c r="H653" s="734"/>
    </row>
    <row r="654" s="327" customFormat="true" ht="12.75" hidden="false" customHeight="false" outlineLevel="0" collapsed="false">
      <c r="C654" s="733"/>
      <c r="E654" s="733"/>
      <c r="H654" s="734"/>
    </row>
    <row r="655" s="327" customFormat="true" ht="12.75" hidden="false" customHeight="false" outlineLevel="0" collapsed="false">
      <c r="C655" s="733"/>
      <c r="E655" s="733"/>
      <c r="H655" s="734"/>
    </row>
    <row r="656" s="327" customFormat="true" ht="12.75" hidden="false" customHeight="false" outlineLevel="0" collapsed="false">
      <c r="C656" s="733"/>
      <c r="E656" s="733"/>
      <c r="H656" s="734"/>
    </row>
    <row r="657" s="327" customFormat="true" ht="12.75" hidden="false" customHeight="false" outlineLevel="0" collapsed="false">
      <c r="C657" s="733"/>
      <c r="E657" s="733"/>
      <c r="H657" s="734"/>
    </row>
    <row r="658" s="327" customFormat="true" ht="12.75" hidden="false" customHeight="false" outlineLevel="0" collapsed="false">
      <c r="C658" s="733"/>
      <c r="E658" s="733"/>
      <c r="H658" s="734"/>
    </row>
    <row r="659" s="327" customFormat="true" ht="12.75" hidden="false" customHeight="false" outlineLevel="0" collapsed="false">
      <c r="C659" s="733"/>
      <c r="E659" s="733"/>
      <c r="H659" s="734"/>
    </row>
    <row r="660" s="327" customFormat="true" ht="12.75" hidden="false" customHeight="false" outlineLevel="0" collapsed="false">
      <c r="C660" s="733"/>
      <c r="E660" s="733"/>
      <c r="H660" s="734"/>
    </row>
    <row r="661" s="327" customFormat="true" ht="12.75" hidden="false" customHeight="false" outlineLevel="0" collapsed="false">
      <c r="C661" s="733"/>
      <c r="E661" s="733"/>
      <c r="H661" s="734"/>
    </row>
    <row r="662" s="327" customFormat="true" ht="12.75" hidden="false" customHeight="false" outlineLevel="0" collapsed="false">
      <c r="C662" s="733"/>
      <c r="E662" s="733"/>
      <c r="H662" s="734"/>
    </row>
    <row r="663" s="327" customFormat="true" ht="12.75" hidden="false" customHeight="false" outlineLevel="0" collapsed="false">
      <c r="C663" s="733"/>
      <c r="E663" s="733"/>
      <c r="H663" s="734"/>
    </row>
    <row r="664" s="327" customFormat="true" ht="12.75" hidden="false" customHeight="false" outlineLevel="0" collapsed="false">
      <c r="C664" s="733"/>
      <c r="E664" s="733"/>
      <c r="H664" s="734"/>
    </row>
    <row r="665" s="327" customFormat="true" ht="12.75" hidden="false" customHeight="false" outlineLevel="0" collapsed="false">
      <c r="C665" s="733"/>
      <c r="E665" s="733"/>
      <c r="H665" s="734"/>
    </row>
    <row r="666" s="327" customFormat="true" ht="12.75" hidden="false" customHeight="false" outlineLevel="0" collapsed="false">
      <c r="C666" s="733"/>
      <c r="E666" s="733"/>
      <c r="H666" s="734"/>
    </row>
    <row r="667" s="327" customFormat="true" ht="12.75" hidden="false" customHeight="false" outlineLevel="0" collapsed="false">
      <c r="C667" s="733"/>
      <c r="E667" s="733"/>
      <c r="H667" s="734"/>
    </row>
    <row r="668" s="327" customFormat="true" ht="12.75" hidden="false" customHeight="false" outlineLevel="0" collapsed="false">
      <c r="C668" s="733"/>
      <c r="E668" s="733"/>
      <c r="H668" s="734"/>
    </row>
    <row r="669" s="327" customFormat="true" ht="12.75" hidden="false" customHeight="false" outlineLevel="0" collapsed="false">
      <c r="C669" s="733"/>
      <c r="E669" s="733"/>
      <c r="H669" s="734"/>
    </row>
    <row r="670" s="327" customFormat="true" ht="12.75" hidden="false" customHeight="false" outlineLevel="0" collapsed="false">
      <c r="C670" s="733"/>
      <c r="E670" s="733"/>
      <c r="H670" s="734"/>
    </row>
    <row r="671" s="327" customFormat="true" ht="12.75" hidden="false" customHeight="false" outlineLevel="0" collapsed="false">
      <c r="C671" s="733"/>
      <c r="E671" s="733"/>
      <c r="H671" s="734"/>
    </row>
    <row r="672" s="327" customFormat="true" ht="12.75" hidden="false" customHeight="false" outlineLevel="0" collapsed="false">
      <c r="C672" s="733"/>
      <c r="E672" s="733"/>
      <c r="H672" s="734"/>
    </row>
    <row r="673" s="327" customFormat="true" ht="12.75" hidden="false" customHeight="false" outlineLevel="0" collapsed="false">
      <c r="C673" s="733"/>
      <c r="E673" s="733"/>
      <c r="H673" s="734"/>
    </row>
    <row r="674" s="327" customFormat="true" ht="12.75" hidden="false" customHeight="false" outlineLevel="0" collapsed="false">
      <c r="C674" s="733"/>
      <c r="E674" s="733"/>
      <c r="H674" s="734"/>
    </row>
    <row r="675" s="327" customFormat="true" ht="12.75" hidden="false" customHeight="false" outlineLevel="0" collapsed="false">
      <c r="C675" s="733"/>
      <c r="E675" s="733"/>
      <c r="H675" s="734"/>
    </row>
    <row r="676" s="327" customFormat="true" ht="12.75" hidden="false" customHeight="false" outlineLevel="0" collapsed="false">
      <c r="C676" s="733"/>
      <c r="E676" s="733"/>
      <c r="H676" s="734"/>
    </row>
    <row r="677" s="327" customFormat="true" ht="12.75" hidden="false" customHeight="false" outlineLevel="0" collapsed="false">
      <c r="C677" s="733"/>
      <c r="E677" s="733"/>
      <c r="H677" s="734"/>
    </row>
    <row r="678" s="327" customFormat="true" ht="12.75" hidden="false" customHeight="false" outlineLevel="0" collapsed="false">
      <c r="C678" s="733"/>
      <c r="E678" s="733"/>
      <c r="H678" s="734"/>
    </row>
    <row r="679" s="327" customFormat="true" ht="12.75" hidden="false" customHeight="false" outlineLevel="0" collapsed="false">
      <c r="C679" s="733"/>
      <c r="E679" s="733"/>
      <c r="H679" s="734"/>
    </row>
    <row r="680" s="327" customFormat="true" ht="12.75" hidden="false" customHeight="false" outlineLevel="0" collapsed="false">
      <c r="C680" s="733"/>
      <c r="E680" s="733"/>
      <c r="H680" s="734"/>
    </row>
    <row r="681" s="327" customFormat="true" ht="12.75" hidden="false" customHeight="false" outlineLevel="0" collapsed="false">
      <c r="C681" s="733"/>
      <c r="E681" s="733"/>
      <c r="H681" s="734"/>
    </row>
    <row r="682" s="327" customFormat="true" ht="12.75" hidden="false" customHeight="false" outlineLevel="0" collapsed="false">
      <c r="C682" s="733"/>
      <c r="E682" s="733"/>
      <c r="H682" s="734"/>
    </row>
    <row r="683" s="327" customFormat="true" ht="12.75" hidden="false" customHeight="false" outlineLevel="0" collapsed="false">
      <c r="C683" s="733"/>
      <c r="E683" s="733"/>
      <c r="H683" s="734"/>
    </row>
    <row r="684" s="327" customFormat="true" ht="12.75" hidden="false" customHeight="false" outlineLevel="0" collapsed="false">
      <c r="C684" s="733"/>
      <c r="E684" s="733"/>
      <c r="H684" s="734"/>
    </row>
    <row r="685" s="327" customFormat="true" ht="12.75" hidden="false" customHeight="false" outlineLevel="0" collapsed="false">
      <c r="C685" s="733"/>
      <c r="E685" s="733"/>
      <c r="H685" s="734"/>
    </row>
    <row r="686" s="327" customFormat="true" ht="12.75" hidden="false" customHeight="false" outlineLevel="0" collapsed="false">
      <c r="C686" s="733"/>
      <c r="E686" s="733"/>
      <c r="H686" s="734"/>
    </row>
    <row r="687" s="327" customFormat="true" ht="12.75" hidden="false" customHeight="false" outlineLevel="0" collapsed="false">
      <c r="C687" s="733"/>
      <c r="E687" s="733"/>
      <c r="H687" s="734"/>
    </row>
    <row r="688" s="327" customFormat="true" ht="12.75" hidden="false" customHeight="false" outlineLevel="0" collapsed="false">
      <c r="C688" s="733"/>
      <c r="E688" s="733"/>
      <c r="H688" s="734"/>
    </row>
    <row r="689" s="327" customFormat="true" ht="12.75" hidden="false" customHeight="false" outlineLevel="0" collapsed="false">
      <c r="C689" s="733"/>
      <c r="E689" s="733"/>
      <c r="H689" s="734"/>
    </row>
    <row r="690" s="327" customFormat="true" ht="12.75" hidden="false" customHeight="false" outlineLevel="0" collapsed="false">
      <c r="C690" s="733"/>
      <c r="E690" s="733"/>
      <c r="H690" s="734"/>
    </row>
    <row r="691" s="327" customFormat="true" ht="12.75" hidden="false" customHeight="false" outlineLevel="0" collapsed="false">
      <c r="C691" s="733"/>
      <c r="E691" s="733"/>
      <c r="H691" s="734"/>
    </row>
    <row r="692" s="327" customFormat="true" ht="12.75" hidden="false" customHeight="false" outlineLevel="0" collapsed="false">
      <c r="C692" s="733"/>
      <c r="E692" s="733"/>
      <c r="H692" s="734"/>
    </row>
    <row r="693" s="327" customFormat="true" ht="12.75" hidden="false" customHeight="false" outlineLevel="0" collapsed="false">
      <c r="C693" s="733"/>
      <c r="E693" s="733"/>
      <c r="H693" s="734"/>
    </row>
    <row r="694" s="327" customFormat="true" ht="12.75" hidden="false" customHeight="false" outlineLevel="0" collapsed="false">
      <c r="C694" s="733"/>
      <c r="E694" s="733"/>
      <c r="H694" s="734"/>
    </row>
    <row r="695" s="327" customFormat="true" ht="12.75" hidden="false" customHeight="false" outlineLevel="0" collapsed="false">
      <c r="C695" s="733"/>
      <c r="E695" s="733"/>
      <c r="H695" s="734"/>
    </row>
    <row r="696" s="327" customFormat="true" ht="12.75" hidden="false" customHeight="false" outlineLevel="0" collapsed="false">
      <c r="C696" s="733"/>
      <c r="E696" s="733"/>
      <c r="H696" s="734"/>
    </row>
    <row r="697" s="327" customFormat="true" ht="12.75" hidden="false" customHeight="false" outlineLevel="0" collapsed="false">
      <c r="C697" s="733"/>
      <c r="E697" s="733"/>
      <c r="H697" s="734"/>
    </row>
    <row r="698" s="327" customFormat="true" ht="12.75" hidden="false" customHeight="false" outlineLevel="0" collapsed="false">
      <c r="C698" s="733"/>
      <c r="E698" s="733"/>
      <c r="H698" s="734"/>
    </row>
    <row r="699" s="327" customFormat="true" ht="12.75" hidden="false" customHeight="false" outlineLevel="0" collapsed="false">
      <c r="C699" s="733"/>
      <c r="E699" s="733"/>
      <c r="H699" s="734"/>
    </row>
    <row r="700" s="327" customFormat="true" ht="12.75" hidden="false" customHeight="false" outlineLevel="0" collapsed="false">
      <c r="C700" s="733"/>
      <c r="E700" s="733"/>
      <c r="H700" s="734"/>
    </row>
    <row r="701" s="327" customFormat="true" ht="12.75" hidden="false" customHeight="false" outlineLevel="0" collapsed="false">
      <c r="C701" s="733"/>
      <c r="E701" s="733"/>
      <c r="H701" s="734"/>
    </row>
    <row r="702" s="327" customFormat="true" ht="12.75" hidden="false" customHeight="false" outlineLevel="0" collapsed="false">
      <c r="C702" s="733"/>
      <c r="E702" s="733"/>
      <c r="H702" s="734"/>
    </row>
    <row r="703" s="327" customFormat="true" ht="12.75" hidden="false" customHeight="false" outlineLevel="0" collapsed="false">
      <c r="C703" s="733"/>
      <c r="E703" s="733"/>
      <c r="H703" s="734"/>
    </row>
    <row r="704" s="327" customFormat="true" ht="12.75" hidden="false" customHeight="false" outlineLevel="0" collapsed="false">
      <c r="C704" s="733"/>
      <c r="E704" s="733"/>
      <c r="H704" s="734"/>
    </row>
    <row r="705" s="327" customFormat="true" ht="12.75" hidden="false" customHeight="false" outlineLevel="0" collapsed="false">
      <c r="C705" s="733"/>
      <c r="E705" s="733"/>
      <c r="H705" s="734"/>
    </row>
    <row r="706" s="327" customFormat="true" ht="12.75" hidden="false" customHeight="false" outlineLevel="0" collapsed="false">
      <c r="C706" s="733"/>
      <c r="E706" s="733"/>
      <c r="H706" s="734"/>
    </row>
    <row r="707" s="327" customFormat="true" ht="12.75" hidden="false" customHeight="false" outlineLevel="0" collapsed="false">
      <c r="C707" s="733"/>
      <c r="E707" s="733"/>
      <c r="H707" s="734"/>
    </row>
    <row r="708" s="327" customFormat="true" ht="12.75" hidden="false" customHeight="false" outlineLevel="0" collapsed="false">
      <c r="C708" s="733"/>
      <c r="E708" s="733"/>
      <c r="H708" s="734"/>
    </row>
    <row r="709" s="327" customFormat="true" ht="12.75" hidden="false" customHeight="false" outlineLevel="0" collapsed="false">
      <c r="C709" s="733"/>
      <c r="E709" s="733"/>
      <c r="H709" s="734"/>
    </row>
    <row r="710" s="327" customFormat="true" ht="12.75" hidden="false" customHeight="false" outlineLevel="0" collapsed="false">
      <c r="C710" s="733"/>
      <c r="E710" s="733"/>
      <c r="H710" s="734"/>
    </row>
    <row r="711" s="327" customFormat="true" ht="12.75" hidden="false" customHeight="false" outlineLevel="0" collapsed="false">
      <c r="C711" s="733"/>
      <c r="E711" s="733"/>
      <c r="H711" s="734"/>
    </row>
    <row r="712" s="327" customFormat="true" ht="12.75" hidden="false" customHeight="false" outlineLevel="0" collapsed="false">
      <c r="C712" s="733"/>
      <c r="E712" s="733"/>
      <c r="H712" s="734"/>
    </row>
    <row r="713" s="327" customFormat="true" ht="12.75" hidden="false" customHeight="false" outlineLevel="0" collapsed="false">
      <c r="C713" s="733"/>
      <c r="E713" s="733"/>
      <c r="H713" s="734"/>
    </row>
    <row r="714" s="327" customFormat="true" ht="12.75" hidden="false" customHeight="false" outlineLevel="0" collapsed="false">
      <c r="C714" s="733"/>
      <c r="E714" s="733"/>
      <c r="H714" s="734"/>
    </row>
    <row r="715" s="327" customFormat="true" ht="12.75" hidden="false" customHeight="false" outlineLevel="0" collapsed="false">
      <c r="C715" s="733"/>
      <c r="E715" s="733"/>
      <c r="H715" s="734"/>
    </row>
    <row r="716" s="327" customFormat="true" ht="12.75" hidden="false" customHeight="false" outlineLevel="0" collapsed="false">
      <c r="C716" s="733"/>
      <c r="E716" s="733"/>
      <c r="H716" s="734"/>
    </row>
    <row r="717" s="327" customFormat="true" ht="12.75" hidden="false" customHeight="false" outlineLevel="0" collapsed="false">
      <c r="C717" s="733"/>
      <c r="E717" s="733"/>
      <c r="H717" s="734"/>
    </row>
    <row r="718" s="327" customFormat="true" ht="12.75" hidden="false" customHeight="false" outlineLevel="0" collapsed="false">
      <c r="C718" s="733"/>
      <c r="E718" s="733"/>
      <c r="H718" s="734"/>
    </row>
    <row r="719" s="327" customFormat="true" ht="12.75" hidden="false" customHeight="false" outlineLevel="0" collapsed="false">
      <c r="C719" s="733"/>
      <c r="E719" s="733"/>
      <c r="H719" s="734"/>
    </row>
    <row r="720" s="327" customFormat="true" ht="12.75" hidden="false" customHeight="false" outlineLevel="0" collapsed="false">
      <c r="C720" s="733"/>
      <c r="E720" s="733"/>
      <c r="H720" s="734"/>
    </row>
    <row r="721" s="327" customFormat="true" ht="12.75" hidden="false" customHeight="false" outlineLevel="0" collapsed="false">
      <c r="C721" s="733"/>
      <c r="E721" s="733"/>
      <c r="H721" s="734"/>
    </row>
    <row r="722" s="327" customFormat="true" ht="12.75" hidden="false" customHeight="false" outlineLevel="0" collapsed="false">
      <c r="C722" s="733"/>
      <c r="E722" s="733"/>
      <c r="H722" s="734"/>
    </row>
    <row r="723" s="327" customFormat="true" ht="12.75" hidden="false" customHeight="false" outlineLevel="0" collapsed="false">
      <c r="C723" s="733"/>
      <c r="E723" s="733"/>
      <c r="H723" s="734"/>
    </row>
    <row r="724" s="327" customFormat="true" ht="12.75" hidden="false" customHeight="false" outlineLevel="0" collapsed="false">
      <c r="C724" s="733"/>
      <c r="E724" s="733"/>
      <c r="H724" s="734"/>
    </row>
    <row r="725" s="327" customFormat="true" ht="12.75" hidden="false" customHeight="false" outlineLevel="0" collapsed="false">
      <c r="C725" s="733"/>
      <c r="E725" s="733"/>
      <c r="H725" s="734"/>
    </row>
    <row r="726" s="327" customFormat="true" ht="12.75" hidden="false" customHeight="false" outlineLevel="0" collapsed="false">
      <c r="C726" s="733"/>
      <c r="E726" s="733"/>
      <c r="H726" s="734"/>
    </row>
    <row r="727" s="327" customFormat="true" ht="12.75" hidden="false" customHeight="false" outlineLevel="0" collapsed="false">
      <c r="C727" s="733"/>
      <c r="E727" s="733"/>
      <c r="H727" s="734"/>
    </row>
    <row r="728" s="327" customFormat="true" ht="12.75" hidden="false" customHeight="false" outlineLevel="0" collapsed="false">
      <c r="C728" s="733"/>
      <c r="E728" s="733"/>
      <c r="H728" s="734"/>
    </row>
    <row r="729" s="327" customFormat="true" ht="12.75" hidden="false" customHeight="false" outlineLevel="0" collapsed="false">
      <c r="C729" s="733"/>
      <c r="E729" s="733"/>
      <c r="H729" s="734"/>
    </row>
    <row r="730" s="327" customFormat="true" ht="12.75" hidden="false" customHeight="false" outlineLevel="0" collapsed="false">
      <c r="C730" s="733"/>
      <c r="E730" s="733"/>
      <c r="H730" s="734"/>
    </row>
    <row r="731" s="327" customFormat="true" ht="12.75" hidden="false" customHeight="false" outlineLevel="0" collapsed="false">
      <c r="C731" s="733"/>
      <c r="E731" s="733"/>
      <c r="H731" s="734"/>
    </row>
    <row r="732" s="327" customFormat="true" ht="12.75" hidden="false" customHeight="false" outlineLevel="0" collapsed="false">
      <c r="C732" s="733"/>
      <c r="E732" s="733"/>
      <c r="H732" s="734"/>
    </row>
    <row r="733" s="327" customFormat="true" ht="12.75" hidden="false" customHeight="false" outlineLevel="0" collapsed="false">
      <c r="C733" s="733"/>
      <c r="E733" s="733"/>
      <c r="H733" s="734"/>
    </row>
    <row r="734" s="327" customFormat="true" ht="12.75" hidden="false" customHeight="false" outlineLevel="0" collapsed="false">
      <c r="C734" s="733"/>
      <c r="E734" s="733"/>
      <c r="H734" s="734"/>
    </row>
    <row r="735" s="327" customFormat="true" ht="12.75" hidden="false" customHeight="false" outlineLevel="0" collapsed="false">
      <c r="C735" s="733"/>
      <c r="E735" s="733"/>
      <c r="H735" s="734"/>
    </row>
    <row r="736" s="327" customFormat="true" ht="12.75" hidden="false" customHeight="false" outlineLevel="0" collapsed="false">
      <c r="C736" s="733"/>
      <c r="E736" s="733"/>
      <c r="H736" s="734"/>
    </row>
    <row r="737" s="327" customFormat="true" ht="12.75" hidden="false" customHeight="false" outlineLevel="0" collapsed="false">
      <c r="C737" s="733"/>
      <c r="E737" s="733"/>
      <c r="H737" s="734"/>
    </row>
    <row r="738" s="327" customFormat="true" ht="12.75" hidden="false" customHeight="false" outlineLevel="0" collapsed="false">
      <c r="C738" s="733"/>
      <c r="E738" s="733"/>
      <c r="H738" s="734"/>
    </row>
    <row r="739" s="327" customFormat="true" ht="12.75" hidden="false" customHeight="false" outlineLevel="0" collapsed="false">
      <c r="C739" s="733"/>
      <c r="E739" s="733"/>
      <c r="H739" s="734"/>
    </row>
    <row r="740" s="327" customFormat="true" ht="12.75" hidden="false" customHeight="false" outlineLevel="0" collapsed="false">
      <c r="C740" s="733"/>
      <c r="E740" s="733"/>
      <c r="H740" s="734"/>
    </row>
    <row r="741" s="327" customFormat="true" ht="12.75" hidden="false" customHeight="false" outlineLevel="0" collapsed="false">
      <c r="C741" s="733"/>
      <c r="E741" s="733"/>
      <c r="H741" s="734"/>
    </row>
    <row r="742" s="327" customFormat="true" ht="12.75" hidden="false" customHeight="false" outlineLevel="0" collapsed="false">
      <c r="C742" s="733"/>
      <c r="E742" s="733"/>
      <c r="H742" s="734"/>
    </row>
    <row r="743" s="327" customFormat="true" ht="12.75" hidden="false" customHeight="false" outlineLevel="0" collapsed="false">
      <c r="C743" s="733"/>
      <c r="E743" s="733"/>
      <c r="H743" s="734"/>
    </row>
    <row r="744" s="327" customFormat="true" ht="12.75" hidden="false" customHeight="false" outlineLevel="0" collapsed="false">
      <c r="C744" s="733"/>
      <c r="E744" s="733"/>
      <c r="H744" s="734"/>
    </row>
    <row r="745" s="327" customFormat="true" ht="12.75" hidden="false" customHeight="false" outlineLevel="0" collapsed="false">
      <c r="C745" s="733"/>
      <c r="E745" s="733"/>
      <c r="H745" s="734"/>
    </row>
    <row r="746" s="327" customFormat="true" ht="12.75" hidden="false" customHeight="false" outlineLevel="0" collapsed="false">
      <c r="C746" s="733"/>
      <c r="E746" s="733"/>
      <c r="H746" s="734"/>
    </row>
    <row r="747" s="327" customFormat="true" ht="12.75" hidden="false" customHeight="false" outlineLevel="0" collapsed="false">
      <c r="C747" s="733"/>
      <c r="E747" s="733"/>
      <c r="H747" s="734"/>
    </row>
    <row r="748" s="327" customFormat="true" ht="12.75" hidden="false" customHeight="false" outlineLevel="0" collapsed="false">
      <c r="C748" s="733"/>
      <c r="E748" s="733"/>
      <c r="H748" s="734"/>
    </row>
    <row r="749" s="327" customFormat="true" ht="12.75" hidden="false" customHeight="false" outlineLevel="0" collapsed="false">
      <c r="C749" s="733"/>
      <c r="E749" s="733"/>
      <c r="H749" s="734"/>
    </row>
    <row r="750" s="327" customFormat="true" ht="12.75" hidden="false" customHeight="false" outlineLevel="0" collapsed="false">
      <c r="C750" s="733"/>
      <c r="E750" s="733"/>
      <c r="H750" s="734"/>
    </row>
    <row r="751" s="327" customFormat="true" ht="12.75" hidden="false" customHeight="false" outlineLevel="0" collapsed="false">
      <c r="C751" s="733"/>
      <c r="E751" s="733"/>
      <c r="H751" s="734"/>
    </row>
    <row r="752" s="327" customFormat="true" ht="12.75" hidden="false" customHeight="false" outlineLevel="0" collapsed="false">
      <c r="C752" s="733"/>
      <c r="E752" s="733"/>
      <c r="H752" s="734"/>
    </row>
    <row r="753" s="327" customFormat="true" ht="12.75" hidden="false" customHeight="false" outlineLevel="0" collapsed="false">
      <c r="C753" s="733"/>
      <c r="E753" s="733"/>
      <c r="H753" s="734"/>
    </row>
    <row r="754" s="327" customFormat="true" ht="12.75" hidden="false" customHeight="false" outlineLevel="0" collapsed="false">
      <c r="C754" s="733"/>
      <c r="E754" s="733"/>
      <c r="H754" s="734"/>
    </row>
    <row r="755" s="327" customFormat="true" ht="12.75" hidden="false" customHeight="false" outlineLevel="0" collapsed="false">
      <c r="C755" s="733"/>
      <c r="E755" s="733"/>
      <c r="H755" s="734"/>
    </row>
    <row r="756" s="327" customFormat="true" ht="12.75" hidden="false" customHeight="false" outlineLevel="0" collapsed="false">
      <c r="C756" s="733"/>
      <c r="E756" s="733"/>
      <c r="H756" s="734"/>
    </row>
    <row r="757" s="327" customFormat="true" ht="12.75" hidden="false" customHeight="false" outlineLevel="0" collapsed="false">
      <c r="C757" s="733"/>
      <c r="E757" s="733"/>
      <c r="H757" s="734"/>
    </row>
    <row r="758" s="327" customFormat="true" ht="12.75" hidden="false" customHeight="false" outlineLevel="0" collapsed="false">
      <c r="C758" s="733"/>
      <c r="E758" s="733"/>
      <c r="H758" s="734"/>
    </row>
    <row r="759" s="327" customFormat="true" ht="12.75" hidden="false" customHeight="false" outlineLevel="0" collapsed="false">
      <c r="C759" s="733"/>
      <c r="E759" s="733"/>
      <c r="H759" s="734"/>
    </row>
    <row r="760" s="327" customFormat="true" ht="12.75" hidden="false" customHeight="false" outlineLevel="0" collapsed="false">
      <c r="C760" s="733"/>
      <c r="E760" s="733"/>
      <c r="H760" s="734"/>
    </row>
    <row r="761" s="327" customFormat="true" ht="12.75" hidden="false" customHeight="false" outlineLevel="0" collapsed="false">
      <c r="C761" s="733"/>
      <c r="E761" s="733"/>
      <c r="H761" s="734"/>
    </row>
    <row r="762" s="327" customFormat="true" ht="12.75" hidden="false" customHeight="false" outlineLevel="0" collapsed="false">
      <c r="C762" s="733"/>
      <c r="E762" s="733"/>
      <c r="H762" s="734"/>
    </row>
    <row r="763" s="327" customFormat="true" ht="12.75" hidden="false" customHeight="false" outlineLevel="0" collapsed="false">
      <c r="C763" s="733"/>
      <c r="E763" s="733"/>
      <c r="H763" s="734"/>
    </row>
    <row r="764" s="327" customFormat="true" ht="12.75" hidden="false" customHeight="false" outlineLevel="0" collapsed="false">
      <c r="C764" s="733"/>
      <c r="E764" s="733"/>
      <c r="H764" s="734"/>
    </row>
    <row r="765" s="327" customFormat="true" ht="12.75" hidden="false" customHeight="false" outlineLevel="0" collapsed="false">
      <c r="C765" s="733"/>
      <c r="E765" s="733"/>
      <c r="H765" s="734"/>
    </row>
    <row r="766" s="327" customFormat="true" ht="12.75" hidden="false" customHeight="false" outlineLevel="0" collapsed="false">
      <c r="C766" s="733"/>
      <c r="E766" s="733"/>
      <c r="H766" s="734"/>
    </row>
    <row r="767" s="327" customFormat="true" ht="12.75" hidden="false" customHeight="false" outlineLevel="0" collapsed="false">
      <c r="C767" s="733"/>
      <c r="E767" s="733"/>
      <c r="H767" s="734"/>
    </row>
    <row r="768" s="327" customFormat="true" ht="12.75" hidden="false" customHeight="false" outlineLevel="0" collapsed="false">
      <c r="C768" s="733"/>
      <c r="E768" s="733"/>
      <c r="H768" s="734"/>
    </row>
    <row r="769" s="327" customFormat="true" ht="12.75" hidden="false" customHeight="false" outlineLevel="0" collapsed="false">
      <c r="C769" s="733"/>
      <c r="E769" s="733"/>
      <c r="H769" s="734"/>
    </row>
    <row r="770" s="327" customFormat="true" ht="12.75" hidden="false" customHeight="false" outlineLevel="0" collapsed="false">
      <c r="C770" s="733"/>
      <c r="E770" s="733"/>
      <c r="H770" s="734"/>
    </row>
    <row r="771" s="327" customFormat="true" ht="12.75" hidden="false" customHeight="false" outlineLevel="0" collapsed="false">
      <c r="C771" s="733"/>
      <c r="E771" s="733"/>
      <c r="H771" s="734"/>
    </row>
    <row r="772" s="327" customFormat="true" ht="12.75" hidden="false" customHeight="false" outlineLevel="0" collapsed="false">
      <c r="C772" s="733"/>
      <c r="E772" s="733"/>
      <c r="H772" s="734"/>
    </row>
    <row r="773" s="327" customFormat="true" ht="12.75" hidden="false" customHeight="false" outlineLevel="0" collapsed="false">
      <c r="C773" s="733"/>
      <c r="E773" s="733"/>
      <c r="H773" s="734"/>
    </row>
    <row r="774" s="327" customFormat="true" ht="12.75" hidden="false" customHeight="false" outlineLevel="0" collapsed="false">
      <c r="C774" s="733"/>
      <c r="E774" s="733"/>
      <c r="H774" s="734"/>
    </row>
    <row r="775" s="327" customFormat="true" ht="12.75" hidden="false" customHeight="false" outlineLevel="0" collapsed="false">
      <c r="C775" s="733"/>
      <c r="E775" s="733"/>
      <c r="H775" s="734"/>
    </row>
    <row r="776" s="327" customFormat="true" ht="12.75" hidden="false" customHeight="false" outlineLevel="0" collapsed="false">
      <c r="C776" s="733"/>
      <c r="E776" s="733"/>
      <c r="H776" s="734"/>
    </row>
    <row r="777" s="327" customFormat="true" ht="12.75" hidden="false" customHeight="false" outlineLevel="0" collapsed="false">
      <c r="C777" s="733"/>
      <c r="E777" s="733"/>
      <c r="H777" s="734"/>
    </row>
    <row r="778" s="327" customFormat="true" ht="12.75" hidden="false" customHeight="false" outlineLevel="0" collapsed="false">
      <c r="C778" s="733"/>
      <c r="E778" s="733"/>
      <c r="H778" s="734"/>
    </row>
    <row r="779" s="327" customFormat="true" ht="12.75" hidden="false" customHeight="false" outlineLevel="0" collapsed="false">
      <c r="C779" s="733"/>
      <c r="E779" s="733"/>
      <c r="H779" s="734"/>
    </row>
    <row r="780" s="327" customFormat="true" ht="12.75" hidden="false" customHeight="false" outlineLevel="0" collapsed="false">
      <c r="C780" s="733"/>
      <c r="E780" s="733"/>
      <c r="H780" s="734"/>
    </row>
    <row r="781" s="327" customFormat="true" ht="12.75" hidden="false" customHeight="false" outlineLevel="0" collapsed="false">
      <c r="C781" s="733"/>
      <c r="E781" s="733"/>
      <c r="H781" s="734"/>
    </row>
    <row r="782" s="327" customFormat="true" ht="12.75" hidden="false" customHeight="false" outlineLevel="0" collapsed="false">
      <c r="C782" s="733"/>
      <c r="E782" s="733"/>
      <c r="H782" s="734"/>
    </row>
    <row r="783" s="327" customFormat="true" ht="12.75" hidden="false" customHeight="false" outlineLevel="0" collapsed="false">
      <c r="C783" s="733"/>
      <c r="E783" s="733"/>
      <c r="H783" s="734"/>
    </row>
    <row r="784" s="327" customFormat="true" ht="12.75" hidden="false" customHeight="false" outlineLevel="0" collapsed="false">
      <c r="C784" s="733"/>
      <c r="E784" s="733"/>
      <c r="H784" s="734"/>
    </row>
    <row r="785" s="327" customFormat="true" ht="12.75" hidden="false" customHeight="false" outlineLevel="0" collapsed="false">
      <c r="C785" s="733"/>
      <c r="E785" s="733"/>
      <c r="H785" s="734"/>
    </row>
    <row r="786" s="327" customFormat="true" ht="12.75" hidden="false" customHeight="false" outlineLevel="0" collapsed="false">
      <c r="C786" s="733"/>
      <c r="E786" s="733"/>
      <c r="H786" s="734"/>
    </row>
    <row r="787" s="327" customFormat="true" ht="12.75" hidden="false" customHeight="false" outlineLevel="0" collapsed="false">
      <c r="C787" s="733"/>
      <c r="E787" s="733"/>
      <c r="H787" s="734"/>
    </row>
    <row r="788" s="327" customFormat="true" ht="12.75" hidden="false" customHeight="false" outlineLevel="0" collapsed="false">
      <c r="C788" s="733"/>
      <c r="E788" s="733"/>
      <c r="H788" s="734"/>
    </row>
    <row r="789" s="327" customFormat="true" ht="12.75" hidden="false" customHeight="false" outlineLevel="0" collapsed="false">
      <c r="C789" s="733"/>
      <c r="E789" s="733"/>
      <c r="H789" s="734"/>
    </row>
    <row r="790" s="327" customFormat="true" ht="12.75" hidden="false" customHeight="false" outlineLevel="0" collapsed="false">
      <c r="C790" s="733"/>
      <c r="E790" s="733"/>
      <c r="H790" s="734"/>
    </row>
    <row r="791" s="327" customFormat="true" ht="12.75" hidden="false" customHeight="false" outlineLevel="0" collapsed="false">
      <c r="C791" s="733"/>
      <c r="E791" s="733"/>
      <c r="H791" s="734"/>
    </row>
    <row r="792" s="327" customFormat="true" ht="12.75" hidden="false" customHeight="false" outlineLevel="0" collapsed="false">
      <c r="C792" s="733"/>
      <c r="E792" s="733"/>
      <c r="H792" s="734"/>
    </row>
    <row r="793" s="327" customFormat="true" ht="12.75" hidden="false" customHeight="false" outlineLevel="0" collapsed="false">
      <c r="C793" s="733"/>
      <c r="E793" s="733"/>
      <c r="H793" s="734"/>
    </row>
    <row r="794" s="327" customFormat="true" ht="12.75" hidden="false" customHeight="false" outlineLevel="0" collapsed="false">
      <c r="C794" s="733"/>
      <c r="E794" s="733"/>
      <c r="H794" s="734"/>
    </row>
    <row r="795" s="327" customFormat="true" ht="12.75" hidden="false" customHeight="false" outlineLevel="0" collapsed="false">
      <c r="C795" s="733"/>
      <c r="E795" s="733"/>
      <c r="H795" s="734"/>
    </row>
    <row r="796" s="327" customFormat="true" ht="12.75" hidden="false" customHeight="false" outlineLevel="0" collapsed="false">
      <c r="C796" s="733"/>
      <c r="E796" s="733"/>
      <c r="H796" s="734"/>
    </row>
    <row r="797" s="327" customFormat="true" ht="12.75" hidden="false" customHeight="false" outlineLevel="0" collapsed="false">
      <c r="C797" s="733"/>
      <c r="E797" s="733"/>
      <c r="H797" s="734"/>
    </row>
    <row r="798" s="327" customFormat="true" ht="12.75" hidden="false" customHeight="false" outlineLevel="0" collapsed="false">
      <c r="C798" s="733"/>
      <c r="E798" s="733"/>
      <c r="H798" s="734"/>
    </row>
    <row r="799" s="327" customFormat="true" ht="12.75" hidden="false" customHeight="false" outlineLevel="0" collapsed="false">
      <c r="C799" s="733"/>
      <c r="E799" s="733"/>
      <c r="H799" s="734"/>
    </row>
    <row r="800" s="327" customFormat="true" ht="12.75" hidden="false" customHeight="false" outlineLevel="0" collapsed="false">
      <c r="C800" s="733"/>
      <c r="E800" s="733"/>
      <c r="H800" s="734"/>
    </row>
    <row r="801" s="327" customFormat="true" ht="12.75" hidden="false" customHeight="false" outlineLevel="0" collapsed="false">
      <c r="C801" s="733"/>
      <c r="E801" s="733"/>
      <c r="H801" s="734"/>
    </row>
    <row r="802" s="327" customFormat="true" ht="12.75" hidden="false" customHeight="false" outlineLevel="0" collapsed="false">
      <c r="C802" s="733"/>
      <c r="E802" s="733"/>
      <c r="H802" s="734"/>
    </row>
    <row r="803" s="327" customFormat="true" ht="12.75" hidden="false" customHeight="false" outlineLevel="0" collapsed="false">
      <c r="C803" s="733"/>
      <c r="E803" s="733"/>
      <c r="H803" s="734"/>
    </row>
    <row r="804" s="327" customFormat="true" ht="12.75" hidden="false" customHeight="false" outlineLevel="0" collapsed="false">
      <c r="C804" s="733"/>
      <c r="E804" s="733"/>
      <c r="H804" s="734"/>
    </row>
    <row r="805" s="327" customFormat="true" ht="12.75" hidden="false" customHeight="false" outlineLevel="0" collapsed="false">
      <c r="C805" s="733"/>
      <c r="E805" s="733"/>
      <c r="H805" s="734"/>
    </row>
    <row r="806" s="327" customFormat="true" ht="12.75" hidden="false" customHeight="false" outlineLevel="0" collapsed="false">
      <c r="C806" s="733"/>
      <c r="E806" s="733"/>
      <c r="H806" s="734"/>
    </row>
    <row r="807" s="327" customFormat="true" ht="12.75" hidden="false" customHeight="false" outlineLevel="0" collapsed="false">
      <c r="C807" s="733"/>
      <c r="E807" s="733"/>
      <c r="H807" s="734"/>
    </row>
    <row r="808" s="327" customFormat="true" ht="12.75" hidden="false" customHeight="false" outlineLevel="0" collapsed="false">
      <c r="C808" s="733"/>
      <c r="E808" s="733"/>
      <c r="H808" s="734"/>
    </row>
    <row r="809" s="327" customFormat="true" ht="12.75" hidden="false" customHeight="false" outlineLevel="0" collapsed="false">
      <c r="C809" s="733"/>
      <c r="E809" s="733"/>
      <c r="H809" s="734"/>
    </row>
    <row r="810" s="327" customFormat="true" ht="12.75" hidden="false" customHeight="false" outlineLevel="0" collapsed="false">
      <c r="C810" s="733"/>
      <c r="E810" s="733"/>
      <c r="H810" s="734"/>
    </row>
    <row r="811" s="327" customFormat="true" ht="12.75" hidden="false" customHeight="false" outlineLevel="0" collapsed="false">
      <c r="C811" s="733"/>
      <c r="E811" s="733"/>
      <c r="H811" s="734"/>
    </row>
    <row r="812" s="327" customFormat="true" ht="12.75" hidden="false" customHeight="false" outlineLevel="0" collapsed="false">
      <c r="C812" s="733"/>
      <c r="E812" s="733"/>
      <c r="H812" s="734"/>
    </row>
    <row r="813" s="327" customFormat="true" ht="12.75" hidden="false" customHeight="false" outlineLevel="0" collapsed="false">
      <c r="C813" s="733"/>
      <c r="E813" s="733"/>
      <c r="H813" s="734"/>
    </row>
    <row r="814" s="327" customFormat="true" ht="12.75" hidden="false" customHeight="false" outlineLevel="0" collapsed="false">
      <c r="C814" s="733"/>
      <c r="E814" s="733"/>
      <c r="H814" s="734"/>
    </row>
    <row r="815" s="327" customFormat="true" ht="12.75" hidden="false" customHeight="false" outlineLevel="0" collapsed="false">
      <c r="C815" s="733"/>
      <c r="E815" s="733"/>
      <c r="H815" s="734"/>
    </row>
    <row r="816" s="327" customFormat="true" ht="12.75" hidden="false" customHeight="false" outlineLevel="0" collapsed="false">
      <c r="C816" s="733"/>
      <c r="E816" s="733"/>
      <c r="H816" s="734"/>
    </row>
    <row r="817" s="327" customFormat="true" ht="12.75" hidden="false" customHeight="false" outlineLevel="0" collapsed="false">
      <c r="C817" s="733"/>
      <c r="E817" s="733"/>
      <c r="H817" s="734"/>
    </row>
    <row r="818" s="327" customFormat="true" ht="12.75" hidden="false" customHeight="false" outlineLevel="0" collapsed="false">
      <c r="C818" s="733"/>
      <c r="E818" s="733"/>
      <c r="H818" s="734"/>
    </row>
    <row r="819" s="327" customFormat="true" ht="12.75" hidden="false" customHeight="false" outlineLevel="0" collapsed="false">
      <c r="C819" s="733"/>
      <c r="E819" s="733"/>
      <c r="H819" s="734"/>
    </row>
    <row r="820" s="327" customFormat="true" ht="12.75" hidden="false" customHeight="false" outlineLevel="0" collapsed="false">
      <c r="C820" s="733"/>
      <c r="E820" s="733"/>
      <c r="H820" s="734"/>
    </row>
    <row r="821" s="327" customFormat="true" ht="12.75" hidden="false" customHeight="false" outlineLevel="0" collapsed="false">
      <c r="C821" s="733"/>
      <c r="E821" s="733"/>
      <c r="H821" s="734"/>
    </row>
    <row r="822" s="327" customFormat="true" ht="12.75" hidden="false" customHeight="false" outlineLevel="0" collapsed="false">
      <c r="C822" s="733"/>
      <c r="E822" s="733"/>
      <c r="H822" s="734"/>
    </row>
    <row r="823" s="327" customFormat="true" ht="12.75" hidden="false" customHeight="false" outlineLevel="0" collapsed="false">
      <c r="C823" s="733"/>
      <c r="E823" s="733"/>
      <c r="H823" s="734"/>
    </row>
    <row r="824" s="327" customFormat="true" ht="12.75" hidden="false" customHeight="false" outlineLevel="0" collapsed="false">
      <c r="C824" s="733"/>
      <c r="E824" s="733"/>
      <c r="H824" s="734"/>
    </row>
    <row r="825" s="327" customFormat="true" ht="12.75" hidden="false" customHeight="false" outlineLevel="0" collapsed="false">
      <c r="C825" s="733"/>
      <c r="E825" s="733"/>
      <c r="H825" s="734"/>
    </row>
    <row r="826" s="327" customFormat="true" ht="12.75" hidden="false" customHeight="false" outlineLevel="0" collapsed="false">
      <c r="C826" s="733"/>
      <c r="E826" s="733"/>
      <c r="H826" s="734"/>
    </row>
    <row r="827" s="327" customFormat="true" ht="12.75" hidden="false" customHeight="false" outlineLevel="0" collapsed="false">
      <c r="C827" s="733"/>
      <c r="E827" s="733"/>
      <c r="H827" s="734"/>
    </row>
    <row r="828" s="327" customFormat="true" ht="12.75" hidden="false" customHeight="false" outlineLevel="0" collapsed="false">
      <c r="C828" s="733"/>
      <c r="E828" s="733"/>
      <c r="H828" s="734"/>
    </row>
    <row r="829" s="327" customFormat="true" ht="12.75" hidden="false" customHeight="false" outlineLevel="0" collapsed="false">
      <c r="C829" s="733"/>
      <c r="E829" s="733"/>
      <c r="H829" s="734"/>
    </row>
    <row r="830" s="327" customFormat="true" ht="12.75" hidden="false" customHeight="false" outlineLevel="0" collapsed="false">
      <c r="C830" s="733"/>
      <c r="E830" s="733"/>
      <c r="H830" s="734"/>
    </row>
    <row r="831" s="327" customFormat="true" ht="12.75" hidden="false" customHeight="false" outlineLevel="0" collapsed="false">
      <c r="C831" s="733"/>
      <c r="E831" s="733"/>
      <c r="H831" s="734"/>
    </row>
    <row r="832" s="327" customFormat="true" ht="12.75" hidden="false" customHeight="false" outlineLevel="0" collapsed="false">
      <c r="C832" s="733"/>
      <c r="E832" s="733"/>
      <c r="H832" s="734"/>
    </row>
    <row r="833" s="327" customFormat="true" ht="12.75" hidden="false" customHeight="false" outlineLevel="0" collapsed="false">
      <c r="C833" s="733"/>
      <c r="E833" s="733"/>
      <c r="H833" s="734"/>
    </row>
    <row r="834" s="327" customFormat="true" ht="12.75" hidden="false" customHeight="false" outlineLevel="0" collapsed="false">
      <c r="C834" s="733"/>
      <c r="E834" s="733"/>
      <c r="H834" s="734"/>
    </row>
    <row r="835" s="327" customFormat="true" ht="12.75" hidden="false" customHeight="false" outlineLevel="0" collapsed="false">
      <c r="C835" s="733"/>
      <c r="E835" s="733"/>
      <c r="H835" s="734"/>
    </row>
    <row r="836" s="327" customFormat="true" ht="12.75" hidden="false" customHeight="false" outlineLevel="0" collapsed="false">
      <c r="C836" s="733"/>
      <c r="E836" s="733"/>
      <c r="H836" s="734"/>
    </row>
    <row r="837" s="327" customFormat="true" ht="12.75" hidden="false" customHeight="false" outlineLevel="0" collapsed="false">
      <c r="C837" s="733"/>
      <c r="E837" s="733"/>
      <c r="H837" s="734"/>
    </row>
    <row r="838" s="327" customFormat="true" ht="12.75" hidden="false" customHeight="false" outlineLevel="0" collapsed="false">
      <c r="C838" s="733"/>
      <c r="E838" s="733"/>
      <c r="H838" s="734"/>
    </row>
    <row r="839" s="327" customFormat="true" ht="12.75" hidden="false" customHeight="false" outlineLevel="0" collapsed="false">
      <c r="C839" s="733"/>
      <c r="E839" s="733"/>
      <c r="H839" s="734"/>
    </row>
    <row r="840" s="327" customFormat="true" ht="12.75" hidden="false" customHeight="false" outlineLevel="0" collapsed="false">
      <c r="C840" s="733"/>
      <c r="E840" s="733"/>
      <c r="H840" s="734"/>
    </row>
    <row r="841" s="327" customFormat="true" ht="12.75" hidden="false" customHeight="false" outlineLevel="0" collapsed="false">
      <c r="C841" s="733"/>
      <c r="E841" s="733"/>
      <c r="H841" s="734"/>
    </row>
    <row r="842" s="327" customFormat="true" ht="12.75" hidden="false" customHeight="false" outlineLevel="0" collapsed="false">
      <c r="C842" s="733"/>
      <c r="E842" s="733"/>
      <c r="H842" s="734"/>
    </row>
    <row r="843" s="327" customFormat="true" ht="12.75" hidden="false" customHeight="false" outlineLevel="0" collapsed="false">
      <c r="C843" s="733"/>
      <c r="E843" s="733"/>
      <c r="H843" s="734"/>
    </row>
    <row r="844" s="327" customFormat="true" ht="12.75" hidden="false" customHeight="false" outlineLevel="0" collapsed="false">
      <c r="C844" s="733"/>
      <c r="E844" s="733"/>
      <c r="H844" s="734"/>
    </row>
    <row r="845" s="327" customFormat="true" ht="12.75" hidden="false" customHeight="false" outlineLevel="0" collapsed="false">
      <c r="C845" s="733"/>
      <c r="E845" s="733"/>
      <c r="H845" s="734"/>
    </row>
    <row r="846" s="327" customFormat="true" ht="12.75" hidden="false" customHeight="false" outlineLevel="0" collapsed="false">
      <c r="C846" s="733"/>
      <c r="E846" s="733"/>
      <c r="H846" s="734"/>
    </row>
    <row r="847" s="327" customFormat="true" ht="12.75" hidden="false" customHeight="false" outlineLevel="0" collapsed="false">
      <c r="C847" s="733"/>
      <c r="E847" s="733"/>
      <c r="H847" s="734"/>
    </row>
    <row r="848" s="327" customFormat="true" ht="12.75" hidden="false" customHeight="false" outlineLevel="0" collapsed="false">
      <c r="C848" s="733"/>
      <c r="E848" s="733"/>
      <c r="H848" s="734"/>
    </row>
    <row r="849" s="327" customFormat="true" ht="12.75" hidden="false" customHeight="false" outlineLevel="0" collapsed="false">
      <c r="C849" s="733"/>
      <c r="E849" s="733"/>
      <c r="H849" s="734"/>
    </row>
    <row r="850" s="327" customFormat="true" ht="12.75" hidden="false" customHeight="false" outlineLevel="0" collapsed="false">
      <c r="C850" s="733"/>
      <c r="E850" s="733"/>
      <c r="H850" s="734"/>
    </row>
    <row r="851" s="327" customFormat="true" ht="12.75" hidden="false" customHeight="false" outlineLevel="0" collapsed="false">
      <c r="C851" s="733"/>
      <c r="E851" s="733"/>
      <c r="H851" s="734"/>
    </row>
    <row r="852" s="327" customFormat="true" ht="12.75" hidden="false" customHeight="false" outlineLevel="0" collapsed="false">
      <c r="C852" s="733"/>
      <c r="E852" s="733"/>
      <c r="H852" s="734"/>
    </row>
    <row r="853" s="327" customFormat="true" ht="12.75" hidden="false" customHeight="false" outlineLevel="0" collapsed="false">
      <c r="C853" s="733"/>
      <c r="E853" s="733"/>
      <c r="H853" s="734"/>
    </row>
    <row r="854" s="327" customFormat="true" ht="12.75" hidden="false" customHeight="false" outlineLevel="0" collapsed="false">
      <c r="C854" s="733"/>
      <c r="E854" s="733"/>
      <c r="H854" s="734"/>
    </row>
    <row r="855" s="327" customFormat="true" ht="12.75" hidden="false" customHeight="false" outlineLevel="0" collapsed="false">
      <c r="C855" s="733"/>
      <c r="E855" s="733"/>
      <c r="H855" s="734"/>
    </row>
    <row r="856" s="327" customFormat="true" ht="12.75" hidden="false" customHeight="false" outlineLevel="0" collapsed="false">
      <c r="C856" s="733"/>
      <c r="E856" s="733"/>
      <c r="H856" s="734"/>
    </row>
    <row r="857" s="327" customFormat="true" ht="12.75" hidden="false" customHeight="false" outlineLevel="0" collapsed="false">
      <c r="C857" s="733"/>
      <c r="E857" s="733"/>
      <c r="H857" s="734"/>
    </row>
    <row r="858" s="327" customFormat="true" ht="12.75" hidden="false" customHeight="false" outlineLevel="0" collapsed="false">
      <c r="C858" s="733"/>
      <c r="E858" s="733"/>
      <c r="H858" s="734"/>
    </row>
    <row r="859" s="327" customFormat="true" ht="12.75" hidden="false" customHeight="false" outlineLevel="0" collapsed="false">
      <c r="C859" s="733"/>
      <c r="E859" s="733"/>
      <c r="H859" s="734"/>
    </row>
    <row r="860" s="327" customFormat="true" ht="12.75" hidden="false" customHeight="false" outlineLevel="0" collapsed="false">
      <c r="C860" s="733"/>
      <c r="E860" s="733"/>
      <c r="H860" s="734"/>
    </row>
    <row r="861" s="327" customFormat="true" ht="12.75" hidden="false" customHeight="false" outlineLevel="0" collapsed="false">
      <c r="C861" s="733"/>
      <c r="E861" s="733"/>
      <c r="H861" s="734"/>
    </row>
    <row r="862" s="327" customFormat="true" ht="12.75" hidden="false" customHeight="false" outlineLevel="0" collapsed="false">
      <c r="C862" s="733"/>
      <c r="E862" s="733"/>
      <c r="H862" s="734"/>
    </row>
    <row r="863" s="327" customFormat="true" ht="12.75" hidden="false" customHeight="false" outlineLevel="0" collapsed="false">
      <c r="C863" s="733"/>
      <c r="E863" s="733"/>
      <c r="H863" s="734"/>
    </row>
    <row r="864" s="327" customFormat="true" ht="12.75" hidden="false" customHeight="false" outlineLevel="0" collapsed="false">
      <c r="C864" s="733"/>
      <c r="E864" s="733"/>
      <c r="H864" s="734"/>
    </row>
    <row r="865" s="327" customFormat="true" ht="12.75" hidden="false" customHeight="false" outlineLevel="0" collapsed="false">
      <c r="C865" s="733"/>
      <c r="E865" s="733"/>
      <c r="H865" s="734"/>
    </row>
    <row r="866" s="327" customFormat="true" ht="12.75" hidden="false" customHeight="false" outlineLevel="0" collapsed="false">
      <c r="C866" s="733"/>
      <c r="E866" s="733"/>
      <c r="H866" s="734"/>
    </row>
    <row r="867" s="327" customFormat="true" ht="12.75" hidden="false" customHeight="false" outlineLevel="0" collapsed="false">
      <c r="C867" s="733"/>
      <c r="E867" s="733"/>
      <c r="H867" s="734"/>
    </row>
    <row r="868" s="327" customFormat="true" ht="12.75" hidden="false" customHeight="false" outlineLevel="0" collapsed="false">
      <c r="C868" s="733"/>
      <c r="E868" s="733"/>
      <c r="H868" s="734"/>
    </row>
    <row r="869" s="327" customFormat="true" ht="12.75" hidden="false" customHeight="false" outlineLevel="0" collapsed="false">
      <c r="C869" s="733"/>
      <c r="E869" s="733"/>
      <c r="H869" s="734"/>
    </row>
    <row r="870" s="327" customFormat="true" ht="12.75" hidden="false" customHeight="false" outlineLevel="0" collapsed="false">
      <c r="C870" s="733"/>
      <c r="E870" s="733"/>
      <c r="H870" s="734"/>
    </row>
    <row r="871" s="327" customFormat="true" ht="12.75" hidden="false" customHeight="false" outlineLevel="0" collapsed="false">
      <c r="C871" s="733"/>
      <c r="E871" s="733"/>
      <c r="H871" s="734"/>
    </row>
    <row r="872" s="327" customFormat="true" ht="12.75" hidden="false" customHeight="false" outlineLevel="0" collapsed="false">
      <c r="C872" s="733"/>
      <c r="E872" s="733"/>
      <c r="H872" s="734"/>
    </row>
    <row r="873" s="327" customFormat="true" ht="12.75" hidden="false" customHeight="false" outlineLevel="0" collapsed="false">
      <c r="C873" s="733"/>
      <c r="E873" s="733"/>
      <c r="H873" s="734"/>
    </row>
    <row r="874" s="327" customFormat="true" ht="12.75" hidden="false" customHeight="false" outlineLevel="0" collapsed="false">
      <c r="C874" s="733"/>
      <c r="E874" s="733"/>
      <c r="H874" s="734"/>
    </row>
    <row r="875" s="327" customFormat="true" ht="12.75" hidden="false" customHeight="false" outlineLevel="0" collapsed="false">
      <c r="C875" s="733"/>
      <c r="E875" s="733"/>
      <c r="H875" s="734"/>
    </row>
    <row r="876" s="327" customFormat="true" ht="12.75" hidden="false" customHeight="false" outlineLevel="0" collapsed="false">
      <c r="C876" s="733"/>
      <c r="E876" s="733"/>
      <c r="H876" s="734"/>
    </row>
    <row r="877" s="327" customFormat="true" ht="12.75" hidden="false" customHeight="false" outlineLevel="0" collapsed="false">
      <c r="C877" s="733"/>
      <c r="E877" s="733"/>
      <c r="H877" s="734"/>
    </row>
    <row r="878" s="327" customFormat="true" ht="12.75" hidden="false" customHeight="false" outlineLevel="0" collapsed="false">
      <c r="C878" s="733"/>
      <c r="E878" s="733"/>
      <c r="H878" s="734"/>
    </row>
    <row r="879" s="327" customFormat="true" ht="12.75" hidden="false" customHeight="false" outlineLevel="0" collapsed="false">
      <c r="C879" s="733"/>
      <c r="E879" s="733"/>
      <c r="H879" s="734"/>
    </row>
    <row r="880" s="327" customFormat="true" ht="12.75" hidden="false" customHeight="false" outlineLevel="0" collapsed="false">
      <c r="C880" s="733"/>
      <c r="E880" s="733"/>
      <c r="H880" s="734"/>
    </row>
    <row r="881" s="327" customFormat="true" ht="12.75" hidden="false" customHeight="false" outlineLevel="0" collapsed="false">
      <c r="C881" s="733"/>
      <c r="E881" s="733"/>
      <c r="H881" s="734"/>
    </row>
    <row r="882" s="327" customFormat="true" ht="12.75" hidden="false" customHeight="false" outlineLevel="0" collapsed="false">
      <c r="C882" s="733"/>
      <c r="E882" s="733"/>
      <c r="H882" s="734"/>
    </row>
    <row r="883" s="327" customFormat="true" ht="12.75" hidden="false" customHeight="false" outlineLevel="0" collapsed="false">
      <c r="C883" s="733"/>
      <c r="E883" s="733"/>
      <c r="H883" s="734"/>
    </row>
    <row r="884" s="327" customFormat="true" ht="12.75" hidden="false" customHeight="false" outlineLevel="0" collapsed="false">
      <c r="C884" s="733"/>
      <c r="E884" s="733"/>
      <c r="H884" s="734"/>
    </row>
    <row r="885" s="327" customFormat="true" ht="12.75" hidden="false" customHeight="false" outlineLevel="0" collapsed="false">
      <c r="C885" s="733"/>
      <c r="E885" s="733"/>
      <c r="H885" s="734"/>
    </row>
    <row r="886" s="327" customFormat="true" ht="12.75" hidden="false" customHeight="false" outlineLevel="0" collapsed="false">
      <c r="C886" s="733"/>
      <c r="E886" s="733"/>
      <c r="H886" s="734"/>
    </row>
    <row r="887" s="327" customFormat="true" ht="12.75" hidden="false" customHeight="false" outlineLevel="0" collapsed="false">
      <c r="C887" s="733"/>
      <c r="E887" s="733"/>
      <c r="H887" s="734"/>
    </row>
    <row r="888" s="327" customFormat="true" ht="12.75" hidden="false" customHeight="false" outlineLevel="0" collapsed="false">
      <c r="C888" s="733"/>
      <c r="E888" s="733"/>
      <c r="H888" s="734"/>
    </row>
    <row r="889" s="327" customFormat="true" ht="12.75" hidden="false" customHeight="false" outlineLevel="0" collapsed="false">
      <c r="C889" s="733"/>
      <c r="E889" s="733"/>
      <c r="H889" s="734"/>
    </row>
    <row r="890" s="327" customFormat="true" ht="12.75" hidden="false" customHeight="false" outlineLevel="0" collapsed="false">
      <c r="C890" s="733"/>
      <c r="E890" s="733"/>
      <c r="H890" s="734"/>
    </row>
    <row r="891" s="327" customFormat="true" ht="12.75" hidden="false" customHeight="false" outlineLevel="0" collapsed="false">
      <c r="C891" s="733"/>
      <c r="E891" s="733"/>
      <c r="H891" s="734"/>
    </row>
    <row r="892" s="327" customFormat="true" ht="12.75" hidden="false" customHeight="false" outlineLevel="0" collapsed="false">
      <c r="C892" s="733"/>
      <c r="E892" s="733"/>
      <c r="H892" s="734"/>
    </row>
    <row r="893" s="327" customFormat="true" ht="12.75" hidden="false" customHeight="false" outlineLevel="0" collapsed="false">
      <c r="C893" s="733"/>
      <c r="E893" s="733"/>
      <c r="H893" s="734"/>
    </row>
    <row r="894" s="327" customFormat="true" ht="12.75" hidden="false" customHeight="false" outlineLevel="0" collapsed="false">
      <c r="C894" s="733"/>
      <c r="E894" s="733"/>
      <c r="H894" s="734"/>
    </row>
    <row r="895" s="327" customFormat="true" ht="12.75" hidden="false" customHeight="false" outlineLevel="0" collapsed="false">
      <c r="C895" s="733"/>
      <c r="E895" s="733"/>
      <c r="H895" s="734"/>
    </row>
    <row r="896" s="327" customFormat="true" ht="12.75" hidden="false" customHeight="false" outlineLevel="0" collapsed="false">
      <c r="C896" s="733"/>
      <c r="E896" s="733"/>
      <c r="H896" s="734"/>
    </row>
    <row r="897" s="327" customFormat="true" ht="12.75" hidden="false" customHeight="false" outlineLevel="0" collapsed="false">
      <c r="C897" s="733"/>
      <c r="E897" s="733"/>
      <c r="H897" s="734"/>
    </row>
    <row r="898" s="327" customFormat="true" ht="12.75" hidden="false" customHeight="false" outlineLevel="0" collapsed="false">
      <c r="C898" s="733"/>
      <c r="E898" s="733"/>
      <c r="H898" s="734"/>
    </row>
    <row r="899" s="327" customFormat="true" ht="12.75" hidden="false" customHeight="false" outlineLevel="0" collapsed="false">
      <c r="C899" s="733"/>
      <c r="E899" s="733"/>
      <c r="H899" s="734"/>
    </row>
    <row r="900" s="327" customFormat="true" ht="12.75" hidden="false" customHeight="false" outlineLevel="0" collapsed="false">
      <c r="C900" s="733"/>
      <c r="E900" s="733"/>
      <c r="H900" s="734"/>
    </row>
    <row r="901" s="327" customFormat="true" ht="12.75" hidden="false" customHeight="false" outlineLevel="0" collapsed="false">
      <c r="C901" s="733"/>
      <c r="E901" s="733"/>
      <c r="H901" s="734"/>
    </row>
    <row r="902" s="327" customFormat="true" ht="12.75" hidden="false" customHeight="false" outlineLevel="0" collapsed="false">
      <c r="C902" s="733"/>
      <c r="E902" s="733"/>
      <c r="H902" s="734"/>
    </row>
    <row r="903" s="327" customFormat="true" ht="12.75" hidden="false" customHeight="false" outlineLevel="0" collapsed="false">
      <c r="C903" s="733"/>
      <c r="E903" s="733"/>
      <c r="H903" s="734"/>
    </row>
    <row r="904" s="327" customFormat="true" ht="12.75" hidden="false" customHeight="false" outlineLevel="0" collapsed="false">
      <c r="C904" s="733"/>
      <c r="E904" s="733"/>
      <c r="H904" s="734"/>
    </row>
    <row r="905" s="327" customFormat="true" ht="12.75" hidden="false" customHeight="false" outlineLevel="0" collapsed="false">
      <c r="C905" s="733"/>
      <c r="E905" s="733"/>
      <c r="H905" s="734"/>
    </row>
    <row r="906" s="327" customFormat="true" ht="12.75" hidden="false" customHeight="false" outlineLevel="0" collapsed="false">
      <c r="C906" s="733"/>
      <c r="E906" s="733"/>
      <c r="H906" s="734"/>
    </row>
    <row r="907" s="327" customFormat="true" ht="12.75" hidden="false" customHeight="false" outlineLevel="0" collapsed="false">
      <c r="C907" s="733"/>
      <c r="E907" s="733"/>
      <c r="H907" s="734"/>
    </row>
    <row r="908" s="327" customFormat="true" ht="12.75" hidden="false" customHeight="false" outlineLevel="0" collapsed="false">
      <c r="C908" s="733"/>
      <c r="E908" s="733"/>
      <c r="H908" s="734"/>
    </row>
    <row r="909" s="327" customFormat="true" ht="12.75" hidden="false" customHeight="false" outlineLevel="0" collapsed="false">
      <c r="C909" s="733"/>
      <c r="E909" s="733"/>
      <c r="H909" s="734"/>
    </row>
    <row r="910" s="327" customFormat="true" ht="12.75" hidden="false" customHeight="false" outlineLevel="0" collapsed="false">
      <c r="C910" s="733"/>
      <c r="E910" s="733"/>
      <c r="H910" s="734"/>
    </row>
    <row r="911" s="327" customFormat="true" ht="12.75" hidden="false" customHeight="false" outlineLevel="0" collapsed="false">
      <c r="C911" s="733"/>
      <c r="E911" s="733"/>
      <c r="H911" s="734"/>
    </row>
    <row r="912" s="327" customFormat="true" ht="12.75" hidden="false" customHeight="false" outlineLevel="0" collapsed="false">
      <c r="C912" s="733"/>
      <c r="E912" s="733"/>
      <c r="H912" s="734"/>
    </row>
    <row r="913" s="327" customFormat="true" ht="12.75" hidden="false" customHeight="false" outlineLevel="0" collapsed="false">
      <c r="C913" s="733"/>
      <c r="E913" s="733"/>
      <c r="H913" s="734"/>
    </row>
    <row r="914" s="327" customFormat="true" ht="12.75" hidden="false" customHeight="false" outlineLevel="0" collapsed="false">
      <c r="C914" s="733"/>
      <c r="E914" s="733"/>
      <c r="H914" s="734"/>
    </row>
    <row r="915" s="327" customFormat="true" ht="12.75" hidden="false" customHeight="false" outlineLevel="0" collapsed="false">
      <c r="C915" s="733"/>
      <c r="E915" s="733"/>
      <c r="H915" s="734"/>
    </row>
    <row r="916" s="327" customFormat="true" ht="12.75" hidden="false" customHeight="false" outlineLevel="0" collapsed="false">
      <c r="C916" s="733"/>
      <c r="E916" s="733"/>
      <c r="H916" s="734"/>
    </row>
    <row r="917" s="327" customFormat="true" ht="12.75" hidden="false" customHeight="false" outlineLevel="0" collapsed="false">
      <c r="C917" s="733"/>
      <c r="E917" s="733"/>
      <c r="H917" s="734"/>
    </row>
    <row r="918" s="327" customFormat="true" ht="12.75" hidden="false" customHeight="false" outlineLevel="0" collapsed="false">
      <c r="C918" s="733"/>
      <c r="E918" s="733"/>
      <c r="H918" s="734"/>
    </row>
    <row r="919" s="327" customFormat="true" ht="12.75" hidden="false" customHeight="false" outlineLevel="0" collapsed="false">
      <c r="C919" s="733"/>
      <c r="E919" s="733"/>
      <c r="H919" s="734"/>
    </row>
    <row r="920" s="327" customFormat="true" ht="12.75" hidden="false" customHeight="false" outlineLevel="0" collapsed="false">
      <c r="C920" s="733"/>
      <c r="E920" s="733"/>
      <c r="H920" s="734"/>
    </row>
    <row r="921" s="327" customFormat="true" ht="12.75" hidden="false" customHeight="false" outlineLevel="0" collapsed="false">
      <c r="C921" s="733"/>
      <c r="E921" s="733"/>
      <c r="H921" s="734"/>
    </row>
    <row r="922" s="327" customFormat="true" ht="12.75" hidden="false" customHeight="false" outlineLevel="0" collapsed="false">
      <c r="C922" s="733"/>
      <c r="E922" s="733"/>
      <c r="H922" s="734"/>
    </row>
    <row r="923" s="327" customFormat="true" ht="12.75" hidden="false" customHeight="false" outlineLevel="0" collapsed="false">
      <c r="C923" s="733"/>
      <c r="E923" s="733"/>
      <c r="H923" s="734"/>
    </row>
    <row r="924" s="327" customFormat="true" ht="12.75" hidden="false" customHeight="false" outlineLevel="0" collapsed="false">
      <c r="C924" s="733"/>
      <c r="E924" s="733"/>
      <c r="H924" s="734"/>
    </row>
    <row r="925" s="327" customFormat="true" ht="12.75" hidden="false" customHeight="false" outlineLevel="0" collapsed="false">
      <c r="C925" s="733"/>
      <c r="E925" s="733"/>
      <c r="H925" s="734"/>
    </row>
    <row r="926" s="327" customFormat="true" ht="12.75" hidden="false" customHeight="false" outlineLevel="0" collapsed="false">
      <c r="C926" s="733"/>
      <c r="E926" s="733"/>
      <c r="H926" s="734"/>
    </row>
    <row r="927" s="327" customFormat="true" ht="12.75" hidden="false" customHeight="false" outlineLevel="0" collapsed="false">
      <c r="C927" s="733"/>
      <c r="E927" s="733"/>
      <c r="H927" s="734"/>
    </row>
    <row r="928" s="327" customFormat="true" ht="12.75" hidden="false" customHeight="false" outlineLevel="0" collapsed="false">
      <c r="C928" s="733"/>
      <c r="E928" s="733"/>
      <c r="H928" s="734"/>
    </row>
    <row r="929" s="327" customFormat="true" ht="12.75" hidden="false" customHeight="false" outlineLevel="0" collapsed="false">
      <c r="C929" s="733"/>
      <c r="E929" s="733"/>
      <c r="H929" s="734"/>
    </row>
    <row r="930" s="327" customFormat="true" ht="12.75" hidden="false" customHeight="false" outlineLevel="0" collapsed="false">
      <c r="C930" s="733"/>
      <c r="E930" s="733"/>
      <c r="H930" s="734"/>
    </row>
    <row r="931" s="327" customFormat="true" ht="12.75" hidden="false" customHeight="false" outlineLevel="0" collapsed="false">
      <c r="C931" s="733"/>
      <c r="E931" s="733"/>
      <c r="H931" s="734"/>
    </row>
    <row r="932" s="327" customFormat="true" ht="12.75" hidden="false" customHeight="false" outlineLevel="0" collapsed="false">
      <c r="C932" s="733"/>
      <c r="E932" s="733"/>
      <c r="H932" s="734"/>
    </row>
    <row r="933" s="327" customFormat="true" ht="12.75" hidden="false" customHeight="false" outlineLevel="0" collapsed="false">
      <c r="C933" s="733"/>
      <c r="E933" s="733"/>
      <c r="H933" s="734"/>
    </row>
    <row r="934" s="327" customFormat="true" ht="12.75" hidden="false" customHeight="false" outlineLevel="0" collapsed="false">
      <c r="C934" s="733"/>
      <c r="E934" s="733"/>
      <c r="H934" s="734"/>
    </row>
    <row r="935" s="327" customFormat="true" ht="12.75" hidden="false" customHeight="false" outlineLevel="0" collapsed="false">
      <c r="C935" s="733"/>
      <c r="E935" s="733"/>
      <c r="H935" s="734"/>
    </row>
    <row r="936" s="327" customFormat="true" ht="12.75" hidden="false" customHeight="false" outlineLevel="0" collapsed="false">
      <c r="C936" s="733"/>
      <c r="E936" s="733"/>
      <c r="H936" s="734"/>
    </row>
    <row r="937" s="327" customFormat="true" ht="12.75" hidden="false" customHeight="false" outlineLevel="0" collapsed="false">
      <c r="C937" s="733"/>
      <c r="E937" s="733"/>
      <c r="H937" s="734"/>
    </row>
    <row r="938" s="327" customFormat="true" ht="12.75" hidden="false" customHeight="false" outlineLevel="0" collapsed="false">
      <c r="C938" s="733"/>
      <c r="E938" s="733"/>
      <c r="H938" s="734"/>
    </row>
    <row r="939" s="327" customFormat="true" ht="12.75" hidden="false" customHeight="false" outlineLevel="0" collapsed="false">
      <c r="C939" s="733"/>
      <c r="E939" s="733"/>
      <c r="H939" s="734"/>
    </row>
    <row r="940" s="327" customFormat="true" ht="12.75" hidden="false" customHeight="false" outlineLevel="0" collapsed="false">
      <c r="C940" s="733"/>
      <c r="E940" s="733"/>
      <c r="H940" s="734"/>
    </row>
    <row r="941" s="327" customFormat="true" ht="12.75" hidden="false" customHeight="false" outlineLevel="0" collapsed="false">
      <c r="C941" s="733"/>
      <c r="E941" s="733"/>
      <c r="H941" s="734"/>
    </row>
    <row r="942" s="327" customFormat="true" ht="12.75" hidden="false" customHeight="false" outlineLevel="0" collapsed="false">
      <c r="C942" s="733"/>
      <c r="E942" s="733"/>
      <c r="H942" s="734"/>
    </row>
    <row r="943" s="327" customFormat="true" ht="12.75" hidden="false" customHeight="false" outlineLevel="0" collapsed="false">
      <c r="C943" s="733"/>
      <c r="E943" s="733"/>
      <c r="H943" s="734"/>
    </row>
    <row r="944" s="327" customFormat="true" ht="12.75" hidden="false" customHeight="false" outlineLevel="0" collapsed="false">
      <c r="C944" s="733"/>
      <c r="E944" s="733"/>
      <c r="H944" s="734"/>
    </row>
    <row r="945" s="327" customFormat="true" ht="12.75" hidden="false" customHeight="false" outlineLevel="0" collapsed="false">
      <c r="C945" s="733"/>
      <c r="E945" s="733"/>
      <c r="H945" s="734"/>
    </row>
    <row r="946" s="327" customFormat="true" ht="12.75" hidden="false" customHeight="false" outlineLevel="0" collapsed="false">
      <c r="C946" s="733"/>
      <c r="E946" s="733"/>
      <c r="H946" s="734"/>
    </row>
    <row r="947" s="327" customFormat="true" ht="12.75" hidden="false" customHeight="false" outlineLevel="0" collapsed="false">
      <c r="C947" s="733"/>
      <c r="E947" s="733"/>
      <c r="H947" s="734"/>
    </row>
    <row r="948" s="327" customFormat="true" ht="12.75" hidden="false" customHeight="false" outlineLevel="0" collapsed="false">
      <c r="C948" s="733"/>
      <c r="E948" s="733"/>
      <c r="H948" s="734"/>
    </row>
    <row r="949" s="327" customFormat="true" ht="12.75" hidden="false" customHeight="false" outlineLevel="0" collapsed="false">
      <c r="C949" s="733"/>
      <c r="E949" s="733"/>
      <c r="H949" s="734"/>
    </row>
    <row r="950" s="327" customFormat="true" ht="12.75" hidden="false" customHeight="false" outlineLevel="0" collapsed="false">
      <c r="C950" s="733"/>
      <c r="E950" s="733"/>
      <c r="H950" s="734"/>
    </row>
    <row r="951" s="327" customFormat="true" ht="12.75" hidden="false" customHeight="false" outlineLevel="0" collapsed="false">
      <c r="C951" s="733"/>
      <c r="E951" s="733"/>
      <c r="H951" s="734"/>
    </row>
    <row r="952" s="327" customFormat="true" ht="12.75" hidden="false" customHeight="false" outlineLevel="0" collapsed="false">
      <c r="C952" s="733"/>
      <c r="E952" s="733"/>
      <c r="H952" s="734"/>
    </row>
    <row r="953" s="327" customFormat="true" ht="12.75" hidden="false" customHeight="false" outlineLevel="0" collapsed="false">
      <c r="C953" s="733"/>
      <c r="E953" s="733"/>
      <c r="H953" s="734"/>
    </row>
    <row r="954" s="327" customFormat="true" ht="12.75" hidden="false" customHeight="false" outlineLevel="0" collapsed="false">
      <c r="C954" s="733"/>
      <c r="E954" s="733"/>
      <c r="H954" s="734"/>
    </row>
    <row r="955" s="327" customFormat="true" ht="12.75" hidden="false" customHeight="false" outlineLevel="0" collapsed="false">
      <c r="C955" s="733"/>
      <c r="E955" s="733"/>
      <c r="H955" s="734"/>
    </row>
    <row r="956" s="327" customFormat="true" ht="12.75" hidden="false" customHeight="false" outlineLevel="0" collapsed="false">
      <c r="C956" s="733"/>
      <c r="E956" s="733"/>
      <c r="H956" s="734"/>
    </row>
    <row r="957" s="327" customFormat="true" ht="12.75" hidden="false" customHeight="false" outlineLevel="0" collapsed="false">
      <c r="C957" s="733"/>
      <c r="E957" s="733"/>
      <c r="H957" s="734"/>
    </row>
    <row r="958" s="327" customFormat="true" ht="12.75" hidden="false" customHeight="false" outlineLevel="0" collapsed="false">
      <c r="C958" s="733"/>
      <c r="E958" s="733"/>
      <c r="H958" s="734"/>
    </row>
    <row r="959" s="327" customFormat="true" ht="12.75" hidden="false" customHeight="false" outlineLevel="0" collapsed="false">
      <c r="C959" s="733"/>
      <c r="E959" s="733"/>
      <c r="H959" s="734"/>
    </row>
    <row r="960" s="327" customFormat="true" ht="12.75" hidden="false" customHeight="false" outlineLevel="0" collapsed="false">
      <c r="C960" s="733"/>
      <c r="E960" s="733"/>
      <c r="H960" s="734"/>
    </row>
    <row r="961" s="327" customFormat="true" ht="12.75" hidden="false" customHeight="false" outlineLevel="0" collapsed="false">
      <c r="C961" s="733"/>
      <c r="E961" s="733"/>
      <c r="H961" s="734"/>
    </row>
    <row r="962" s="327" customFormat="true" ht="12.75" hidden="false" customHeight="false" outlineLevel="0" collapsed="false">
      <c r="C962" s="733"/>
      <c r="E962" s="733"/>
      <c r="H962" s="734"/>
    </row>
    <row r="963" s="327" customFormat="true" ht="12.75" hidden="false" customHeight="false" outlineLevel="0" collapsed="false">
      <c r="C963" s="733"/>
      <c r="E963" s="733"/>
      <c r="H963" s="734"/>
    </row>
    <row r="964" s="327" customFormat="true" ht="12.75" hidden="false" customHeight="false" outlineLevel="0" collapsed="false">
      <c r="C964" s="733"/>
      <c r="E964" s="733"/>
      <c r="H964" s="734"/>
    </row>
    <row r="965" customFormat="false" ht="12.75" hidden="false" customHeight="false" outlineLevel="0" collapsed="false">
      <c r="C965" s="578"/>
      <c r="D965" s="321"/>
    </row>
    <row r="966" customFormat="false" ht="12.75" hidden="false" customHeight="false" outlineLevel="0" collapsed="false">
      <c r="C966" s="578"/>
      <c r="D966" s="321"/>
    </row>
    <row r="967" customFormat="false" ht="12.75" hidden="false" customHeight="false" outlineLevel="0" collapsed="false">
      <c r="C967" s="578"/>
      <c r="D967" s="321"/>
    </row>
    <row r="968" customFormat="false" ht="12.75" hidden="false" customHeight="false" outlineLevel="0" collapsed="false">
      <c r="C968" s="578"/>
      <c r="D968" s="321"/>
    </row>
    <row r="969" customFormat="false" ht="12.75" hidden="false" customHeight="false" outlineLevel="0" collapsed="false">
      <c r="C969" s="578"/>
      <c r="D969" s="321"/>
    </row>
    <row r="970" customFormat="false" ht="12.75" hidden="false" customHeight="false" outlineLevel="0" collapsed="false">
      <c r="C970" s="578"/>
      <c r="D970" s="321"/>
    </row>
    <row r="971" customFormat="false" ht="12.75" hidden="false" customHeight="false" outlineLevel="0" collapsed="false">
      <c r="C971" s="578"/>
      <c r="D971" s="321"/>
    </row>
    <row r="972" customFormat="false" ht="12.75" hidden="false" customHeight="false" outlineLevel="0" collapsed="false">
      <c r="C972" s="578"/>
      <c r="D972" s="321"/>
    </row>
    <row r="973" customFormat="false" ht="12.75" hidden="false" customHeight="false" outlineLevel="0" collapsed="false">
      <c r="C973" s="578"/>
      <c r="D973" s="321"/>
    </row>
    <row r="974" customFormat="false" ht="12.75" hidden="false" customHeight="false" outlineLevel="0" collapsed="false">
      <c r="C974" s="578"/>
      <c r="D974" s="321"/>
    </row>
    <row r="975" customFormat="false" ht="12.75" hidden="false" customHeight="false" outlineLevel="0" collapsed="false">
      <c r="C975" s="578"/>
      <c r="D975" s="321"/>
    </row>
    <row r="976" customFormat="false" ht="12.75" hidden="false" customHeight="false" outlineLevel="0" collapsed="false">
      <c r="C976" s="578"/>
      <c r="D976" s="321"/>
    </row>
    <row r="977" customFormat="false" ht="12.75" hidden="false" customHeight="false" outlineLevel="0" collapsed="false">
      <c r="C977" s="578"/>
      <c r="D977" s="321"/>
    </row>
    <row r="978" customFormat="false" ht="12.75" hidden="false" customHeight="false" outlineLevel="0" collapsed="false">
      <c r="C978" s="578"/>
      <c r="D978" s="321"/>
    </row>
    <row r="979" customFormat="false" ht="12.75" hidden="false" customHeight="false" outlineLevel="0" collapsed="false">
      <c r="C979" s="578"/>
      <c r="D979" s="321"/>
    </row>
    <row r="980" customFormat="false" ht="12.75" hidden="false" customHeight="false" outlineLevel="0" collapsed="false">
      <c r="C980" s="578"/>
      <c r="D980" s="321"/>
    </row>
    <row r="981" customFormat="false" ht="12.75" hidden="false" customHeight="false" outlineLevel="0" collapsed="false">
      <c r="C981" s="578"/>
      <c r="D981" s="321"/>
    </row>
    <row r="982" customFormat="false" ht="12.75" hidden="false" customHeight="false" outlineLevel="0" collapsed="false">
      <c r="C982" s="578"/>
      <c r="D982" s="321"/>
    </row>
    <row r="983" customFormat="false" ht="12.75" hidden="false" customHeight="false" outlineLevel="0" collapsed="false">
      <c r="C983" s="578"/>
      <c r="D983" s="321"/>
    </row>
    <row r="984" customFormat="false" ht="12.75" hidden="false" customHeight="false" outlineLevel="0" collapsed="false">
      <c r="C984" s="578"/>
      <c r="D984" s="321"/>
    </row>
    <row r="985" customFormat="false" ht="12.75" hidden="false" customHeight="false" outlineLevel="0" collapsed="false">
      <c r="C985" s="578"/>
      <c r="D985" s="321"/>
    </row>
    <row r="986" customFormat="false" ht="12.75" hidden="false" customHeight="false" outlineLevel="0" collapsed="false">
      <c r="C986" s="578"/>
      <c r="D986" s="321"/>
    </row>
    <row r="987" customFormat="false" ht="12.75" hidden="false" customHeight="false" outlineLevel="0" collapsed="false">
      <c r="C987" s="578"/>
      <c r="D987" s="321"/>
    </row>
    <row r="988" customFormat="false" ht="12.75" hidden="false" customHeight="false" outlineLevel="0" collapsed="false">
      <c r="C988" s="578"/>
      <c r="D988" s="321"/>
    </row>
    <row r="989" customFormat="false" ht="12.75" hidden="false" customHeight="false" outlineLevel="0" collapsed="false">
      <c r="C989" s="578"/>
      <c r="D989" s="321"/>
    </row>
    <row r="990" customFormat="false" ht="12.75" hidden="false" customHeight="false" outlineLevel="0" collapsed="false">
      <c r="C990" s="578"/>
      <c r="D990" s="321"/>
    </row>
    <row r="991" customFormat="false" ht="12.75" hidden="false" customHeight="false" outlineLevel="0" collapsed="false">
      <c r="C991" s="578"/>
      <c r="D991" s="321"/>
    </row>
    <row r="992" customFormat="false" ht="12.75" hidden="false" customHeight="false" outlineLevel="0" collapsed="false">
      <c r="C992" s="578"/>
      <c r="D992" s="321"/>
    </row>
    <row r="993" customFormat="false" ht="12.75" hidden="false" customHeight="false" outlineLevel="0" collapsed="false">
      <c r="C993" s="578"/>
      <c r="D993" s="321"/>
    </row>
    <row r="994" customFormat="false" ht="12.75" hidden="false" customHeight="false" outlineLevel="0" collapsed="false">
      <c r="C994" s="578"/>
      <c r="D994" s="321"/>
    </row>
    <row r="995" customFormat="false" ht="12.75" hidden="false" customHeight="false" outlineLevel="0" collapsed="false">
      <c r="C995" s="578"/>
      <c r="D995" s="321"/>
    </row>
    <row r="996" customFormat="false" ht="12.75" hidden="false" customHeight="false" outlineLevel="0" collapsed="false">
      <c r="C996" s="578"/>
      <c r="D996" s="321"/>
    </row>
    <row r="997" customFormat="false" ht="12.75" hidden="false" customHeight="false" outlineLevel="0" collapsed="false">
      <c r="C997" s="578"/>
      <c r="D997" s="321"/>
    </row>
    <row r="998" customFormat="false" ht="12.75" hidden="false" customHeight="false" outlineLevel="0" collapsed="false">
      <c r="C998" s="578"/>
      <c r="D998" s="321"/>
    </row>
    <row r="999" customFormat="false" ht="12.75" hidden="false" customHeight="false" outlineLevel="0" collapsed="false">
      <c r="C999" s="578"/>
      <c r="D999" s="321"/>
    </row>
    <row r="1000" customFormat="false" ht="12.75" hidden="false" customHeight="false" outlineLevel="0" collapsed="false">
      <c r="C1000" s="578"/>
      <c r="D1000" s="321"/>
    </row>
    <row r="1001" customFormat="false" ht="12.75" hidden="false" customHeight="false" outlineLevel="0" collapsed="false">
      <c r="C1001" s="578"/>
      <c r="D1001" s="321"/>
    </row>
    <row r="1002" customFormat="false" ht="12.75" hidden="false" customHeight="false" outlineLevel="0" collapsed="false">
      <c r="C1002" s="578"/>
      <c r="D1002" s="321"/>
    </row>
    <row r="1003" customFormat="false" ht="12.75" hidden="false" customHeight="false" outlineLevel="0" collapsed="false">
      <c r="C1003" s="578"/>
      <c r="D1003" s="321"/>
    </row>
    <row r="1004" customFormat="false" ht="12.75" hidden="false" customHeight="false" outlineLevel="0" collapsed="false">
      <c r="C1004" s="578"/>
      <c r="D1004" s="321"/>
    </row>
    <row r="1005" customFormat="false" ht="12.75" hidden="false" customHeight="false" outlineLevel="0" collapsed="false">
      <c r="C1005" s="578"/>
      <c r="D1005" s="321"/>
    </row>
    <row r="1006" customFormat="false" ht="12.75" hidden="false" customHeight="false" outlineLevel="0" collapsed="false">
      <c r="C1006" s="578"/>
      <c r="D1006" s="321"/>
    </row>
    <row r="1007" customFormat="false" ht="12.75" hidden="false" customHeight="false" outlineLevel="0" collapsed="false">
      <c r="C1007" s="578"/>
      <c r="D1007" s="321"/>
    </row>
    <row r="1008" customFormat="false" ht="12.75" hidden="false" customHeight="false" outlineLevel="0" collapsed="false">
      <c r="C1008" s="578"/>
      <c r="D1008" s="321"/>
    </row>
    <row r="1009" customFormat="false" ht="12.75" hidden="false" customHeight="false" outlineLevel="0" collapsed="false">
      <c r="C1009" s="578"/>
      <c r="D1009" s="321"/>
    </row>
    <row r="1010" customFormat="false" ht="12.75" hidden="false" customHeight="false" outlineLevel="0" collapsed="false">
      <c r="C1010" s="578"/>
      <c r="D1010" s="321"/>
    </row>
    <row r="1011" customFormat="false" ht="12.75" hidden="false" customHeight="false" outlineLevel="0" collapsed="false">
      <c r="C1011" s="578"/>
      <c r="D1011" s="321"/>
    </row>
    <row r="1012" customFormat="false" ht="12.75" hidden="false" customHeight="false" outlineLevel="0" collapsed="false">
      <c r="C1012" s="578"/>
      <c r="D1012" s="321"/>
    </row>
    <row r="1013" customFormat="false" ht="12.75" hidden="false" customHeight="false" outlineLevel="0" collapsed="false">
      <c r="C1013" s="578"/>
      <c r="D1013" s="321"/>
    </row>
    <row r="1014" customFormat="false" ht="12.75" hidden="false" customHeight="false" outlineLevel="0" collapsed="false">
      <c r="C1014" s="578"/>
      <c r="D1014" s="321"/>
    </row>
    <row r="1015" customFormat="false" ht="12.75" hidden="false" customHeight="false" outlineLevel="0" collapsed="false">
      <c r="C1015" s="578"/>
      <c r="D1015" s="321"/>
    </row>
    <row r="1016" customFormat="false" ht="12.75" hidden="false" customHeight="false" outlineLevel="0" collapsed="false">
      <c r="C1016" s="578"/>
      <c r="D1016" s="321"/>
    </row>
    <row r="1017" customFormat="false" ht="12.75" hidden="false" customHeight="false" outlineLevel="0" collapsed="false">
      <c r="C1017" s="578"/>
      <c r="D1017" s="321"/>
    </row>
    <row r="1018" customFormat="false" ht="12.75" hidden="false" customHeight="false" outlineLevel="0" collapsed="false">
      <c r="C1018" s="578"/>
      <c r="D1018" s="321"/>
    </row>
    <row r="1019" customFormat="false" ht="12.75" hidden="false" customHeight="false" outlineLevel="0" collapsed="false">
      <c r="C1019" s="578"/>
      <c r="D1019" s="321"/>
    </row>
    <row r="1020" customFormat="false" ht="12.75" hidden="false" customHeight="false" outlineLevel="0" collapsed="false">
      <c r="C1020" s="578"/>
      <c r="D1020" s="321"/>
    </row>
    <row r="1021" customFormat="false" ht="12.75" hidden="false" customHeight="false" outlineLevel="0" collapsed="false">
      <c r="C1021" s="578"/>
      <c r="D1021" s="321"/>
    </row>
    <row r="1022" customFormat="false" ht="12.75" hidden="false" customHeight="false" outlineLevel="0" collapsed="false">
      <c r="C1022" s="578"/>
      <c r="D1022" s="321"/>
    </row>
    <row r="1023" customFormat="false" ht="12.75" hidden="false" customHeight="false" outlineLevel="0" collapsed="false">
      <c r="C1023" s="578"/>
      <c r="D1023" s="321"/>
    </row>
    <row r="1024" customFormat="false" ht="12.75" hidden="false" customHeight="false" outlineLevel="0" collapsed="false">
      <c r="C1024" s="578"/>
      <c r="D1024" s="321"/>
    </row>
    <row r="1025" customFormat="false" ht="12.75" hidden="false" customHeight="false" outlineLevel="0" collapsed="false">
      <c r="C1025" s="578"/>
      <c r="D1025" s="321"/>
    </row>
    <row r="1026" customFormat="false" ht="12.75" hidden="false" customHeight="false" outlineLevel="0" collapsed="false">
      <c r="C1026" s="578"/>
      <c r="D1026" s="321"/>
    </row>
    <row r="1027" customFormat="false" ht="12.75" hidden="false" customHeight="false" outlineLevel="0" collapsed="false">
      <c r="C1027" s="578"/>
      <c r="D1027" s="321"/>
    </row>
    <row r="1028" customFormat="false" ht="12.75" hidden="false" customHeight="false" outlineLevel="0" collapsed="false">
      <c r="C1028" s="578"/>
      <c r="D1028" s="321"/>
    </row>
    <row r="1029" customFormat="false" ht="12.75" hidden="false" customHeight="false" outlineLevel="0" collapsed="false">
      <c r="C1029" s="578"/>
      <c r="D1029" s="321"/>
    </row>
    <row r="1030" customFormat="false" ht="12.75" hidden="false" customHeight="false" outlineLevel="0" collapsed="false">
      <c r="C1030" s="578"/>
      <c r="D1030" s="321"/>
    </row>
    <row r="1031" customFormat="false" ht="12.75" hidden="false" customHeight="false" outlineLevel="0" collapsed="false">
      <c r="C1031" s="578"/>
      <c r="D1031" s="321"/>
    </row>
    <row r="1032" customFormat="false" ht="12.75" hidden="false" customHeight="false" outlineLevel="0" collapsed="false">
      <c r="C1032" s="578"/>
      <c r="D1032" s="321"/>
    </row>
    <row r="1033" customFormat="false" ht="12.75" hidden="false" customHeight="false" outlineLevel="0" collapsed="false">
      <c r="C1033" s="578"/>
      <c r="D1033" s="321"/>
    </row>
    <row r="1034" customFormat="false" ht="12.75" hidden="false" customHeight="false" outlineLevel="0" collapsed="false">
      <c r="C1034" s="578"/>
      <c r="D1034" s="321"/>
    </row>
    <row r="1035" customFormat="false" ht="12.75" hidden="false" customHeight="false" outlineLevel="0" collapsed="false">
      <c r="C1035" s="578"/>
      <c r="D1035" s="321"/>
    </row>
    <row r="1036" customFormat="false" ht="12.75" hidden="false" customHeight="false" outlineLevel="0" collapsed="false">
      <c r="C1036" s="578"/>
      <c r="D1036" s="321"/>
    </row>
    <row r="1037" customFormat="false" ht="12.75" hidden="false" customHeight="false" outlineLevel="0" collapsed="false">
      <c r="C1037" s="578"/>
      <c r="D1037" s="321"/>
    </row>
    <row r="1038" customFormat="false" ht="12.75" hidden="false" customHeight="false" outlineLevel="0" collapsed="false">
      <c r="C1038" s="578"/>
      <c r="D1038" s="321"/>
    </row>
    <row r="1039" customFormat="false" ht="12.75" hidden="false" customHeight="false" outlineLevel="0" collapsed="false">
      <c r="C1039" s="578"/>
      <c r="D1039" s="321"/>
    </row>
    <row r="1040" customFormat="false" ht="12.75" hidden="false" customHeight="false" outlineLevel="0" collapsed="false">
      <c r="C1040" s="578"/>
      <c r="D1040" s="321"/>
    </row>
    <row r="1041" customFormat="false" ht="12.75" hidden="false" customHeight="false" outlineLevel="0" collapsed="false">
      <c r="C1041" s="578"/>
      <c r="D1041" s="321"/>
    </row>
    <row r="1042" customFormat="false" ht="12.75" hidden="false" customHeight="false" outlineLevel="0" collapsed="false">
      <c r="C1042" s="578"/>
      <c r="D1042" s="321"/>
    </row>
    <row r="1043" customFormat="false" ht="12.75" hidden="false" customHeight="false" outlineLevel="0" collapsed="false">
      <c r="C1043" s="578"/>
      <c r="D1043" s="321"/>
    </row>
    <row r="1044" customFormat="false" ht="12.75" hidden="false" customHeight="false" outlineLevel="0" collapsed="false">
      <c r="C1044" s="578"/>
      <c r="D1044" s="321"/>
    </row>
    <row r="1045" customFormat="false" ht="12.75" hidden="false" customHeight="false" outlineLevel="0" collapsed="false">
      <c r="C1045" s="578"/>
      <c r="D1045" s="321"/>
    </row>
    <row r="1046" customFormat="false" ht="12.75" hidden="false" customHeight="false" outlineLevel="0" collapsed="false">
      <c r="C1046" s="578"/>
      <c r="D1046" s="321"/>
    </row>
    <row r="1047" customFormat="false" ht="12.75" hidden="false" customHeight="false" outlineLevel="0" collapsed="false">
      <c r="C1047" s="578"/>
      <c r="D1047" s="321"/>
    </row>
    <row r="1048" customFormat="false" ht="12.75" hidden="false" customHeight="false" outlineLevel="0" collapsed="false">
      <c r="C1048" s="578"/>
      <c r="D1048" s="321"/>
    </row>
    <row r="1049" customFormat="false" ht="12.75" hidden="false" customHeight="false" outlineLevel="0" collapsed="false">
      <c r="C1049" s="578"/>
      <c r="D1049" s="321"/>
    </row>
    <row r="1050" customFormat="false" ht="12.75" hidden="false" customHeight="false" outlineLevel="0" collapsed="false">
      <c r="C1050" s="578"/>
      <c r="D1050" s="321"/>
    </row>
    <row r="1051" customFormat="false" ht="12.75" hidden="false" customHeight="false" outlineLevel="0" collapsed="false">
      <c r="C1051" s="578"/>
    </row>
    <row r="1052" customFormat="false" ht="12.75" hidden="false" customHeight="false" outlineLevel="0" collapsed="false">
      <c r="C1052" s="578"/>
    </row>
    <row r="1053" customFormat="false" ht="12.75" hidden="false" customHeight="false" outlineLevel="0" collapsed="false">
      <c r="C1053" s="578"/>
    </row>
    <row r="1054" customFormat="false" ht="12.75" hidden="false" customHeight="false" outlineLevel="0" collapsed="false">
      <c r="C1054" s="578"/>
    </row>
    <row r="1055" customFormat="false" ht="12.75" hidden="false" customHeight="false" outlineLevel="0" collapsed="false">
      <c r="C1055" s="578"/>
    </row>
    <row r="1056" customFormat="false" ht="12.75" hidden="false" customHeight="false" outlineLevel="0" collapsed="false">
      <c r="C1056" s="578"/>
    </row>
    <row r="1057" customFormat="false" ht="12.75" hidden="false" customHeight="false" outlineLevel="0" collapsed="false">
      <c r="C1057" s="578"/>
    </row>
    <row r="1058" customFormat="false" ht="12.75" hidden="false" customHeight="false" outlineLevel="0" collapsed="false">
      <c r="C1058" s="578"/>
    </row>
    <row r="1059" customFormat="false" ht="12.75" hidden="false" customHeight="false" outlineLevel="0" collapsed="false">
      <c r="C1059" s="578"/>
    </row>
    <row r="1060" customFormat="false" ht="12.75" hidden="false" customHeight="false" outlineLevel="0" collapsed="false">
      <c r="C1060" s="578"/>
    </row>
    <row r="1061" customFormat="false" ht="12.75" hidden="false" customHeight="false" outlineLevel="0" collapsed="false">
      <c r="C1061" s="578"/>
    </row>
    <row r="1062" customFormat="false" ht="12.75" hidden="false" customHeight="false" outlineLevel="0" collapsed="false">
      <c r="C1062" s="578"/>
    </row>
    <row r="1063" customFormat="false" ht="12.75" hidden="false" customHeight="false" outlineLevel="0" collapsed="false">
      <c r="C1063" s="578"/>
    </row>
    <row r="1064" customFormat="false" ht="12.75" hidden="false" customHeight="false" outlineLevel="0" collapsed="false">
      <c r="C1064" s="578"/>
    </row>
    <row r="1065" customFormat="false" ht="12.75" hidden="false" customHeight="false" outlineLevel="0" collapsed="false">
      <c r="C1065" s="578"/>
    </row>
    <row r="1066" customFormat="false" ht="12.75" hidden="false" customHeight="false" outlineLevel="0" collapsed="false">
      <c r="C1066" s="578"/>
    </row>
    <row r="1067" customFormat="false" ht="12.75" hidden="false" customHeight="false" outlineLevel="0" collapsed="false">
      <c r="C1067" s="578"/>
    </row>
    <row r="1068" customFormat="false" ht="12.75" hidden="false" customHeight="false" outlineLevel="0" collapsed="false">
      <c r="C1068" s="578"/>
    </row>
    <row r="1069" customFormat="false" ht="12.75" hidden="false" customHeight="false" outlineLevel="0" collapsed="false">
      <c r="C1069" s="578"/>
    </row>
    <row r="1070" customFormat="false" ht="12.75" hidden="false" customHeight="false" outlineLevel="0" collapsed="false">
      <c r="C1070" s="578"/>
    </row>
    <row r="1071" customFormat="false" ht="12.75" hidden="false" customHeight="false" outlineLevel="0" collapsed="false">
      <c r="C1071" s="578"/>
    </row>
    <row r="1072" customFormat="false" ht="12.75" hidden="false" customHeight="false" outlineLevel="0" collapsed="false">
      <c r="C1072" s="578"/>
    </row>
    <row r="1073" customFormat="false" ht="12.75" hidden="false" customHeight="false" outlineLevel="0" collapsed="false">
      <c r="C1073" s="578"/>
    </row>
    <row r="1074" customFormat="false" ht="12.75" hidden="false" customHeight="false" outlineLevel="0" collapsed="false">
      <c r="C1074" s="578"/>
    </row>
    <row r="1075" customFormat="false" ht="12.75" hidden="false" customHeight="false" outlineLevel="0" collapsed="false">
      <c r="C1075" s="578"/>
    </row>
    <row r="1076" customFormat="false" ht="12.75" hidden="false" customHeight="false" outlineLevel="0" collapsed="false">
      <c r="C1076" s="578"/>
    </row>
    <row r="1077" customFormat="false" ht="12.75" hidden="false" customHeight="false" outlineLevel="0" collapsed="false">
      <c r="C1077" s="578"/>
    </row>
    <row r="1078" customFormat="false" ht="12.75" hidden="false" customHeight="false" outlineLevel="0" collapsed="false">
      <c r="C1078" s="578"/>
    </row>
    <row r="1079" customFormat="false" ht="12.75" hidden="false" customHeight="false" outlineLevel="0" collapsed="false">
      <c r="C1079" s="578"/>
    </row>
  </sheetData>
  <sheetProtection sheet="true" password="cf58" objects="true" scenarios="true"/>
  <mergeCells count="68">
    <mergeCell ref="R1:T1"/>
    <mergeCell ref="A2:D5"/>
    <mergeCell ref="F2:S2"/>
    <mergeCell ref="G4:H4"/>
    <mergeCell ref="J4:L4"/>
    <mergeCell ref="M4:S4"/>
    <mergeCell ref="G5:H5"/>
    <mergeCell ref="J5:L5"/>
    <mergeCell ref="M5:S5"/>
    <mergeCell ref="C9:G9"/>
    <mergeCell ref="K9:R9"/>
    <mergeCell ref="C10:F10"/>
    <mergeCell ref="Q10:R10"/>
    <mergeCell ref="C11:F11"/>
    <mergeCell ref="Q11:R11"/>
    <mergeCell ref="Q12:R12"/>
    <mergeCell ref="C13:G13"/>
    <mergeCell ref="Q13:R13"/>
    <mergeCell ref="C14:F14"/>
    <mergeCell ref="Q14:R14"/>
    <mergeCell ref="C15:F15"/>
    <mergeCell ref="Q15:R15"/>
    <mergeCell ref="C16:F16"/>
    <mergeCell ref="Q16:R16"/>
    <mergeCell ref="C17:F17"/>
    <mergeCell ref="Q17:R17"/>
    <mergeCell ref="C18:F18"/>
    <mergeCell ref="Q18:R18"/>
    <mergeCell ref="C19:F19"/>
    <mergeCell ref="Q19:R19"/>
    <mergeCell ref="C20:F20"/>
    <mergeCell ref="Q20:R20"/>
    <mergeCell ref="C21:F21"/>
    <mergeCell ref="Q21:R21"/>
    <mergeCell ref="C22:F22"/>
    <mergeCell ref="Q22:R22"/>
    <mergeCell ref="Q23:R23"/>
    <mergeCell ref="C24:G24"/>
    <mergeCell ref="Q24:R24"/>
    <mergeCell ref="C25:F25"/>
    <mergeCell ref="Q25:R25"/>
    <mergeCell ref="C26:F26"/>
    <mergeCell ref="Q26:R26"/>
    <mergeCell ref="C27:F27"/>
    <mergeCell ref="Q27:R27"/>
    <mergeCell ref="C28:F28"/>
    <mergeCell ref="Q28:R28"/>
    <mergeCell ref="Q29:R29"/>
    <mergeCell ref="C30:G30"/>
    <mergeCell ref="Q30:R30"/>
    <mergeCell ref="C31:F31"/>
    <mergeCell ref="Q31:R31"/>
    <mergeCell ref="Y31:AA31"/>
    <mergeCell ref="C32:F32"/>
    <mergeCell ref="Q32:R32"/>
    <mergeCell ref="C33:F33"/>
    <mergeCell ref="Q33:R33"/>
    <mergeCell ref="Y33:AA33"/>
    <mergeCell ref="Q34:R34"/>
    <mergeCell ref="Q35:R35"/>
    <mergeCell ref="Q36:R36"/>
    <mergeCell ref="V43:Z43"/>
    <mergeCell ref="Z49:AA49"/>
    <mergeCell ref="Z51:AA51"/>
    <mergeCell ref="Z53:AA53"/>
    <mergeCell ref="Z55:AA55"/>
    <mergeCell ref="Q57:R57"/>
    <mergeCell ref="Z59:AA59"/>
  </mergeCells>
  <dataValidations count="1">
    <dataValidation allowBlank="true" errorStyle="stop" operator="between" showDropDown="false" showErrorMessage="true" showInputMessage="true" sqref="Y35" type="list">
      <formula1>"Long term,Short term"</formula1>
      <formula2>0</formula2>
    </dataValidation>
  </dataValidations>
  <printOptions headings="false" gridLines="false" gridLinesSet="true" horizontalCentered="true" verticalCentered="false"/>
  <pageMargins left="0.354166666666667" right="0.236111111111111" top="0.470138888888889" bottom="0.472916666666667" header="0.511811023622047" footer="0.511805555555556"/>
  <pageSetup paperSize="9" scale="100" fitToWidth="1" fitToHeight="1" pageOrder="downThenOver" orientation="portrait" blackAndWhite="false" draft="false" cellComments="none" horizontalDpi="300" verticalDpi="300" copies="1"/>
  <headerFooter differentFirst="false" differentOddEven="false">
    <oddHeader/>
    <oddFooter>&amp;L&amp;F&amp;R&amp;D   &amp;T</oddFooter>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80"/>
  <sheetViews>
    <sheetView showFormulas="false" showGridLines="false" showRowColHeaders="true" showZeros="true" rightToLeft="false" tabSelected="false" showOutlineSymbols="true" defaultGridColor="true" view="pageBreakPreview" topLeftCell="A36" colorId="64" zoomScale="100" zoomScaleNormal="100" zoomScalePageLayoutView="100" workbookViewId="0">
      <selection pane="topLeft" activeCell="B2" activeCellId="0" sqref="B2"/>
    </sheetView>
  </sheetViews>
  <sheetFormatPr defaultColWidth="9.15625" defaultRowHeight="12.75" zeroHeight="false" outlineLevelRow="0" outlineLevelCol="0"/>
  <cols>
    <col collapsed="false" customWidth="true" hidden="false" outlineLevel="0" max="1" min="1" style="321" width="5.43"/>
    <col collapsed="false" customWidth="true" hidden="false" outlineLevel="0" max="2" min="2" style="735" width="8.14"/>
    <col collapsed="false" customWidth="true" hidden="false" outlineLevel="0" max="3" min="3" style="578" width="8"/>
    <col collapsed="false" customWidth="true" hidden="false" outlineLevel="0" max="4" min="4" style="578" width="6.71"/>
    <col collapsed="false" customWidth="true" hidden="false" outlineLevel="0" max="5" min="5" style="321" width="19.57"/>
    <col collapsed="false" customWidth="true" hidden="true" outlineLevel="0" max="6" min="6" style="321" width="6.71"/>
    <col collapsed="false" customWidth="false" hidden="false" outlineLevel="0" max="7" min="7" style="579" width="9.14"/>
    <col collapsed="false" customWidth="true" hidden="false" outlineLevel="0" max="8" min="8" style="321" width="17.58"/>
    <col collapsed="false" customWidth="true" hidden="false" outlineLevel="0" max="9" min="9" style="321" width="16.71"/>
    <col collapsed="false" customWidth="false" hidden="false" outlineLevel="0" max="1024" min="10" style="321" width="9.14"/>
  </cols>
  <sheetData>
    <row r="1" customFormat="false" ht="12.75" hidden="false" customHeight="false" outlineLevel="0" collapsed="false">
      <c r="A1" s="736"/>
      <c r="B1" s="737"/>
      <c r="C1" s="738"/>
      <c r="D1" s="738"/>
      <c r="E1" s="739"/>
      <c r="F1" s="739"/>
      <c r="G1" s="740"/>
    </row>
    <row r="2" customFormat="false" ht="12.75" hidden="false" customHeight="false" outlineLevel="0" collapsed="false">
      <c r="A2" s="741"/>
      <c r="B2" s="742" t="s">
        <v>562</v>
      </c>
      <c r="C2" s="742"/>
      <c r="D2" s="742"/>
      <c r="E2" s="743" t="n">
        <f aca="false">MAX('Input measurements'!$A$2:$A$502)</f>
        <v>5</v>
      </c>
      <c r="F2" s="744"/>
      <c r="G2" s="745"/>
    </row>
    <row r="3" customFormat="false" ht="12.75" hidden="false" customHeight="false" outlineLevel="0" collapsed="false">
      <c r="A3" s="741"/>
      <c r="B3" s="742" t="s">
        <v>563</v>
      </c>
      <c r="C3" s="742"/>
      <c r="D3" s="742"/>
      <c r="E3" s="746" t="n">
        <f aca="false">IF(ROUNDDOWN(SQRT(graph!$E$2),0)&gt;25,25,ROUNDDOWN(SQRT(graph!$E$2),0))+1</f>
        <v>3</v>
      </c>
      <c r="F3" s="744"/>
      <c r="G3" s="745"/>
    </row>
    <row r="4" customFormat="false" ht="12.75" hidden="false" customHeight="false" outlineLevel="0" collapsed="false">
      <c r="A4" s="741"/>
      <c r="B4" s="742" t="s">
        <v>564</v>
      </c>
      <c r="C4" s="742"/>
      <c r="D4" s="742"/>
      <c r="E4" s="747" t="n">
        <f aca="false">MIN('Input measurements'!$B$2:$B$502)</f>
        <v>22</v>
      </c>
      <c r="F4" s="744"/>
      <c r="G4" s="745"/>
    </row>
    <row r="5" customFormat="false" ht="12.75" hidden="false" customHeight="false" outlineLevel="0" collapsed="false">
      <c r="A5" s="741"/>
      <c r="B5" s="742" t="s">
        <v>565</v>
      </c>
      <c r="C5" s="742"/>
      <c r="D5" s="742"/>
      <c r="E5" s="747" t="n">
        <f aca="false">MAX('Input measurements'!$B$2:$B$502)</f>
        <v>22.2</v>
      </c>
      <c r="F5" s="744"/>
      <c r="G5" s="745"/>
    </row>
    <row r="6" customFormat="false" ht="12.75" hidden="false" customHeight="false" outlineLevel="0" collapsed="false">
      <c r="A6" s="741"/>
      <c r="B6" s="742" t="s">
        <v>566</v>
      </c>
      <c r="C6" s="742"/>
      <c r="D6" s="742"/>
      <c r="E6" s="747" t="n">
        <f aca="false">graph!$E$5-graph!$E$4</f>
        <v>0.199999999999999</v>
      </c>
      <c r="F6" s="744"/>
      <c r="G6" s="745"/>
    </row>
    <row r="7" customFormat="false" ht="12.75" hidden="false" customHeight="false" outlineLevel="0" collapsed="false">
      <c r="A7" s="741"/>
      <c r="B7" s="742" t="s">
        <v>567</v>
      </c>
      <c r="C7" s="742"/>
      <c r="D7" s="742"/>
      <c r="E7" s="747" t="n">
        <f aca="false">graph!$E$6/SQRT(graph!$E$2)</f>
        <v>0.0894427190999913</v>
      </c>
      <c r="F7" s="744"/>
      <c r="G7" s="745"/>
    </row>
    <row r="8" customFormat="false" ht="12.75" hidden="false" customHeight="false" outlineLevel="0" collapsed="false">
      <c r="A8" s="741"/>
      <c r="B8" s="748" t="s">
        <v>568</v>
      </c>
      <c r="C8" s="748"/>
      <c r="D8" s="748"/>
      <c r="E8" s="749" t="n">
        <f aca="false">STDEV('Input measurements'!$B$2:$B$502)</f>
        <v>0.0884307638777361</v>
      </c>
      <c r="F8" s="744"/>
      <c r="G8" s="745"/>
    </row>
    <row r="9" customFormat="false" ht="12.75" hidden="false" customHeight="false" outlineLevel="0" collapsed="false">
      <c r="A9" s="741"/>
      <c r="B9" s="750"/>
      <c r="C9" s="751"/>
      <c r="D9" s="751"/>
      <c r="E9" s="752"/>
      <c r="F9" s="744"/>
      <c r="G9" s="745"/>
    </row>
    <row r="10" customFormat="false" ht="12.75" hidden="false" customHeight="false" outlineLevel="0" collapsed="false">
      <c r="A10" s="741"/>
      <c r="B10" s="748" t="s">
        <v>569</v>
      </c>
      <c r="C10" s="748"/>
      <c r="D10" s="748"/>
      <c r="E10" s="749" t="n">
        <f aca="false">AVERAGE('Input measurements'!$B$2:$B$502)</f>
        <v>22.042</v>
      </c>
      <c r="F10" s="744"/>
      <c r="G10" s="745"/>
    </row>
    <row r="11" customFormat="false" ht="12.75" hidden="false" customHeight="false" outlineLevel="0" collapsed="false">
      <c r="A11" s="741"/>
      <c r="B11" s="750"/>
      <c r="C11" s="751"/>
      <c r="D11" s="751"/>
      <c r="E11" s="753"/>
      <c r="F11" s="744"/>
      <c r="G11" s="745"/>
    </row>
    <row r="12" customFormat="false" ht="12.75" hidden="false" customHeight="false" outlineLevel="0" collapsed="false">
      <c r="A12" s="741"/>
      <c r="F12" s="744"/>
      <c r="G12" s="745"/>
    </row>
    <row r="13" customFormat="false" ht="12.75" hidden="false" customHeight="false" outlineLevel="0" collapsed="false">
      <c r="A13" s="741"/>
      <c r="B13" s="754"/>
      <c r="C13" s="751"/>
      <c r="D13" s="751"/>
      <c r="E13" s="744"/>
      <c r="F13" s="744"/>
      <c r="G13" s="745"/>
    </row>
    <row r="14" customFormat="false" ht="12.75" hidden="false" customHeight="false" outlineLevel="0" collapsed="false">
      <c r="A14" s="741"/>
      <c r="F14" s="744"/>
      <c r="G14" s="745"/>
    </row>
    <row r="15" customFormat="false" ht="12.75" hidden="false" customHeight="false" outlineLevel="0" collapsed="false">
      <c r="A15" s="741"/>
      <c r="B15" s="754"/>
      <c r="C15" s="751"/>
      <c r="D15" s="751"/>
      <c r="E15" s="755"/>
      <c r="F15" s="744"/>
      <c r="G15" s="745"/>
    </row>
    <row r="16" customFormat="false" ht="12.75" hidden="false" customHeight="false" outlineLevel="0" collapsed="false">
      <c r="A16" s="741"/>
      <c r="F16" s="744"/>
      <c r="G16" s="745"/>
    </row>
    <row r="17" customFormat="false" ht="12.75" hidden="false" customHeight="false" outlineLevel="0" collapsed="false">
      <c r="A17" s="756"/>
      <c r="B17" s="757"/>
      <c r="C17" s="758"/>
      <c r="D17" s="758"/>
      <c r="E17" s="759"/>
      <c r="F17" s="760"/>
      <c r="G17" s="761"/>
    </row>
    <row r="18" customFormat="false" ht="12.75" hidden="false" customHeight="false" outlineLevel="0" collapsed="false">
      <c r="B18" s="750"/>
      <c r="C18" s="762"/>
      <c r="D18" s="762"/>
      <c r="E18" s="763"/>
    </row>
    <row r="19" customFormat="false" ht="12.75" hidden="false" customHeight="false" outlineLevel="0" collapsed="false">
      <c r="A19" s="736"/>
      <c r="B19" s="737"/>
      <c r="C19" s="738"/>
      <c r="D19" s="738"/>
      <c r="E19" s="739"/>
      <c r="F19" s="739"/>
      <c r="G19" s="740"/>
    </row>
    <row r="20" customFormat="false" ht="12.75" hidden="false" customHeight="false" outlineLevel="0" collapsed="false">
      <c r="A20" s="741"/>
      <c r="B20" s="748" t="s">
        <v>570</v>
      </c>
      <c r="C20" s="748"/>
      <c r="D20" s="748"/>
      <c r="E20" s="749" t="n">
        <f aca="false">IF('result graph'!$G$10="",0,'result graph'!$G$10-0.0000000000001)</f>
        <v>0</v>
      </c>
      <c r="F20" s="744"/>
      <c r="G20" s="745"/>
    </row>
    <row r="21" customFormat="false" ht="12.75" hidden="false" customHeight="false" outlineLevel="0" collapsed="false">
      <c r="A21" s="741"/>
      <c r="B21" s="754"/>
      <c r="C21" s="751"/>
      <c r="D21" s="751"/>
      <c r="E21" s="744"/>
      <c r="F21" s="744"/>
      <c r="G21" s="745"/>
    </row>
    <row r="22" customFormat="false" ht="12.75" hidden="false" customHeight="false" outlineLevel="0" collapsed="false">
      <c r="A22" s="741"/>
      <c r="B22" s="748" t="s">
        <v>571</v>
      </c>
      <c r="C22" s="748"/>
      <c r="D22" s="748"/>
      <c r="E22" s="749" t="n">
        <f aca="false">IF('result graph'!$G$11="",0,'result graph'!$G$11-0.0000000000001)</f>
        <v>0</v>
      </c>
      <c r="F22" s="744"/>
      <c r="G22" s="745"/>
    </row>
    <row r="23" customFormat="false" ht="12.75" hidden="false" customHeight="false" outlineLevel="0" collapsed="false">
      <c r="A23" s="756"/>
      <c r="B23" s="757"/>
      <c r="C23" s="758"/>
      <c r="D23" s="758"/>
      <c r="E23" s="760"/>
      <c r="F23" s="760"/>
      <c r="G23" s="761"/>
    </row>
    <row r="24" customFormat="false" ht="12.75" hidden="false" customHeight="false" outlineLevel="0" collapsed="false">
      <c r="A24" s="744"/>
      <c r="B24" s="750"/>
      <c r="C24" s="762"/>
      <c r="D24" s="762"/>
      <c r="E24" s="744"/>
      <c r="F24" s="744"/>
      <c r="G24" s="755"/>
    </row>
    <row r="25" customFormat="false" ht="12.75" hidden="false" customHeight="false" outlineLevel="0" collapsed="false">
      <c r="A25" s="736"/>
      <c r="B25" s="737"/>
      <c r="C25" s="738"/>
      <c r="D25" s="738"/>
      <c r="E25" s="739"/>
      <c r="F25" s="739"/>
      <c r="G25" s="740"/>
    </row>
    <row r="26" customFormat="false" ht="12.75" hidden="false" customHeight="false" outlineLevel="0" collapsed="false">
      <c r="A26" s="741"/>
      <c r="B26" s="748" t="s">
        <v>572</v>
      </c>
      <c r="C26" s="748"/>
      <c r="D26" s="748"/>
      <c r="E26" s="764" t="n">
        <f aca="false">E53-(15*graph!$E$7)</f>
        <v>20.6583592135001</v>
      </c>
      <c r="F26" s="744"/>
      <c r="G26" s="745"/>
    </row>
    <row r="27" customFormat="false" ht="12.75" hidden="false" customHeight="false" outlineLevel="0" collapsed="false">
      <c r="A27" s="741"/>
      <c r="B27" s="754"/>
      <c r="C27" s="751"/>
      <c r="D27" s="751"/>
      <c r="E27" s="744"/>
      <c r="F27" s="744"/>
      <c r="G27" s="745"/>
    </row>
    <row r="28" customFormat="false" ht="12.75" hidden="false" customHeight="false" outlineLevel="0" collapsed="false">
      <c r="A28" s="741"/>
      <c r="B28" s="748" t="s">
        <v>573</v>
      </c>
      <c r="C28" s="748"/>
      <c r="D28" s="748"/>
      <c r="E28" s="764" t="n">
        <f aca="false">graph!$E$4+(24*graph!$E$7)</f>
        <v>24.1466252583998</v>
      </c>
      <c r="F28" s="744"/>
      <c r="G28" s="745"/>
    </row>
    <row r="29" customFormat="false" ht="12.75" hidden="false" customHeight="false" outlineLevel="0" collapsed="false">
      <c r="A29" s="741"/>
      <c r="B29" s="750"/>
      <c r="C29" s="762"/>
      <c r="D29" s="762"/>
      <c r="E29" s="765"/>
      <c r="F29" s="744"/>
      <c r="G29" s="745"/>
    </row>
    <row r="30" customFormat="false" ht="12.75" hidden="false" customHeight="false" outlineLevel="0" collapsed="false">
      <c r="A30" s="741"/>
      <c r="B30" s="748" t="s">
        <v>574</v>
      </c>
      <c r="C30" s="748"/>
      <c r="D30" s="748"/>
      <c r="E30" s="764" t="n">
        <f aca="false">graph!$E$28-graph!$E$26</f>
        <v>3.48826604489966</v>
      </c>
      <c r="F30" s="744"/>
      <c r="G30" s="745"/>
    </row>
    <row r="31" customFormat="false" ht="12.75" hidden="false" customHeight="false" outlineLevel="0" collapsed="false">
      <c r="A31" s="741"/>
      <c r="B31" s="750"/>
      <c r="C31" s="762"/>
      <c r="D31" s="762"/>
      <c r="E31" s="765"/>
      <c r="F31" s="744"/>
      <c r="G31" s="745"/>
    </row>
    <row r="32" customFormat="false" ht="12.75" hidden="false" customHeight="false" outlineLevel="0" collapsed="false">
      <c r="A32" s="741"/>
      <c r="B32" s="748" t="s">
        <v>575</v>
      </c>
      <c r="C32" s="748"/>
      <c r="D32" s="748"/>
      <c r="E32" s="766" t="n">
        <f aca="false">graph!$E$30/999</f>
        <v>0.00349175780270236</v>
      </c>
      <c r="F32" s="744"/>
      <c r="G32" s="745"/>
    </row>
    <row r="33" customFormat="false" ht="12.75" hidden="false" customHeight="false" outlineLevel="0" collapsed="false">
      <c r="A33" s="756"/>
      <c r="B33" s="757"/>
      <c r="C33" s="758"/>
      <c r="D33" s="758"/>
      <c r="E33" s="767"/>
      <c r="F33" s="760"/>
      <c r="G33" s="761"/>
    </row>
    <row r="34" customFormat="false" ht="12.75" hidden="false" customHeight="false" outlineLevel="0" collapsed="false">
      <c r="B34" s="750"/>
      <c r="C34" s="762"/>
      <c r="D34" s="762"/>
      <c r="E34" s="765"/>
    </row>
    <row r="37" customFormat="false" ht="12.75" hidden="false" customHeight="false" outlineLevel="0" collapsed="false">
      <c r="A37" s="549"/>
      <c r="B37" s="768" t="s">
        <v>576</v>
      </c>
      <c r="C37" s="769" t="s">
        <v>577</v>
      </c>
      <c r="D37" s="769" t="s">
        <v>578</v>
      </c>
      <c r="E37" s="742" t="s">
        <v>579</v>
      </c>
      <c r="F37" s="770"/>
      <c r="G37" s="771" t="s">
        <v>580</v>
      </c>
    </row>
    <row r="38" customFormat="false" ht="12.75" hidden="false" customHeight="false" outlineLevel="0" collapsed="false">
      <c r="A38" s="549"/>
      <c r="B38" s="772" t="n">
        <v>-14</v>
      </c>
      <c r="C38" s="773"/>
      <c r="D38" s="773"/>
      <c r="E38" s="774" t="n">
        <f aca="false">IF(graph!$E$2=0,"",IF(B38="","",ROUND(E39-graph!$E$7,'Input measurements'!$H$5)))</f>
        <v>20.65</v>
      </c>
      <c r="F38" s="775"/>
      <c r="G38" s="776"/>
      <c r="H38" s="777" t="n">
        <f aca="false">IF(B38="","",NORMDIST(E38,graph!$E$10,graph!$E$8,1)*graph!$E$2)</f>
        <v>1.97554954615725E-055</v>
      </c>
      <c r="I38" s="777" t="n">
        <f aca="false">IF(B38="","",H38)</f>
        <v>1.97554954615725E-055</v>
      </c>
    </row>
    <row r="39" customFormat="false" ht="12.75" hidden="false" customHeight="false" outlineLevel="0" collapsed="false">
      <c r="A39" s="549"/>
      <c r="B39" s="778" t="n">
        <v>-13</v>
      </c>
      <c r="C39" s="779"/>
      <c r="D39" s="779"/>
      <c r="E39" s="774" t="n">
        <f aca="false">IF(graph!$E$2=0,"",IF(B39="","",ROUND(E40-graph!$E$7,'Input measurements'!$H$5)))</f>
        <v>20.74</v>
      </c>
      <c r="F39" s="780"/>
      <c r="G39" s="781"/>
      <c r="H39" s="777" t="n">
        <f aca="false">IF(B39="","",NORMDIST(E39,graph!$E$10,graph!$E$8,1)*graph!$E$2)</f>
        <v>1.14063302418487E-048</v>
      </c>
      <c r="I39" s="777" t="n">
        <f aca="false">IF(B39="","",H39)</f>
        <v>1.14063302418487E-048</v>
      </c>
    </row>
    <row r="40" customFormat="false" ht="12.75" hidden="false" customHeight="false" outlineLevel="0" collapsed="false">
      <c r="A40" s="549"/>
      <c r="B40" s="778" t="n">
        <v>-12</v>
      </c>
      <c r="C40" s="779"/>
      <c r="D40" s="779"/>
      <c r="E40" s="774" t="n">
        <f aca="false">IF(graph!$E$2=0,"",IF(B40="","",ROUND(E41-graph!$E$7,'Input measurements'!$H$5)))</f>
        <v>20.83</v>
      </c>
      <c r="F40" s="780"/>
      <c r="G40" s="781"/>
      <c r="H40" s="777" t="n">
        <f aca="false">IF(B40="","",NORMDIST(E40,graph!$E$10,graph!$E$8,1)*graph!$E$2)</f>
        <v>2.34846259916064E-042</v>
      </c>
      <c r="I40" s="777" t="n">
        <f aca="false">IF(B40="","",H40)</f>
        <v>2.34846259916064E-042</v>
      </c>
    </row>
    <row r="41" customFormat="false" ht="12.75" hidden="false" customHeight="false" outlineLevel="0" collapsed="false">
      <c r="A41" s="549"/>
      <c r="B41" s="778" t="n">
        <v>-11</v>
      </c>
      <c r="C41" s="779"/>
      <c r="D41" s="779"/>
      <c r="E41" s="774" t="n">
        <f aca="false">IF(graph!$E$2=0,"",IF(B41="","",ROUND(E42-graph!$E$7,'Input measurements'!$H$5)))</f>
        <v>20.92</v>
      </c>
      <c r="F41" s="780"/>
      <c r="G41" s="781"/>
      <c r="H41" s="777" t="n">
        <f aca="false">IF(B41="","",NORMDIST(E41,graph!$E$10,graph!$E$8,1)*graph!$E$2)</f>
        <v>1.72545708907056E-036</v>
      </c>
      <c r="I41" s="777" t="n">
        <f aca="false">IF(B41="","",H41)</f>
        <v>1.72545708907056E-036</v>
      </c>
    </row>
    <row r="42" customFormat="false" ht="12.75" hidden="false" customHeight="false" outlineLevel="0" collapsed="false">
      <c r="A42" s="549"/>
      <c r="B42" s="778" t="n">
        <v>-10</v>
      </c>
      <c r="C42" s="779"/>
      <c r="D42" s="779"/>
      <c r="E42" s="774" t="n">
        <f aca="false">IF(graph!$E$2=0,"",IF(B42="","",ROUND(E43-graph!$E$7,'Input measurements'!$H$5)))</f>
        <v>21.01</v>
      </c>
      <c r="F42" s="780"/>
      <c r="G42" s="781"/>
      <c r="H42" s="777" t="n">
        <f aca="false">IF(B42="","",NORMDIST(E42,graph!$E$10,graph!$E$8,1)*graph!$E$2)</f>
        <v>4.52775908273067E-031</v>
      </c>
      <c r="I42" s="777" t="n">
        <f aca="false">IF(B42="","",H42)</f>
        <v>4.52775908273067E-031</v>
      </c>
    </row>
    <row r="43" customFormat="false" ht="12.75" hidden="false" customHeight="false" outlineLevel="0" collapsed="false">
      <c r="A43" s="549"/>
      <c r="B43" s="778" t="n">
        <v>-9</v>
      </c>
      <c r="C43" s="779"/>
      <c r="D43" s="779"/>
      <c r="E43" s="774" t="n">
        <f aca="false">IF(graph!$E$2=0,"",IF(B43="","",ROUND(E44-graph!$E$7,'Input measurements'!$H$5)))</f>
        <v>21.1</v>
      </c>
      <c r="F43" s="780"/>
      <c r="G43" s="781"/>
      <c r="H43" s="777" t="n">
        <f aca="false">IF(B43="","",NORMDIST(E43,graph!$E$10,graph!$E$8,1)*graph!$E$2)</f>
        <v>4.24809813035648E-026</v>
      </c>
      <c r="I43" s="777" t="n">
        <f aca="false">IF(B43="","",H43)</f>
        <v>4.24809813035648E-026</v>
      </c>
    </row>
    <row r="44" customFormat="false" ht="12.75" hidden="false" customHeight="false" outlineLevel="0" collapsed="false">
      <c r="A44" s="549"/>
      <c r="B44" s="778" t="n">
        <v>-8</v>
      </c>
      <c r="C44" s="779"/>
      <c r="D44" s="779"/>
      <c r="E44" s="774" t="n">
        <f aca="false">IF(graph!$E$2=0,"",IF(B44="","",ROUND(E45-graph!$E$7,'Input measurements'!$H$5)))</f>
        <v>21.19</v>
      </c>
      <c r="F44" s="780"/>
      <c r="G44" s="781"/>
      <c r="H44" s="777" t="n">
        <f aca="false">IF(B44="","",NORMDIST(E44,graph!$E$10,graph!$E$8,1)*graph!$E$2)</f>
        <v>1.42707016964565E-021</v>
      </c>
      <c r="I44" s="777" t="n">
        <f aca="false">IF(B44="","",H44)</f>
        <v>1.42707016964565E-021</v>
      </c>
    </row>
    <row r="45" customFormat="false" ht="12.75" hidden="false" customHeight="false" outlineLevel="0" collapsed="false">
      <c r="A45" s="549"/>
      <c r="B45" s="778" t="n">
        <v>-7</v>
      </c>
      <c r="C45" s="779"/>
      <c r="D45" s="779"/>
      <c r="E45" s="774" t="n">
        <f aca="false">IF(graph!$E$2=0,"",IF(B45="","",ROUND(E46-graph!$E$7,'Input measurements'!$H$5)))</f>
        <v>21.28</v>
      </c>
      <c r="F45" s="780"/>
      <c r="G45" s="782"/>
      <c r="H45" s="777" t="n">
        <f aca="false">IF(B45="","",NORMDIST(E45,graph!$E$10,graph!$E$8,1)*graph!$E$2)</f>
        <v>1.71961767434016E-017</v>
      </c>
      <c r="I45" s="777" t="n">
        <f aca="false">IF(B45="","",H45)</f>
        <v>1.71961767434016E-017</v>
      </c>
    </row>
    <row r="46" customFormat="false" ht="12.75" hidden="false" customHeight="false" outlineLevel="0" collapsed="false">
      <c r="A46" s="549"/>
      <c r="B46" s="778" t="n">
        <v>-6</v>
      </c>
      <c r="C46" s="779"/>
      <c r="D46" s="779"/>
      <c r="E46" s="774" t="n">
        <f aca="false">IF(graph!$E$2=0,"",IF(B46="","",ROUND(E47-graph!$E$7,'Input measurements'!$H$5)))</f>
        <v>21.37</v>
      </c>
      <c r="F46" s="780"/>
      <c r="G46" s="781"/>
      <c r="H46" s="777" t="n">
        <f aca="false">IF(B46="","",NORMDIST(E46,graph!$E$10,graph!$E$8,1)*graph!$E$2)</f>
        <v>7.45116688695258E-014</v>
      </c>
      <c r="I46" s="777" t="n">
        <f aca="false">IF(B46="","",H46)</f>
        <v>7.45116688695258E-014</v>
      </c>
    </row>
    <row r="47" customFormat="false" ht="12.75" hidden="false" customHeight="false" outlineLevel="0" collapsed="false">
      <c r="A47" s="549"/>
      <c r="B47" s="778" t="n">
        <v>-5</v>
      </c>
      <c r="C47" s="779"/>
      <c r="D47" s="779"/>
      <c r="E47" s="774" t="n">
        <f aca="false">IF(graph!$E$2=0,"",IF(B47="","",ROUND(E48-graph!$E$7,'Input measurements'!$H$5)))</f>
        <v>21.46</v>
      </c>
      <c r="F47" s="780"/>
      <c r="G47" s="781"/>
      <c r="H47" s="777" t="n">
        <f aca="false">IF(B47="","",NORMDIST(E47,graph!$E$10,graph!$E$8,1)*graph!$E$2)</f>
        <v>1.16494035841466E-010</v>
      </c>
      <c r="I47" s="777" t="n">
        <f aca="false">IF(B47="","",H47)</f>
        <v>1.16494035841466E-010</v>
      </c>
    </row>
    <row r="48" customFormat="false" ht="12.75" hidden="false" customHeight="false" outlineLevel="0" collapsed="false">
      <c r="A48" s="549"/>
      <c r="B48" s="778" t="n">
        <v>-4</v>
      </c>
      <c r="C48" s="779"/>
      <c r="D48" s="779"/>
      <c r="E48" s="774" t="n">
        <f aca="false">IF(graph!$E$2=0,"",IF(B48="","",ROUND(E49-graph!$E$7,'Input measurements'!$H$5)))</f>
        <v>21.55</v>
      </c>
      <c r="F48" s="780"/>
      <c r="G48" s="781"/>
      <c r="H48" s="777" t="n">
        <f aca="false">IF(B48="","",NORMDIST(E48,graph!$E$10,graph!$E$8,1)*graph!$E$2)</f>
        <v>6.60380549443052E-008</v>
      </c>
      <c r="I48" s="777" t="n">
        <f aca="false">IF(B48="","",H48)</f>
        <v>6.60380549443052E-008</v>
      </c>
    </row>
    <row r="49" customFormat="false" ht="12.75" hidden="false" customHeight="false" outlineLevel="0" collapsed="false">
      <c r="A49" s="549"/>
      <c r="B49" s="778" t="n">
        <v>-3</v>
      </c>
      <c r="C49" s="779"/>
      <c r="D49" s="779"/>
      <c r="E49" s="774" t="n">
        <f aca="false">IF(graph!$E$2=0,"",IF(B49="","",ROUND(E50-graph!$E$7,'Input measurements'!$H$5)))</f>
        <v>21.64</v>
      </c>
      <c r="F49" s="780"/>
      <c r="G49" s="781"/>
      <c r="H49" s="777" t="n">
        <f aca="false">IF(B49="","",NORMDIST(E49,graph!$E$10,graph!$E$8,1)*graph!$E$2)</f>
        <v>1.36733490477992E-005</v>
      </c>
      <c r="I49" s="777" t="n">
        <f aca="false">IF(B49="","",H49)</f>
        <v>1.36733490477992E-005</v>
      </c>
    </row>
    <row r="50" customFormat="false" ht="12.75" hidden="false" customHeight="false" outlineLevel="0" collapsed="false">
      <c r="A50" s="549"/>
      <c r="B50" s="778" t="n">
        <v>-2</v>
      </c>
      <c r="C50" s="779"/>
      <c r="D50" s="779"/>
      <c r="E50" s="774" t="n">
        <f aca="false">IF(graph!$E$2=0,"",IF(B50="","",ROUND(E51-graph!$E$7,'Input measurements'!$H$5)))</f>
        <v>21.73</v>
      </c>
      <c r="F50" s="780"/>
      <c r="G50" s="781"/>
      <c r="H50" s="777" t="n">
        <f aca="false">IF(B50="","",NORMDIST(E50,graph!$E$10,graph!$E$8,1)*graph!$E$2)</f>
        <v>0.00104605327158339</v>
      </c>
      <c r="I50" s="777" t="n">
        <f aca="false">IF(B50="","",H50)</f>
        <v>0.00104605327158339</v>
      </c>
    </row>
    <row r="51" customFormat="false" ht="12.75" hidden="false" customHeight="false" outlineLevel="0" collapsed="false">
      <c r="A51" s="549"/>
      <c r="B51" s="778" t="n">
        <v>-1</v>
      </c>
      <c r="C51" s="779"/>
      <c r="D51" s="779"/>
      <c r="E51" s="774" t="n">
        <f aca="false">IF(graph!$E$2=0,"",IF(B51="","",ROUND(E52-graph!$E$7,'Input measurements'!$H$5)))</f>
        <v>21.82</v>
      </c>
      <c r="F51" s="780"/>
      <c r="G51" s="781"/>
      <c r="H51" s="777" t="n">
        <f aca="false">IF(B51="","",NORMDIST(E51,graph!$E$10,graph!$E$8,1)*graph!$E$2)</f>
        <v>0.0301453253790749</v>
      </c>
      <c r="I51" s="777" t="n">
        <f aca="false">IF(B51="","",H51)</f>
        <v>0.0301453253790749</v>
      </c>
    </row>
    <row r="52" customFormat="false" ht="12.75" hidden="false" customHeight="false" outlineLevel="0" collapsed="false">
      <c r="A52" s="549"/>
      <c r="B52" s="783" t="n">
        <v>0</v>
      </c>
      <c r="C52" s="784"/>
      <c r="D52" s="784"/>
      <c r="E52" s="785" t="n">
        <f aca="false">IF(graph!$E$2=0,"",IF(B52="","",ROUND(graph!$E$4-graph!$E$7,'Input measurements'!$H$5)))</f>
        <v>21.91</v>
      </c>
      <c r="F52" s="786"/>
      <c r="G52" s="787"/>
      <c r="H52" s="777" t="n">
        <f aca="false">IF(B52="","",NORMDIST(E52,graph!$E$10,graph!$E$8,1)*graph!$E$2)</f>
        <v>0.338793784784125</v>
      </c>
      <c r="I52" s="777" t="n">
        <f aca="false">IF(B52="","",H52)</f>
        <v>0.338793784784125</v>
      </c>
    </row>
    <row r="53" customFormat="false" ht="12.75" hidden="false" customHeight="false" outlineLevel="0" collapsed="false">
      <c r="A53" s="788" t="n">
        <v>1</v>
      </c>
      <c r="B53" s="789" t="n">
        <f aca="false">IF(A53&lt;=graph!$E$3,A53,"")</f>
        <v>1</v>
      </c>
      <c r="C53" s="790" t="n">
        <f aca="false">IF(B53="","",ROUND(E53-(graph!$E$7/2),'Input measurements'!$H$5+1))</f>
        <v>21.955</v>
      </c>
      <c r="D53" s="790" t="n">
        <f aca="false">IF(C53="","",ROUND(E53+(graph!$E$7/2),'Input measurements'!$H$5+1))</f>
        <v>22.045</v>
      </c>
      <c r="E53" s="769" t="n">
        <f aca="false">IF(B53="","",ROUND(graph!$E$4,'Input measurements'!$H$5))</f>
        <v>22</v>
      </c>
      <c r="F53" s="791" t="n">
        <f aca="false">IF(B53="","",FREQUENCY('Input measurements'!$B$2:$B$502,D53))</f>
        <v>4</v>
      </c>
      <c r="G53" s="792" t="n">
        <f aca="false">IF(B53="","",F53-F37)</f>
        <v>4</v>
      </c>
      <c r="H53" s="777" t="n">
        <f aca="false">IF(B53="","",NORMDIST(E53,graph!$E$10,graph!$E$8,1)*graph!$E$2)</f>
        <v>1.58706038479128</v>
      </c>
      <c r="I53" s="777" t="n">
        <f aca="false">IF(B53="","",H53)</f>
        <v>1.58706038479128</v>
      </c>
    </row>
    <row r="54" customFormat="false" ht="12.75" hidden="false" customHeight="false" outlineLevel="0" collapsed="false">
      <c r="A54" s="788" t="n">
        <v>2</v>
      </c>
      <c r="B54" s="793" t="n">
        <f aca="false">IF(A54&lt;=graph!$E$3,A54,"")</f>
        <v>2</v>
      </c>
      <c r="C54" s="794" t="n">
        <f aca="false">IF(B54="","",ROUND(E54-(graph!$E$7/2),'Input measurements'!$H$5+1))</f>
        <v>22.045</v>
      </c>
      <c r="D54" s="794" t="n">
        <f aca="false">IF(C54="","",ROUND(E54+(graph!$E$7/2),'Input measurements'!$H$5+1))</f>
        <v>22.135</v>
      </c>
      <c r="E54" s="795" t="n">
        <f aca="false">IF(B54="","",ROUND(E53+graph!$E$7,'Input measurements'!$H$5))</f>
        <v>22.09</v>
      </c>
      <c r="F54" s="796" t="n">
        <f aca="false">IF(B54="","",FREQUENCY('Input measurements'!$B$2:$B$502,D54))</f>
        <v>4</v>
      </c>
      <c r="G54" s="797" t="n">
        <f aca="false">IF(B54="","",F54-F53)</f>
        <v>0</v>
      </c>
      <c r="H54" s="777" t="n">
        <f aca="false">IF(B54="","",NORMDIST(E54,graph!$E$10,graph!$E$8,1)*graph!$E$2)</f>
        <v>3.53182696080571</v>
      </c>
      <c r="I54" s="777" t="n">
        <f aca="false">IF(B54="","",H54-H53)</f>
        <v>1.94476657601442</v>
      </c>
    </row>
    <row r="55" customFormat="false" ht="12.75" hidden="false" customHeight="false" outlineLevel="0" collapsed="false">
      <c r="A55" s="788" t="n">
        <v>3</v>
      </c>
      <c r="B55" s="793" t="n">
        <f aca="false">IF(A55&lt;=graph!$E$3,A55,"")</f>
        <v>3</v>
      </c>
      <c r="C55" s="794" t="n">
        <f aca="false">IF(B55="","",ROUND(E55-(graph!$E$7/2),'Input measurements'!$H$5+1))</f>
        <v>22.135</v>
      </c>
      <c r="D55" s="794" t="n">
        <f aca="false">IF(C55="","",ROUND(E55+(graph!$E$7/2),'Input measurements'!$H$5+1))</f>
        <v>22.225</v>
      </c>
      <c r="E55" s="795" t="n">
        <f aca="false">IF(B55="","",ROUND(E54+graph!$E$7,'Input measurements'!$H$5))</f>
        <v>22.18</v>
      </c>
      <c r="F55" s="796" t="n">
        <f aca="false">IF(B55="","",FREQUENCY('Input measurements'!$B$2:$B$502,D55))</f>
        <v>5</v>
      </c>
      <c r="G55" s="797" t="n">
        <f aca="false">IF(B55="","",F55-F54)</f>
        <v>1</v>
      </c>
      <c r="H55" s="777" t="n">
        <f aca="false">IF(B55="","",NORMDIST(E55,graph!$E$10,graph!$E$8,1)*graph!$E$2)</f>
        <v>4.70342089445984</v>
      </c>
      <c r="I55" s="777" t="n">
        <f aca="false">IF(B55="","",H55-H54)</f>
        <v>1.17159393365414</v>
      </c>
    </row>
    <row r="56" customFormat="false" ht="12.75" hidden="false" customHeight="false" outlineLevel="0" collapsed="false">
      <c r="A56" s="788" t="n">
        <v>4</v>
      </c>
      <c r="B56" s="793" t="str">
        <f aca="false">IF(A56&lt;=graph!$E$3,A56,"")</f>
        <v/>
      </c>
      <c r="C56" s="794" t="str">
        <f aca="false">IF(B56="","",ROUND(E56-(graph!$E$7/2),'Input measurements'!$H$5+1))</f>
        <v/>
      </c>
      <c r="D56" s="794" t="str">
        <f aca="false">IF(C56="","",ROUND(E56+(graph!$E$7/2),'Input measurements'!$H$5+1))</f>
        <v/>
      </c>
      <c r="E56" s="795" t="str">
        <f aca="false">IF(B56="","",ROUND(E55+graph!$E$7,'Input measurements'!$H$5))</f>
        <v/>
      </c>
      <c r="F56" s="796" t="str">
        <f aca="false">IF(B56="","",FREQUENCY('Input measurements'!$B$2:$B$502,D56))</f>
        <v/>
      </c>
      <c r="G56" s="797" t="str">
        <f aca="false">IF(B56="","",F56-F55)</f>
        <v/>
      </c>
      <c r="H56" s="777" t="str">
        <f aca="false">IF(B56="","",NORMDIST(E56,graph!$E$10,graph!$E$8,1)*graph!$E$2)</f>
        <v/>
      </c>
      <c r="I56" s="777" t="str">
        <f aca="false">IF(B56="","",H56-H55)</f>
        <v/>
      </c>
    </row>
    <row r="57" customFormat="false" ht="12.75" hidden="false" customHeight="false" outlineLevel="0" collapsed="false">
      <c r="A57" s="788" t="n">
        <v>5</v>
      </c>
      <c r="B57" s="793" t="str">
        <f aca="false">IF(A57&lt;=graph!$E$3,A57,"")</f>
        <v/>
      </c>
      <c r="C57" s="794" t="str">
        <f aca="false">IF(B57="","",ROUND(E57-(graph!$E$7/2),'Input measurements'!$H$5+1))</f>
        <v/>
      </c>
      <c r="D57" s="794" t="str">
        <f aca="false">IF(C57="","",ROUND(E57+(graph!$E$7/2),'Input measurements'!$H$5+1))</f>
        <v/>
      </c>
      <c r="E57" s="795" t="str">
        <f aca="false">IF(B57="","",ROUND(E56+graph!$E$7,'Input measurements'!$H$5))</f>
        <v/>
      </c>
      <c r="F57" s="796" t="str">
        <f aca="false">IF(B57="","",FREQUENCY('Input measurements'!$B$2:$B$502,D57))</f>
        <v/>
      </c>
      <c r="G57" s="797" t="str">
        <f aca="false">IF(B57="","",F57-F56)</f>
        <v/>
      </c>
      <c r="H57" s="777" t="str">
        <f aca="false">IF(B57="","",NORMDIST(E57,graph!$E$10,graph!$E$8,1)*graph!$E$2)</f>
        <v/>
      </c>
      <c r="I57" s="777" t="str">
        <f aca="false">IF(B57="","",H57-H56)</f>
        <v/>
      </c>
    </row>
    <row r="58" customFormat="false" ht="12.75" hidden="false" customHeight="false" outlineLevel="0" collapsed="false">
      <c r="A58" s="788" t="n">
        <v>6</v>
      </c>
      <c r="B58" s="793" t="str">
        <f aca="false">IF(A58&lt;=graph!$E$3,A58,"")</f>
        <v/>
      </c>
      <c r="C58" s="794" t="str">
        <f aca="false">IF(B58="","",ROUND(E58-(graph!$E$7/2),'Input measurements'!$H$5+1))</f>
        <v/>
      </c>
      <c r="D58" s="794" t="str">
        <f aca="false">IF(C58="","",ROUND(E58+(graph!$E$7/2),'Input measurements'!$H$5+1))</f>
        <v/>
      </c>
      <c r="E58" s="795" t="str">
        <f aca="false">IF(B58="","",ROUND(E57+graph!$E$7,'Input measurements'!$H$5))</f>
        <v/>
      </c>
      <c r="F58" s="796" t="str">
        <f aca="false">IF(B58="","",FREQUENCY('Input measurements'!$B$2:$B$502,D58))</f>
        <v/>
      </c>
      <c r="G58" s="797" t="str">
        <f aca="false">IF(B58="","",F58-F57)</f>
        <v/>
      </c>
      <c r="H58" s="321" t="str">
        <f aca="false">IF(B58="","",NORMDIST(E58,graph!$E$10,graph!$E$8,1)*graph!$E$2)</f>
        <v/>
      </c>
      <c r="I58" s="321" t="str">
        <f aca="false">IF(B58="","",H58-H57)</f>
        <v/>
      </c>
    </row>
    <row r="59" customFormat="false" ht="12.75" hidden="false" customHeight="false" outlineLevel="0" collapsed="false">
      <c r="A59" s="788" t="n">
        <v>7</v>
      </c>
      <c r="B59" s="793" t="str">
        <f aca="false">IF(A59&lt;=graph!$E$3,A59,"")</f>
        <v/>
      </c>
      <c r="C59" s="794" t="str">
        <f aca="false">IF(B59="","",ROUND(E59-(graph!$E$7/2),'Input measurements'!$H$5+1))</f>
        <v/>
      </c>
      <c r="D59" s="794" t="str">
        <f aca="false">IF(C59="","",ROUND(E59+(graph!$E$7/2),'Input measurements'!$H$5+1))</f>
        <v/>
      </c>
      <c r="E59" s="795" t="str">
        <f aca="false">IF(B59="","",ROUND(E58+graph!$E$7,'Input measurements'!$H$5))</f>
        <v/>
      </c>
      <c r="F59" s="796" t="str">
        <f aca="false">IF(B59="","",FREQUENCY('Input measurements'!$B$2:$B$502,D59))</f>
        <v/>
      </c>
      <c r="G59" s="797" t="str">
        <f aca="false">IF(B59="","",F59-F58)</f>
        <v/>
      </c>
      <c r="H59" s="321" t="str">
        <f aca="false">IF(B59="","",NORMDIST(E59,graph!$E$10,graph!$E$8,1)*graph!$E$2)</f>
        <v/>
      </c>
      <c r="I59" s="321" t="str">
        <f aca="false">IF(B59="","",H59-H58)</f>
        <v/>
      </c>
    </row>
    <row r="60" customFormat="false" ht="12.75" hidden="false" customHeight="false" outlineLevel="0" collapsed="false">
      <c r="A60" s="788" t="n">
        <v>8</v>
      </c>
      <c r="B60" s="793" t="str">
        <f aca="false">IF(A60&lt;=graph!$E$3,A60,"")</f>
        <v/>
      </c>
      <c r="C60" s="794" t="str">
        <f aca="false">IF(B60="","",ROUND(E60-(graph!$E$7/2),'Input measurements'!$H$5+1))</f>
        <v/>
      </c>
      <c r="D60" s="794" t="str">
        <f aca="false">IF(C60="","",ROUND(E60+(graph!$E$7/2),'Input measurements'!$H$5+1))</f>
        <v/>
      </c>
      <c r="E60" s="795" t="str">
        <f aca="false">IF(B60="","",ROUND(E59+graph!$E$7,'Input measurements'!$H$5))</f>
        <v/>
      </c>
      <c r="F60" s="796" t="str">
        <f aca="false">IF(B60="","",FREQUENCY('Input measurements'!$B$2:$B$502,D60))</f>
        <v/>
      </c>
      <c r="G60" s="797" t="str">
        <f aca="false">IF(B60="","",F60-F59)</f>
        <v/>
      </c>
      <c r="H60" s="321" t="str">
        <f aca="false">IF(B60="","",NORMDIST(E60,graph!$E$10,graph!$E$8,1)*graph!$E$2)</f>
        <v/>
      </c>
      <c r="I60" s="321" t="str">
        <f aca="false">IF(B60="","",H60-H59)</f>
        <v/>
      </c>
    </row>
    <row r="61" customFormat="false" ht="12.75" hidden="false" customHeight="false" outlineLevel="0" collapsed="false">
      <c r="A61" s="788" t="n">
        <v>9</v>
      </c>
      <c r="B61" s="793" t="str">
        <f aca="false">IF(A61&lt;=graph!$E$3,A61,"")</f>
        <v/>
      </c>
      <c r="C61" s="794" t="str">
        <f aca="false">IF(B61="","",ROUND(E61-(graph!$E$7/2),'Input measurements'!$H$5+1))</f>
        <v/>
      </c>
      <c r="D61" s="794" t="str">
        <f aca="false">IF(C61="","",ROUND(E61+(graph!$E$7/2),'Input measurements'!$H$5+1))</f>
        <v/>
      </c>
      <c r="E61" s="795" t="str">
        <f aca="false">IF(B61="","",ROUND(E60+graph!$E$7,'Input measurements'!$H$5))</f>
        <v/>
      </c>
      <c r="F61" s="796" t="str">
        <f aca="false">IF(B61="","",FREQUENCY('Input measurements'!$B$2:$B$502,D61))</f>
        <v/>
      </c>
      <c r="G61" s="797" t="str">
        <f aca="false">IF(B61="","",F61-F60)</f>
        <v/>
      </c>
      <c r="H61" s="321" t="str">
        <f aca="false">IF(B61="","",NORMDIST(E61,graph!$E$10,graph!$E$8,1)*graph!$E$2)</f>
        <v/>
      </c>
      <c r="I61" s="321" t="str">
        <f aca="false">IF(B61="","",H61-H60)</f>
        <v/>
      </c>
    </row>
    <row r="62" customFormat="false" ht="12.75" hidden="false" customHeight="false" outlineLevel="0" collapsed="false">
      <c r="A62" s="788" t="n">
        <v>10</v>
      </c>
      <c r="B62" s="793" t="str">
        <f aca="false">IF(A62&lt;=graph!$E$3,A62,"")</f>
        <v/>
      </c>
      <c r="C62" s="794" t="str">
        <f aca="false">IF(B62="","",ROUND(E62-(graph!$E$7/2),'Input measurements'!$H$5+1))</f>
        <v/>
      </c>
      <c r="D62" s="794" t="str">
        <f aca="false">IF(C62="","",ROUND(E62+(graph!$E$7/2),'Input measurements'!$H$5+1))</f>
        <v/>
      </c>
      <c r="E62" s="795" t="str">
        <f aca="false">IF(B62="","",ROUND(E61+graph!$E$7,'Input measurements'!$H$5))</f>
        <v/>
      </c>
      <c r="F62" s="796" t="str">
        <f aca="false">IF(B62="","",FREQUENCY('Input measurements'!$B$2:$B$502,D62))</f>
        <v/>
      </c>
      <c r="G62" s="797" t="str">
        <f aca="false">IF(B62="","",F62-F61)</f>
        <v/>
      </c>
      <c r="H62" s="321" t="str">
        <f aca="false">IF(B62="","",NORMDIST(E62,graph!$E$10,graph!$E$8,1)*graph!$E$2)</f>
        <v/>
      </c>
      <c r="I62" s="321" t="str">
        <f aca="false">IF(B62="","",H62-H61)</f>
        <v/>
      </c>
    </row>
    <row r="63" customFormat="false" ht="12.75" hidden="false" customHeight="false" outlineLevel="0" collapsed="false">
      <c r="A63" s="788" t="n">
        <v>11</v>
      </c>
      <c r="B63" s="793" t="str">
        <f aca="false">IF(A63&lt;=graph!$E$3,A63,"")</f>
        <v/>
      </c>
      <c r="C63" s="794" t="str">
        <f aca="false">IF(B63="","",ROUND(E63-(graph!$E$7/2),'Input measurements'!$H$5+1))</f>
        <v/>
      </c>
      <c r="D63" s="794" t="str">
        <f aca="false">IF(C63="","",ROUND(E63+(graph!$E$7/2),'Input measurements'!$H$5+1))</f>
        <v/>
      </c>
      <c r="E63" s="795" t="str">
        <f aca="false">IF(B63="","",ROUND(E62+graph!$E$7,'Input measurements'!$H$5))</f>
        <v/>
      </c>
      <c r="F63" s="796" t="str">
        <f aca="false">IF(B63="","",FREQUENCY('Input measurements'!$B$2:$B$502,D63))</f>
        <v/>
      </c>
      <c r="G63" s="797" t="str">
        <f aca="false">IF(B63="","",F63-F62)</f>
        <v/>
      </c>
      <c r="H63" s="321" t="str">
        <f aca="false">IF(B63="","",NORMDIST(E63,graph!$E$10,graph!$E$8,1)*graph!$E$2)</f>
        <v/>
      </c>
      <c r="I63" s="321" t="str">
        <f aca="false">IF(B63="","",H63-H62)</f>
        <v/>
      </c>
    </row>
    <row r="64" customFormat="false" ht="12.75" hidden="false" customHeight="false" outlineLevel="0" collapsed="false">
      <c r="A64" s="788" t="n">
        <v>12</v>
      </c>
      <c r="B64" s="793" t="str">
        <f aca="false">IF(A64&lt;=graph!$E$3,A64,"")</f>
        <v/>
      </c>
      <c r="C64" s="794" t="str">
        <f aca="false">IF(B64="","",ROUND(E64-(graph!$E$7/2),'Input measurements'!$H$5+1))</f>
        <v/>
      </c>
      <c r="D64" s="794" t="str">
        <f aca="false">IF(C64="","",ROUND(E64+(graph!$E$7/2),'Input measurements'!$H$5+1))</f>
        <v/>
      </c>
      <c r="E64" s="795" t="str">
        <f aca="false">IF(B64="","",ROUND(E63+graph!$E$7,'Input measurements'!$H$5))</f>
        <v/>
      </c>
      <c r="F64" s="796" t="str">
        <f aca="false">IF(B64="","",FREQUENCY('Input measurements'!$B$2:$B$502,D64))</f>
        <v/>
      </c>
      <c r="G64" s="797" t="str">
        <f aca="false">IF(B64="","",F64-F63)</f>
        <v/>
      </c>
      <c r="H64" s="321" t="str">
        <f aca="false">IF(B64="","",NORMDIST(E64,graph!$E$10,graph!$E$8,1)*graph!$E$2)</f>
        <v/>
      </c>
      <c r="I64" s="321" t="str">
        <f aca="false">IF(B64="","",H64-H63)</f>
        <v/>
      </c>
    </row>
    <row r="65" customFormat="false" ht="12.75" hidden="false" customHeight="false" outlineLevel="0" collapsed="false">
      <c r="A65" s="788" t="n">
        <v>13</v>
      </c>
      <c r="B65" s="793" t="str">
        <f aca="false">IF(A65&lt;=graph!$E$3,A65,"")</f>
        <v/>
      </c>
      <c r="C65" s="794" t="str">
        <f aca="false">IF(B65="","",ROUND(E65-(graph!$E$7/2),'Input measurements'!$H$5+1))</f>
        <v/>
      </c>
      <c r="D65" s="794" t="str">
        <f aca="false">IF(C65="","",ROUND(E65+(graph!$E$7/2),'Input measurements'!$H$5+1))</f>
        <v/>
      </c>
      <c r="E65" s="795" t="str">
        <f aca="false">IF(B65="","",ROUND(E64+graph!$E$7,'Input measurements'!$H$5))</f>
        <v/>
      </c>
      <c r="F65" s="796" t="str">
        <f aca="false">IF(B65="","",FREQUENCY('Input measurements'!$B$2:$B$502,D65))</f>
        <v/>
      </c>
      <c r="G65" s="797" t="str">
        <f aca="false">IF(B65="","",F65-F64)</f>
        <v/>
      </c>
      <c r="H65" s="321" t="str">
        <f aca="false">IF(B65="","",NORMDIST(E65,graph!$E$10,graph!$E$8,1)*graph!$E$2)</f>
        <v/>
      </c>
      <c r="I65" s="321" t="str">
        <f aca="false">IF(B65="","",H65-H64)</f>
        <v/>
      </c>
    </row>
    <row r="66" customFormat="false" ht="12.75" hidden="false" customHeight="false" outlineLevel="0" collapsed="false">
      <c r="A66" s="788" t="n">
        <v>14</v>
      </c>
      <c r="B66" s="793" t="str">
        <f aca="false">IF(A66&lt;=graph!$E$3,A66,"")</f>
        <v/>
      </c>
      <c r="C66" s="794" t="str">
        <f aca="false">IF(B66="","",ROUND(E66-(graph!$E$7/2),'Input measurements'!$H$5+1))</f>
        <v/>
      </c>
      <c r="D66" s="794" t="str">
        <f aca="false">IF(C66="","",ROUND(E66+(graph!$E$7/2),'Input measurements'!$H$5+1))</f>
        <v/>
      </c>
      <c r="E66" s="795" t="str">
        <f aca="false">IF(B66="","",ROUND(E65+graph!$E$7,'Input measurements'!$H$5))</f>
        <v/>
      </c>
      <c r="F66" s="796" t="str">
        <f aca="false">IF(B66="","",FREQUENCY('Input measurements'!$B$2:$B$502,D66))</f>
        <v/>
      </c>
      <c r="G66" s="797" t="str">
        <f aca="false">IF(B66="","",F66-F65)</f>
        <v/>
      </c>
      <c r="H66" s="321" t="str">
        <f aca="false">IF(B66="","",NORMDIST(E66,graph!$E$10,graph!$E$8,1)*graph!$E$2)</f>
        <v/>
      </c>
      <c r="I66" s="321" t="str">
        <f aca="false">IF(B66="","",H66-H65)</f>
        <v/>
      </c>
    </row>
    <row r="67" customFormat="false" ht="12.75" hidden="false" customHeight="false" outlineLevel="0" collapsed="false">
      <c r="A67" s="788" t="n">
        <v>15</v>
      </c>
      <c r="B67" s="793" t="str">
        <f aca="false">IF(A67&lt;=graph!$E$3,A67,"")</f>
        <v/>
      </c>
      <c r="C67" s="794" t="str">
        <f aca="false">IF(B67="","",ROUND(E67-(graph!$E$7/2),'Input measurements'!$H$5+1))</f>
        <v/>
      </c>
      <c r="D67" s="794" t="str">
        <f aca="false">IF(C67="","",ROUND(E67+(graph!$E$7/2),'Input measurements'!$H$5+1))</f>
        <v/>
      </c>
      <c r="E67" s="795" t="str">
        <f aca="false">IF(B67="","",ROUND(E66+graph!$E$7,'Input measurements'!$H$5))</f>
        <v/>
      </c>
      <c r="F67" s="796" t="str">
        <f aca="false">IF(B67="","",FREQUENCY('Input measurements'!$B$2:$B$502,D67))</f>
        <v/>
      </c>
      <c r="G67" s="797" t="str">
        <f aca="false">IF(B67="","",F67-F66)</f>
        <v/>
      </c>
      <c r="H67" s="321" t="str">
        <f aca="false">IF(B67="","",NORMDIST(E67,graph!$E$10,graph!$E$8,1)*graph!$E$2)</f>
        <v/>
      </c>
      <c r="I67" s="321" t="str">
        <f aca="false">IF(B67="","",H67-H66)</f>
        <v/>
      </c>
    </row>
    <row r="68" customFormat="false" ht="12.75" hidden="false" customHeight="false" outlineLevel="0" collapsed="false">
      <c r="A68" s="788" t="n">
        <v>16</v>
      </c>
      <c r="B68" s="793" t="str">
        <f aca="false">IF(A68&lt;=graph!$E$3,A68,"")</f>
        <v/>
      </c>
      <c r="C68" s="794" t="str">
        <f aca="false">IF(B68="","",ROUND(E68-(graph!$E$7/2),'Input measurements'!$H$5+1))</f>
        <v/>
      </c>
      <c r="D68" s="794" t="str">
        <f aca="false">IF(C68="","",ROUND(E68+(graph!$E$7/2),'Input measurements'!$H$5+1))</f>
        <v/>
      </c>
      <c r="E68" s="795" t="str">
        <f aca="false">IF(B68="","",ROUND(E67+graph!$E$7,'Input measurements'!$H$5))</f>
        <v/>
      </c>
      <c r="F68" s="796" t="str">
        <f aca="false">IF(B68="","",FREQUENCY('Input measurements'!$B$2:$B$502,D68))</f>
        <v/>
      </c>
      <c r="G68" s="797" t="str">
        <f aca="false">IF(B68="","",F68-F67)</f>
        <v/>
      </c>
      <c r="H68" s="321" t="str">
        <f aca="false">IF(B68="","",NORMDIST(E68,graph!$E$10,graph!$E$8,1)*graph!$E$2)</f>
        <v/>
      </c>
      <c r="I68" s="321" t="str">
        <f aca="false">IF(B68="","",H68-H67)</f>
        <v/>
      </c>
    </row>
    <row r="69" customFormat="false" ht="12.75" hidden="false" customHeight="false" outlineLevel="0" collapsed="false">
      <c r="A69" s="788" t="n">
        <v>17</v>
      </c>
      <c r="B69" s="793" t="str">
        <f aca="false">IF(A69&lt;=graph!$E$3,A69,"")</f>
        <v/>
      </c>
      <c r="C69" s="794" t="str">
        <f aca="false">IF(B69="","",ROUND(E69-(graph!$E$7/2),'Input measurements'!$H$5+1))</f>
        <v/>
      </c>
      <c r="D69" s="794" t="str">
        <f aca="false">IF(C69="","",ROUND(E69+(graph!$E$7/2),'Input measurements'!$H$5+1))</f>
        <v/>
      </c>
      <c r="E69" s="795" t="str">
        <f aca="false">IF(B69="","",ROUND(E68+graph!$E$7,'Input measurements'!$H$5))</f>
        <v/>
      </c>
      <c r="F69" s="796" t="str">
        <f aca="false">IF(B69="","",FREQUENCY('Input measurements'!$B$2:$B$502,D69))</f>
        <v/>
      </c>
      <c r="G69" s="797" t="str">
        <f aca="false">IF(B69="","",F69-F68)</f>
        <v/>
      </c>
      <c r="H69" s="321" t="str">
        <f aca="false">IF(B69="","",NORMDIST(E69,graph!$E$10,graph!$E$8,1)*graph!$E$2)</f>
        <v/>
      </c>
      <c r="I69" s="321" t="str">
        <f aca="false">IF(B69="","",H69-H68)</f>
        <v/>
      </c>
    </row>
    <row r="70" customFormat="false" ht="12.75" hidden="false" customHeight="false" outlineLevel="0" collapsed="false">
      <c r="A70" s="788" t="n">
        <v>18</v>
      </c>
      <c r="B70" s="793" t="str">
        <f aca="false">IF(A70&lt;=graph!$E$3,A70,"")</f>
        <v/>
      </c>
      <c r="C70" s="794" t="str">
        <f aca="false">IF(B70="","",ROUND(E70-(graph!$E$7/2),'Input measurements'!$H$5+1))</f>
        <v/>
      </c>
      <c r="D70" s="794" t="str">
        <f aca="false">IF(C70="","",ROUND(E70+(graph!$E$7/2),'Input measurements'!$H$5+1))</f>
        <v/>
      </c>
      <c r="E70" s="795" t="str">
        <f aca="false">IF(B70="","",ROUND(E69+graph!$E$7,'Input measurements'!$H$5))</f>
        <v/>
      </c>
      <c r="F70" s="796" t="str">
        <f aca="false">IF(B70="","",FREQUENCY('Input measurements'!$B$2:$B$502,D70))</f>
        <v/>
      </c>
      <c r="G70" s="797" t="str">
        <f aca="false">IF(B70="","",F70-F69)</f>
        <v/>
      </c>
      <c r="H70" s="321" t="str">
        <f aca="false">IF(B70="","",NORMDIST(E70,graph!$E$10,graph!$E$8,1)*graph!$E$2)</f>
        <v/>
      </c>
      <c r="I70" s="321" t="str">
        <f aca="false">IF(B70="","",H70-H69)</f>
        <v/>
      </c>
    </row>
    <row r="71" customFormat="false" ht="12.75" hidden="false" customHeight="false" outlineLevel="0" collapsed="false">
      <c r="A71" s="788" t="n">
        <v>19</v>
      </c>
      <c r="B71" s="793" t="str">
        <f aca="false">IF(A71&lt;=graph!$E$3,A71,"")</f>
        <v/>
      </c>
      <c r="C71" s="794" t="str">
        <f aca="false">IF(B71="","",ROUND(E71-(graph!$E$7/2),'Input measurements'!$H$5+1))</f>
        <v/>
      </c>
      <c r="D71" s="794" t="str">
        <f aca="false">IF(C71="","",ROUND(E71+(graph!$E$7/2),'Input measurements'!$H$5+1))</f>
        <v/>
      </c>
      <c r="E71" s="795" t="str">
        <f aca="false">IF(B71="","",ROUND(E70+graph!$E$7,'Input measurements'!$H$5))</f>
        <v/>
      </c>
      <c r="F71" s="796" t="str">
        <f aca="false">IF(B71="","",FREQUENCY('Input measurements'!$B$2:$B$502,D71))</f>
        <v/>
      </c>
      <c r="G71" s="797" t="str">
        <f aca="false">IF(B71="","",F71-F70)</f>
        <v/>
      </c>
      <c r="H71" s="321" t="str">
        <f aca="false">IF(B71="","",NORMDIST(E71,graph!$E$10,graph!$E$8,1)*graph!$E$2)</f>
        <v/>
      </c>
      <c r="I71" s="321" t="str">
        <f aca="false">IF(B71="","",H71-H70)</f>
        <v/>
      </c>
    </row>
    <row r="72" customFormat="false" ht="12.75" hidden="false" customHeight="false" outlineLevel="0" collapsed="false">
      <c r="A72" s="788" t="n">
        <v>20</v>
      </c>
      <c r="B72" s="793" t="str">
        <f aca="false">IF(A72&lt;=graph!$E$3,A72,"")</f>
        <v/>
      </c>
      <c r="C72" s="794" t="str">
        <f aca="false">IF(B72="","",ROUND(E72-(graph!$E$7/2),'Input measurements'!$H$5+1))</f>
        <v/>
      </c>
      <c r="D72" s="794" t="str">
        <f aca="false">IF(C72="","",ROUND(E72+(graph!$E$7/2),'Input measurements'!$H$5+1))</f>
        <v/>
      </c>
      <c r="E72" s="795" t="str">
        <f aca="false">IF(B72="","",ROUND(E71+graph!$E$7,'Input measurements'!$H$5))</f>
        <v/>
      </c>
      <c r="F72" s="796" t="str">
        <f aca="false">IF(B72="","",FREQUENCY('Input measurements'!$B$2:$B$502,D72))</f>
        <v/>
      </c>
      <c r="G72" s="797" t="str">
        <f aca="false">IF(B72="","",F72-F71)</f>
        <v/>
      </c>
      <c r="H72" s="321" t="str">
        <f aca="false">IF(B72="","",NORMDIST(E72,graph!$E$10,graph!$E$8,1)*graph!$E$2)</f>
        <v/>
      </c>
      <c r="I72" s="321" t="str">
        <f aca="false">IF(B72="","",H72-H71)</f>
        <v/>
      </c>
    </row>
    <row r="73" customFormat="false" ht="12.75" hidden="false" customHeight="false" outlineLevel="0" collapsed="false">
      <c r="A73" s="788" t="n">
        <v>21</v>
      </c>
      <c r="B73" s="793" t="str">
        <f aca="false">IF(A73&lt;=graph!$E$3,A73,"")</f>
        <v/>
      </c>
      <c r="C73" s="794" t="str">
        <f aca="false">IF(B73="","",ROUND(E73-(graph!$E$7/2),'Input measurements'!$H$5+1))</f>
        <v/>
      </c>
      <c r="D73" s="794" t="str">
        <f aca="false">IF(C73="","",ROUND(E73+(graph!$E$7/2),'Input measurements'!$H$5+1))</f>
        <v/>
      </c>
      <c r="E73" s="795" t="str">
        <f aca="false">IF(B73="","",ROUND(E72+graph!$E$7,'Input measurements'!$H$5))</f>
        <v/>
      </c>
      <c r="F73" s="796" t="str">
        <f aca="false">IF(B73="","",FREQUENCY('Input measurements'!$B$2:$B$502,D73))</f>
        <v/>
      </c>
      <c r="G73" s="797" t="str">
        <f aca="false">IF(B73="","",F73-F72)</f>
        <v/>
      </c>
      <c r="H73" s="321" t="str">
        <f aca="false">IF(B73="","",NORMDIST(E73,graph!$E$10,graph!$E$8,1)*graph!$E$2)</f>
        <v/>
      </c>
      <c r="I73" s="321" t="str">
        <f aca="false">IF(B73="","",H73-H72)</f>
        <v/>
      </c>
    </row>
    <row r="74" customFormat="false" ht="12.75" hidden="false" customHeight="false" outlineLevel="0" collapsed="false">
      <c r="A74" s="788" t="n">
        <v>22</v>
      </c>
      <c r="B74" s="793" t="str">
        <f aca="false">IF(A74&lt;=graph!$E$3,A74,"")</f>
        <v/>
      </c>
      <c r="C74" s="794" t="str">
        <f aca="false">IF(B74="","",ROUND(E74-(graph!$E$7/2),'Input measurements'!$H$5+1))</f>
        <v/>
      </c>
      <c r="D74" s="794" t="str">
        <f aca="false">IF(C74="","",ROUND(E74+(graph!$E$7/2),'Input measurements'!$H$5+1))</f>
        <v/>
      </c>
      <c r="E74" s="795" t="str">
        <f aca="false">IF(B74="","",ROUND(E73+graph!$E$7,'Input measurements'!$H$5))</f>
        <v/>
      </c>
      <c r="F74" s="796" t="str">
        <f aca="false">IF(B74="","",FREQUENCY('Input measurements'!$B$2:$B$502,D74))</f>
        <v/>
      </c>
      <c r="G74" s="797" t="str">
        <f aca="false">IF(B74="","",F74-F73)</f>
        <v/>
      </c>
      <c r="H74" s="321" t="str">
        <f aca="false">IF(B74="","",NORMDIST(E74,graph!$E$10,graph!$E$8,1)*graph!$E$2)</f>
        <v/>
      </c>
      <c r="I74" s="321" t="str">
        <f aca="false">IF(B74="","",H74-H73)</f>
        <v/>
      </c>
    </row>
    <row r="75" customFormat="false" ht="12.75" hidden="false" customHeight="false" outlineLevel="0" collapsed="false">
      <c r="A75" s="788" t="n">
        <v>23</v>
      </c>
      <c r="B75" s="793" t="str">
        <f aca="false">IF(A75&lt;=graph!$E$3,A75,"")</f>
        <v/>
      </c>
      <c r="C75" s="794" t="str">
        <f aca="false">IF(B75="","",ROUND(E75-(graph!$E$7/2),'Input measurements'!$H$5+1))</f>
        <v/>
      </c>
      <c r="D75" s="794" t="str">
        <f aca="false">IF(C75="","",ROUND(E75+(graph!$E$7/2),'Input measurements'!$H$5+1))</f>
        <v/>
      </c>
      <c r="E75" s="795" t="str">
        <f aca="false">IF(B75="","",ROUND(E74+graph!$E$7,'Input measurements'!$H$5))</f>
        <v/>
      </c>
      <c r="F75" s="796" t="str">
        <f aca="false">IF(B75="","",FREQUENCY('Input measurements'!$B$2:$B$502,D75))</f>
        <v/>
      </c>
      <c r="G75" s="797" t="str">
        <f aca="false">IF(B75="","",F75-F74)</f>
        <v/>
      </c>
      <c r="H75" s="321" t="str">
        <f aca="false">IF(B75="","",NORMDIST(E75,graph!$E$10,graph!$E$8,1)*graph!$E$2)</f>
        <v/>
      </c>
      <c r="I75" s="321" t="str">
        <f aca="false">IF(B75="","",H75-H74)</f>
        <v/>
      </c>
    </row>
    <row r="76" customFormat="false" ht="12.75" hidden="false" customHeight="false" outlineLevel="0" collapsed="false">
      <c r="A76" s="788" t="n">
        <v>24</v>
      </c>
      <c r="B76" s="793" t="str">
        <f aca="false">IF(A76&lt;=graph!$E$3,A76,"")</f>
        <v/>
      </c>
      <c r="C76" s="794" t="str">
        <f aca="false">IF(B76="","",ROUND(E76-(graph!$E$7/2),'Input measurements'!$H$5+1))</f>
        <v/>
      </c>
      <c r="D76" s="794" t="str">
        <f aca="false">IF(C76="","",ROUND(E76+(graph!$E$7/2),'Input measurements'!$H$5+1))</f>
        <v/>
      </c>
      <c r="E76" s="795" t="str">
        <f aca="false">IF(B76="","",ROUND(E75+graph!$E$7,'Input measurements'!$H$5))</f>
        <v/>
      </c>
      <c r="F76" s="796" t="str">
        <f aca="false">IF(B76="","",FREQUENCY('Input measurements'!$B$2:$B$502,D76))</f>
        <v/>
      </c>
      <c r="G76" s="797" t="str">
        <f aca="false">IF(B76="","",F76-F75)</f>
        <v/>
      </c>
      <c r="H76" s="321" t="str">
        <f aca="false">IF(B76="","",NORMDIST(E76,graph!$E$10,graph!$E$8,1)*graph!$E$2)</f>
        <v/>
      </c>
      <c r="I76" s="321" t="str">
        <f aca="false">IF(B76="","",H76-H75)</f>
        <v/>
      </c>
    </row>
    <row r="77" customFormat="false" ht="12.75" hidden="false" customHeight="false" outlineLevel="0" collapsed="false">
      <c r="A77" s="798" t="n">
        <v>25</v>
      </c>
      <c r="B77" s="799" t="str">
        <f aca="false">IF(A77&lt;=graph!$E$3,A77,"")</f>
        <v/>
      </c>
      <c r="C77" s="800" t="str">
        <f aca="false">IF(B77="","",ROUND(E77-(graph!$E$7/2),'Input measurements'!$H$5+1))</f>
        <v/>
      </c>
      <c r="D77" s="800" t="str">
        <f aca="false">IF(C77="","",ROUND(E77+(graph!$E$7/2),'Input measurements'!$H$5+1))</f>
        <v/>
      </c>
      <c r="E77" s="801" t="str">
        <f aca="false">IF(B77="","",ROUND(E76+graph!$E$7,'Input measurements'!$H$5))</f>
        <v/>
      </c>
      <c r="F77" s="802" t="str">
        <f aca="false">IF(B77="","",FREQUENCY('Input measurements'!$B$2:$B$502,D77))</f>
        <v/>
      </c>
      <c r="G77" s="803" t="str">
        <f aca="false">IF(B77="","",F77-F76)</f>
        <v/>
      </c>
      <c r="H77" s="321" t="str">
        <f aca="false">IF(B77="","",NORMDIST(E77,graph!$E$10,graph!$E$8,1)*graph!$E$2)</f>
        <v/>
      </c>
      <c r="I77" s="321" t="str">
        <f aca="false">IF(B77="","",H77-H76)</f>
        <v/>
      </c>
    </row>
    <row r="79" customFormat="false" ht="12.75" hidden="false" customHeight="false" outlineLevel="0" collapsed="false">
      <c r="E79" s="765"/>
    </row>
    <row r="80" customFormat="false" ht="12.75" hidden="false" customHeight="false" outlineLevel="0" collapsed="false">
      <c r="E80" s="549"/>
      <c r="G80" s="804"/>
    </row>
    <row r="81" customFormat="false" ht="12.75" hidden="false" customHeight="false" outlineLevel="0" collapsed="false">
      <c r="B81" s="735" t="n">
        <f aca="false">IF(graph!$E$2=0,"",graph!$E$26)</f>
        <v>20.6583592135001</v>
      </c>
      <c r="C81" s="805" t="e">
        <f aca="false">IF(graph!$E$2=0,20,IF(SUM(K81+L81=0),NA(),0.25))</f>
        <v>#N/A</v>
      </c>
      <c r="D81" s="321" t="e">
        <f aca="false">IF(graph!$E$2=0,20,IF(AND(B81&lt;graph!$E$10+graph!$E$32,B81&gt;graph!$E$10-graph!$E$32),0.25,NA()))</f>
        <v>#N/A</v>
      </c>
      <c r="K81" s="806" t="n">
        <f aca="false">IF(graph!$E$20=0,0,IF(graph!$E$2=0,20,IF(AND(B81&lt;graph!$E$20+graph!$E$32,B81&gt;graph!$E$20-graph!$E$32),0.25,0)))</f>
        <v>0</v>
      </c>
      <c r="L81" s="806" t="n">
        <f aca="false">IF(graph!$E$22=0,0,IF(graph!$E$2=0,20,IF(AND(B81&gt;graph!$E$22-graph!$E$32,B81&lt;graph!$E$22+graph!$E$32),0.25,0)))</f>
        <v>0</v>
      </c>
    </row>
    <row r="82" customFormat="false" ht="12.75" hidden="false" customHeight="false" outlineLevel="0" collapsed="false">
      <c r="B82" s="735" t="n">
        <f aca="false">IF(graph!$E$2=0,"",B81+graph!$E$32)</f>
        <v>20.6618509713028</v>
      </c>
      <c r="C82" s="805" t="e">
        <f aca="false">IF(graph!$E$2=0,20,IF(SUM(K82+L82=0),NA(),0.25))</f>
        <v>#N/A</v>
      </c>
      <c r="D82" s="321" t="e">
        <f aca="false">IF(graph!$E$2=0,20,IF(AND(B82&lt;graph!$E$10+graph!$E$32,B82&gt;graph!$E$10-graph!$E$32),0.25,NA()))</f>
        <v>#N/A</v>
      </c>
      <c r="K82" s="806" t="n">
        <f aca="false">IF(graph!$E$20=0,0,IF(graph!$E$2=0,20,IF(AND(B82&lt;graph!$E$20+graph!$E$32,B82&gt;graph!$E$20-graph!$E$32),0.25,0)))</f>
        <v>0</v>
      </c>
      <c r="L82" s="806" t="n">
        <f aca="false">IF(graph!$E$22=0,0,IF(graph!$E$2=0,20,IF(AND(B82&gt;graph!$E$22-graph!$E$32,B82&lt;graph!$E$22+graph!$E$32),0.25,0)))</f>
        <v>0</v>
      </c>
    </row>
    <row r="83" customFormat="false" ht="12.75" hidden="false" customHeight="false" outlineLevel="0" collapsed="false">
      <c r="B83" s="735" t="n">
        <f aca="false">IF(graph!$E$2=0,"",B82+graph!$E$32)</f>
        <v>20.6653427291055</v>
      </c>
      <c r="C83" s="805" t="e">
        <f aca="false">IF(graph!$E$2=0,20,IF(SUM(K83+L83=0),NA(),0.25))</f>
        <v>#N/A</v>
      </c>
      <c r="D83" s="321" t="e">
        <f aca="false">IF(graph!$E$2=0,20,IF(AND(B83&lt;graph!$E$10+graph!$E$32,B83&gt;graph!$E$10-graph!$E$32),0.25,NA()))</f>
        <v>#N/A</v>
      </c>
      <c r="K83" s="806" t="n">
        <f aca="false">IF(graph!$E$20=0,0,IF(graph!$E$2=0,20,IF(AND(B83&lt;graph!$E$20+graph!$E$32,B83&gt;graph!$E$20-graph!$E$32),0.25,0)))</f>
        <v>0</v>
      </c>
      <c r="L83" s="806" t="n">
        <f aca="false">IF(graph!$E$22=0,0,IF(graph!$E$2=0,20,IF(AND(B83&gt;graph!$E$22-graph!$E$32,B83&lt;graph!$E$22+graph!$E$32),0.25,0)))</f>
        <v>0</v>
      </c>
    </row>
    <row r="84" customFormat="false" ht="12.75" hidden="false" customHeight="false" outlineLevel="0" collapsed="false">
      <c r="B84" s="735" t="n">
        <f aca="false">IF(graph!$E$2=0,"",B83+graph!$E$32)</f>
        <v>20.6688344869082</v>
      </c>
      <c r="C84" s="805" t="e">
        <f aca="false">IF(graph!$E$2=0,20,IF(SUM(K84+L84=0),NA(),0.25))</f>
        <v>#N/A</v>
      </c>
      <c r="D84" s="321" t="e">
        <f aca="false">IF(graph!$E$2=0,20,IF(AND(B84&lt;graph!$E$10+graph!$E$32,B84&gt;graph!$E$10-graph!$E$32),0.25,NA()))</f>
        <v>#N/A</v>
      </c>
      <c r="K84" s="806" t="n">
        <f aca="false">IF(graph!$E$20=0,0,IF(graph!$E$2=0,20,IF(AND(B84&lt;graph!$E$20+graph!$E$32,B84&gt;graph!$E$20-graph!$E$32),0.25,0)))</f>
        <v>0</v>
      </c>
      <c r="L84" s="806" t="n">
        <f aca="false">IF(graph!$E$22=0,0,IF(graph!$E$2=0,20,IF(AND(B84&gt;graph!$E$22-graph!$E$32,B84&lt;graph!$E$22+graph!$E$32),0.25,0)))</f>
        <v>0</v>
      </c>
    </row>
    <row r="85" customFormat="false" ht="12.75" hidden="false" customHeight="false" outlineLevel="0" collapsed="false">
      <c r="B85" s="735" t="n">
        <f aca="false">IF(graph!$E$2=0,"",B84+graph!$E$32)</f>
        <v>20.6723262447109</v>
      </c>
      <c r="C85" s="805" t="e">
        <f aca="false">IF(graph!$E$2=0,20,IF(SUM(K85+L85=0),NA(),0.25))</f>
        <v>#N/A</v>
      </c>
      <c r="D85" s="321" t="e">
        <f aca="false">IF(graph!$E$2=0,20,IF(AND(B85&lt;graph!$E$10+graph!$E$32,B85&gt;graph!$E$10-graph!$E$32),0.25,NA()))</f>
        <v>#N/A</v>
      </c>
      <c r="K85" s="806" t="n">
        <f aca="false">IF(graph!$E$20=0,0,IF(graph!$E$2=0,20,IF(AND(B85&lt;graph!$E$20+graph!$E$32,B85&gt;graph!$E$20-graph!$E$32),0.25,0)))</f>
        <v>0</v>
      </c>
      <c r="L85" s="806" t="n">
        <f aca="false">IF(graph!$E$22=0,0,IF(graph!$E$2=0,20,IF(AND(B85&gt;graph!$E$22-graph!$E$32,B85&lt;graph!$E$22+graph!$E$32),0.25,0)))</f>
        <v>0</v>
      </c>
    </row>
    <row r="86" customFormat="false" ht="12.75" hidden="false" customHeight="false" outlineLevel="0" collapsed="false">
      <c r="B86" s="735" t="n">
        <f aca="false">IF(graph!$E$2=0,"",B85+graph!$E$32)</f>
        <v>20.6758180025136</v>
      </c>
      <c r="C86" s="805" t="e">
        <f aca="false">IF(graph!$E$2=0,20,IF(SUM(K86+L86=0),NA(),0.25))</f>
        <v>#N/A</v>
      </c>
      <c r="D86" s="321" t="e">
        <f aca="false">IF(graph!$E$2=0,20,IF(AND(B86&lt;graph!$E$10+graph!$E$32,B86&gt;graph!$E$10-graph!$E$32),0.25,NA()))</f>
        <v>#N/A</v>
      </c>
      <c r="K86" s="806" t="n">
        <f aca="false">IF(graph!$E$20=0,0,IF(graph!$E$2=0,20,IF(AND(B86&lt;graph!$E$20+graph!$E$32,B86&gt;graph!$E$20-graph!$E$32),0.25,0)))</f>
        <v>0</v>
      </c>
      <c r="L86" s="806" t="n">
        <f aca="false">IF(graph!$E$22=0,0,IF(graph!$E$2=0,20,IF(AND(B86&gt;graph!$E$22-graph!$E$32,B86&lt;graph!$E$22+graph!$E$32),0.25,0)))</f>
        <v>0</v>
      </c>
    </row>
    <row r="87" customFormat="false" ht="12.75" hidden="false" customHeight="false" outlineLevel="0" collapsed="false">
      <c r="B87" s="735" t="n">
        <f aca="false">IF(graph!$E$2=0,"",B86+graph!$E$32)</f>
        <v>20.6793097603163</v>
      </c>
      <c r="C87" s="805" t="e">
        <f aca="false">IF(graph!$E$2=0,20,IF(SUM(K87+L87=0),NA(),0.25))</f>
        <v>#N/A</v>
      </c>
      <c r="D87" s="321" t="e">
        <f aca="false">IF(graph!$E$2=0,20,IF(AND(B87&lt;graph!$E$10+graph!$E$32,B87&gt;graph!$E$10-graph!$E$32),0.25,NA()))</f>
        <v>#N/A</v>
      </c>
      <c r="K87" s="806" t="n">
        <f aca="false">IF(graph!$E$20=0,0,IF(graph!$E$2=0,20,IF(AND(B87&lt;graph!$E$20+graph!$E$32,B87&gt;graph!$E$20-graph!$E$32),0.25,0)))</f>
        <v>0</v>
      </c>
      <c r="L87" s="806" t="n">
        <f aca="false">IF(graph!$E$22=0,0,IF(graph!$E$2=0,20,IF(AND(B87&gt;graph!$E$22-graph!$E$32,B87&lt;graph!$E$22+graph!$E$32),0.25,0)))</f>
        <v>0</v>
      </c>
    </row>
    <row r="88" customFormat="false" ht="12.75" hidden="false" customHeight="false" outlineLevel="0" collapsed="false">
      <c r="B88" s="735" t="n">
        <f aca="false">IF(graph!$E$2=0,"",B87+graph!$E$32)</f>
        <v>20.682801518119</v>
      </c>
      <c r="C88" s="805" t="e">
        <f aca="false">IF(graph!$E$2=0,20,IF(SUM(K88+L88=0),NA(),0.25))</f>
        <v>#N/A</v>
      </c>
      <c r="D88" s="321" t="e">
        <f aca="false">IF(graph!$E$2=0,20,IF(AND(B88&lt;graph!$E$10+graph!$E$32,B88&gt;graph!$E$10-graph!$E$32),0.25,NA()))</f>
        <v>#N/A</v>
      </c>
      <c r="K88" s="806" t="n">
        <f aca="false">IF(graph!$E$20=0,0,IF(graph!$E$2=0,20,IF(AND(B88&lt;graph!$E$20+graph!$E$32,B88&gt;graph!$E$20-graph!$E$32),0.25,0)))</f>
        <v>0</v>
      </c>
      <c r="L88" s="806" t="n">
        <f aca="false">IF(graph!$E$22=0,0,IF(graph!$E$2=0,20,IF(AND(B88&gt;graph!$E$22-graph!$E$32,B88&lt;graph!$E$22+graph!$E$32),0.25,0)))</f>
        <v>0</v>
      </c>
    </row>
    <row r="89" customFormat="false" ht="12.75" hidden="false" customHeight="false" outlineLevel="0" collapsed="false">
      <c r="B89" s="735" t="n">
        <f aca="false">IF(graph!$E$2=0,"",B88+graph!$E$32)</f>
        <v>20.6862932759218</v>
      </c>
      <c r="C89" s="805" t="e">
        <f aca="false">IF(graph!$E$2=0,20,IF(SUM(K89+L89=0),NA(),0.25))</f>
        <v>#N/A</v>
      </c>
      <c r="D89" s="321" t="e">
        <f aca="false">IF(graph!$E$2=0,20,IF(AND(B89&lt;graph!$E$10+graph!$E$32,B89&gt;graph!$E$10-graph!$E$32),0.25,NA()))</f>
        <v>#N/A</v>
      </c>
      <c r="K89" s="806" t="n">
        <f aca="false">IF(graph!$E$20=0,0,IF(graph!$E$2=0,20,IF(AND(B89&lt;graph!$E$20+graph!$E$32,B89&gt;graph!$E$20-graph!$E$32),0.25,0)))</f>
        <v>0</v>
      </c>
      <c r="L89" s="806" t="n">
        <f aca="false">IF(graph!$E$22=0,0,IF(graph!$E$2=0,20,IF(AND(B89&gt;graph!$E$22-graph!$E$32,B89&lt;graph!$E$22+graph!$E$32),0.25,0)))</f>
        <v>0</v>
      </c>
    </row>
    <row r="90" customFormat="false" ht="12.75" hidden="false" customHeight="false" outlineLevel="0" collapsed="false">
      <c r="B90" s="735" t="n">
        <f aca="false">IF(graph!$E$2=0,"",B89+graph!$E$32)</f>
        <v>20.6897850337245</v>
      </c>
      <c r="C90" s="805" t="e">
        <f aca="false">IF(graph!$E$2=0,20,IF(SUM(K90+L90=0),NA(),0.25))</f>
        <v>#N/A</v>
      </c>
      <c r="D90" s="321" t="e">
        <f aca="false">IF(graph!$E$2=0,20,IF(AND(B90&lt;graph!$E$10+graph!$E$32,B90&gt;graph!$E$10-graph!$E$32),0.25,NA()))</f>
        <v>#N/A</v>
      </c>
      <c r="K90" s="806" t="n">
        <f aca="false">IF(graph!$E$20=0,0,IF(graph!$E$2=0,20,IF(AND(B90&lt;graph!$E$20+graph!$E$32,B90&gt;graph!$E$20-graph!$E$32),0.25,0)))</f>
        <v>0</v>
      </c>
      <c r="L90" s="806" t="n">
        <f aca="false">IF(graph!$E$22=0,0,IF(graph!$E$2=0,20,IF(AND(B90&gt;graph!$E$22-graph!$E$32,B90&lt;graph!$E$22+graph!$E$32),0.25,0)))</f>
        <v>0</v>
      </c>
    </row>
    <row r="91" customFormat="false" ht="12.75" hidden="false" customHeight="false" outlineLevel="0" collapsed="false">
      <c r="B91" s="735" t="n">
        <f aca="false">IF(graph!$E$2=0,"",B90+graph!$E$32)</f>
        <v>20.6932767915272</v>
      </c>
      <c r="C91" s="805" t="e">
        <f aca="false">IF(graph!$E$2=0,20,IF(SUM(K91+L91=0),NA(),0.25))</f>
        <v>#N/A</v>
      </c>
      <c r="D91" s="321" t="e">
        <f aca="false">IF(graph!$E$2=0,20,IF(AND(B91&lt;graph!$E$10+graph!$E$32,B91&gt;graph!$E$10-graph!$E$32),0.25,NA()))</f>
        <v>#N/A</v>
      </c>
      <c r="K91" s="806" t="n">
        <f aca="false">IF(graph!$E$20=0,0,IF(graph!$E$2=0,20,IF(AND(B91&lt;graph!$E$20+graph!$E$32,B91&gt;graph!$E$20-graph!$E$32),0.25,0)))</f>
        <v>0</v>
      </c>
      <c r="L91" s="806" t="n">
        <f aca="false">IF(graph!$E$22=0,0,IF(graph!$E$2=0,20,IF(AND(B91&gt;graph!$E$22-graph!$E$32,B91&lt;graph!$E$22+graph!$E$32),0.25,0)))</f>
        <v>0</v>
      </c>
    </row>
    <row r="92" customFormat="false" ht="12.75" hidden="false" customHeight="false" outlineLevel="0" collapsed="false">
      <c r="B92" s="735" t="n">
        <f aca="false">IF(graph!$E$2=0,"",B91+graph!$E$32)</f>
        <v>20.6967685493299</v>
      </c>
      <c r="C92" s="805" t="e">
        <f aca="false">IF(graph!$E$2=0,20,IF(SUM(K92+L92=0),NA(),0.25))</f>
        <v>#N/A</v>
      </c>
      <c r="D92" s="321" t="e">
        <f aca="false">IF(graph!$E$2=0,20,IF(AND(B92&lt;graph!$E$10+graph!$E$32,B92&gt;graph!$E$10-graph!$E$32),0.25,NA()))</f>
        <v>#N/A</v>
      </c>
      <c r="K92" s="806" t="n">
        <f aca="false">IF(graph!$E$20=0,0,IF(graph!$E$2=0,20,IF(AND(B92&lt;graph!$E$20+graph!$E$32,B92&gt;graph!$E$20-graph!$E$32),0.25,0)))</f>
        <v>0</v>
      </c>
      <c r="L92" s="806" t="n">
        <f aca="false">IF(graph!$E$22=0,0,IF(graph!$E$2=0,20,IF(AND(B92&gt;graph!$E$22-graph!$E$32,B92&lt;graph!$E$22+graph!$E$32),0.25,0)))</f>
        <v>0</v>
      </c>
    </row>
    <row r="93" customFormat="false" ht="12.75" hidden="false" customHeight="false" outlineLevel="0" collapsed="false">
      <c r="B93" s="735" t="n">
        <f aca="false">IF(graph!$E$2=0,"",B92+graph!$E$32)</f>
        <v>20.7002603071326</v>
      </c>
      <c r="C93" s="805" t="e">
        <f aca="false">IF(graph!$E$2=0,20,IF(SUM(K93+L93=0),NA(),0.25))</f>
        <v>#N/A</v>
      </c>
      <c r="D93" s="321" t="e">
        <f aca="false">IF(graph!$E$2=0,20,IF(AND(B93&lt;graph!$E$10+graph!$E$32,B93&gt;graph!$E$10-graph!$E$32),0.25,NA()))</f>
        <v>#N/A</v>
      </c>
      <c r="K93" s="806" t="n">
        <f aca="false">IF(graph!$E$20=0,0,IF(graph!$E$2=0,20,IF(AND(B93&lt;graph!$E$20+graph!$E$32,B93&gt;graph!$E$20-graph!$E$32),0.25,0)))</f>
        <v>0</v>
      </c>
      <c r="L93" s="806" t="n">
        <f aca="false">IF(graph!$E$22=0,0,IF(graph!$E$2=0,20,IF(AND(B93&gt;graph!$E$22-graph!$E$32,B93&lt;graph!$E$22+graph!$E$32),0.25,0)))</f>
        <v>0</v>
      </c>
    </row>
    <row r="94" customFormat="false" ht="12.75" hidden="false" customHeight="false" outlineLevel="0" collapsed="false">
      <c r="B94" s="735" t="n">
        <f aca="false">IF(graph!$E$2=0,"",B93+graph!$E$32)</f>
        <v>20.7037520649353</v>
      </c>
      <c r="C94" s="805" t="e">
        <f aca="false">IF(graph!$E$2=0,20,IF(SUM(K94+L94=0),NA(),0.25))</f>
        <v>#N/A</v>
      </c>
      <c r="D94" s="321" t="e">
        <f aca="false">IF(graph!$E$2=0,20,IF(AND(B94&lt;graph!$E$10+graph!$E$32,B94&gt;graph!$E$10-graph!$E$32),0.25,NA()))</f>
        <v>#N/A</v>
      </c>
      <c r="K94" s="806" t="n">
        <f aca="false">IF(graph!$E$20=0,0,IF(graph!$E$2=0,20,IF(AND(B94&lt;graph!$E$20+graph!$E$32,B94&gt;graph!$E$20-graph!$E$32),0.25,0)))</f>
        <v>0</v>
      </c>
      <c r="L94" s="806" t="n">
        <f aca="false">IF(graph!$E$22=0,0,IF(graph!$E$2=0,20,IF(AND(B94&gt;graph!$E$22-graph!$E$32,B94&lt;graph!$E$22+graph!$E$32),0.25,0)))</f>
        <v>0</v>
      </c>
    </row>
    <row r="95" customFormat="false" ht="12.75" hidden="false" customHeight="false" outlineLevel="0" collapsed="false">
      <c r="B95" s="735" t="n">
        <f aca="false">IF(graph!$E$2=0,"",B94+graph!$E$32)</f>
        <v>20.707243822738</v>
      </c>
      <c r="C95" s="805" t="e">
        <f aca="false">IF(graph!$E$2=0,20,IF(SUM(K95+L95=0),NA(),0.25))</f>
        <v>#N/A</v>
      </c>
      <c r="D95" s="321" t="e">
        <f aca="false">IF(graph!$E$2=0,20,IF(AND(B95&lt;graph!$E$10+graph!$E$32,B95&gt;graph!$E$10-graph!$E$32),0.25,NA()))</f>
        <v>#N/A</v>
      </c>
      <c r="K95" s="806" t="n">
        <f aca="false">IF(graph!$E$20=0,0,IF(graph!$E$2=0,20,IF(AND(B95&lt;graph!$E$20+graph!$E$32,B95&gt;graph!$E$20-graph!$E$32),0.25,0)))</f>
        <v>0</v>
      </c>
      <c r="L95" s="806" t="n">
        <f aca="false">IF(graph!$E$22=0,0,IF(graph!$E$2=0,20,IF(AND(B95&gt;graph!$E$22-graph!$E$32,B95&lt;graph!$E$22+graph!$E$32),0.25,0)))</f>
        <v>0</v>
      </c>
    </row>
    <row r="96" customFormat="false" ht="12.75" hidden="false" customHeight="false" outlineLevel="0" collapsed="false">
      <c r="B96" s="735" t="n">
        <f aca="false">IF(graph!$E$2=0,"",B95+graph!$E$32)</f>
        <v>20.7107355805407</v>
      </c>
      <c r="C96" s="805" t="e">
        <f aca="false">IF(graph!$E$2=0,20,IF(SUM(K96+L96=0),NA(),0.25))</f>
        <v>#N/A</v>
      </c>
      <c r="D96" s="321" t="e">
        <f aca="false">IF(graph!$E$2=0,20,IF(AND(B96&lt;graph!$E$10+graph!$E$32,B96&gt;graph!$E$10-graph!$E$32),0.25,NA()))</f>
        <v>#N/A</v>
      </c>
      <c r="K96" s="806" t="n">
        <f aca="false">IF(graph!$E$20=0,0,IF(graph!$E$2=0,20,IF(AND(B96&lt;graph!$E$20+graph!$E$32,B96&gt;graph!$E$20-graph!$E$32),0.25,0)))</f>
        <v>0</v>
      </c>
      <c r="L96" s="806" t="n">
        <f aca="false">IF(graph!$E$22=0,0,IF(graph!$E$2=0,20,IF(AND(B96&gt;graph!$E$22-graph!$E$32,B96&lt;graph!$E$22+graph!$E$32),0.25,0)))</f>
        <v>0</v>
      </c>
    </row>
    <row r="97" customFormat="false" ht="12.75" hidden="false" customHeight="false" outlineLevel="0" collapsed="false">
      <c r="B97" s="735" t="n">
        <f aca="false">IF(graph!$E$2=0,"",B96+graph!$E$32)</f>
        <v>20.7142273383434</v>
      </c>
      <c r="C97" s="805" t="e">
        <f aca="false">IF(graph!$E$2=0,20,IF(SUM(K97+L97=0),NA(),0.25))</f>
        <v>#N/A</v>
      </c>
      <c r="D97" s="321" t="e">
        <f aca="false">IF(graph!$E$2=0,20,IF(AND(B97&lt;graph!$E$10+graph!$E$32,B97&gt;graph!$E$10-graph!$E$32),0.25,NA()))</f>
        <v>#N/A</v>
      </c>
      <c r="K97" s="806" t="n">
        <f aca="false">IF(graph!$E$20=0,0,IF(graph!$E$2=0,20,IF(AND(B97&lt;graph!$E$20+graph!$E$32,B97&gt;graph!$E$20-graph!$E$32),0.25,0)))</f>
        <v>0</v>
      </c>
      <c r="L97" s="806" t="n">
        <f aca="false">IF(graph!$E$22=0,0,IF(graph!$E$2=0,20,IF(AND(B97&gt;graph!$E$22-graph!$E$32,B97&lt;graph!$E$22+graph!$E$32),0.25,0)))</f>
        <v>0</v>
      </c>
    </row>
    <row r="98" customFormat="false" ht="12.75" hidden="false" customHeight="false" outlineLevel="0" collapsed="false">
      <c r="B98" s="735" t="n">
        <f aca="false">IF(graph!$E$2=0,"",B97+graph!$E$32)</f>
        <v>20.7177190961461</v>
      </c>
      <c r="C98" s="805" t="e">
        <f aca="false">IF(graph!$E$2=0,20,IF(SUM(K98+L98=0),NA(),0.25))</f>
        <v>#N/A</v>
      </c>
      <c r="D98" s="321" t="e">
        <f aca="false">IF(graph!$E$2=0,20,IF(AND(B98&lt;graph!$E$10+graph!$E$32,B98&gt;graph!$E$10-graph!$E$32),0.25,NA()))</f>
        <v>#N/A</v>
      </c>
      <c r="K98" s="806" t="n">
        <f aca="false">IF(graph!$E$20=0,0,IF(graph!$E$2=0,20,IF(AND(B98&lt;graph!$E$20+graph!$E$32,B98&gt;graph!$E$20-graph!$E$32),0.25,0)))</f>
        <v>0</v>
      </c>
      <c r="L98" s="806" t="n">
        <f aca="false">IF(graph!$E$22=0,0,IF(graph!$E$2=0,20,IF(AND(B98&gt;graph!$E$22-graph!$E$32,B98&lt;graph!$E$22+graph!$E$32),0.25,0)))</f>
        <v>0</v>
      </c>
    </row>
    <row r="99" customFormat="false" ht="12.75" hidden="false" customHeight="false" outlineLevel="0" collapsed="false">
      <c r="B99" s="735" t="n">
        <f aca="false">IF(graph!$E$2=0,"",B98+graph!$E$32)</f>
        <v>20.7212108539488</v>
      </c>
      <c r="C99" s="805" t="e">
        <f aca="false">IF(graph!$E$2=0,20,IF(SUM(K99+L99=0),NA(),0.25))</f>
        <v>#N/A</v>
      </c>
      <c r="D99" s="321" t="e">
        <f aca="false">IF(graph!$E$2=0,20,IF(AND(B99&lt;graph!$E$10+graph!$E$32,B99&gt;graph!$E$10-graph!$E$32),0.25,NA()))</f>
        <v>#N/A</v>
      </c>
      <c r="K99" s="806" t="n">
        <f aca="false">IF(graph!$E$20=0,0,IF(graph!$E$2=0,20,IF(AND(B99&lt;graph!$E$20+graph!$E$32,B99&gt;graph!$E$20-graph!$E$32),0.25,0)))</f>
        <v>0</v>
      </c>
      <c r="L99" s="806" t="n">
        <f aca="false">IF(graph!$E$22=0,0,IF(graph!$E$2=0,20,IF(AND(B99&gt;graph!$E$22-graph!$E$32,B99&lt;graph!$E$22+graph!$E$32),0.25,0)))</f>
        <v>0</v>
      </c>
    </row>
    <row r="100" customFormat="false" ht="12.75" hidden="false" customHeight="false" outlineLevel="0" collapsed="false">
      <c r="B100" s="735" t="n">
        <f aca="false">IF(graph!$E$2=0,"",B99+graph!$E$32)</f>
        <v>20.7247026117515</v>
      </c>
      <c r="C100" s="805" t="e">
        <f aca="false">IF(graph!$E$2=0,20,IF(SUM(K100+L100=0),NA(),0.25))</f>
        <v>#N/A</v>
      </c>
      <c r="D100" s="321" t="e">
        <f aca="false">IF(graph!$E$2=0,20,IF(AND(B100&lt;graph!$E$10+graph!$E$32,B100&gt;graph!$E$10-graph!$E$32),0.25,NA()))</f>
        <v>#N/A</v>
      </c>
      <c r="K100" s="806" t="n">
        <f aca="false">IF(graph!$E$20=0,0,IF(graph!$E$2=0,20,IF(AND(B100&lt;graph!$E$20+graph!$E$32,B100&gt;graph!$E$20-graph!$E$32),0.25,0)))</f>
        <v>0</v>
      </c>
      <c r="L100" s="806" t="n">
        <f aca="false">IF(graph!$E$22=0,0,IF(graph!$E$2=0,20,IF(AND(B100&gt;graph!$E$22-graph!$E$32,B100&lt;graph!$E$22+graph!$E$32),0.25,0)))</f>
        <v>0</v>
      </c>
    </row>
    <row r="101" customFormat="false" ht="12.75" hidden="false" customHeight="false" outlineLevel="0" collapsed="false">
      <c r="B101" s="735" t="n">
        <f aca="false">IF(graph!$E$2=0,"",B100+graph!$E$32)</f>
        <v>20.7281943695542</v>
      </c>
      <c r="C101" s="805" t="e">
        <f aca="false">IF(graph!$E$2=0,20,IF(SUM(K101+L101=0),NA(),0.25))</f>
        <v>#N/A</v>
      </c>
      <c r="D101" s="321" t="e">
        <f aca="false">IF(graph!$E$2=0,20,IF(AND(B101&lt;graph!$E$10+graph!$E$32,B101&gt;graph!$E$10-graph!$E$32),0.25,NA()))</f>
        <v>#N/A</v>
      </c>
      <c r="K101" s="806" t="n">
        <f aca="false">IF(graph!$E$20=0,0,IF(graph!$E$2=0,20,IF(AND(B101&lt;graph!$E$20+graph!$E$32,B101&gt;graph!$E$20-graph!$E$32),0.25,0)))</f>
        <v>0</v>
      </c>
      <c r="L101" s="806" t="n">
        <f aca="false">IF(graph!$E$22=0,0,IF(graph!$E$2=0,20,IF(AND(B101&gt;graph!$E$22-graph!$E$32,B101&lt;graph!$E$22+graph!$E$32),0.25,0)))</f>
        <v>0</v>
      </c>
    </row>
    <row r="102" customFormat="false" ht="12.75" hidden="false" customHeight="false" outlineLevel="0" collapsed="false">
      <c r="B102" s="735" t="n">
        <f aca="false">IF(graph!$E$2=0,"",B101+graph!$E$32)</f>
        <v>20.7316861273569</v>
      </c>
      <c r="C102" s="805" t="e">
        <f aca="false">IF(graph!$E$2=0,20,IF(SUM(K102+L102=0),NA(),0.25))</f>
        <v>#N/A</v>
      </c>
      <c r="D102" s="321" t="e">
        <f aca="false">IF(graph!$E$2=0,20,IF(AND(B102&lt;graph!$E$10+graph!$E$32,B102&gt;graph!$E$10-graph!$E$32),0.25,NA()))</f>
        <v>#N/A</v>
      </c>
      <c r="K102" s="806" t="n">
        <f aca="false">IF(graph!$E$20=0,0,IF(graph!$E$2=0,20,IF(AND(B102&lt;graph!$E$20+graph!$E$32,B102&gt;graph!$E$20-graph!$E$32),0.25,0)))</f>
        <v>0</v>
      </c>
      <c r="L102" s="806" t="n">
        <f aca="false">IF(graph!$E$22=0,0,IF(graph!$E$2=0,20,IF(AND(B102&gt;graph!$E$22-graph!$E$32,B102&lt;graph!$E$22+graph!$E$32),0.25,0)))</f>
        <v>0</v>
      </c>
    </row>
    <row r="103" customFormat="false" ht="12.75" hidden="false" customHeight="false" outlineLevel="0" collapsed="false">
      <c r="B103" s="735" t="n">
        <f aca="false">IF(graph!$E$2=0,"",B102+graph!$E$32)</f>
        <v>20.7351778851596</v>
      </c>
      <c r="C103" s="805" t="e">
        <f aca="false">IF(graph!$E$2=0,20,IF(SUM(K103+L103=0),NA(),0.25))</f>
        <v>#N/A</v>
      </c>
      <c r="D103" s="321" t="e">
        <f aca="false">IF(graph!$E$2=0,20,IF(AND(B103&lt;graph!$E$10+graph!$E$32,B103&gt;graph!$E$10-graph!$E$32),0.25,NA()))</f>
        <v>#N/A</v>
      </c>
      <c r="K103" s="806" t="n">
        <f aca="false">IF(graph!$E$20=0,0,IF(graph!$E$2=0,20,IF(AND(B103&lt;graph!$E$20+graph!$E$32,B103&gt;graph!$E$20-graph!$E$32),0.25,0)))</f>
        <v>0</v>
      </c>
      <c r="L103" s="806" t="n">
        <f aca="false">IF(graph!$E$22=0,0,IF(graph!$E$2=0,20,IF(AND(B103&gt;graph!$E$22-graph!$E$32,B103&lt;graph!$E$22+graph!$E$32),0.25,0)))</f>
        <v>0</v>
      </c>
    </row>
    <row r="104" customFormat="false" ht="12.75" hidden="false" customHeight="false" outlineLevel="0" collapsed="false">
      <c r="B104" s="735" t="n">
        <f aca="false">IF(graph!$E$2=0,"",B103+graph!$E$32)</f>
        <v>20.7386696429623</v>
      </c>
      <c r="C104" s="805" t="e">
        <f aca="false">IF(graph!$E$2=0,20,IF(SUM(K104+L104=0),NA(),0.25))</f>
        <v>#N/A</v>
      </c>
      <c r="D104" s="321" t="e">
        <f aca="false">IF(graph!$E$2=0,20,IF(AND(B104&lt;graph!$E$10+graph!$E$32,B104&gt;graph!$E$10-graph!$E$32),0.25,NA()))</f>
        <v>#N/A</v>
      </c>
      <c r="K104" s="806" t="n">
        <f aca="false">IF(graph!$E$20=0,0,IF(graph!$E$2=0,20,IF(AND(B104&lt;graph!$E$20+graph!$E$32,B104&gt;graph!$E$20-graph!$E$32),0.25,0)))</f>
        <v>0</v>
      </c>
      <c r="L104" s="806" t="n">
        <f aca="false">IF(graph!$E$22=0,0,IF(graph!$E$2=0,20,IF(AND(B104&gt;graph!$E$22-graph!$E$32,B104&lt;graph!$E$22+graph!$E$32),0.25,0)))</f>
        <v>0</v>
      </c>
    </row>
    <row r="105" customFormat="false" ht="12.75" hidden="false" customHeight="false" outlineLevel="0" collapsed="false">
      <c r="B105" s="735" t="n">
        <f aca="false">IF(graph!$E$2=0,"",B104+graph!$E$32)</f>
        <v>20.742161400765</v>
      </c>
      <c r="C105" s="805" t="e">
        <f aca="false">IF(graph!$E$2=0,20,IF(SUM(K105+L105=0),NA(),0.25))</f>
        <v>#N/A</v>
      </c>
      <c r="D105" s="321" t="e">
        <f aca="false">IF(graph!$E$2=0,20,IF(AND(B105&lt;graph!$E$10+graph!$E$32,B105&gt;graph!$E$10-graph!$E$32),0.25,NA()))</f>
        <v>#N/A</v>
      </c>
      <c r="K105" s="806" t="n">
        <f aca="false">IF(graph!$E$20=0,0,IF(graph!$E$2=0,20,IF(AND(B105&lt;graph!$E$20+graph!$E$32,B105&gt;graph!$E$20-graph!$E$32),0.25,0)))</f>
        <v>0</v>
      </c>
      <c r="L105" s="806" t="n">
        <f aca="false">IF(graph!$E$22=0,0,IF(graph!$E$2=0,20,IF(AND(B105&gt;graph!$E$22-graph!$E$32,B105&lt;graph!$E$22+graph!$E$32),0.25,0)))</f>
        <v>0</v>
      </c>
    </row>
    <row r="106" customFormat="false" ht="12.75" hidden="false" customHeight="false" outlineLevel="0" collapsed="false">
      <c r="B106" s="735" t="n">
        <f aca="false">IF(graph!$E$2=0,"",B105+graph!$E$32)</f>
        <v>20.7456531585677</v>
      </c>
      <c r="C106" s="805" t="e">
        <f aca="false">IF(graph!$E$2=0,20,IF(SUM(K106+L106=0),NA(),0.25))</f>
        <v>#N/A</v>
      </c>
      <c r="D106" s="321" t="e">
        <f aca="false">IF(graph!$E$2=0,20,IF(AND(B106&lt;graph!$E$10+graph!$E$32,B106&gt;graph!$E$10-graph!$E$32),0.25,NA()))</f>
        <v>#N/A</v>
      </c>
      <c r="K106" s="806" t="n">
        <f aca="false">IF(graph!$E$20=0,0,IF(graph!$E$2=0,20,IF(AND(B106&lt;graph!$E$20+graph!$E$32,B106&gt;graph!$E$20-graph!$E$32),0.25,0)))</f>
        <v>0</v>
      </c>
      <c r="L106" s="806" t="n">
        <f aca="false">IF(graph!$E$22=0,0,IF(graph!$E$2=0,20,IF(AND(B106&gt;graph!$E$22-graph!$E$32,B106&lt;graph!$E$22+graph!$E$32),0.25,0)))</f>
        <v>0</v>
      </c>
    </row>
    <row r="107" customFormat="false" ht="12.75" hidden="false" customHeight="false" outlineLevel="0" collapsed="false">
      <c r="B107" s="735" t="n">
        <f aca="false">IF(graph!$E$2=0,"",B106+graph!$E$32)</f>
        <v>20.7491449163704</v>
      </c>
      <c r="C107" s="805" t="e">
        <f aca="false">IF(graph!$E$2=0,20,IF(SUM(K107+L107=0),NA(),0.25))</f>
        <v>#N/A</v>
      </c>
      <c r="D107" s="321" t="e">
        <f aca="false">IF(graph!$E$2=0,20,IF(AND(B107&lt;graph!$E$10+graph!$E$32,B107&gt;graph!$E$10-graph!$E$32),0.25,NA()))</f>
        <v>#N/A</v>
      </c>
      <c r="K107" s="806" t="n">
        <f aca="false">IF(graph!$E$20=0,0,IF(graph!$E$2=0,20,IF(AND(B107&lt;graph!$E$20+graph!$E$32,B107&gt;graph!$E$20-graph!$E$32),0.25,0)))</f>
        <v>0</v>
      </c>
      <c r="L107" s="806" t="n">
        <f aca="false">IF(graph!$E$22=0,0,IF(graph!$E$2=0,20,IF(AND(B107&gt;graph!$E$22-graph!$E$32,B107&lt;graph!$E$22+graph!$E$32),0.25,0)))</f>
        <v>0</v>
      </c>
    </row>
    <row r="108" customFormat="false" ht="12.75" hidden="false" customHeight="false" outlineLevel="0" collapsed="false">
      <c r="B108" s="735" t="n">
        <f aca="false">IF(graph!$E$2=0,"",B107+graph!$E$32)</f>
        <v>20.7526366741731</v>
      </c>
      <c r="C108" s="805" t="e">
        <f aca="false">IF(graph!$E$2=0,20,IF(SUM(K108+L108=0),NA(),0.25))</f>
        <v>#N/A</v>
      </c>
      <c r="D108" s="321" t="e">
        <f aca="false">IF(graph!$E$2=0,20,IF(AND(B108&lt;graph!$E$10+graph!$E$32,B108&gt;graph!$E$10-graph!$E$32),0.25,NA()))</f>
        <v>#N/A</v>
      </c>
      <c r="K108" s="806" t="n">
        <f aca="false">IF(graph!$E$20=0,0,IF(graph!$E$2=0,20,IF(AND(B108&lt;graph!$E$20+graph!$E$32,B108&gt;graph!$E$20-graph!$E$32),0.25,0)))</f>
        <v>0</v>
      </c>
      <c r="L108" s="806" t="n">
        <f aca="false">IF(graph!$E$22=0,0,IF(graph!$E$2=0,20,IF(AND(B108&gt;graph!$E$22-graph!$E$32,B108&lt;graph!$E$22+graph!$E$32),0.25,0)))</f>
        <v>0</v>
      </c>
    </row>
    <row r="109" customFormat="false" ht="12.75" hidden="false" customHeight="false" outlineLevel="0" collapsed="false">
      <c r="B109" s="735" t="n">
        <f aca="false">IF(graph!$E$2=0,"",B108+graph!$E$32)</f>
        <v>20.7561284319758</v>
      </c>
      <c r="C109" s="805" t="e">
        <f aca="false">IF(graph!$E$2=0,20,IF(SUM(K109+L109=0),NA(),0.25))</f>
        <v>#N/A</v>
      </c>
      <c r="D109" s="321" t="e">
        <f aca="false">IF(graph!$E$2=0,20,IF(AND(B109&lt;graph!$E$10+graph!$E$32,B109&gt;graph!$E$10-graph!$E$32),0.25,NA()))</f>
        <v>#N/A</v>
      </c>
      <c r="K109" s="806" t="n">
        <f aca="false">IF(graph!$E$20=0,0,IF(graph!$E$2=0,20,IF(AND(B109&lt;graph!$E$20+graph!$E$32,B109&gt;graph!$E$20-graph!$E$32),0.25,0)))</f>
        <v>0</v>
      </c>
      <c r="L109" s="806" t="n">
        <f aca="false">IF(graph!$E$22=0,0,IF(graph!$E$2=0,20,IF(AND(B109&gt;graph!$E$22-graph!$E$32,B109&lt;graph!$E$22+graph!$E$32),0.25,0)))</f>
        <v>0</v>
      </c>
    </row>
    <row r="110" customFormat="false" ht="12.75" hidden="false" customHeight="false" outlineLevel="0" collapsed="false">
      <c r="B110" s="735" t="n">
        <f aca="false">IF(graph!$E$2=0,"",B109+graph!$E$32)</f>
        <v>20.7596201897785</v>
      </c>
      <c r="C110" s="805" t="e">
        <f aca="false">IF(graph!$E$2=0,20,IF(SUM(K110+L110=0),NA(),0.25))</f>
        <v>#N/A</v>
      </c>
      <c r="D110" s="321" t="e">
        <f aca="false">IF(graph!$E$2=0,20,IF(AND(B110&lt;graph!$E$10+graph!$E$32,B110&gt;graph!$E$10-graph!$E$32),0.25,NA()))</f>
        <v>#N/A</v>
      </c>
      <c r="K110" s="806" t="n">
        <f aca="false">IF(graph!$E$20=0,0,IF(graph!$E$2=0,20,IF(AND(B110&lt;graph!$E$20+graph!$E$32,B110&gt;graph!$E$20-graph!$E$32),0.25,0)))</f>
        <v>0</v>
      </c>
      <c r="L110" s="806" t="n">
        <f aca="false">IF(graph!$E$22=0,0,IF(graph!$E$2=0,20,IF(AND(B110&gt;graph!$E$22-graph!$E$32,B110&lt;graph!$E$22+graph!$E$32),0.25,0)))</f>
        <v>0</v>
      </c>
    </row>
    <row r="111" customFormat="false" ht="12.75" hidden="false" customHeight="false" outlineLevel="0" collapsed="false">
      <c r="B111" s="735" t="n">
        <f aca="false">IF(graph!$E$2=0,"",B110+graph!$E$32)</f>
        <v>20.7631119475812</v>
      </c>
      <c r="C111" s="805" t="e">
        <f aca="false">IF(graph!$E$2=0,20,IF(SUM(K111+L111=0),NA(),0.25))</f>
        <v>#N/A</v>
      </c>
      <c r="D111" s="321" t="e">
        <f aca="false">IF(graph!$E$2=0,20,IF(AND(B111&lt;graph!$E$10+graph!$E$32,B111&gt;graph!$E$10-graph!$E$32),0.25,NA()))</f>
        <v>#N/A</v>
      </c>
      <c r="K111" s="806" t="n">
        <f aca="false">IF(graph!$E$20=0,0,IF(graph!$E$2=0,20,IF(AND(B111&lt;graph!$E$20+graph!$E$32,B111&gt;graph!$E$20-graph!$E$32),0.25,0)))</f>
        <v>0</v>
      </c>
      <c r="L111" s="806" t="n">
        <f aca="false">IF(graph!$E$22=0,0,IF(graph!$E$2=0,20,IF(AND(B111&gt;graph!$E$22-graph!$E$32,B111&lt;graph!$E$22+graph!$E$32),0.25,0)))</f>
        <v>0</v>
      </c>
    </row>
    <row r="112" customFormat="false" ht="12.75" hidden="false" customHeight="false" outlineLevel="0" collapsed="false">
      <c r="B112" s="735" t="n">
        <f aca="false">IF(graph!$E$2=0,"",B111+graph!$E$32)</f>
        <v>20.7666037053839</v>
      </c>
      <c r="C112" s="805" t="e">
        <f aca="false">IF(graph!$E$2=0,20,IF(SUM(K112+L112=0),NA(),0.25))</f>
        <v>#N/A</v>
      </c>
      <c r="D112" s="321" t="e">
        <f aca="false">IF(graph!$E$2=0,20,IF(AND(B112&lt;graph!$E$10+graph!$E$32,B112&gt;graph!$E$10-graph!$E$32),0.25,NA()))</f>
        <v>#N/A</v>
      </c>
      <c r="K112" s="806" t="n">
        <f aca="false">IF(graph!$E$20=0,0,IF(graph!$E$2=0,20,IF(AND(B112&lt;graph!$E$20+graph!$E$32,B112&gt;graph!$E$20-graph!$E$32),0.25,0)))</f>
        <v>0</v>
      </c>
      <c r="L112" s="806" t="n">
        <f aca="false">IF(graph!$E$22=0,0,IF(graph!$E$2=0,20,IF(AND(B112&gt;graph!$E$22-graph!$E$32,B112&lt;graph!$E$22+graph!$E$32),0.25,0)))</f>
        <v>0</v>
      </c>
    </row>
    <row r="113" customFormat="false" ht="12.75" hidden="false" customHeight="false" outlineLevel="0" collapsed="false">
      <c r="B113" s="735" t="n">
        <f aca="false">IF(graph!$E$2=0,"",B112+graph!$E$32)</f>
        <v>20.7700954631866</v>
      </c>
      <c r="C113" s="805" t="e">
        <f aca="false">IF(graph!$E$2=0,20,IF(SUM(K113+L113=0),NA(),0.25))</f>
        <v>#N/A</v>
      </c>
      <c r="D113" s="321" t="e">
        <f aca="false">IF(graph!$E$2=0,20,IF(AND(B113&lt;graph!$E$10+graph!$E$32,B113&gt;graph!$E$10-graph!$E$32),0.25,NA()))</f>
        <v>#N/A</v>
      </c>
      <c r="K113" s="806" t="n">
        <f aca="false">IF(graph!$E$20=0,0,IF(graph!$E$2=0,20,IF(AND(B113&lt;graph!$E$20+graph!$E$32,B113&gt;graph!$E$20-graph!$E$32),0.25,0)))</f>
        <v>0</v>
      </c>
      <c r="L113" s="806" t="n">
        <f aca="false">IF(graph!$E$22=0,0,IF(graph!$E$2=0,20,IF(AND(B113&gt;graph!$E$22-graph!$E$32,B113&lt;graph!$E$22+graph!$E$32),0.25,0)))</f>
        <v>0</v>
      </c>
    </row>
    <row r="114" customFormat="false" ht="12.75" hidden="false" customHeight="false" outlineLevel="0" collapsed="false">
      <c r="B114" s="735" t="n">
        <f aca="false">IF(graph!$E$2=0,"",B113+graph!$E$32)</f>
        <v>20.7735872209893</v>
      </c>
      <c r="C114" s="805" t="e">
        <f aca="false">IF(graph!$E$2=0,20,IF(SUM(K114+L114=0),NA(),0.25))</f>
        <v>#N/A</v>
      </c>
      <c r="D114" s="321" t="e">
        <f aca="false">IF(graph!$E$2=0,20,IF(AND(B114&lt;graph!$E$10+graph!$E$32,B114&gt;graph!$E$10-graph!$E$32),0.25,NA()))</f>
        <v>#N/A</v>
      </c>
      <c r="K114" s="806" t="n">
        <f aca="false">IF(graph!$E$20=0,0,IF(graph!$E$2=0,20,IF(AND(B114&lt;graph!$E$20+graph!$E$32,B114&gt;graph!$E$20-graph!$E$32),0.25,0)))</f>
        <v>0</v>
      </c>
      <c r="L114" s="806" t="n">
        <f aca="false">IF(graph!$E$22=0,0,IF(graph!$E$2=0,20,IF(AND(B114&gt;graph!$E$22-graph!$E$32,B114&lt;graph!$E$22+graph!$E$32),0.25,0)))</f>
        <v>0</v>
      </c>
    </row>
    <row r="115" customFormat="false" ht="12.75" hidden="false" customHeight="false" outlineLevel="0" collapsed="false">
      <c r="B115" s="735" t="n">
        <f aca="false">IF(graph!$E$2=0,"",B114+graph!$E$32)</f>
        <v>20.777078978792</v>
      </c>
      <c r="C115" s="805" t="e">
        <f aca="false">IF(graph!$E$2=0,20,IF(SUM(K115+L115=0),NA(),0.25))</f>
        <v>#N/A</v>
      </c>
      <c r="D115" s="321" t="e">
        <f aca="false">IF(graph!$E$2=0,20,IF(AND(B115&lt;graph!$E$10+graph!$E$32,B115&gt;graph!$E$10-graph!$E$32),0.25,NA()))</f>
        <v>#N/A</v>
      </c>
      <c r="K115" s="806" t="n">
        <f aca="false">IF(graph!$E$20=0,0,IF(graph!$E$2=0,20,IF(AND(B115&lt;graph!$E$20+graph!$E$32,B115&gt;graph!$E$20-graph!$E$32),0.25,0)))</f>
        <v>0</v>
      </c>
      <c r="L115" s="806" t="n">
        <f aca="false">IF(graph!$E$22=0,0,IF(graph!$E$2=0,20,IF(AND(B115&gt;graph!$E$22-graph!$E$32,B115&lt;graph!$E$22+graph!$E$32),0.25,0)))</f>
        <v>0</v>
      </c>
    </row>
    <row r="116" customFormat="false" ht="12.75" hidden="false" customHeight="false" outlineLevel="0" collapsed="false">
      <c r="B116" s="735" t="n">
        <f aca="false">IF(graph!$E$2=0,"",B115+graph!$E$32)</f>
        <v>20.7805707365947</v>
      </c>
      <c r="C116" s="805" t="e">
        <f aca="false">IF(graph!$E$2=0,20,IF(SUM(K116+L116=0),NA(),0.25))</f>
        <v>#N/A</v>
      </c>
      <c r="D116" s="321" t="e">
        <f aca="false">IF(graph!$E$2=0,20,IF(AND(B116&lt;graph!$E$10+graph!$E$32,B116&gt;graph!$E$10-graph!$E$32),0.25,NA()))</f>
        <v>#N/A</v>
      </c>
      <c r="K116" s="806" t="n">
        <f aca="false">IF(graph!$E$20=0,0,IF(graph!$E$2=0,20,IF(AND(B116&lt;graph!$E$20+graph!$E$32,B116&gt;graph!$E$20-graph!$E$32),0.25,0)))</f>
        <v>0</v>
      </c>
      <c r="L116" s="806" t="n">
        <f aca="false">IF(graph!$E$22=0,0,IF(graph!$E$2=0,20,IF(AND(B116&gt;graph!$E$22-graph!$E$32,B116&lt;graph!$E$22+graph!$E$32),0.25,0)))</f>
        <v>0</v>
      </c>
    </row>
    <row r="117" customFormat="false" ht="12.75" hidden="false" customHeight="false" outlineLevel="0" collapsed="false">
      <c r="B117" s="735" t="n">
        <f aca="false">IF(graph!$E$2=0,"",B116+graph!$E$32)</f>
        <v>20.7840624943974</v>
      </c>
      <c r="C117" s="805" t="e">
        <f aca="false">IF(graph!$E$2=0,20,IF(SUM(K117+L117=0),NA(),0.25))</f>
        <v>#N/A</v>
      </c>
      <c r="D117" s="321" t="e">
        <f aca="false">IF(graph!$E$2=0,20,IF(AND(B117&lt;graph!$E$10+graph!$E$32,B117&gt;graph!$E$10-graph!$E$32),0.25,NA()))</f>
        <v>#N/A</v>
      </c>
      <c r="K117" s="806" t="n">
        <f aca="false">IF(graph!$E$20=0,0,IF(graph!$E$2=0,20,IF(AND(B117&lt;graph!$E$20+graph!$E$32,B117&gt;graph!$E$20-graph!$E$32),0.25,0)))</f>
        <v>0</v>
      </c>
      <c r="L117" s="806" t="n">
        <f aca="false">IF(graph!$E$22=0,0,IF(graph!$E$2=0,20,IF(AND(B117&gt;graph!$E$22-graph!$E$32,B117&lt;graph!$E$22+graph!$E$32),0.25,0)))</f>
        <v>0</v>
      </c>
    </row>
    <row r="118" customFormat="false" ht="12.75" hidden="false" customHeight="false" outlineLevel="0" collapsed="false">
      <c r="B118" s="735" t="n">
        <f aca="false">IF(graph!$E$2=0,"",B117+graph!$E$32)</f>
        <v>20.7875542522001</v>
      </c>
      <c r="C118" s="805" t="e">
        <f aca="false">IF(graph!$E$2=0,20,IF(SUM(K118+L118=0),NA(),0.25))</f>
        <v>#N/A</v>
      </c>
      <c r="D118" s="321" t="e">
        <f aca="false">IF(graph!$E$2=0,20,IF(AND(B118&lt;graph!$E$10+graph!$E$32,B118&gt;graph!$E$10-graph!$E$32),0.25,NA()))</f>
        <v>#N/A</v>
      </c>
      <c r="K118" s="806" t="n">
        <f aca="false">IF(graph!$E$20=0,0,IF(graph!$E$2=0,20,IF(AND(B118&lt;graph!$E$20+graph!$E$32,B118&gt;graph!$E$20-graph!$E$32),0.25,0)))</f>
        <v>0</v>
      </c>
      <c r="L118" s="806" t="n">
        <f aca="false">IF(graph!$E$22=0,0,IF(graph!$E$2=0,20,IF(AND(B118&gt;graph!$E$22-graph!$E$32,B118&lt;graph!$E$22+graph!$E$32),0.25,0)))</f>
        <v>0</v>
      </c>
    </row>
    <row r="119" customFormat="false" ht="12.75" hidden="false" customHeight="false" outlineLevel="0" collapsed="false">
      <c r="B119" s="735" t="n">
        <f aca="false">IF(graph!$E$2=0,"",B118+graph!$E$32)</f>
        <v>20.7910460100028</v>
      </c>
      <c r="C119" s="805" t="e">
        <f aca="false">IF(graph!$E$2=0,20,IF(SUM(K119+L119=0),NA(),0.25))</f>
        <v>#N/A</v>
      </c>
      <c r="D119" s="321" t="e">
        <f aca="false">IF(graph!$E$2=0,20,IF(AND(B119&lt;graph!$E$10+graph!$E$32,B119&gt;graph!$E$10-graph!$E$32),0.25,NA()))</f>
        <v>#N/A</v>
      </c>
      <c r="K119" s="806" t="n">
        <f aca="false">IF(graph!$E$20=0,0,IF(graph!$E$2=0,20,IF(AND(B119&lt;graph!$E$20+graph!$E$32,B119&gt;graph!$E$20-graph!$E$32),0.25,0)))</f>
        <v>0</v>
      </c>
      <c r="L119" s="806" t="n">
        <f aca="false">IF(graph!$E$22=0,0,IF(graph!$E$2=0,20,IF(AND(B119&gt;graph!$E$22-graph!$E$32,B119&lt;graph!$E$22+graph!$E$32),0.25,0)))</f>
        <v>0</v>
      </c>
    </row>
    <row r="120" customFormat="false" ht="12.75" hidden="false" customHeight="false" outlineLevel="0" collapsed="false">
      <c r="B120" s="735" t="n">
        <f aca="false">IF(graph!$E$2=0,"",B119+graph!$E$32)</f>
        <v>20.7945377678055</v>
      </c>
      <c r="C120" s="805" t="e">
        <f aca="false">IF(graph!$E$2=0,20,IF(SUM(K120+L120=0),NA(),0.25))</f>
        <v>#N/A</v>
      </c>
      <c r="D120" s="321" t="e">
        <f aca="false">IF(graph!$E$2=0,20,IF(AND(B120&lt;graph!$E$10+graph!$E$32,B120&gt;graph!$E$10-graph!$E$32),0.25,NA()))</f>
        <v>#N/A</v>
      </c>
      <c r="K120" s="806" t="n">
        <f aca="false">IF(graph!$E$20=0,0,IF(graph!$E$2=0,20,IF(AND(B120&lt;graph!$E$20+graph!$E$32,B120&gt;graph!$E$20-graph!$E$32),0.25,0)))</f>
        <v>0</v>
      </c>
      <c r="L120" s="806" t="n">
        <f aca="false">IF(graph!$E$22=0,0,IF(graph!$E$2=0,20,IF(AND(B120&gt;graph!$E$22-graph!$E$32,B120&lt;graph!$E$22+graph!$E$32),0.25,0)))</f>
        <v>0</v>
      </c>
    </row>
    <row r="121" customFormat="false" ht="12.75" hidden="false" customHeight="false" outlineLevel="0" collapsed="false">
      <c r="B121" s="735" t="n">
        <f aca="false">IF(graph!$E$2=0,"",B120+graph!$E$32)</f>
        <v>20.7980295256082</v>
      </c>
      <c r="C121" s="805" t="e">
        <f aca="false">IF(graph!$E$2=0,20,IF(SUM(K121+L121=0),NA(),0.25))</f>
        <v>#N/A</v>
      </c>
      <c r="D121" s="321" t="e">
        <f aca="false">IF(graph!$E$2=0,20,IF(AND(B121&lt;graph!$E$10+graph!$E$32,B121&gt;graph!$E$10-graph!$E$32),0.25,NA()))</f>
        <v>#N/A</v>
      </c>
      <c r="K121" s="806" t="n">
        <f aca="false">IF(graph!$E$20=0,0,IF(graph!$E$2=0,20,IF(AND(B121&lt;graph!$E$20+graph!$E$32,B121&gt;graph!$E$20-graph!$E$32),0.25,0)))</f>
        <v>0</v>
      </c>
      <c r="L121" s="806" t="n">
        <f aca="false">IF(graph!$E$22=0,0,IF(graph!$E$2=0,20,IF(AND(B121&gt;graph!$E$22-graph!$E$32,B121&lt;graph!$E$22+graph!$E$32),0.25,0)))</f>
        <v>0</v>
      </c>
    </row>
    <row r="122" customFormat="false" ht="12.75" hidden="false" customHeight="false" outlineLevel="0" collapsed="false">
      <c r="B122" s="735" t="n">
        <f aca="false">IF(graph!$E$2=0,"",B121+graph!$E$32)</f>
        <v>20.8015212834109</v>
      </c>
      <c r="C122" s="805" t="e">
        <f aca="false">IF(graph!$E$2=0,20,IF(SUM(K122+L122=0),NA(),0.25))</f>
        <v>#N/A</v>
      </c>
      <c r="D122" s="321" t="e">
        <f aca="false">IF(graph!$E$2=0,20,IF(AND(B122&lt;graph!$E$10+graph!$E$32,B122&gt;graph!$E$10-graph!$E$32),0.25,NA()))</f>
        <v>#N/A</v>
      </c>
      <c r="K122" s="806" t="n">
        <f aca="false">IF(graph!$E$20=0,0,IF(graph!$E$2=0,20,IF(AND(B122&lt;graph!$E$20+graph!$E$32,B122&gt;graph!$E$20-graph!$E$32),0.25,0)))</f>
        <v>0</v>
      </c>
      <c r="L122" s="806" t="n">
        <f aca="false">IF(graph!$E$22=0,0,IF(graph!$E$2=0,20,IF(AND(B122&gt;graph!$E$22-graph!$E$32,B122&lt;graph!$E$22+graph!$E$32),0.25,0)))</f>
        <v>0</v>
      </c>
    </row>
    <row r="123" customFormat="false" ht="12.75" hidden="false" customHeight="false" outlineLevel="0" collapsed="false">
      <c r="B123" s="735" t="n">
        <f aca="false">IF(graph!$E$2=0,"",B122+graph!$E$32)</f>
        <v>20.8050130412136</v>
      </c>
      <c r="C123" s="805" t="e">
        <f aca="false">IF(graph!$E$2=0,20,IF(SUM(K123+L123=0),NA(),0.25))</f>
        <v>#N/A</v>
      </c>
      <c r="D123" s="321" t="e">
        <f aca="false">IF(graph!$E$2=0,20,IF(AND(B123&lt;graph!$E$10+graph!$E$32,B123&gt;graph!$E$10-graph!$E$32),0.25,NA()))</f>
        <v>#N/A</v>
      </c>
      <c r="K123" s="806" t="n">
        <f aca="false">IF(graph!$E$20=0,0,IF(graph!$E$2=0,20,IF(AND(B123&lt;graph!$E$20+graph!$E$32,B123&gt;graph!$E$20-graph!$E$32),0.25,0)))</f>
        <v>0</v>
      </c>
      <c r="L123" s="806" t="n">
        <f aca="false">IF(graph!$E$22=0,0,IF(graph!$E$2=0,20,IF(AND(B123&gt;graph!$E$22-graph!$E$32,B123&lt;graph!$E$22+graph!$E$32),0.25,0)))</f>
        <v>0</v>
      </c>
    </row>
    <row r="124" customFormat="false" ht="12.75" hidden="false" customHeight="false" outlineLevel="0" collapsed="false">
      <c r="B124" s="735" t="n">
        <f aca="false">IF(graph!$E$2=0,"",B123+graph!$E$32)</f>
        <v>20.8085047990163</v>
      </c>
      <c r="C124" s="805" t="e">
        <f aca="false">IF(graph!$E$2=0,20,IF(SUM(K124+L124=0),NA(),0.25))</f>
        <v>#N/A</v>
      </c>
      <c r="D124" s="321" t="e">
        <f aca="false">IF(graph!$E$2=0,20,IF(AND(B124&lt;graph!$E$10+graph!$E$32,B124&gt;graph!$E$10-graph!$E$32),0.25,NA()))</f>
        <v>#N/A</v>
      </c>
      <c r="K124" s="806" t="n">
        <f aca="false">IF(graph!$E$20=0,0,IF(graph!$E$2=0,20,IF(AND(B124&lt;graph!$E$20+graph!$E$32,B124&gt;graph!$E$20-graph!$E$32),0.25,0)))</f>
        <v>0</v>
      </c>
      <c r="L124" s="806" t="n">
        <f aca="false">IF(graph!$E$22=0,0,IF(graph!$E$2=0,20,IF(AND(B124&gt;graph!$E$22-graph!$E$32,B124&lt;graph!$E$22+graph!$E$32),0.25,0)))</f>
        <v>0</v>
      </c>
    </row>
    <row r="125" customFormat="false" ht="12.75" hidden="false" customHeight="false" outlineLevel="0" collapsed="false">
      <c r="B125" s="735" t="n">
        <f aca="false">IF(graph!$E$2=0,"",B124+graph!$E$32)</f>
        <v>20.811996556819</v>
      </c>
      <c r="C125" s="805" t="e">
        <f aca="false">IF(graph!$E$2=0,20,IF(SUM(K125+L125=0),NA(),0.25))</f>
        <v>#N/A</v>
      </c>
      <c r="D125" s="321" t="e">
        <f aca="false">IF(graph!$E$2=0,20,IF(AND(B125&lt;graph!$E$10+graph!$E$32,B125&gt;graph!$E$10-graph!$E$32),0.25,NA()))</f>
        <v>#N/A</v>
      </c>
      <c r="K125" s="806" t="n">
        <f aca="false">IF(graph!$E$20=0,0,IF(graph!$E$2=0,20,IF(AND(B125&lt;graph!$E$20+graph!$E$32,B125&gt;graph!$E$20-graph!$E$32),0.25,0)))</f>
        <v>0</v>
      </c>
      <c r="L125" s="806" t="n">
        <f aca="false">IF(graph!$E$22=0,0,IF(graph!$E$2=0,20,IF(AND(B125&gt;graph!$E$22-graph!$E$32,B125&lt;graph!$E$22+graph!$E$32),0.25,0)))</f>
        <v>0</v>
      </c>
    </row>
    <row r="126" customFormat="false" ht="12.75" hidden="false" customHeight="false" outlineLevel="0" collapsed="false">
      <c r="B126" s="735" t="n">
        <f aca="false">IF(graph!$E$2=0,"",B125+graph!$E$32)</f>
        <v>20.8154883146218</v>
      </c>
      <c r="C126" s="805" t="e">
        <f aca="false">IF(graph!$E$2=0,20,IF(SUM(K126+L126=0),NA(),0.25))</f>
        <v>#N/A</v>
      </c>
      <c r="D126" s="321" t="e">
        <f aca="false">IF(graph!$E$2=0,20,IF(AND(B126&lt;graph!$E$10+graph!$E$32,B126&gt;graph!$E$10-graph!$E$32),0.25,NA()))</f>
        <v>#N/A</v>
      </c>
      <c r="K126" s="806" t="n">
        <f aca="false">IF(graph!$E$20=0,0,IF(graph!$E$2=0,20,IF(AND(B126&lt;graph!$E$20+graph!$E$32,B126&gt;graph!$E$20-graph!$E$32),0.25,0)))</f>
        <v>0</v>
      </c>
      <c r="L126" s="806" t="n">
        <f aca="false">IF(graph!$E$22=0,0,IF(graph!$E$2=0,20,IF(AND(B126&gt;graph!$E$22-graph!$E$32,B126&lt;graph!$E$22+graph!$E$32),0.25,0)))</f>
        <v>0</v>
      </c>
    </row>
    <row r="127" customFormat="false" ht="12.75" hidden="false" customHeight="false" outlineLevel="0" collapsed="false">
      <c r="B127" s="735" t="n">
        <f aca="false">IF(graph!$E$2=0,"",B126+graph!$E$32)</f>
        <v>20.8189800724245</v>
      </c>
      <c r="C127" s="805" t="e">
        <f aca="false">IF(graph!$E$2=0,20,IF(SUM(K127+L127=0),NA(),0.25))</f>
        <v>#N/A</v>
      </c>
      <c r="D127" s="321" t="e">
        <f aca="false">IF(graph!$E$2=0,20,IF(AND(B127&lt;graph!$E$10+graph!$E$32,B127&gt;graph!$E$10-graph!$E$32),0.25,NA()))</f>
        <v>#N/A</v>
      </c>
      <c r="K127" s="806" t="n">
        <f aca="false">IF(graph!$E$20=0,0,IF(graph!$E$2=0,20,IF(AND(B127&lt;graph!$E$20+graph!$E$32,B127&gt;graph!$E$20-graph!$E$32),0.25,0)))</f>
        <v>0</v>
      </c>
      <c r="L127" s="806" t="n">
        <f aca="false">IF(graph!$E$22=0,0,IF(graph!$E$2=0,20,IF(AND(B127&gt;graph!$E$22-graph!$E$32,B127&lt;graph!$E$22+graph!$E$32),0.25,0)))</f>
        <v>0</v>
      </c>
    </row>
    <row r="128" customFormat="false" ht="12.75" hidden="false" customHeight="false" outlineLevel="0" collapsed="false">
      <c r="B128" s="735" t="n">
        <f aca="false">IF(graph!$E$2=0,"",B127+graph!$E$32)</f>
        <v>20.8224718302272</v>
      </c>
      <c r="C128" s="805" t="e">
        <f aca="false">IF(graph!$E$2=0,20,IF(SUM(K128+L128=0),NA(),0.25))</f>
        <v>#N/A</v>
      </c>
      <c r="D128" s="321" t="e">
        <f aca="false">IF(graph!$E$2=0,20,IF(AND(B128&lt;graph!$E$10+graph!$E$32,B128&gt;graph!$E$10-graph!$E$32),0.25,NA()))</f>
        <v>#N/A</v>
      </c>
      <c r="K128" s="806" t="n">
        <f aca="false">IF(graph!$E$20=0,0,IF(graph!$E$2=0,20,IF(AND(B128&lt;graph!$E$20+graph!$E$32,B128&gt;graph!$E$20-graph!$E$32),0.25,0)))</f>
        <v>0</v>
      </c>
      <c r="L128" s="806" t="n">
        <f aca="false">IF(graph!$E$22=0,0,IF(graph!$E$2=0,20,IF(AND(B128&gt;graph!$E$22-graph!$E$32,B128&lt;graph!$E$22+graph!$E$32),0.25,0)))</f>
        <v>0</v>
      </c>
    </row>
    <row r="129" customFormat="false" ht="12.75" hidden="false" customHeight="false" outlineLevel="0" collapsed="false">
      <c r="B129" s="735" t="n">
        <f aca="false">IF(graph!$E$2=0,"",B128+graph!$E$32)</f>
        <v>20.8259635880299</v>
      </c>
      <c r="C129" s="805" t="e">
        <f aca="false">IF(graph!$E$2=0,20,IF(SUM(K129+L129=0),NA(),0.25))</f>
        <v>#N/A</v>
      </c>
      <c r="D129" s="321" t="e">
        <f aca="false">IF(graph!$E$2=0,20,IF(AND(B129&lt;graph!$E$10+graph!$E$32,B129&gt;graph!$E$10-graph!$E$32),0.25,NA()))</f>
        <v>#N/A</v>
      </c>
      <c r="K129" s="806" t="n">
        <f aca="false">IF(graph!$E$20=0,0,IF(graph!$E$2=0,20,IF(AND(B129&lt;graph!$E$20+graph!$E$32,B129&gt;graph!$E$20-graph!$E$32),0.25,0)))</f>
        <v>0</v>
      </c>
      <c r="L129" s="806" t="n">
        <f aca="false">IF(graph!$E$22=0,0,IF(graph!$E$2=0,20,IF(AND(B129&gt;graph!$E$22-graph!$E$32,B129&lt;graph!$E$22+graph!$E$32),0.25,0)))</f>
        <v>0</v>
      </c>
    </row>
    <row r="130" customFormat="false" ht="12.75" hidden="false" customHeight="false" outlineLevel="0" collapsed="false">
      <c r="B130" s="735" t="n">
        <f aca="false">IF(graph!$E$2=0,"",B129+graph!$E$32)</f>
        <v>20.8294553458326</v>
      </c>
      <c r="C130" s="805" t="e">
        <f aca="false">IF(graph!$E$2=0,20,IF(SUM(K130+L130=0),NA(),0.25))</f>
        <v>#N/A</v>
      </c>
      <c r="D130" s="321" t="e">
        <f aca="false">IF(graph!$E$2=0,20,IF(AND(B130&lt;graph!$E$10+graph!$E$32,B130&gt;graph!$E$10-graph!$E$32),0.25,NA()))</f>
        <v>#N/A</v>
      </c>
      <c r="K130" s="806" t="n">
        <f aca="false">IF(graph!$E$20=0,0,IF(graph!$E$2=0,20,IF(AND(B130&lt;graph!$E$20+graph!$E$32,B130&gt;graph!$E$20-graph!$E$32),0.25,0)))</f>
        <v>0</v>
      </c>
      <c r="L130" s="806" t="n">
        <f aca="false">IF(graph!$E$22=0,0,IF(graph!$E$2=0,20,IF(AND(B130&gt;graph!$E$22-graph!$E$32,B130&lt;graph!$E$22+graph!$E$32),0.25,0)))</f>
        <v>0</v>
      </c>
    </row>
    <row r="131" customFormat="false" ht="12.75" hidden="false" customHeight="false" outlineLevel="0" collapsed="false">
      <c r="B131" s="735" t="n">
        <f aca="false">IF(graph!$E$2=0,"",B130+graph!$E$32)</f>
        <v>20.8329471036353</v>
      </c>
      <c r="C131" s="805" t="e">
        <f aca="false">IF(graph!$E$2=0,20,IF(SUM(K131+L131=0),NA(),0.25))</f>
        <v>#N/A</v>
      </c>
      <c r="D131" s="321" t="e">
        <f aca="false">IF(graph!$E$2=0,20,IF(AND(B131&lt;graph!$E$10+graph!$E$32,B131&gt;graph!$E$10-graph!$E$32),0.25,NA()))</f>
        <v>#N/A</v>
      </c>
      <c r="K131" s="806" t="n">
        <f aca="false">IF(graph!$E$20=0,0,IF(graph!$E$2=0,20,IF(AND(B131&lt;graph!$E$20+graph!$E$32,B131&gt;graph!$E$20-graph!$E$32),0.25,0)))</f>
        <v>0</v>
      </c>
      <c r="L131" s="806" t="n">
        <f aca="false">IF(graph!$E$22=0,0,IF(graph!$E$2=0,20,IF(AND(B131&gt;graph!$E$22-graph!$E$32,B131&lt;graph!$E$22+graph!$E$32),0.25,0)))</f>
        <v>0</v>
      </c>
    </row>
    <row r="132" customFormat="false" ht="12.75" hidden="false" customHeight="false" outlineLevel="0" collapsed="false">
      <c r="B132" s="735" t="n">
        <f aca="false">IF(graph!$E$2=0,"",B131+graph!$E$32)</f>
        <v>20.836438861438</v>
      </c>
      <c r="C132" s="805" t="e">
        <f aca="false">IF(graph!$E$2=0,20,IF(SUM(K132+L132=0),NA(),0.25))</f>
        <v>#N/A</v>
      </c>
      <c r="D132" s="321" t="e">
        <f aca="false">IF(graph!$E$2=0,20,IF(AND(B132&lt;graph!$E$10+graph!$E$32,B132&gt;graph!$E$10-graph!$E$32),0.25,NA()))</f>
        <v>#N/A</v>
      </c>
      <c r="K132" s="806" t="n">
        <f aca="false">IF(graph!$E$20=0,0,IF(graph!$E$2=0,20,IF(AND(B132&lt;graph!$E$20+graph!$E$32,B132&gt;graph!$E$20-graph!$E$32),0.25,0)))</f>
        <v>0</v>
      </c>
      <c r="L132" s="806" t="n">
        <f aca="false">IF(graph!$E$22=0,0,IF(graph!$E$2=0,20,IF(AND(B132&gt;graph!$E$22-graph!$E$32,B132&lt;graph!$E$22+graph!$E$32),0.25,0)))</f>
        <v>0</v>
      </c>
    </row>
    <row r="133" customFormat="false" ht="12.75" hidden="false" customHeight="false" outlineLevel="0" collapsed="false">
      <c r="B133" s="735" t="n">
        <f aca="false">IF(graph!$E$2=0,"",B132+graph!$E$32)</f>
        <v>20.8399306192407</v>
      </c>
      <c r="C133" s="805" t="e">
        <f aca="false">IF(graph!$E$2=0,20,IF(SUM(K133+L133=0),NA(),0.25))</f>
        <v>#N/A</v>
      </c>
      <c r="D133" s="321" t="e">
        <f aca="false">IF(graph!$E$2=0,20,IF(AND(B133&lt;graph!$E$10+graph!$E$32,B133&gt;graph!$E$10-graph!$E$32),0.25,NA()))</f>
        <v>#N/A</v>
      </c>
      <c r="K133" s="806" t="n">
        <f aca="false">IF(graph!$E$20=0,0,IF(graph!$E$2=0,20,IF(AND(B133&lt;graph!$E$20+graph!$E$32,B133&gt;graph!$E$20-graph!$E$32),0.25,0)))</f>
        <v>0</v>
      </c>
      <c r="L133" s="806" t="n">
        <f aca="false">IF(graph!$E$22=0,0,IF(graph!$E$2=0,20,IF(AND(B133&gt;graph!$E$22-graph!$E$32,B133&lt;graph!$E$22+graph!$E$32),0.25,0)))</f>
        <v>0</v>
      </c>
    </row>
    <row r="134" customFormat="false" ht="12.75" hidden="false" customHeight="false" outlineLevel="0" collapsed="false">
      <c r="B134" s="735" t="n">
        <f aca="false">IF(graph!$E$2=0,"",B133+graph!$E$32)</f>
        <v>20.8434223770434</v>
      </c>
      <c r="C134" s="805" t="e">
        <f aca="false">IF(graph!$E$2=0,20,IF(SUM(K134+L134=0),NA(),0.25))</f>
        <v>#N/A</v>
      </c>
      <c r="D134" s="321" t="e">
        <f aca="false">IF(graph!$E$2=0,20,IF(AND(B134&lt;graph!$E$10+graph!$E$32,B134&gt;graph!$E$10-graph!$E$32),0.25,NA()))</f>
        <v>#N/A</v>
      </c>
      <c r="K134" s="806" t="n">
        <f aca="false">IF(graph!$E$20=0,0,IF(graph!$E$2=0,20,IF(AND(B134&lt;graph!$E$20+graph!$E$32,B134&gt;graph!$E$20-graph!$E$32),0.25,0)))</f>
        <v>0</v>
      </c>
      <c r="L134" s="806" t="n">
        <f aca="false">IF(graph!$E$22=0,0,IF(graph!$E$2=0,20,IF(AND(B134&gt;graph!$E$22-graph!$E$32,B134&lt;graph!$E$22+graph!$E$32),0.25,0)))</f>
        <v>0</v>
      </c>
    </row>
    <row r="135" customFormat="false" ht="12.75" hidden="false" customHeight="false" outlineLevel="0" collapsed="false">
      <c r="B135" s="735" t="n">
        <f aca="false">IF(graph!$E$2=0,"",B134+graph!$E$32)</f>
        <v>20.8469141348461</v>
      </c>
      <c r="C135" s="805" t="e">
        <f aca="false">IF(graph!$E$2=0,20,IF(SUM(K135+L135=0),NA(),0.25))</f>
        <v>#N/A</v>
      </c>
      <c r="D135" s="321" t="e">
        <f aca="false">IF(graph!$E$2=0,20,IF(AND(B135&lt;graph!$E$10+graph!$E$32,B135&gt;graph!$E$10-graph!$E$32),0.25,NA()))</f>
        <v>#N/A</v>
      </c>
      <c r="K135" s="806" t="n">
        <f aca="false">IF(graph!$E$20=0,0,IF(graph!$E$2=0,20,IF(AND(B135&lt;graph!$E$20+graph!$E$32,B135&gt;graph!$E$20-graph!$E$32),0.25,0)))</f>
        <v>0</v>
      </c>
      <c r="L135" s="806" t="n">
        <f aca="false">IF(graph!$E$22=0,0,IF(graph!$E$2=0,20,IF(AND(B135&gt;graph!$E$22-graph!$E$32,B135&lt;graph!$E$22+graph!$E$32),0.25,0)))</f>
        <v>0</v>
      </c>
    </row>
    <row r="136" customFormat="false" ht="12.75" hidden="false" customHeight="false" outlineLevel="0" collapsed="false">
      <c r="B136" s="735" t="n">
        <f aca="false">IF(graph!$E$2=0,"",B135+graph!$E$32)</f>
        <v>20.8504058926488</v>
      </c>
      <c r="C136" s="805" t="e">
        <f aca="false">IF(graph!$E$2=0,20,IF(SUM(K136+L136=0),NA(),0.25))</f>
        <v>#N/A</v>
      </c>
      <c r="D136" s="321" t="e">
        <f aca="false">IF(graph!$E$2=0,20,IF(AND(B136&lt;graph!$E$10+graph!$E$32,B136&gt;graph!$E$10-graph!$E$32),0.25,NA()))</f>
        <v>#N/A</v>
      </c>
      <c r="K136" s="806" t="n">
        <f aca="false">IF(graph!$E$20=0,0,IF(graph!$E$2=0,20,IF(AND(B136&lt;graph!$E$20+graph!$E$32,B136&gt;graph!$E$20-graph!$E$32),0.25,0)))</f>
        <v>0</v>
      </c>
      <c r="L136" s="806" t="n">
        <f aca="false">IF(graph!$E$22=0,0,IF(graph!$E$2=0,20,IF(AND(B136&gt;graph!$E$22-graph!$E$32,B136&lt;graph!$E$22+graph!$E$32),0.25,0)))</f>
        <v>0</v>
      </c>
    </row>
    <row r="137" customFormat="false" ht="12.75" hidden="false" customHeight="false" outlineLevel="0" collapsed="false">
      <c r="B137" s="735" t="n">
        <f aca="false">IF(graph!$E$2=0,"",B136+graph!$E$32)</f>
        <v>20.8538976504515</v>
      </c>
      <c r="C137" s="805" t="e">
        <f aca="false">IF(graph!$E$2=0,20,IF(SUM(K137+L137=0),NA(),0.25))</f>
        <v>#N/A</v>
      </c>
      <c r="D137" s="321" t="e">
        <f aca="false">IF(graph!$E$2=0,20,IF(AND(B137&lt;graph!$E$10+graph!$E$32,B137&gt;graph!$E$10-graph!$E$32),0.25,NA()))</f>
        <v>#N/A</v>
      </c>
      <c r="K137" s="806" t="n">
        <f aca="false">IF(graph!$E$20=0,0,IF(graph!$E$2=0,20,IF(AND(B137&lt;graph!$E$20+graph!$E$32,B137&gt;graph!$E$20-graph!$E$32),0.25,0)))</f>
        <v>0</v>
      </c>
      <c r="L137" s="806" t="n">
        <f aca="false">IF(graph!$E$22=0,0,IF(graph!$E$2=0,20,IF(AND(B137&gt;graph!$E$22-graph!$E$32,B137&lt;graph!$E$22+graph!$E$32),0.25,0)))</f>
        <v>0</v>
      </c>
    </row>
    <row r="138" customFormat="false" ht="12.75" hidden="false" customHeight="false" outlineLevel="0" collapsed="false">
      <c r="B138" s="735" t="n">
        <f aca="false">IF(graph!$E$2=0,"",B137+graph!$E$32)</f>
        <v>20.8573894082542</v>
      </c>
      <c r="C138" s="805" t="e">
        <f aca="false">IF(graph!$E$2=0,20,IF(SUM(K138+L138=0),NA(),0.25))</f>
        <v>#N/A</v>
      </c>
      <c r="D138" s="321" t="e">
        <f aca="false">IF(graph!$E$2=0,20,IF(AND(B138&lt;graph!$E$10+graph!$E$32,B138&gt;graph!$E$10-graph!$E$32),0.25,NA()))</f>
        <v>#N/A</v>
      </c>
      <c r="K138" s="806" t="n">
        <f aca="false">IF(graph!$E$20=0,0,IF(graph!$E$2=0,20,IF(AND(B138&lt;graph!$E$20+graph!$E$32,B138&gt;graph!$E$20-graph!$E$32),0.25,0)))</f>
        <v>0</v>
      </c>
      <c r="L138" s="806" t="n">
        <f aca="false">IF(graph!$E$22=0,0,IF(graph!$E$2=0,20,IF(AND(B138&gt;graph!$E$22-graph!$E$32,B138&lt;graph!$E$22+graph!$E$32),0.25,0)))</f>
        <v>0</v>
      </c>
    </row>
    <row r="139" customFormat="false" ht="12.75" hidden="false" customHeight="false" outlineLevel="0" collapsed="false">
      <c r="B139" s="735" t="n">
        <f aca="false">IF(graph!$E$2=0,"",B138+graph!$E$32)</f>
        <v>20.8608811660569</v>
      </c>
      <c r="C139" s="805" t="e">
        <f aca="false">IF(graph!$E$2=0,20,IF(SUM(K139+L139=0),NA(),0.25))</f>
        <v>#N/A</v>
      </c>
      <c r="D139" s="321" t="e">
        <f aca="false">IF(graph!$E$2=0,20,IF(AND(B139&lt;graph!$E$10+graph!$E$32,B139&gt;graph!$E$10-graph!$E$32),0.25,NA()))</f>
        <v>#N/A</v>
      </c>
      <c r="K139" s="806" t="n">
        <f aca="false">IF(graph!$E$20=0,0,IF(graph!$E$2=0,20,IF(AND(B139&lt;graph!$E$20+graph!$E$32,B139&gt;graph!$E$20-graph!$E$32),0.25,0)))</f>
        <v>0</v>
      </c>
      <c r="L139" s="806" t="n">
        <f aca="false">IF(graph!$E$22=0,0,IF(graph!$E$2=0,20,IF(AND(B139&gt;graph!$E$22-graph!$E$32,B139&lt;graph!$E$22+graph!$E$32),0.25,0)))</f>
        <v>0</v>
      </c>
    </row>
    <row r="140" customFormat="false" ht="12.75" hidden="false" customHeight="false" outlineLevel="0" collapsed="false">
      <c r="B140" s="735" t="n">
        <f aca="false">IF(graph!$E$2=0,"",B139+graph!$E$32)</f>
        <v>20.8643729238596</v>
      </c>
      <c r="C140" s="805" t="e">
        <f aca="false">IF(graph!$E$2=0,20,IF(SUM(K140+L140=0),NA(),0.25))</f>
        <v>#N/A</v>
      </c>
      <c r="D140" s="321" t="e">
        <f aca="false">IF(graph!$E$2=0,20,IF(AND(B140&lt;graph!$E$10+graph!$E$32,B140&gt;graph!$E$10-graph!$E$32),0.25,NA()))</f>
        <v>#N/A</v>
      </c>
      <c r="K140" s="806" t="n">
        <f aca="false">IF(graph!$E$20=0,0,IF(graph!$E$2=0,20,IF(AND(B140&lt;graph!$E$20+graph!$E$32,B140&gt;graph!$E$20-graph!$E$32),0.25,0)))</f>
        <v>0</v>
      </c>
      <c r="L140" s="806" t="n">
        <f aca="false">IF(graph!$E$22=0,0,IF(graph!$E$2=0,20,IF(AND(B140&gt;graph!$E$22-graph!$E$32,B140&lt;graph!$E$22+graph!$E$32),0.25,0)))</f>
        <v>0</v>
      </c>
    </row>
    <row r="141" customFormat="false" ht="12.75" hidden="false" customHeight="false" outlineLevel="0" collapsed="false">
      <c r="B141" s="735" t="n">
        <f aca="false">IF(graph!$E$2=0,"",B140+graph!$E$32)</f>
        <v>20.8678646816623</v>
      </c>
      <c r="C141" s="805" t="e">
        <f aca="false">IF(graph!$E$2=0,20,IF(SUM(K141+L141=0),NA(),0.25))</f>
        <v>#N/A</v>
      </c>
      <c r="D141" s="321" t="e">
        <f aca="false">IF(graph!$E$2=0,20,IF(AND(B141&lt;graph!$E$10+graph!$E$32,B141&gt;graph!$E$10-graph!$E$32),0.25,NA()))</f>
        <v>#N/A</v>
      </c>
      <c r="K141" s="806" t="n">
        <f aca="false">IF(graph!$E$20=0,0,IF(graph!$E$2=0,20,IF(AND(B141&lt;graph!$E$20+graph!$E$32,B141&gt;graph!$E$20-graph!$E$32),0.25,0)))</f>
        <v>0</v>
      </c>
      <c r="L141" s="806" t="n">
        <f aca="false">IF(graph!$E$22=0,0,IF(graph!$E$2=0,20,IF(AND(B141&gt;graph!$E$22-graph!$E$32,B141&lt;graph!$E$22+graph!$E$32),0.25,0)))</f>
        <v>0</v>
      </c>
    </row>
    <row r="142" customFormat="false" ht="12.75" hidden="false" customHeight="false" outlineLevel="0" collapsed="false">
      <c r="B142" s="735" t="n">
        <f aca="false">IF(graph!$E$2=0,"",B141+graph!$E$32)</f>
        <v>20.871356439465</v>
      </c>
      <c r="C142" s="805" t="e">
        <f aca="false">IF(graph!$E$2=0,20,IF(SUM(K142+L142=0),NA(),0.25))</f>
        <v>#N/A</v>
      </c>
      <c r="D142" s="321" t="e">
        <f aca="false">IF(graph!$E$2=0,20,IF(AND(B142&lt;graph!$E$10+graph!$E$32,B142&gt;graph!$E$10-graph!$E$32),0.25,NA()))</f>
        <v>#N/A</v>
      </c>
      <c r="K142" s="806" t="n">
        <f aca="false">IF(graph!$E$20=0,0,IF(graph!$E$2=0,20,IF(AND(B142&lt;graph!$E$20+graph!$E$32,B142&gt;graph!$E$20-graph!$E$32),0.25,0)))</f>
        <v>0</v>
      </c>
      <c r="L142" s="806" t="n">
        <f aca="false">IF(graph!$E$22=0,0,IF(graph!$E$2=0,20,IF(AND(B142&gt;graph!$E$22-graph!$E$32,B142&lt;graph!$E$22+graph!$E$32),0.25,0)))</f>
        <v>0</v>
      </c>
    </row>
    <row r="143" customFormat="false" ht="12.75" hidden="false" customHeight="false" outlineLevel="0" collapsed="false">
      <c r="B143" s="735" t="n">
        <f aca="false">IF(graph!$E$2=0,"",B142+graph!$E$32)</f>
        <v>20.8748481972677</v>
      </c>
      <c r="C143" s="805" t="e">
        <f aca="false">IF(graph!$E$2=0,20,IF(SUM(K143+L143=0),NA(),0.25))</f>
        <v>#N/A</v>
      </c>
      <c r="D143" s="321" t="e">
        <f aca="false">IF(graph!$E$2=0,20,IF(AND(B143&lt;graph!$E$10+graph!$E$32,B143&gt;graph!$E$10-graph!$E$32),0.25,NA()))</f>
        <v>#N/A</v>
      </c>
      <c r="K143" s="806" t="n">
        <f aca="false">IF(graph!$E$20=0,0,IF(graph!$E$2=0,20,IF(AND(B143&lt;graph!$E$20+graph!$E$32,B143&gt;graph!$E$20-graph!$E$32),0.25,0)))</f>
        <v>0</v>
      </c>
      <c r="L143" s="806" t="n">
        <f aca="false">IF(graph!$E$22=0,0,IF(graph!$E$2=0,20,IF(AND(B143&gt;graph!$E$22-graph!$E$32,B143&lt;graph!$E$22+graph!$E$32),0.25,0)))</f>
        <v>0</v>
      </c>
    </row>
    <row r="144" customFormat="false" ht="12.75" hidden="false" customHeight="false" outlineLevel="0" collapsed="false">
      <c r="B144" s="735" t="n">
        <f aca="false">IF(graph!$E$2=0,"",B143+graph!$E$32)</f>
        <v>20.8783399550704</v>
      </c>
      <c r="C144" s="805" t="e">
        <f aca="false">IF(graph!$E$2=0,20,IF(SUM(K144+L144=0),NA(),0.25))</f>
        <v>#N/A</v>
      </c>
      <c r="D144" s="321" t="e">
        <f aca="false">IF(graph!$E$2=0,20,IF(AND(B144&lt;graph!$E$10+graph!$E$32,B144&gt;graph!$E$10-graph!$E$32),0.25,NA()))</f>
        <v>#N/A</v>
      </c>
      <c r="K144" s="806" t="n">
        <f aca="false">IF(graph!$E$20=0,0,IF(graph!$E$2=0,20,IF(AND(B144&lt;graph!$E$20+graph!$E$32,B144&gt;graph!$E$20-graph!$E$32),0.25,0)))</f>
        <v>0</v>
      </c>
      <c r="L144" s="806" t="n">
        <f aca="false">IF(graph!$E$22=0,0,IF(graph!$E$2=0,20,IF(AND(B144&gt;graph!$E$22-graph!$E$32,B144&lt;graph!$E$22+graph!$E$32),0.25,0)))</f>
        <v>0</v>
      </c>
    </row>
    <row r="145" customFormat="false" ht="12.75" hidden="false" customHeight="false" outlineLevel="0" collapsed="false">
      <c r="B145" s="735" t="n">
        <f aca="false">IF(graph!$E$2=0,"",B144+graph!$E$32)</f>
        <v>20.8818317128731</v>
      </c>
      <c r="C145" s="805" t="e">
        <f aca="false">IF(graph!$E$2=0,20,IF(SUM(K145+L145=0),NA(),0.25))</f>
        <v>#N/A</v>
      </c>
      <c r="D145" s="321" t="e">
        <f aca="false">IF(graph!$E$2=0,20,IF(AND(B145&lt;graph!$E$10+graph!$E$32,B145&gt;graph!$E$10-graph!$E$32),0.25,NA()))</f>
        <v>#N/A</v>
      </c>
      <c r="K145" s="806" t="n">
        <f aca="false">IF(graph!$E$20=0,0,IF(graph!$E$2=0,20,IF(AND(B145&lt;graph!$E$20+graph!$E$32,B145&gt;graph!$E$20-graph!$E$32),0.25,0)))</f>
        <v>0</v>
      </c>
      <c r="L145" s="806" t="n">
        <f aca="false">IF(graph!$E$22=0,0,IF(graph!$E$2=0,20,IF(AND(B145&gt;graph!$E$22-graph!$E$32,B145&lt;graph!$E$22+graph!$E$32),0.25,0)))</f>
        <v>0</v>
      </c>
    </row>
    <row r="146" customFormat="false" ht="12.75" hidden="false" customHeight="false" outlineLevel="0" collapsed="false">
      <c r="B146" s="735" t="n">
        <f aca="false">IF(graph!$E$2=0,"",B145+graph!$E$32)</f>
        <v>20.8853234706758</v>
      </c>
      <c r="C146" s="805" t="e">
        <f aca="false">IF(graph!$E$2=0,20,IF(SUM(K146+L146=0),NA(),0.25))</f>
        <v>#N/A</v>
      </c>
      <c r="D146" s="321" t="e">
        <f aca="false">IF(graph!$E$2=0,20,IF(AND(B146&lt;graph!$E$10+graph!$E$32,B146&gt;graph!$E$10-graph!$E$32),0.25,NA()))</f>
        <v>#N/A</v>
      </c>
      <c r="K146" s="806" t="n">
        <f aca="false">IF(graph!$E$20=0,0,IF(graph!$E$2=0,20,IF(AND(B146&lt;graph!$E$20+graph!$E$32,B146&gt;graph!$E$20-graph!$E$32),0.25,0)))</f>
        <v>0</v>
      </c>
      <c r="L146" s="806" t="n">
        <f aca="false">IF(graph!$E$22=0,0,IF(graph!$E$2=0,20,IF(AND(B146&gt;graph!$E$22-graph!$E$32,B146&lt;graph!$E$22+graph!$E$32),0.25,0)))</f>
        <v>0</v>
      </c>
    </row>
    <row r="147" customFormat="false" ht="12.75" hidden="false" customHeight="false" outlineLevel="0" collapsed="false">
      <c r="B147" s="735" t="n">
        <f aca="false">IF(graph!$E$2=0,"",B146+graph!$E$32)</f>
        <v>20.8888152284785</v>
      </c>
      <c r="C147" s="805" t="e">
        <f aca="false">IF(graph!$E$2=0,20,IF(SUM(K147+L147=0),NA(),0.25))</f>
        <v>#N/A</v>
      </c>
      <c r="D147" s="321" t="e">
        <f aca="false">IF(graph!$E$2=0,20,IF(AND(B147&lt;graph!$E$10+graph!$E$32,B147&gt;graph!$E$10-graph!$E$32),0.25,NA()))</f>
        <v>#N/A</v>
      </c>
      <c r="K147" s="806" t="n">
        <f aca="false">IF(graph!$E$20=0,0,IF(graph!$E$2=0,20,IF(AND(B147&lt;graph!$E$20+graph!$E$32,B147&gt;graph!$E$20-graph!$E$32),0.25,0)))</f>
        <v>0</v>
      </c>
      <c r="L147" s="806" t="n">
        <f aca="false">IF(graph!$E$22=0,0,IF(graph!$E$2=0,20,IF(AND(B147&gt;graph!$E$22-graph!$E$32,B147&lt;graph!$E$22+graph!$E$32),0.25,0)))</f>
        <v>0</v>
      </c>
    </row>
    <row r="148" customFormat="false" ht="12.75" hidden="false" customHeight="false" outlineLevel="0" collapsed="false">
      <c r="B148" s="735" t="n">
        <f aca="false">IF(graph!$E$2=0,"",B147+graph!$E$32)</f>
        <v>20.8923069862812</v>
      </c>
      <c r="C148" s="805" t="e">
        <f aca="false">IF(graph!$E$2=0,20,IF(SUM(K148+L148=0),NA(),0.25))</f>
        <v>#N/A</v>
      </c>
      <c r="D148" s="321" t="e">
        <f aca="false">IF(graph!$E$2=0,20,IF(AND(B148&lt;graph!$E$10+graph!$E$32,B148&gt;graph!$E$10-graph!$E$32),0.25,NA()))</f>
        <v>#N/A</v>
      </c>
      <c r="K148" s="806" t="n">
        <f aca="false">IF(graph!$E$20=0,0,IF(graph!$E$2=0,20,IF(AND(B148&lt;graph!$E$20+graph!$E$32,B148&gt;graph!$E$20-graph!$E$32),0.25,0)))</f>
        <v>0</v>
      </c>
      <c r="L148" s="806" t="n">
        <f aca="false">IF(graph!$E$22=0,0,IF(graph!$E$2=0,20,IF(AND(B148&gt;graph!$E$22-graph!$E$32,B148&lt;graph!$E$22+graph!$E$32),0.25,0)))</f>
        <v>0</v>
      </c>
    </row>
    <row r="149" customFormat="false" ht="12.75" hidden="false" customHeight="false" outlineLevel="0" collapsed="false">
      <c r="B149" s="735" t="n">
        <f aca="false">IF(graph!$E$2=0,"",B148+graph!$E$32)</f>
        <v>20.8957987440839</v>
      </c>
      <c r="C149" s="805" t="e">
        <f aca="false">IF(graph!$E$2=0,20,IF(SUM(K149+L149=0),NA(),0.25))</f>
        <v>#N/A</v>
      </c>
      <c r="D149" s="321" t="e">
        <f aca="false">IF(graph!$E$2=0,20,IF(AND(B149&lt;graph!$E$10+graph!$E$32,B149&gt;graph!$E$10-graph!$E$32),0.25,NA()))</f>
        <v>#N/A</v>
      </c>
      <c r="K149" s="806" t="n">
        <f aca="false">IF(graph!$E$20=0,0,IF(graph!$E$2=0,20,IF(AND(B149&lt;graph!$E$20+graph!$E$32,B149&gt;graph!$E$20-graph!$E$32),0.25,0)))</f>
        <v>0</v>
      </c>
      <c r="L149" s="806" t="n">
        <f aca="false">IF(graph!$E$22=0,0,IF(graph!$E$2=0,20,IF(AND(B149&gt;graph!$E$22-graph!$E$32,B149&lt;graph!$E$22+graph!$E$32),0.25,0)))</f>
        <v>0</v>
      </c>
    </row>
    <row r="150" customFormat="false" ht="12.75" hidden="false" customHeight="false" outlineLevel="0" collapsed="false">
      <c r="B150" s="735" t="n">
        <f aca="false">IF(graph!$E$2=0,"",B149+graph!$E$32)</f>
        <v>20.8992905018866</v>
      </c>
      <c r="C150" s="805" t="e">
        <f aca="false">IF(graph!$E$2=0,20,IF(SUM(K150+L150=0),NA(),0.25))</f>
        <v>#N/A</v>
      </c>
      <c r="D150" s="321" t="e">
        <f aca="false">IF(graph!$E$2=0,20,IF(AND(B150&lt;graph!$E$10+graph!$E$32,B150&gt;graph!$E$10-graph!$E$32),0.25,NA()))</f>
        <v>#N/A</v>
      </c>
      <c r="K150" s="806" t="n">
        <f aca="false">IF(graph!$E$20=0,0,IF(graph!$E$2=0,20,IF(AND(B150&lt;graph!$E$20+graph!$E$32,B150&gt;graph!$E$20-graph!$E$32),0.25,0)))</f>
        <v>0</v>
      </c>
      <c r="L150" s="806" t="n">
        <f aca="false">IF(graph!$E$22=0,0,IF(graph!$E$2=0,20,IF(AND(B150&gt;graph!$E$22-graph!$E$32,B150&lt;graph!$E$22+graph!$E$32),0.25,0)))</f>
        <v>0</v>
      </c>
    </row>
    <row r="151" customFormat="false" ht="12.75" hidden="false" customHeight="false" outlineLevel="0" collapsed="false">
      <c r="B151" s="735" t="n">
        <f aca="false">IF(graph!$E$2=0,"",B150+graph!$E$32)</f>
        <v>20.9027822596893</v>
      </c>
      <c r="C151" s="805" t="e">
        <f aca="false">IF(graph!$E$2=0,20,IF(SUM(K151+L151=0),NA(),0.25))</f>
        <v>#N/A</v>
      </c>
      <c r="D151" s="321" t="e">
        <f aca="false">IF(graph!$E$2=0,20,IF(AND(B151&lt;graph!$E$10+graph!$E$32,B151&gt;graph!$E$10-graph!$E$32),0.25,NA()))</f>
        <v>#N/A</v>
      </c>
      <c r="K151" s="806" t="n">
        <f aca="false">IF(graph!$E$20=0,0,IF(graph!$E$2=0,20,IF(AND(B151&lt;graph!$E$20+graph!$E$32,B151&gt;graph!$E$20-graph!$E$32),0.25,0)))</f>
        <v>0</v>
      </c>
      <c r="L151" s="806" t="n">
        <f aca="false">IF(graph!$E$22=0,0,IF(graph!$E$2=0,20,IF(AND(B151&gt;graph!$E$22-graph!$E$32,B151&lt;graph!$E$22+graph!$E$32),0.25,0)))</f>
        <v>0</v>
      </c>
    </row>
    <row r="152" customFormat="false" ht="12.75" hidden="false" customHeight="false" outlineLevel="0" collapsed="false">
      <c r="B152" s="735" t="n">
        <f aca="false">IF(graph!$E$2=0,"",B151+graph!$E$32)</f>
        <v>20.906274017492</v>
      </c>
      <c r="C152" s="805" t="e">
        <f aca="false">IF(graph!$E$2=0,20,IF(SUM(K152+L152=0),NA(),0.25))</f>
        <v>#N/A</v>
      </c>
      <c r="D152" s="321" t="e">
        <f aca="false">IF(graph!$E$2=0,20,IF(AND(B152&lt;graph!$E$10+graph!$E$32,B152&gt;graph!$E$10-graph!$E$32),0.25,NA()))</f>
        <v>#N/A</v>
      </c>
      <c r="K152" s="806" t="n">
        <f aca="false">IF(graph!$E$20=0,0,IF(graph!$E$2=0,20,IF(AND(B152&lt;graph!$E$20+graph!$E$32,B152&gt;graph!$E$20-graph!$E$32),0.25,0)))</f>
        <v>0</v>
      </c>
      <c r="L152" s="806" t="n">
        <f aca="false">IF(graph!$E$22=0,0,IF(graph!$E$2=0,20,IF(AND(B152&gt;graph!$E$22-graph!$E$32,B152&lt;graph!$E$22+graph!$E$32),0.25,0)))</f>
        <v>0</v>
      </c>
    </row>
    <row r="153" customFormat="false" ht="12.75" hidden="false" customHeight="false" outlineLevel="0" collapsed="false">
      <c r="B153" s="735" t="n">
        <f aca="false">IF(graph!$E$2=0,"",B152+graph!$E$32)</f>
        <v>20.9097657752947</v>
      </c>
      <c r="C153" s="805" t="e">
        <f aca="false">IF(graph!$E$2=0,20,IF(SUM(K153+L153=0),NA(),0.25))</f>
        <v>#N/A</v>
      </c>
      <c r="D153" s="321" t="e">
        <f aca="false">IF(graph!$E$2=0,20,IF(AND(B153&lt;graph!$E$10+graph!$E$32,B153&gt;graph!$E$10-graph!$E$32),0.25,NA()))</f>
        <v>#N/A</v>
      </c>
      <c r="K153" s="806" t="n">
        <f aca="false">IF(graph!$E$20=0,0,IF(graph!$E$2=0,20,IF(AND(B153&lt;graph!$E$20+graph!$E$32,B153&gt;graph!$E$20-graph!$E$32),0.25,0)))</f>
        <v>0</v>
      </c>
      <c r="L153" s="806" t="n">
        <f aca="false">IF(graph!$E$22=0,0,IF(graph!$E$2=0,20,IF(AND(B153&gt;graph!$E$22-graph!$E$32,B153&lt;graph!$E$22+graph!$E$32),0.25,0)))</f>
        <v>0</v>
      </c>
    </row>
    <row r="154" customFormat="false" ht="12.75" hidden="false" customHeight="false" outlineLevel="0" collapsed="false">
      <c r="B154" s="735" t="n">
        <f aca="false">IF(graph!$E$2=0,"",B153+graph!$E$32)</f>
        <v>20.9132575330974</v>
      </c>
      <c r="C154" s="805" t="e">
        <f aca="false">IF(graph!$E$2=0,20,IF(SUM(K154+L154=0),NA(),0.25))</f>
        <v>#N/A</v>
      </c>
      <c r="D154" s="321" t="e">
        <f aca="false">IF(graph!$E$2=0,20,IF(AND(B154&lt;graph!$E$10+graph!$E$32,B154&gt;graph!$E$10-graph!$E$32),0.25,NA()))</f>
        <v>#N/A</v>
      </c>
      <c r="K154" s="806" t="n">
        <f aca="false">IF(graph!$E$20=0,0,IF(graph!$E$2=0,20,IF(AND(B154&lt;graph!$E$20+graph!$E$32,B154&gt;graph!$E$20-graph!$E$32),0.25,0)))</f>
        <v>0</v>
      </c>
      <c r="L154" s="806" t="n">
        <f aca="false">IF(graph!$E$22=0,0,IF(graph!$E$2=0,20,IF(AND(B154&gt;graph!$E$22-graph!$E$32,B154&lt;graph!$E$22+graph!$E$32),0.25,0)))</f>
        <v>0</v>
      </c>
    </row>
    <row r="155" customFormat="false" ht="12.75" hidden="false" customHeight="false" outlineLevel="0" collapsed="false">
      <c r="B155" s="735" t="n">
        <f aca="false">IF(graph!$E$2=0,"",B154+graph!$E$32)</f>
        <v>20.9167492909001</v>
      </c>
      <c r="C155" s="805" t="e">
        <f aca="false">IF(graph!$E$2=0,20,IF(SUM(K155+L155=0),NA(),0.25))</f>
        <v>#N/A</v>
      </c>
      <c r="D155" s="321" t="e">
        <f aca="false">IF(graph!$E$2=0,20,IF(AND(B155&lt;graph!$E$10+graph!$E$32,B155&gt;graph!$E$10-graph!$E$32),0.25,NA()))</f>
        <v>#N/A</v>
      </c>
      <c r="K155" s="806" t="n">
        <f aca="false">IF(graph!$E$20=0,0,IF(graph!$E$2=0,20,IF(AND(B155&lt;graph!$E$20+graph!$E$32,B155&gt;graph!$E$20-graph!$E$32),0.25,0)))</f>
        <v>0</v>
      </c>
      <c r="L155" s="806" t="n">
        <f aca="false">IF(graph!$E$22=0,0,IF(graph!$E$2=0,20,IF(AND(B155&gt;graph!$E$22-graph!$E$32,B155&lt;graph!$E$22+graph!$E$32),0.25,0)))</f>
        <v>0</v>
      </c>
    </row>
    <row r="156" customFormat="false" ht="12.75" hidden="false" customHeight="false" outlineLevel="0" collapsed="false">
      <c r="B156" s="735" t="n">
        <f aca="false">IF(graph!$E$2=0,"",B155+graph!$E$32)</f>
        <v>20.9202410487028</v>
      </c>
      <c r="C156" s="805" t="e">
        <f aca="false">IF(graph!$E$2=0,20,IF(SUM(K156+L156=0),NA(),0.25))</f>
        <v>#N/A</v>
      </c>
      <c r="D156" s="321" t="e">
        <f aca="false">IF(graph!$E$2=0,20,IF(AND(B156&lt;graph!$E$10+graph!$E$32,B156&gt;graph!$E$10-graph!$E$32),0.25,NA()))</f>
        <v>#N/A</v>
      </c>
      <c r="K156" s="806" t="n">
        <f aca="false">IF(graph!$E$20=0,0,IF(graph!$E$2=0,20,IF(AND(B156&lt;graph!$E$20+graph!$E$32,B156&gt;graph!$E$20-graph!$E$32),0.25,0)))</f>
        <v>0</v>
      </c>
      <c r="L156" s="806" t="n">
        <f aca="false">IF(graph!$E$22=0,0,IF(graph!$E$2=0,20,IF(AND(B156&gt;graph!$E$22-graph!$E$32,B156&lt;graph!$E$22+graph!$E$32),0.25,0)))</f>
        <v>0</v>
      </c>
    </row>
    <row r="157" customFormat="false" ht="12.75" hidden="false" customHeight="false" outlineLevel="0" collapsed="false">
      <c r="B157" s="735" t="n">
        <f aca="false">IF(graph!$E$2=0,"",B156+graph!$E$32)</f>
        <v>20.9237328065055</v>
      </c>
      <c r="C157" s="805" t="e">
        <f aca="false">IF(graph!$E$2=0,20,IF(SUM(K157+L157=0),NA(),0.25))</f>
        <v>#N/A</v>
      </c>
      <c r="D157" s="321" t="e">
        <f aca="false">IF(graph!$E$2=0,20,IF(AND(B157&lt;graph!$E$10+graph!$E$32,B157&gt;graph!$E$10-graph!$E$32),0.25,NA()))</f>
        <v>#N/A</v>
      </c>
      <c r="K157" s="806" t="n">
        <f aca="false">IF(graph!$E$20=0,0,IF(graph!$E$2=0,20,IF(AND(B157&lt;graph!$E$20+graph!$E$32,B157&gt;graph!$E$20-graph!$E$32),0.25,0)))</f>
        <v>0</v>
      </c>
      <c r="L157" s="806" t="n">
        <f aca="false">IF(graph!$E$22=0,0,IF(graph!$E$2=0,20,IF(AND(B157&gt;graph!$E$22-graph!$E$32,B157&lt;graph!$E$22+graph!$E$32),0.25,0)))</f>
        <v>0</v>
      </c>
    </row>
    <row r="158" customFormat="false" ht="12.75" hidden="false" customHeight="false" outlineLevel="0" collapsed="false">
      <c r="B158" s="735" t="n">
        <f aca="false">IF(graph!$E$2=0,"",B157+graph!$E$32)</f>
        <v>20.9272245643082</v>
      </c>
      <c r="C158" s="805" t="e">
        <f aca="false">IF(graph!$E$2=0,20,IF(SUM(K158+L158=0),NA(),0.25))</f>
        <v>#N/A</v>
      </c>
      <c r="D158" s="321" t="e">
        <f aca="false">IF(graph!$E$2=0,20,IF(AND(B158&lt;graph!$E$10+graph!$E$32,B158&gt;graph!$E$10-graph!$E$32),0.25,NA()))</f>
        <v>#N/A</v>
      </c>
      <c r="K158" s="806" t="n">
        <f aca="false">IF(graph!$E$20=0,0,IF(graph!$E$2=0,20,IF(AND(B158&lt;graph!$E$20+graph!$E$32,B158&gt;graph!$E$20-graph!$E$32),0.25,0)))</f>
        <v>0</v>
      </c>
      <c r="L158" s="806" t="n">
        <f aca="false">IF(graph!$E$22=0,0,IF(graph!$E$2=0,20,IF(AND(B158&gt;graph!$E$22-graph!$E$32,B158&lt;graph!$E$22+graph!$E$32),0.25,0)))</f>
        <v>0</v>
      </c>
    </row>
    <row r="159" customFormat="false" ht="12.75" hidden="false" customHeight="false" outlineLevel="0" collapsed="false">
      <c r="B159" s="735" t="n">
        <f aca="false">IF(graph!$E$2=0,"",B158+graph!$E$32)</f>
        <v>20.9307163221109</v>
      </c>
      <c r="C159" s="805" t="e">
        <f aca="false">IF(graph!$E$2=0,20,IF(SUM(K159+L159=0),NA(),0.25))</f>
        <v>#N/A</v>
      </c>
      <c r="D159" s="321" t="e">
        <f aca="false">IF(graph!$E$2=0,20,IF(AND(B159&lt;graph!$E$10+graph!$E$32,B159&gt;graph!$E$10-graph!$E$32),0.25,NA()))</f>
        <v>#N/A</v>
      </c>
      <c r="K159" s="806" t="n">
        <f aca="false">IF(graph!$E$20=0,0,IF(graph!$E$2=0,20,IF(AND(B159&lt;graph!$E$20+graph!$E$32,B159&gt;graph!$E$20-graph!$E$32),0.25,0)))</f>
        <v>0</v>
      </c>
      <c r="L159" s="806" t="n">
        <f aca="false">IF(graph!$E$22=0,0,IF(graph!$E$2=0,20,IF(AND(B159&gt;graph!$E$22-graph!$E$32,B159&lt;graph!$E$22+graph!$E$32),0.25,0)))</f>
        <v>0</v>
      </c>
    </row>
    <row r="160" customFormat="false" ht="12.75" hidden="false" customHeight="false" outlineLevel="0" collapsed="false">
      <c r="B160" s="735" t="n">
        <f aca="false">IF(graph!$E$2=0,"",B159+graph!$E$32)</f>
        <v>20.9342080799136</v>
      </c>
      <c r="C160" s="805" t="e">
        <f aca="false">IF(graph!$E$2=0,20,IF(SUM(K160+L160=0),NA(),0.25))</f>
        <v>#N/A</v>
      </c>
      <c r="D160" s="321" t="e">
        <f aca="false">IF(graph!$E$2=0,20,IF(AND(B160&lt;graph!$E$10+graph!$E$32,B160&gt;graph!$E$10-graph!$E$32),0.25,NA()))</f>
        <v>#N/A</v>
      </c>
      <c r="K160" s="806" t="n">
        <f aca="false">IF(graph!$E$20=0,0,IF(graph!$E$2=0,20,IF(AND(B160&lt;graph!$E$20+graph!$E$32,B160&gt;graph!$E$20-graph!$E$32),0.25,0)))</f>
        <v>0</v>
      </c>
      <c r="L160" s="806" t="n">
        <f aca="false">IF(graph!$E$22=0,0,IF(graph!$E$2=0,20,IF(AND(B160&gt;graph!$E$22-graph!$E$32,B160&lt;graph!$E$22+graph!$E$32),0.25,0)))</f>
        <v>0</v>
      </c>
    </row>
    <row r="161" customFormat="false" ht="12.75" hidden="false" customHeight="false" outlineLevel="0" collapsed="false">
      <c r="B161" s="735" t="n">
        <f aca="false">IF(graph!$E$2=0,"",B160+graph!$E$32)</f>
        <v>20.9376998377163</v>
      </c>
      <c r="C161" s="805" t="e">
        <f aca="false">IF(graph!$E$2=0,20,IF(SUM(K161+L161=0),NA(),0.25))</f>
        <v>#N/A</v>
      </c>
      <c r="D161" s="321" t="e">
        <f aca="false">IF(graph!$E$2=0,20,IF(AND(B161&lt;graph!$E$10+graph!$E$32,B161&gt;graph!$E$10-graph!$E$32),0.25,NA()))</f>
        <v>#N/A</v>
      </c>
      <c r="K161" s="806" t="n">
        <f aca="false">IF(graph!$E$20=0,0,IF(graph!$E$2=0,20,IF(AND(B161&lt;graph!$E$20+graph!$E$32,B161&gt;graph!$E$20-graph!$E$32),0.25,0)))</f>
        <v>0</v>
      </c>
      <c r="L161" s="806" t="n">
        <f aca="false">IF(graph!$E$22=0,0,IF(graph!$E$2=0,20,IF(AND(B161&gt;graph!$E$22-graph!$E$32,B161&lt;graph!$E$22+graph!$E$32),0.25,0)))</f>
        <v>0</v>
      </c>
    </row>
    <row r="162" customFormat="false" ht="12.75" hidden="false" customHeight="false" outlineLevel="0" collapsed="false">
      <c r="B162" s="735" t="n">
        <f aca="false">IF(graph!$E$2=0,"",B161+graph!$E$32)</f>
        <v>20.941191595519</v>
      </c>
      <c r="C162" s="805" t="e">
        <f aca="false">IF(graph!$E$2=0,20,IF(SUM(K162+L162=0),NA(),0.25))</f>
        <v>#N/A</v>
      </c>
      <c r="D162" s="321" t="e">
        <f aca="false">IF(graph!$E$2=0,20,IF(AND(B162&lt;graph!$E$10+graph!$E$32,B162&gt;graph!$E$10-graph!$E$32),0.25,NA()))</f>
        <v>#N/A</v>
      </c>
      <c r="K162" s="806" t="n">
        <f aca="false">IF(graph!$E$20=0,0,IF(graph!$E$2=0,20,IF(AND(B162&lt;graph!$E$20+graph!$E$32,B162&gt;graph!$E$20-graph!$E$32),0.25,0)))</f>
        <v>0</v>
      </c>
      <c r="L162" s="806" t="n">
        <f aca="false">IF(graph!$E$22=0,0,IF(graph!$E$2=0,20,IF(AND(B162&gt;graph!$E$22-graph!$E$32,B162&lt;graph!$E$22+graph!$E$32),0.25,0)))</f>
        <v>0</v>
      </c>
    </row>
    <row r="163" customFormat="false" ht="12.75" hidden="false" customHeight="false" outlineLevel="0" collapsed="false">
      <c r="B163" s="735" t="n">
        <f aca="false">IF(graph!$E$2=0,"",B162+graph!$E$32)</f>
        <v>20.9446833533218</v>
      </c>
      <c r="C163" s="805" t="e">
        <f aca="false">IF(graph!$E$2=0,20,IF(SUM(K163+L163=0),NA(),0.25))</f>
        <v>#N/A</v>
      </c>
      <c r="D163" s="321" t="e">
        <f aca="false">IF(graph!$E$2=0,20,IF(AND(B163&lt;graph!$E$10+graph!$E$32,B163&gt;graph!$E$10-graph!$E$32),0.25,NA()))</f>
        <v>#N/A</v>
      </c>
      <c r="K163" s="806" t="n">
        <f aca="false">IF(graph!$E$20=0,0,IF(graph!$E$2=0,20,IF(AND(B163&lt;graph!$E$20+graph!$E$32,B163&gt;graph!$E$20-graph!$E$32),0.25,0)))</f>
        <v>0</v>
      </c>
      <c r="L163" s="806" t="n">
        <f aca="false">IF(graph!$E$22=0,0,IF(graph!$E$2=0,20,IF(AND(B163&gt;graph!$E$22-graph!$E$32,B163&lt;graph!$E$22+graph!$E$32),0.25,0)))</f>
        <v>0</v>
      </c>
    </row>
    <row r="164" customFormat="false" ht="12.75" hidden="false" customHeight="false" outlineLevel="0" collapsed="false">
      <c r="B164" s="735" t="n">
        <f aca="false">IF(graph!$E$2=0,"",B163+graph!$E$32)</f>
        <v>20.9481751111245</v>
      </c>
      <c r="C164" s="805" t="e">
        <f aca="false">IF(graph!$E$2=0,20,IF(SUM(K164+L164=0),NA(),0.25))</f>
        <v>#N/A</v>
      </c>
      <c r="D164" s="321" t="e">
        <f aca="false">IF(graph!$E$2=0,20,IF(AND(B164&lt;graph!$E$10+graph!$E$32,B164&gt;graph!$E$10-graph!$E$32),0.25,NA()))</f>
        <v>#N/A</v>
      </c>
      <c r="K164" s="806" t="n">
        <f aca="false">IF(graph!$E$20=0,0,IF(graph!$E$2=0,20,IF(AND(B164&lt;graph!$E$20+graph!$E$32,B164&gt;graph!$E$20-graph!$E$32),0.25,0)))</f>
        <v>0</v>
      </c>
      <c r="L164" s="806" t="n">
        <f aca="false">IF(graph!$E$22=0,0,IF(graph!$E$2=0,20,IF(AND(B164&gt;graph!$E$22-graph!$E$32,B164&lt;graph!$E$22+graph!$E$32),0.25,0)))</f>
        <v>0</v>
      </c>
    </row>
    <row r="165" customFormat="false" ht="12.75" hidden="false" customHeight="false" outlineLevel="0" collapsed="false">
      <c r="B165" s="735" t="n">
        <f aca="false">IF(graph!$E$2=0,"",B164+graph!$E$32)</f>
        <v>20.9516668689272</v>
      </c>
      <c r="C165" s="805" t="e">
        <f aca="false">IF(graph!$E$2=0,20,IF(SUM(K165+L165=0),NA(),0.25))</f>
        <v>#N/A</v>
      </c>
      <c r="D165" s="321" t="e">
        <f aca="false">IF(graph!$E$2=0,20,IF(AND(B165&lt;graph!$E$10+graph!$E$32,B165&gt;graph!$E$10-graph!$E$32),0.25,NA()))</f>
        <v>#N/A</v>
      </c>
      <c r="K165" s="806" t="n">
        <f aca="false">IF(graph!$E$20=0,0,IF(graph!$E$2=0,20,IF(AND(B165&lt;graph!$E$20+graph!$E$32,B165&gt;graph!$E$20-graph!$E$32),0.25,0)))</f>
        <v>0</v>
      </c>
      <c r="L165" s="806" t="n">
        <f aca="false">IF(graph!$E$22=0,0,IF(graph!$E$2=0,20,IF(AND(B165&gt;graph!$E$22-graph!$E$32,B165&lt;graph!$E$22+graph!$E$32),0.25,0)))</f>
        <v>0</v>
      </c>
    </row>
    <row r="166" customFormat="false" ht="12.75" hidden="false" customHeight="false" outlineLevel="0" collapsed="false">
      <c r="B166" s="735" t="n">
        <f aca="false">IF(graph!$E$2=0,"",B165+graph!$E$32)</f>
        <v>20.9551586267299</v>
      </c>
      <c r="C166" s="805" t="e">
        <f aca="false">IF(graph!$E$2=0,20,IF(SUM(K166+L166=0),NA(),0.25))</f>
        <v>#N/A</v>
      </c>
      <c r="D166" s="321" t="e">
        <f aca="false">IF(graph!$E$2=0,20,IF(AND(B166&lt;graph!$E$10+graph!$E$32,B166&gt;graph!$E$10-graph!$E$32),0.25,NA()))</f>
        <v>#N/A</v>
      </c>
      <c r="K166" s="806" t="n">
        <f aca="false">IF(graph!$E$20=0,0,IF(graph!$E$2=0,20,IF(AND(B166&lt;graph!$E$20+graph!$E$32,B166&gt;graph!$E$20-graph!$E$32),0.25,0)))</f>
        <v>0</v>
      </c>
      <c r="L166" s="806" t="n">
        <f aca="false">IF(graph!$E$22=0,0,IF(graph!$E$2=0,20,IF(AND(B166&gt;graph!$E$22-graph!$E$32,B166&lt;graph!$E$22+graph!$E$32),0.25,0)))</f>
        <v>0</v>
      </c>
    </row>
    <row r="167" customFormat="false" ht="12.75" hidden="false" customHeight="false" outlineLevel="0" collapsed="false">
      <c r="B167" s="735" t="n">
        <f aca="false">IF(graph!$E$2=0,"",B166+graph!$E$32)</f>
        <v>20.9586503845326</v>
      </c>
      <c r="C167" s="805" t="e">
        <f aca="false">IF(graph!$E$2=0,20,IF(SUM(K167+L167=0),NA(),0.25))</f>
        <v>#N/A</v>
      </c>
      <c r="D167" s="321" t="e">
        <f aca="false">IF(graph!$E$2=0,20,IF(AND(B167&lt;graph!$E$10+graph!$E$32,B167&gt;graph!$E$10-graph!$E$32),0.25,NA()))</f>
        <v>#N/A</v>
      </c>
      <c r="K167" s="806" t="n">
        <f aca="false">IF(graph!$E$20=0,0,IF(graph!$E$2=0,20,IF(AND(B167&lt;graph!$E$20+graph!$E$32,B167&gt;graph!$E$20-graph!$E$32),0.25,0)))</f>
        <v>0</v>
      </c>
      <c r="L167" s="806" t="n">
        <f aca="false">IF(graph!$E$22=0,0,IF(graph!$E$2=0,20,IF(AND(B167&gt;graph!$E$22-graph!$E$32,B167&lt;graph!$E$22+graph!$E$32),0.25,0)))</f>
        <v>0</v>
      </c>
    </row>
    <row r="168" customFormat="false" ht="12.75" hidden="false" customHeight="false" outlineLevel="0" collapsed="false">
      <c r="B168" s="735" t="n">
        <f aca="false">IF(graph!$E$2=0,"",B167+graph!$E$32)</f>
        <v>20.9621421423353</v>
      </c>
      <c r="C168" s="805" t="e">
        <f aca="false">IF(graph!$E$2=0,20,IF(SUM(K168+L168=0),NA(),0.25))</f>
        <v>#N/A</v>
      </c>
      <c r="D168" s="321" t="e">
        <f aca="false">IF(graph!$E$2=0,20,IF(AND(B168&lt;graph!$E$10+graph!$E$32,B168&gt;graph!$E$10-graph!$E$32),0.25,NA()))</f>
        <v>#N/A</v>
      </c>
      <c r="K168" s="806" t="n">
        <f aca="false">IF(graph!$E$20=0,0,IF(graph!$E$2=0,20,IF(AND(B168&lt;graph!$E$20+graph!$E$32,B168&gt;graph!$E$20-graph!$E$32),0.25,0)))</f>
        <v>0</v>
      </c>
      <c r="L168" s="806" t="n">
        <f aca="false">IF(graph!$E$22=0,0,IF(graph!$E$2=0,20,IF(AND(B168&gt;graph!$E$22-graph!$E$32,B168&lt;graph!$E$22+graph!$E$32),0.25,0)))</f>
        <v>0</v>
      </c>
    </row>
    <row r="169" customFormat="false" ht="12.75" hidden="false" customHeight="false" outlineLevel="0" collapsed="false">
      <c r="B169" s="735" t="n">
        <f aca="false">IF(graph!$E$2=0,"",B168+graph!$E$32)</f>
        <v>20.965633900138</v>
      </c>
      <c r="C169" s="805" t="e">
        <f aca="false">IF(graph!$E$2=0,20,IF(SUM(K169+L169=0),NA(),0.25))</f>
        <v>#N/A</v>
      </c>
      <c r="D169" s="321" t="e">
        <f aca="false">IF(graph!$E$2=0,20,IF(AND(B169&lt;graph!$E$10+graph!$E$32,B169&gt;graph!$E$10-graph!$E$32),0.25,NA()))</f>
        <v>#N/A</v>
      </c>
      <c r="K169" s="806" t="n">
        <f aca="false">IF(graph!$E$20=0,0,IF(graph!$E$2=0,20,IF(AND(B169&lt;graph!$E$20+graph!$E$32,B169&gt;graph!$E$20-graph!$E$32),0.25,0)))</f>
        <v>0</v>
      </c>
      <c r="L169" s="806" t="n">
        <f aca="false">IF(graph!$E$22=0,0,IF(graph!$E$2=0,20,IF(AND(B169&gt;graph!$E$22-graph!$E$32,B169&lt;graph!$E$22+graph!$E$32),0.25,0)))</f>
        <v>0</v>
      </c>
    </row>
    <row r="170" customFormat="false" ht="12.75" hidden="false" customHeight="false" outlineLevel="0" collapsed="false">
      <c r="B170" s="735" t="n">
        <f aca="false">IF(graph!$E$2=0,"",B169+graph!$E$32)</f>
        <v>20.9691256579407</v>
      </c>
      <c r="C170" s="805" t="e">
        <f aca="false">IF(graph!$E$2=0,20,IF(SUM(K170+L170=0),NA(),0.25))</f>
        <v>#N/A</v>
      </c>
      <c r="D170" s="321" t="e">
        <f aca="false">IF(graph!$E$2=0,20,IF(AND(B170&lt;graph!$E$10+graph!$E$32,B170&gt;graph!$E$10-graph!$E$32),0.25,NA()))</f>
        <v>#N/A</v>
      </c>
      <c r="K170" s="806" t="n">
        <f aca="false">IF(graph!$E$20=0,0,IF(graph!$E$2=0,20,IF(AND(B170&lt;graph!$E$20+graph!$E$32,B170&gt;graph!$E$20-graph!$E$32),0.25,0)))</f>
        <v>0</v>
      </c>
      <c r="L170" s="806" t="n">
        <f aca="false">IF(graph!$E$22=0,0,IF(graph!$E$2=0,20,IF(AND(B170&gt;graph!$E$22-graph!$E$32,B170&lt;graph!$E$22+graph!$E$32),0.25,0)))</f>
        <v>0</v>
      </c>
    </row>
    <row r="171" customFormat="false" ht="12.75" hidden="false" customHeight="false" outlineLevel="0" collapsed="false">
      <c r="B171" s="735" t="n">
        <f aca="false">IF(graph!$E$2=0,"",B170+graph!$E$32)</f>
        <v>20.9726174157434</v>
      </c>
      <c r="C171" s="805" t="e">
        <f aca="false">IF(graph!$E$2=0,20,IF(SUM(K171+L171=0),NA(),0.25))</f>
        <v>#N/A</v>
      </c>
      <c r="D171" s="321" t="e">
        <f aca="false">IF(graph!$E$2=0,20,IF(AND(B171&lt;graph!$E$10+graph!$E$32,B171&gt;graph!$E$10-graph!$E$32),0.25,NA()))</f>
        <v>#N/A</v>
      </c>
      <c r="K171" s="806" t="n">
        <f aca="false">IF(graph!$E$20=0,0,IF(graph!$E$2=0,20,IF(AND(B171&lt;graph!$E$20+graph!$E$32,B171&gt;graph!$E$20-graph!$E$32),0.25,0)))</f>
        <v>0</v>
      </c>
      <c r="L171" s="806" t="n">
        <f aca="false">IF(graph!$E$22=0,0,IF(graph!$E$2=0,20,IF(AND(B171&gt;graph!$E$22-graph!$E$32,B171&lt;graph!$E$22+graph!$E$32),0.25,0)))</f>
        <v>0</v>
      </c>
    </row>
    <row r="172" customFormat="false" ht="12.75" hidden="false" customHeight="false" outlineLevel="0" collapsed="false">
      <c r="B172" s="735" t="n">
        <f aca="false">IF(graph!$E$2=0,"",B171+graph!$E$32)</f>
        <v>20.9761091735461</v>
      </c>
      <c r="C172" s="805" t="e">
        <f aca="false">IF(graph!$E$2=0,20,IF(SUM(K172+L172=0),NA(),0.25))</f>
        <v>#N/A</v>
      </c>
      <c r="D172" s="321" t="e">
        <f aca="false">IF(graph!$E$2=0,20,IF(AND(B172&lt;graph!$E$10+graph!$E$32,B172&gt;graph!$E$10-graph!$E$32),0.25,NA()))</f>
        <v>#N/A</v>
      </c>
      <c r="K172" s="806" t="n">
        <f aca="false">IF(graph!$E$20=0,0,IF(graph!$E$2=0,20,IF(AND(B172&lt;graph!$E$20+graph!$E$32,B172&gt;graph!$E$20-graph!$E$32),0.25,0)))</f>
        <v>0</v>
      </c>
      <c r="L172" s="806" t="n">
        <f aca="false">IF(graph!$E$22=0,0,IF(graph!$E$2=0,20,IF(AND(B172&gt;graph!$E$22-graph!$E$32,B172&lt;graph!$E$22+graph!$E$32),0.25,0)))</f>
        <v>0</v>
      </c>
    </row>
    <row r="173" customFormat="false" ht="12.75" hidden="false" customHeight="false" outlineLevel="0" collapsed="false">
      <c r="B173" s="735" t="n">
        <f aca="false">IF(graph!$E$2=0,"",B172+graph!$E$32)</f>
        <v>20.9796009313488</v>
      </c>
      <c r="C173" s="805" t="e">
        <f aca="false">IF(graph!$E$2=0,20,IF(SUM(K173+L173=0),NA(),0.25))</f>
        <v>#N/A</v>
      </c>
      <c r="D173" s="321" t="e">
        <f aca="false">IF(graph!$E$2=0,20,IF(AND(B173&lt;graph!$E$10+graph!$E$32,B173&gt;graph!$E$10-graph!$E$32),0.25,NA()))</f>
        <v>#N/A</v>
      </c>
      <c r="K173" s="806" t="n">
        <f aca="false">IF(graph!$E$20=0,0,IF(graph!$E$2=0,20,IF(AND(B173&lt;graph!$E$20+graph!$E$32,B173&gt;graph!$E$20-graph!$E$32),0.25,0)))</f>
        <v>0</v>
      </c>
      <c r="L173" s="806" t="n">
        <f aca="false">IF(graph!$E$22=0,0,IF(graph!$E$2=0,20,IF(AND(B173&gt;graph!$E$22-graph!$E$32,B173&lt;graph!$E$22+graph!$E$32),0.25,0)))</f>
        <v>0</v>
      </c>
    </row>
    <row r="174" customFormat="false" ht="12.75" hidden="false" customHeight="false" outlineLevel="0" collapsed="false">
      <c r="B174" s="735" t="n">
        <f aca="false">IF(graph!$E$2=0,"",B173+graph!$E$32)</f>
        <v>20.9830926891515</v>
      </c>
      <c r="C174" s="805" t="e">
        <f aca="false">IF(graph!$E$2=0,20,IF(SUM(K174+L174=0),NA(),0.25))</f>
        <v>#N/A</v>
      </c>
      <c r="D174" s="321" t="e">
        <f aca="false">IF(graph!$E$2=0,20,IF(AND(B174&lt;graph!$E$10+graph!$E$32,B174&gt;graph!$E$10-graph!$E$32),0.25,NA()))</f>
        <v>#N/A</v>
      </c>
      <c r="K174" s="806" t="n">
        <f aca="false">IF(graph!$E$20=0,0,IF(graph!$E$2=0,20,IF(AND(B174&lt;graph!$E$20+graph!$E$32,B174&gt;graph!$E$20-graph!$E$32),0.25,0)))</f>
        <v>0</v>
      </c>
      <c r="L174" s="806" t="n">
        <f aca="false">IF(graph!$E$22=0,0,IF(graph!$E$2=0,20,IF(AND(B174&gt;graph!$E$22-graph!$E$32,B174&lt;graph!$E$22+graph!$E$32),0.25,0)))</f>
        <v>0</v>
      </c>
    </row>
    <row r="175" customFormat="false" ht="12.75" hidden="false" customHeight="false" outlineLevel="0" collapsed="false">
      <c r="B175" s="735" t="n">
        <f aca="false">IF(graph!$E$2=0,"",B174+graph!$E$32)</f>
        <v>20.9865844469542</v>
      </c>
      <c r="C175" s="805" t="e">
        <f aca="false">IF(graph!$E$2=0,20,IF(SUM(K175+L175=0),NA(),0.25))</f>
        <v>#N/A</v>
      </c>
      <c r="D175" s="321" t="e">
        <f aca="false">IF(graph!$E$2=0,20,IF(AND(B175&lt;graph!$E$10+graph!$E$32,B175&gt;graph!$E$10-graph!$E$32),0.25,NA()))</f>
        <v>#N/A</v>
      </c>
      <c r="K175" s="806" t="n">
        <f aca="false">IF(graph!$E$20=0,0,IF(graph!$E$2=0,20,IF(AND(B175&lt;graph!$E$20+graph!$E$32,B175&gt;graph!$E$20-graph!$E$32),0.25,0)))</f>
        <v>0</v>
      </c>
      <c r="L175" s="806" t="n">
        <f aca="false">IF(graph!$E$22=0,0,IF(graph!$E$2=0,20,IF(AND(B175&gt;graph!$E$22-graph!$E$32,B175&lt;graph!$E$22+graph!$E$32),0.25,0)))</f>
        <v>0</v>
      </c>
    </row>
    <row r="176" customFormat="false" ht="12.75" hidden="false" customHeight="false" outlineLevel="0" collapsed="false">
      <c r="B176" s="735" t="n">
        <f aca="false">IF(graph!$E$2=0,"",B175+graph!$E$32)</f>
        <v>20.9900762047569</v>
      </c>
      <c r="C176" s="805" t="e">
        <f aca="false">IF(graph!$E$2=0,20,IF(SUM(K176+L176=0),NA(),0.25))</f>
        <v>#N/A</v>
      </c>
      <c r="D176" s="321" t="e">
        <f aca="false">IF(graph!$E$2=0,20,IF(AND(B176&lt;graph!$E$10+graph!$E$32,B176&gt;graph!$E$10-graph!$E$32),0.25,NA()))</f>
        <v>#N/A</v>
      </c>
      <c r="K176" s="806" t="n">
        <f aca="false">IF(graph!$E$20=0,0,IF(graph!$E$2=0,20,IF(AND(B176&lt;graph!$E$20+graph!$E$32,B176&gt;graph!$E$20-graph!$E$32),0.25,0)))</f>
        <v>0</v>
      </c>
      <c r="L176" s="806" t="n">
        <f aca="false">IF(graph!$E$22=0,0,IF(graph!$E$2=0,20,IF(AND(B176&gt;graph!$E$22-graph!$E$32,B176&lt;graph!$E$22+graph!$E$32),0.25,0)))</f>
        <v>0</v>
      </c>
    </row>
    <row r="177" customFormat="false" ht="12.75" hidden="false" customHeight="false" outlineLevel="0" collapsed="false">
      <c r="B177" s="735" t="n">
        <f aca="false">IF(graph!$E$2=0,"",B176+graph!$E$32)</f>
        <v>20.9935679625596</v>
      </c>
      <c r="C177" s="805" t="e">
        <f aca="false">IF(graph!$E$2=0,20,IF(SUM(K177+L177=0),NA(),0.25))</f>
        <v>#N/A</v>
      </c>
      <c r="D177" s="321" t="e">
        <f aca="false">IF(graph!$E$2=0,20,IF(AND(B177&lt;graph!$E$10+graph!$E$32,B177&gt;graph!$E$10-graph!$E$32),0.25,NA()))</f>
        <v>#N/A</v>
      </c>
      <c r="K177" s="806" t="n">
        <f aca="false">IF(graph!$E$20=0,0,IF(graph!$E$2=0,20,IF(AND(B177&lt;graph!$E$20+graph!$E$32,B177&gt;graph!$E$20-graph!$E$32),0.25,0)))</f>
        <v>0</v>
      </c>
      <c r="L177" s="806" t="n">
        <f aca="false">IF(graph!$E$22=0,0,IF(graph!$E$2=0,20,IF(AND(B177&gt;graph!$E$22-graph!$E$32,B177&lt;graph!$E$22+graph!$E$32),0.25,0)))</f>
        <v>0</v>
      </c>
    </row>
    <row r="178" customFormat="false" ht="12.75" hidden="false" customHeight="false" outlineLevel="0" collapsed="false">
      <c r="B178" s="735" t="n">
        <f aca="false">IF(graph!$E$2=0,"",B177+graph!$E$32)</f>
        <v>20.9970597203623</v>
      </c>
      <c r="C178" s="805" t="e">
        <f aca="false">IF(graph!$E$2=0,20,IF(SUM(K178+L178=0),NA(),0.25))</f>
        <v>#N/A</v>
      </c>
      <c r="D178" s="321" t="e">
        <f aca="false">IF(graph!$E$2=0,20,IF(AND(B178&lt;graph!$E$10+graph!$E$32,B178&gt;graph!$E$10-graph!$E$32),0.25,NA()))</f>
        <v>#N/A</v>
      </c>
      <c r="K178" s="806" t="n">
        <f aca="false">IF(graph!$E$20=0,0,IF(graph!$E$2=0,20,IF(AND(B178&lt;graph!$E$20+graph!$E$32,B178&gt;graph!$E$20-graph!$E$32),0.25,0)))</f>
        <v>0</v>
      </c>
      <c r="L178" s="806" t="n">
        <f aca="false">IF(graph!$E$22=0,0,IF(graph!$E$2=0,20,IF(AND(B178&gt;graph!$E$22-graph!$E$32,B178&lt;graph!$E$22+graph!$E$32),0.25,0)))</f>
        <v>0</v>
      </c>
    </row>
    <row r="179" customFormat="false" ht="12.75" hidden="false" customHeight="false" outlineLevel="0" collapsed="false">
      <c r="B179" s="735" t="n">
        <f aca="false">IF(graph!$E$2=0,"",B178+graph!$E$32)</f>
        <v>21.000551478165</v>
      </c>
      <c r="C179" s="805" t="e">
        <f aca="false">IF(graph!$E$2=0,20,IF(SUM(K179+L179=0),NA(),0.25))</f>
        <v>#N/A</v>
      </c>
      <c r="D179" s="321" t="e">
        <f aca="false">IF(graph!$E$2=0,20,IF(AND(B179&lt;graph!$E$10+graph!$E$32,B179&gt;graph!$E$10-graph!$E$32),0.25,NA()))</f>
        <v>#N/A</v>
      </c>
      <c r="K179" s="806" t="n">
        <f aca="false">IF(graph!$E$20=0,0,IF(graph!$E$2=0,20,IF(AND(B179&lt;graph!$E$20+graph!$E$32,B179&gt;graph!$E$20-graph!$E$32),0.25,0)))</f>
        <v>0</v>
      </c>
      <c r="L179" s="806" t="n">
        <f aca="false">IF(graph!$E$22=0,0,IF(graph!$E$2=0,20,IF(AND(B179&gt;graph!$E$22-graph!$E$32,B179&lt;graph!$E$22+graph!$E$32),0.25,0)))</f>
        <v>0</v>
      </c>
    </row>
    <row r="180" customFormat="false" ht="12.75" hidden="false" customHeight="false" outlineLevel="0" collapsed="false">
      <c r="B180" s="735" t="n">
        <f aca="false">IF(graph!$E$2=0,"",B179+graph!$E$32)</f>
        <v>21.0040432359677</v>
      </c>
      <c r="C180" s="805" t="e">
        <f aca="false">IF(graph!$E$2=0,20,IF(SUM(K180+L180=0),NA(),0.25))</f>
        <v>#N/A</v>
      </c>
      <c r="D180" s="321" t="e">
        <f aca="false">IF(graph!$E$2=0,20,IF(AND(B180&lt;graph!$E$10+graph!$E$32,B180&gt;graph!$E$10-graph!$E$32),0.25,NA()))</f>
        <v>#N/A</v>
      </c>
      <c r="K180" s="806" t="n">
        <f aca="false">IF(graph!$E$20=0,0,IF(graph!$E$2=0,20,IF(AND(B180&lt;graph!$E$20+graph!$E$32,B180&gt;graph!$E$20-graph!$E$32),0.25,0)))</f>
        <v>0</v>
      </c>
      <c r="L180" s="806" t="n">
        <f aca="false">IF(graph!$E$22=0,0,IF(graph!$E$2=0,20,IF(AND(B180&gt;graph!$E$22-graph!$E$32,B180&lt;graph!$E$22+graph!$E$32),0.25,0)))</f>
        <v>0</v>
      </c>
    </row>
    <row r="181" customFormat="false" ht="12.75" hidden="false" customHeight="false" outlineLevel="0" collapsed="false">
      <c r="B181" s="735" t="n">
        <f aca="false">IF(graph!$E$2=0,"",B180+graph!$E$32)</f>
        <v>21.0075349937704</v>
      </c>
      <c r="C181" s="805" t="e">
        <f aca="false">IF(graph!$E$2=0,20,IF(SUM(K181+L181=0),NA(),0.25))</f>
        <v>#N/A</v>
      </c>
      <c r="D181" s="321" t="e">
        <f aca="false">IF(graph!$E$2=0,20,IF(AND(B181&lt;graph!$E$10+graph!$E$32,B181&gt;graph!$E$10-graph!$E$32),0.25,NA()))</f>
        <v>#N/A</v>
      </c>
      <c r="K181" s="806" t="n">
        <f aca="false">IF(graph!$E$20=0,0,IF(graph!$E$2=0,20,IF(AND(B181&lt;graph!$E$20+graph!$E$32,B181&gt;graph!$E$20-graph!$E$32),0.25,0)))</f>
        <v>0</v>
      </c>
      <c r="L181" s="806" t="n">
        <f aca="false">IF(graph!$E$22=0,0,IF(graph!$E$2=0,20,IF(AND(B181&gt;graph!$E$22-graph!$E$32,B181&lt;graph!$E$22+graph!$E$32),0.25,0)))</f>
        <v>0</v>
      </c>
    </row>
    <row r="182" customFormat="false" ht="12.75" hidden="false" customHeight="false" outlineLevel="0" collapsed="false">
      <c r="B182" s="735" t="n">
        <f aca="false">IF(graph!$E$2=0,"",B181+graph!$E$32)</f>
        <v>21.0110267515731</v>
      </c>
      <c r="C182" s="805" t="e">
        <f aca="false">IF(graph!$E$2=0,20,IF(SUM(K182+L182=0),NA(),0.25))</f>
        <v>#N/A</v>
      </c>
      <c r="D182" s="321" t="e">
        <f aca="false">IF(graph!$E$2=0,20,IF(AND(B182&lt;graph!$E$10+graph!$E$32,B182&gt;graph!$E$10-graph!$E$32),0.25,NA()))</f>
        <v>#N/A</v>
      </c>
      <c r="K182" s="806" t="n">
        <f aca="false">IF(graph!$E$20=0,0,IF(graph!$E$2=0,20,IF(AND(B182&lt;graph!$E$20+graph!$E$32,B182&gt;graph!$E$20-graph!$E$32),0.25,0)))</f>
        <v>0</v>
      </c>
      <c r="L182" s="806" t="n">
        <f aca="false">IF(graph!$E$22=0,0,IF(graph!$E$2=0,20,IF(AND(B182&gt;graph!$E$22-graph!$E$32,B182&lt;graph!$E$22+graph!$E$32),0.25,0)))</f>
        <v>0</v>
      </c>
    </row>
    <row r="183" customFormat="false" ht="12.75" hidden="false" customHeight="false" outlineLevel="0" collapsed="false">
      <c r="B183" s="735" t="n">
        <f aca="false">IF(graph!$E$2=0,"",B182+graph!$E$32)</f>
        <v>21.0145185093758</v>
      </c>
      <c r="C183" s="805" t="e">
        <f aca="false">IF(graph!$E$2=0,20,IF(SUM(K183+L183=0),NA(),0.25))</f>
        <v>#N/A</v>
      </c>
      <c r="D183" s="321" t="e">
        <f aca="false">IF(graph!$E$2=0,20,IF(AND(B183&lt;graph!$E$10+graph!$E$32,B183&gt;graph!$E$10-graph!$E$32),0.25,NA()))</f>
        <v>#N/A</v>
      </c>
      <c r="K183" s="806" t="n">
        <f aca="false">IF(graph!$E$20=0,0,IF(graph!$E$2=0,20,IF(AND(B183&lt;graph!$E$20+graph!$E$32,B183&gt;graph!$E$20-graph!$E$32),0.25,0)))</f>
        <v>0</v>
      </c>
      <c r="L183" s="806" t="n">
        <f aca="false">IF(graph!$E$22=0,0,IF(graph!$E$2=0,20,IF(AND(B183&gt;graph!$E$22-graph!$E$32,B183&lt;graph!$E$22+graph!$E$32),0.25,0)))</f>
        <v>0</v>
      </c>
    </row>
    <row r="184" customFormat="false" ht="12.75" hidden="false" customHeight="false" outlineLevel="0" collapsed="false">
      <c r="B184" s="735" t="n">
        <f aca="false">IF(graph!$E$2=0,"",B183+graph!$E$32)</f>
        <v>21.0180102671785</v>
      </c>
      <c r="C184" s="805" t="e">
        <f aca="false">IF(graph!$E$2=0,20,IF(SUM(K184+L184=0),NA(),0.25))</f>
        <v>#N/A</v>
      </c>
      <c r="D184" s="321" t="e">
        <f aca="false">IF(graph!$E$2=0,20,IF(AND(B184&lt;graph!$E$10+graph!$E$32,B184&gt;graph!$E$10-graph!$E$32),0.25,NA()))</f>
        <v>#N/A</v>
      </c>
      <c r="K184" s="806" t="n">
        <f aca="false">IF(graph!$E$20=0,0,IF(graph!$E$2=0,20,IF(AND(B184&lt;graph!$E$20+graph!$E$32,B184&gt;graph!$E$20-graph!$E$32),0.25,0)))</f>
        <v>0</v>
      </c>
      <c r="L184" s="806" t="n">
        <f aca="false">IF(graph!$E$22=0,0,IF(graph!$E$2=0,20,IF(AND(B184&gt;graph!$E$22-graph!$E$32,B184&lt;graph!$E$22+graph!$E$32),0.25,0)))</f>
        <v>0</v>
      </c>
    </row>
    <row r="185" customFormat="false" ht="12.75" hidden="false" customHeight="false" outlineLevel="0" collapsed="false">
      <c r="B185" s="735" t="n">
        <f aca="false">IF(graph!$E$2=0,"",B184+graph!$E$32)</f>
        <v>21.0215020249812</v>
      </c>
      <c r="C185" s="805" t="e">
        <f aca="false">IF(graph!$E$2=0,20,IF(SUM(K185+L185=0),NA(),0.25))</f>
        <v>#N/A</v>
      </c>
      <c r="D185" s="321" t="e">
        <f aca="false">IF(graph!$E$2=0,20,IF(AND(B185&lt;graph!$E$10+graph!$E$32,B185&gt;graph!$E$10-graph!$E$32),0.25,NA()))</f>
        <v>#N/A</v>
      </c>
      <c r="K185" s="806" t="n">
        <f aca="false">IF(graph!$E$20=0,0,IF(graph!$E$2=0,20,IF(AND(B185&lt;graph!$E$20+graph!$E$32,B185&gt;graph!$E$20-graph!$E$32),0.25,0)))</f>
        <v>0</v>
      </c>
      <c r="L185" s="806" t="n">
        <f aca="false">IF(graph!$E$22=0,0,IF(graph!$E$2=0,20,IF(AND(B185&gt;graph!$E$22-graph!$E$32,B185&lt;graph!$E$22+graph!$E$32),0.25,0)))</f>
        <v>0</v>
      </c>
    </row>
    <row r="186" customFormat="false" ht="12.75" hidden="false" customHeight="false" outlineLevel="0" collapsed="false">
      <c r="B186" s="735" t="n">
        <f aca="false">IF(graph!$E$2=0,"",B185+graph!$E$32)</f>
        <v>21.0249937827839</v>
      </c>
      <c r="C186" s="805" t="e">
        <f aca="false">IF(graph!$E$2=0,20,IF(SUM(K186+L186=0),NA(),0.25))</f>
        <v>#N/A</v>
      </c>
      <c r="D186" s="321" t="e">
        <f aca="false">IF(graph!$E$2=0,20,IF(AND(B186&lt;graph!$E$10+graph!$E$32,B186&gt;graph!$E$10-graph!$E$32),0.25,NA()))</f>
        <v>#N/A</v>
      </c>
      <c r="K186" s="806" t="n">
        <f aca="false">IF(graph!$E$20=0,0,IF(graph!$E$2=0,20,IF(AND(B186&lt;graph!$E$20+graph!$E$32,B186&gt;graph!$E$20-graph!$E$32),0.25,0)))</f>
        <v>0</v>
      </c>
      <c r="L186" s="806" t="n">
        <f aca="false">IF(graph!$E$22=0,0,IF(graph!$E$2=0,20,IF(AND(B186&gt;graph!$E$22-graph!$E$32,B186&lt;graph!$E$22+graph!$E$32),0.25,0)))</f>
        <v>0</v>
      </c>
    </row>
    <row r="187" customFormat="false" ht="12.75" hidden="false" customHeight="false" outlineLevel="0" collapsed="false">
      <c r="B187" s="735" t="n">
        <f aca="false">IF(graph!$E$2=0,"",B186+graph!$E$32)</f>
        <v>21.0284855405866</v>
      </c>
      <c r="C187" s="805" t="e">
        <f aca="false">IF(graph!$E$2=0,20,IF(SUM(K187+L187=0),NA(),0.25))</f>
        <v>#N/A</v>
      </c>
      <c r="D187" s="321" t="e">
        <f aca="false">IF(graph!$E$2=0,20,IF(AND(B187&lt;graph!$E$10+graph!$E$32,B187&gt;graph!$E$10-graph!$E$32),0.25,NA()))</f>
        <v>#N/A</v>
      </c>
      <c r="K187" s="806" t="n">
        <f aca="false">IF(graph!$E$20=0,0,IF(graph!$E$2=0,20,IF(AND(B187&lt;graph!$E$20+graph!$E$32,B187&gt;graph!$E$20-graph!$E$32),0.25,0)))</f>
        <v>0</v>
      </c>
      <c r="L187" s="806" t="n">
        <f aca="false">IF(graph!$E$22=0,0,IF(graph!$E$2=0,20,IF(AND(B187&gt;graph!$E$22-graph!$E$32,B187&lt;graph!$E$22+graph!$E$32),0.25,0)))</f>
        <v>0</v>
      </c>
    </row>
    <row r="188" customFormat="false" ht="12.75" hidden="false" customHeight="false" outlineLevel="0" collapsed="false">
      <c r="B188" s="735" t="n">
        <f aca="false">IF(graph!$E$2=0,"",B187+graph!$E$32)</f>
        <v>21.0319772983893</v>
      </c>
      <c r="C188" s="805" t="e">
        <f aca="false">IF(graph!$E$2=0,20,IF(SUM(K188+L188=0),NA(),0.25))</f>
        <v>#N/A</v>
      </c>
      <c r="D188" s="321" t="e">
        <f aca="false">IF(graph!$E$2=0,20,IF(AND(B188&lt;graph!$E$10+graph!$E$32,B188&gt;graph!$E$10-graph!$E$32),0.25,NA()))</f>
        <v>#N/A</v>
      </c>
      <c r="K188" s="806" t="n">
        <f aca="false">IF(graph!$E$20=0,0,IF(graph!$E$2=0,20,IF(AND(B188&lt;graph!$E$20+graph!$E$32,B188&gt;graph!$E$20-graph!$E$32),0.25,0)))</f>
        <v>0</v>
      </c>
      <c r="L188" s="806" t="n">
        <f aca="false">IF(graph!$E$22=0,0,IF(graph!$E$2=0,20,IF(AND(B188&gt;graph!$E$22-graph!$E$32,B188&lt;graph!$E$22+graph!$E$32),0.25,0)))</f>
        <v>0</v>
      </c>
    </row>
    <row r="189" customFormat="false" ht="12.75" hidden="false" customHeight="false" outlineLevel="0" collapsed="false">
      <c r="B189" s="735" t="n">
        <f aca="false">IF(graph!$E$2=0,"",B188+graph!$E$32)</f>
        <v>21.035469056192</v>
      </c>
      <c r="C189" s="805" t="e">
        <f aca="false">IF(graph!$E$2=0,20,IF(SUM(K189+L189=0),NA(),0.25))</f>
        <v>#N/A</v>
      </c>
      <c r="D189" s="321" t="e">
        <f aca="false">IF(graph!$E$2=0,20,IF(AND(B189&lt;graph!$E$10+graph!$E$32,B189&gt;graph!$E$10-graph!$E$32),0.25,NA()))</f>
        <v>#N/A</v>
      </c>
      <c r="K189" s="806" t="n">
        <f aca="false">IF(graph!$E$20=0,0,IF(graph!$E$2=0,20,IF(AND(B189&lt;graph!$E$20+graph!$E$32,B189&gt;graph!$E$20-graph!$E$32),0.25,0)))</f>
        <v>0</v>
      </c>
      <c r="L189" s="806" t="n">
        <f aca="false">IF(graph!$E$22=0,0,IF(graph!$E$2=0,20,IF(AND(B189&gt;graph!$E$22-graph!$E$32,B189&lt;graph!$E$22+graph!$E$32),0.25,0)))</f>
        <v>0</v>
      </c>
    </row>
    <row r="190" customFormat="false" ht="12.75" hidden="false" customHeight="false" outlineLevel="0" collapsed="false">
      <c r="B190" s="735" t="n">
        <f aca="false">IF(graph!$E$2=0,"",B189+graph!$E$32)</f>
        <v>21.0389608139947</v>
      </c>
      <c r="C190" s="805" t="e">
        <f aca="false">IF(graph!$E$2=0,20,IF(SUM(K190+L190=0),NA(),0.25))</f>
        <v>#N/A</v>
      </c>
      <c r="D190" s="321" t="e">
        <f aca="false">IF(graph!$E$2=0,20,IF(AND(B190&lt;graph!$E$10+graph!$E$32,B190&gt;graph!$E$10-graph!$E$32),0.25,NA()))</f>
        <v>#N/A</v>
      </c>
      <c r="K190" s="806" t="n">
        <f aca="false">IF(graph!$E$20=0,0,IF(graph!$E$2=0,20,IF(AND(B190&lt;graph!$E$20+graph!$E$32,B190&gt;graph!$E$20-graph!$E$32),0.25,0)))</f>
        <v>0</v>
      </c>
      <c r="L190" s="806" t="n">
        <f aca="false">IF(graph!$E$22=0,0,IF(graph!$E$2=0,20,IF(AND(B190&gt;graph!$E$22-graph!$E$32,B190&lt;graph!$E$22+graph!$E$32),0.25,0)))</f>
        <v>0</v>
      </c>
    </row>
    <row r="191" customFormat="false" ht="12.75" hidden="false" customHeight="false" outlineLevel="0" collapsed="false">
      <c r="B191" s="735" t="n">
        <f aca="false">IF(graph!$E$2=0,"",B190+graph!$E$32)</f>
        <v>21.0424525717974</v>
      </c>
      <c r="C191" s="805" t="e">
        <f aca="false">IF(graph!$E$2=0,20,IF(SUM(K191+L191=0),NA(),0.25))</f>
        <v>#N/A</v>
      </c>
      <c r="D191" s="321" t="e">
        <f aca="false">IF(graph!$E$2=0,20,IF(AND(B191&lt;graph!$E$10+graph!$E$32,B191&gt;graph!$E$10-graph!$E$32),0.25,NA()))</f>
        <v>#N/A</v>
      </c>
      <c r="K191" s="806" t="n">
        <f aca="false">IF(graph!$E$20=0,0,IF(graph!$E$2=0,20,IF(AND(B191&lt;graph!$E$20+graph!$E$32,B191&gt;graph!$E$20-graph!$E$32),0.25,0)))</f>
        <v>0</v>
      </c>
      <c r="L191" s="806" t="n">
        <f aca="false">IF(graph!$E$22=0,0,IF(graph!$E$2=0,20,IF(AND(B191&gt;graph!$E$22-graph!$E$32,B191&lt;graph!$E$22+graph!$E$32),0.25,0)))</f>
        <v>0</v>
      </c>
    </row>
    <row r="192" customFormat="false" ht="12.75" hidden="false" customHeight="false" outlineLevel="0" collapsed="false">
      <c r="B192" s="735" t="n">
        <f aca="false">IF(graph!$E$2=0,"",B191+graph!$E$32)</f>
        <v>21.0459443296001</v>
      </c>
      <c r="C192" s="805" t="e">
        <f aca="false">IF(graph!$E$2=0,20,IF(SUM(K192+L192=0),NA(),0.25))</f>
        <v>#N/A</v>
      </c>
      <c r="D192" s="321" t="e">
        <f aca="false">IF(graph!$E$2=0,20,IF(AND(B192&lt;graph!$E$10+graph!$E$32,B192&gt;graph!$E$10-graph!$E$32),0.25,NA()))</f>
        <v>#N/A</v>
      </c>
      <c r="K192" s="806" t="n">
        <f aca="false">IF(graph!$E$20=0,0,IF(graph!$E$2=0,20,IF(AND(B192&lt;graph!$E$20+graph!$E$32,B192&gt;graph!$E$20-graph!$E$32),0.25,0)))</f>
        <v>0</v>
      </c>
      <c r="L192" s="806" t="n">
        <f aca="false">IF(graph!$E$22=0,0,IF(graph!$E$2=0,20,IF(AND(B192&gt;graph!$E$22-graph!$E$32,B192&lt;graph!$E$22+graph!$E$32),0.25,0)))</f>
        <v>0</v>
      </c>
    </row>
    <row r="193" customFormat="false" ht="12.75" hidden="false" customHeight="false" outlineLevel="0" collapsed="false">
      <c r="B193" s="735" t="n">
        <f aca="false">IF(graph!$E$2=0,"",B192+graph!$E$32)</f>
        <v>21.0494360874028</v>
      </c>
      <c r="C193" s="805" t="e">
        <f aca="false">IF(graph!$E$2=0,20,IF(SUM(K193+L193=0),NA(),0.25))</f>
        <v>#N/A</v>
      </c>
      <c r="D193" s="321" t="e">
        <f aca="false">IF(graph!$E$2=0,20,IF(AND(B193&lt;graph!$E$10+graph!$E$32,B193&gt;graph!$E$10-graph!$E$32),0.25,NA()))</f>
        <v>#N/A</v>
      </c>
      <c r="K193" s="806" t="n">
        <f aca="false">IF(graph!$E$20=0,0,IF(graph!$E$2=0,20,IF(AND(B193&lt;graph!$E$20+graph!$E$32,B193&gt;graph!$E$20-graph!$E$32),0.25,0)))</f>
        <v>0</v>
      </c>
      <c r="L193" s="806" t="n">
        <f aca="false">IF(graph!$E$22=0,0,IF(graph!$E$2=0,20,IF(AND(B193&gt;graph!$E$22-graph!$E$32,B193&lt;graph!$E$22+graph!$E$32),0.25,0)))</f>
        <v>0</v>
      </c>
    </row>
    <row r="194" customFormat="false" ht="12.75" hidden="false" customHeight="false" outlineLevel="0" collapsed="false">
      <c r="B194" s="735" t="n">
        <f aca="false">IF(graph!$E$2=0,"",B193+graph!$E$32)</f>
        <v>21.0529278452055</v>
      </c>
      <c r="C194" s="805" t="e">
        <f aca="false">IF(graph!$E$2=0,20,IF(SUM(K194+L194=0),NA(),0.25))</f>
        <v>#N/A</v>
      </c>
      <c r="D194" s="321" t="e">
        <f aca="false">IF(graph!$E$2=0,20,IF(AND(B194&lt;graph!$E$10+graph!$E$32,B194&gt;graph!$E$10-graph!$E$32),0.25,NA()))</f>
        <v>#N/A</v>
      </c>
      <c r="K194" s="806" t="n">
        <f aca="false">IF(graph!$E$20=0,0,IF(graph!$E$2=0,20,IF(AND(B194&lt;graph!$E$20+graph!$E$32,B194&gt;graph!$E$20-graph!$E$32),0.25,0)))</f>
        <v>0</v>
      </c>
      <c r="L194" s="806" t="n">
        <f aca="false">IF(graph!$E$22=0,0,IF(graph!$E$2=0,20,IF(AND(B194&gt;graph!$E$22-graph!$E$32,B194&lt;graph!$E$22+graph!$E$32),0.25,0)))</f>
        <v>0</v>
      </c>
    </row>
    <row r="195" customFormat="false" ht="12.75" hidden="false" customHeight="false" outlineLevel="0" collapsed="false">
      <c r="B195" s="735" t="n">
        <f aca="false">IF(graph!$E$2=0,"",B194+graph!$E$32)</f>
        <v>21.0564196030082</v>
      </c>
      <c r="C195" s="805" t="e">
        <f aca="false">IF(graph!$E$2=0,20,IF(SUM(K195+L195=0),NA(),0.25))</f>
        <v>#N/A</v>
      </c>
      <c r="D195" s="321" t="e">
        <f aca="false">IF(graph!$E$2=0,20,IF(AND(B195&lt;graph!$E$10+graph!$E$32,B195&gt;graph!$E$10-graph!$E$32),0.25,NA()))</f>
        <v>#N/A</v>
      </c>
      <c r="K195" s="806" t="n">
        <f aca="false">IF(graph!$E$20=0,0,IF(graph!$E$2=0,20,IF(AND(B195&lt;graph!$E$20+graph!$E$32,B195&gt;graph!$E$20-graph!$E$32),0.25,0)))</f>
        <v>0</v>
      </c>
      <c r="L195" s="806" t="n">
        <f aca="false">IF(graph!$E$22=0,0,IF(graph!$E$2=0,20,IF(AND(B195&gt;graph!$E$22-graph!$E$32,B195&lt;graph!$E$22+graph!$E$32),0.25,0)))</f>
        <v>0</v>
      </c>
    </row>
    <row r="196" customFormat="false" ht="12.75" hidden="false" customHeight="false" outlineLevel="0" collapsed="false">
      <c r="B196" s="735" t="n">
        <f aca="false">IF(graph!$E$2=0,"",B195+graph!$E$32)</f>
        <v>21.0599113608109</v>
      </c>
      <c r="C196" s="805" t="e">
        <f aca="false">IF(graph!$E$2=0,20,IF(SUM(K196+L196=0),NA(),0.25))</f>
        <v>#N/A</v>
      </c>
      <c r="D196" s="321" t="e">
        <f aca="false">IF(graph!$E$2=0,20,IF(AND(B196&lt;graph!$E$10+graph!$E$32,B196&gt;graph!$E$10-graph!$E$32),0.25,NA()))</f>
        <v>#N/A</v>
      </c>
      <c r="K196" s="806" t="n">
        <f aca="false">IF(graph!$E$20=0,0,IF(graph!$E$2=0,20,IF(AND(B196&lt;graph!$E$20+graph!$E$32,B196&gt;graph!$E$20-graph!$E$32),0.25,0)))</f>
        <v>0</v>
      </c>
      <c r="L196" s="806" t="n">
        <f aca="false">IF(graph!$E$22=0,0,IF(graph!$E$2=0,20,IF(AND(B196&gt;graph!$E$22-graph!$E$32,B196&lt;graph!$E$22+graph!$E$32),0.25,0)))</f>
        <v>0</v>
      </c>
    </row>
    <row r="197" customFormat="false" ht="12.75" hidden="false" customHeight="false" outlineLevel="0" collapsed="false">
      <c r="B197" s="735" t="n">
        <f aca="false">IF(graph!$E$2=0,"",B196+graph!$E$32)</f>
        <v>21.0634031186136</v>
      </c>
      <c r="C197" s="805" t="e">
        <f aca="false">IF(graph!$E$2=0,20,IF(SUM(K197+L197=0),NA(),0.25))</f>
        <v>#N/A</v>
      </c>
      <c r="D197" s="321" t="e">
        <f aca="false">IF(graph!$E$2=0,20,IF(AND(B197&lt;graph!$E$10+graph!$E$32,B197&gt;graph!$E$10-graph!$E$32),0.25,NA()))</f>
        <v>#N/A</v>
      </c>
      <c r="K197" s="806" t="n">
        <f aca="false">IF(graph!$E$20=0,0,IF(graph!$E$2=0,20,IF(AND(B197&lt;graph!$E$20+graph!$E$32,B197&gt;graph!$E$20-graph!$E$32),0.25,0)))</f>
        <v>0</v>
      </c>
      <c r="L197" s="806" t="n">
        <f aca="false">IF(graph!$E$22=0,0,IF(graph!$E$2=0,20,IF(AND(B197&gt;graph!$E$22-graph!$E$32,B197&lt;graph!$E$22+graph!$E$32),0.25,0)))</f>
        <v>0</v>
      </c>
    </row>
    <row r="198" customFormat="false" ht="12.75" hidden="false" customHeight="false" outlineLevel="0" collapsed="false">
      <c r="B198" s="735" t="n">
        <f aca="false">IF(graph!$E$2=0,"",B197+graph!$E$32)</f>
        <v>21.0668948764163</v>
      </c>
      <c r="C198" s="805" t="e">
        <f aca="false">IF(graph!$E$2=0,20,IF(SUM(K198+L198=0),NA(),0.25))</f>
        <v>#N/A</v>
      </c>
      <c r="D198" s="321" t="e">
        <f aca="false">IF(graph!$E$2=0,20,IF(AND(B198&lt;graph!$E$10+graph!$E$32,B198&gt;graph!$E$10-graph!$E$32),0.25,NA()))</f>
        <v>#N/A</v>
      </c>
      <c r="K198" s="806" t="n">
        <f aca="false">IF(graph!$E$20=0,0,IF(graph!$E$2=0,20,IF(AND(B198&lt;graph!$E$20+graph!$E$32,B198&gt;graph!$E$20-graph!$E$32),0.25,0)))</f>
        <v>0</v>
      </c>
      <c r="L198" s="806" t="n">
        <f aca="false">IF(graph!$E$22=0,0,IF(graph!$E$2=0,20,IF(AND(B198&gt;graph!$E$22-graph!$E$32,B198&lt;graph!$E$22+graph!$E$32),0.25,0)))</f>
        <v>0</v>
      </c>
    </row>
    <row r="199" customFormat="false" ht="12.75" hidden="false" customHeight="false" outlineLevel="0" collapsed="false">
      <c r="B199" s="735" t="n">
        <f aca="false">IF(graph!$E$2=0,"",B198+graph!$E$32)</f>
        <v>21.0703866342191</v>
      </c>
      <c r="C199" s="805" t="e">
        <f aca="false">IF(graph!$E$2=0,20,IF(SUM(K199+L199=0),NA(),0.25))</f>
        <v>#N/A</v>
      </c>
      <c r="D199" s="321" t="e">
        <f aca="false">IF(graph!$E$2=0,20,IF(AND(B199&lt;graph!$E$10+graph!$E$32,B199&gt;graph!$E$10-graph!$E$32),0.25,NA()))</f>
        <v>#N/A</v>
      </c>
      <c r="K199" s="806" t="n">
        <f aca="false">IF(graph!$E$20=0,0,IF(graph!$E$2=0,20,IF(AND(B199&lt;graph!$E$20+graph!$E$32,B199&gt;graph!$E$20-graph!$E$32),0.25,0)))</f>
        <v>0</v>
      </c>
      <c r="L199" s="806" t="n">
        <f aca="false">IF(graph!$E$22=0,0,IF(graph!$E$2=0,20,IF(AND(B199&gt;graph!$E$22-graph!$E$32,B199&lt;graph!$E$22+graph!$E$32),0.25,0)))</f>
        <v>0</v>
      </c>
    </row>
    <row r="200" customFormat="false" ht="12.75" hidden="false" customHeight="false" outlineLevel="0" collapsed="false">
      <c r="B200" s="735" t="n">
        <f aca="false">IF(graph!$E$2=0,"",B199+graph!$E$32)</f>
        <v>21.0738783920218</v>
      </c>
      <c r="C200" s="805" t="e">
        <f aca="false">IF(graph!$E$2=0,20,IF(SUM(K200+L200=0),NA(),0.25))</f>
        <v>#N/A</v>
      </c>
      <c r="D200" s="321" t="e">
        <f aca="false">IF(graph!$E$2=0,20,IF(AND(B200&lt;graph!$E$10+graph!$E$32,B200&gt;graph!$E$10-graph!$E$32),0.25,NA()))</f>
        <v>#N/A</v>
      </c>
      <c r="K200" s="806" t="n">
        <f aca="false">IF(graph!$E$20=0,0,IF(graph!$E$2=0,20,IF(AND(B200&lt;graph!$E$20+graph!$E$32,B200&gt;graph!$E$20-graph!$E$32),0.25,0)))</f>
        <v>0</v>
      </c>
      <c r="L200" s="806" t="n">
        <f aca="false">IF(graph!$E$22=0,0,IF(graph!$E$2=0,20,IF(AND(B200&gt;graph!$E$22-graph!$E$32,B200&lt;graph!$E$22+graph!$E$32),0.25,0)))</f>
        <v>0</v>
      </c>
    </row>
    <row r="201" customFormat="false" ht="12.75" hidden="false" customHeight="false" outlineLevel="0" collapsed="false">
      <c r="B201" s="735" t="n">
        <f aca="false">IF(graph!$E$2=0,"",B200+graph!$E$32)</f>
        <v>21.0773701498245</v>
      </c>
      <c r="C201" s="805" t="e">
        <f aca="false">IF(graph!$E$2=0,20,IF(SUM(K201+L201=0),NA(),0.25))</f>
        <v>#N/A</v>
      </c>
      <c r="D201" s="321" t="e">
        <f aca="false">IF(graph!$E$2=0,20,IF(AND(B201&lt;graph!$E$10+graph!$E$32,B201&gt;graph!$E$10-graph!$E$32),0.25,NA()))</f>
        <v>#N/A</v>
      </c>
      <c r="K201" s="806" t="n">
        <f aca="false">IF(graph!$E$20=0,0,IF(graph!$E$2=0,20,IF(AND(B201&lt;graph!$E$20+graph!$E$32,B201&gt;graph!$E$20-graph!$E$32),0.25,0)))</f>
        <v>0</v>
      </c>
      <c r="L201" s="806" t="n">
        <f aca="false">IF(graph!$E$22=0,0,IF(graph!$E$2=0,20,IF(AND(B201&gt;graph!$E$22-graph!$E$32,B201&lt;graph!$E$22+graph!$E$32),0.25,0)))</f>
        <v>0</v>
      </c>
    </row>
    <row r="202" customFormat="false" ht="12.75" hidden="false" customHeight="false" outlineLevel="0" collapsed="false">
      <c r="B202" s="735" t="n">
        <f aca="false">IF(graph!$E$2=0,"",B201+graph!$E$32)</f>
        <v>21.0808619076272</v>
      </c>
      <c r="C202" s="805" t="e">
        <f aca="false">IF(graph!$E$2=0,20,IF(SUM(K202+L202=0),NA(),0.25))</f>
        <v>#N/A</v>
      </c>
      <c r="D202" s="321" t="e">
        <f aca="false">IF(graph!$E$2=0,20,IF(AND(B202&lt;graph!$E$10+graph!$E$32,B202&gt;graph!$E$10-graph!$E$32),0.25,NA()))</f>
        <v>#N/A</v>
      </c>
      <c r="K202" s="806" t="n">
        <f aca="false">IF(graph!$E$20=0,0,IF(graph!$E$2=0,20,IF(AND(B202&lt;graph!$E$20+graph!$E$32,B202&gt;graph!$E$20-graph!$E$32),0.25,0)))</f>
        <v>0</v>
      </c>
      <c r="L202" s="806" t="n">
        <f aca="false">IF(graph!$E$22=0,0,IF(graph!$E$2=0,20,IF(AND(B202&gt;graph!$E$22-graph!$E$32,B202&lt;graph!$E$22+graph!$E$32),0.25,0)))</f>
        <v>0</v>
      </c>
    </row>
    <row r="203" customFormat="false" ht="12.75" hidden="false" customHeight="false" outlineLevel="0" collapsed="false">
      <c r="B203" s="735" t="n">
        <f aca="false">IF(graph!$E$2=0,"",B202+graph!$E$32)</f>
        <v>21.0843536654299</v>
      </c>
      <c r="C203" s="805" t="e">
        <f aca="false">IF(graph!$E$2=0,20,IF(SUM(K203+L203=0),NA(),0.25))</f>
        <v>#N/A</v>
      </c>
      <c r="D203" s="321" t="e">
        <f aca="false">IF(graph!$E$2=0,20,IF(AND(B203&lt;graph!$E$10+graph!$E$32,B203&gt;graph!$E$10-graph!$E$32),0.25,NA()))</f>
        <v>#N/A</v>
      </c>
      <c r="K203" s="806" t="n">
        <f aca="false">IF(graph!$E$20=0,0,IF(graph!$E$2=0,20,IF(AND(B203&lt;graph!$E$20+graph!$E$32,B203&gt;graph!$E$20-graph!$E$32),0.25,0)))</f>
        <v>0</v>
      </c>
      <c r="L203" s="806" t="n">
        <f aca="false">IF(graph!$E$22=0,0,IF(graph!$E$2=0,20,IF(AND(B203&gt;graph!$E$22-graph!$E$32,B203&lt;graph!$E$22+graph!$E$32),0.25,0)))</f>
        <v>0</v>
      </c>
    </row>
    <row r="204" customFormat="false" ht="12.75" hidden="false" customHeight="false" outlineLevel="0" collapsed="false">
      <c r="B204" s="735" t="n">
        <f aca="false">IF(graph!$E$2=0,"",B203+graph!$E$32)</f>
        <v>21.0878454232326</v>
      </c>
      <c r="C204" s="805" t="e">
        <f aca="false">IF(graph!$E$2=0,20,IF(SUM(K204+L204=0),NA(),0.25))</f>
        <v>#N/A</v>
      </c>
      <c r="D204" s="321" t="e">
        <f aca="false">IF(graph!$E$2=0,20,IF(AND(B204&lt;graph!$E$10+graph!$E$32,B204&gt;graph!$E$10-graph!$E$32),0.25,NA()))</f>
        <v>#N/A</v>
      </c>
      <c r="K204" s="806" t="n">
        <f aca="false">IF(graph!$E$20=0,0,IF(graph!$E$2=0,20,IF(AND(B204&lt;graph!$E$20+graph!$E$32,B204&gt;graph!$E$20-graph!$E$32),0.25,0)))</f>
        <v>0</v>
      </c>
      <c r="L204" s="806" t="n">
        <f aca="false">IF(graph!$E$22=0,0,IF(graph!$E$2=0,20,IF(AND(B204&gt;graph!$E$22-graph!$E$32,B204&lt;graph!$E$22+graph!$E$32),0.25,0)))</f>
        <v>0</v>
      </c>
    </row>
    <row r="205" customFormat="false" ht="12.75" hidden="false" customHeight="false" outlineLevel="0" collapsed="false">
      <c r="B205" s="735" t="n">
        <f aca="false">IF(graph!$E$2=0,"",B204+graph!$E$32)</f>
        <v>21.0913371810353</v>
      </c>
      <c r="C205" s="805" t="e">
        <f aca="false">IF(graph!$E$2=0,20,IF(SUM(K205+L205=0),NA(),0.25))</f>
        <v>#N/A</v>
      </c>
      <c r="D205" s="321" t="e">
        <f aca="false">IF(graph!$E$2=0,20,IF(AND(B205&lt;graph!$E$10+graph!$E$32,B205&gt;graph!$E$10-graph!$E$32),0.25,NA()))</f>
        <v>#N/A</v>
      </c>
      <c r="K205" s="806" t="n">
        <f aca="false">IF(graph!$E$20=0,0,IF(graph!$E$2=0,20,IF(AND(B205&lt;graph!$E$20+graph!$E$32,B205&gt;graph!$E$20-graph!$E$32),0.25,0)))</f>
        <v>0</v>
      </c>
      <c r="L205" s="806" t="n">
        <f aca="false">IF(graph!$E$22=0,0,IF(graph!$E$2=0,20,IF(AND(B205&gt;graph!$E$22-graph!$E$32,B205&lt;graph!$E$22+graph!$E$32),0.25,0)))</f>
        <v>0</v>
      </c>
    </row>
    <row r="206" customFormat="false" ht="12.75" hidden="false" customHeight="false" outlineLevel="0" collapsed="false">
      <c r="B206" s="735" t="n">
        <f aca="false">IF(graph!$E$2=0,"",B205+graph!$E$32)</f>
        <v>21.094828938838</v>
      </c>
      <c r="C206" s="805" t="e">
        <f aca="false">IF(graph!$E$2=0,20,IF(SUM(K206+L206=0),NA(),0.25))</f>
        <v>#N/A</v>
      </c>
      <c r="D206" s="321" t="e">
        <f aca="false">IF(graph!$E$2=0,20,IF(AND(B206&lt;graph!$E$10+graph!$E$32,B206&gt;graph!$E$10-graph!$E$32),0.25,NA()))</f>
        <v>#N/A</v>
      </c>
      <c r="K206" s="806" t="n">
        <f aca="false">IF(graph!$E$20=0,0,IF(graph!$E$2=0,20,IF(AND(B206&lt;graph!$E$20+graph!$E$32,B206&gt;graph!$E$20-graph!$E$32),0.25,0)))</f>
        <v>0</v>
      </c>
      <c r="L206" s="806" t="n">
        <f aca="false">IF(graph!$E$22=0,0,IF(graph!$E$2=0,20,IF(AND(B206&gt;graph!$E$22-graph!$E$32,B206&lt;graph!$E$22+graph!$E$32),0.25,0)))</f>
        <v>0</v>
      </c>
    </row>
    <row r="207" customFormat="false" ht="12.75" hidden="false" customHeight="false" outlineLevel="0" collapsed="false">
      <c r="B207" s="735" t="n">
        <f aca="false">IF(graph!$E$2=0,"",B206+graph!$E$32)</f>
        <v>21.0983206966407</v>
      </c>
      <c r="C207" s="805" t="e">
        <f aca="false">IF(graph!$E$2=0,20,IF(SUM(K207+L207=0),NA(),0.25))</f>
        <v>#N/A</v>
      </c>
      <c r="D207" s="321" t="e">
        <f aca="false">IF(graph!$E$2=0,20,IF(AND(B207&lt;graph!$E$10+graph!$E$32,B207&gt;graph!$E$10-graph!$E$32),0.25,NA()))</f>
        <v>#N/A</v>
      </c>
      <c r="K207" s="806" t="n">
        <f aca="false">IF(graph!$E$20=0,0,IF(graph!$E$2=0,20,IF(AND(B207&lt;graph!$E$20+graph!$E$32,B207&gt;graph!$E$20-graph!$E$32),0.25,0)))</f>
        <v>0</v>
      </c>
      <c r="L207" s="806" t="n">
        <f aca="false">IF(graph!$E$22=0,0,IF(graph!$E$2=0,20,IF(AND(B207&gt;graph!$E$22-graph!$E$32,B207&lt;graph!$E$22+graph!$E$32),0.25,0)))</f>
        <v>0</v>
      </c>
    </row>
    <row r="208" customFormat="false" ht="12.75" hidden="false" customHeight="false" outlineLevel="0" collapsed="false">
      <c r="B208" s="735" t="n">
        <f aca="false">IF(graph!$E$2=0,"",B207+graph!$E$32)</f>
        <v>21.1018124544434</v>
      </c>
      <c r="C208" s="805" t="e">
        <f aca="false">IF(graph!$E$2=0,20,IF(SUM(K208+L208=0),NA(),0.25))</f>
        <v>#N/A</v>
      </c>
      <c r="D208" s="321" t="e">
        <f aca="false">IF(graph!$E$2=0,20,IF(AND(B208&lt;graph!$E$10+graph!$E$32,B208&gt;graph!$E$10-graph!$E$32),0.25,NA()))</f>
        <v>#N/A</v>
      </c>
      <c r="K208" s="806" t="n">
        <f aca="false">IF(graph!$E$20=0,0,IF(graph!$E$2=0,20,IF(AND(B208&lt;graph!$E$20+graph!$E$32,B208&gt;graph!$E$20-graph!$E$32),0.25,0)))</f>
        <v>0</v>
      </c>
      <c r="L208" s="806" t="n">
        <f aca="false">IF(graph!$E$22=0,0,IF(graph!$E$2=0,20,IF(AND(B208&gt;graph!$E$22-graph!$E$32,B208&lt;graph!$E$22+graph!$E$32),0.25,0)))</f>
        <v>0</v>
      </c>
    </row>
    <row r="209" customFormat="false" ht="12.75" hidden="false" customHeight="false" outlineLevel="0" collapsed="false">
      <c r="B209" s="735" t="n">
        <f aca="false">IF(graph!$E$2=0,"",B208+graph!$E$32)</f>
        <v>21.1053042122461</v>
      </c>
      <c r="C209" s="805" t="e">
        <f aca="false">IF(graph!$E$2=0,20,IF(SUM(K209+L209=0),NA(),0.25))</f>
        <v>#N/A</v>
      </c>
      <c r="D209" s="321" t="e">
        <f aca="false">IF(graph!$E$2=0,20,IF(AND(B209&lt;graph!$E$10+graph!$E$32,B209&gt;graph!$E$10-graph!$E$32),0.25,NA()))</f>
        <v>#N/A</v>
      </c>
      <c r="K209" s="806" t="n">
        <f aca="false">IF(graph!$E$20=0,0,IF(graph!$E$2=0,20,IF(AND(B209&lt;graph!$E$20+graph!$E$32,B209&gt;graph!$E$20-graph!$E$32),0.25,0)))</f>
        <v>0</v>
      </c>
      <c r="L209" s="806" t="n">
        <f aca="false">IF(graph!$E$22=0,0,IF(graph!$E$2=0,20,IF(AND(B209&gt;graph!$E$22-graph!$E$32,B209&lt;graph!$E$22+graph!$E$32),0.25,0)))</f>
        <v>0</v>
      </c>
    </row>
    <row r="210" customFormat="false" ht="12.75" hidden="false" customHeight="false" outlineLevel="0" collapsed="false">
      <c r="B210" s="735" t="n">
        <f aca="false">IF(graph!$E$2=0,"",B209+graph!$E$32)</f>
        <v>21.1087959700488</v>
      </c>
      <c r="C210" s="805" t="e">
        <f aca="false">IF(graph!$E$2=0,20,IF(SUM(K210+L210=0),NA(),0.25))</f>
        <v>#N/A</v>
      </c>
      <c r="D210" s="321" t="e">
        <f aca="false">IF(graph!$E$2=0,20,IF(AND(B210&lt;graph!$E$10+graph!$E$32,B210&gt;graph!$E$10-graph!$E$32),0.25,NA()))</f>
        <v>#N/A</v>
      </c>
      <c r="K210" s="806" t="n">
        <f aca="false">IF(graph!$E$20=0,0,IF(graph!$E$2=0,20,IF(AND(B210&lt;graph!$E$20+graph!$E$32,B210&gt;graph!$E$20-graph!$E$32),0.25,0)))</f>
        <v>0</v>
      </c>
      <c r="L210" s="806" t="n">
        <f aca="false">IF(graph!$E$22=0,0,IF(graph!$E$2=0,20,IF(AND(B210&gt;graph!$E$22-graph!$E$32,B210&lt;graph!$E$22+graph!$E$32),0.25,0)))</f>
        <v>0</v>
      </c>
    </row>
    <row r="211" customFormat="false" ht="12.75" hidden="false" customHeight="false" outlineLevel="0" collapsed="false">
      <c r="B211" s="735" t="n">
        <f aca="false">IF(graph!$E$2=0,"",B210+graph!$E$32)</f>
        <v>21.1122877278515</v>
      </c>
      <c r="C211" s="805" t="e">
        <f aca="false">IF(graph!$E$2=0,20,IF(SUM(K211+L211=0),NA(),0.25))</f>
        <v>#N/A</v>
      </c>
      <c r="D211" s="321" t="e">
        <f aca="false">IF(graph!$E$2=0,20,IF(AND(B211&lt;graph!$E$10+graph!$E$32,B211&gt;graph!$E$10-graph!$E$32),0.25,NA()))</f>
        <v>#N/A</v>
      </c>
      <c r="K211" s="806" t="n">
        <f aca="false">IF(graph!$E$20=0,0,IF(graph!$E$2=0,20,IF(AND(B211&lt;graph!$E$20+graph!$E$32,B211&gt;graph!$E$20-graph!$E$32),0.25,0)))</f>
        <v>0</v>
      </c>
      <c r="L211" s="806" t="n">
        <f aca="false">IF(graph!$E$22=0,0,IF(graph!$E$2=0,20,IF(AND(B211&gt;graph!$E$22-graph!$E$32,B211&lt;graph!$E$22+graph!$E$32),0.25,0)))</f>
        <v>0</v>
      </c>
    </row>
    <row r="212" customFormat="false" ht="12.75" hidden="false" customHeight="false" outlineLevel="0" collapsed="false">
      <c r="B212" s="735" t="n">
        <f aca="false">IF(graph!$E$2=0,"",B211+graph!$E$32)</f>
        <v>21.1157794856542</v>
      </c>
      <c r="C212" s="805" t="e">
        <f aca="false">IF(graph!$E$2=0,20,IF(SUM(K212+L212=0),NA(),0.25))</f>
        <v>#N/A</v>
      </c>
      <c r="D212" s="321" t="e">
        <f aca="false">IF(graph!$E$2=0,20,IF(AND(B212&lt;graph!$E$10+graph!$E$32,B212&gt;graph!$E$10-graph!$E$32),0.25,NA()))</f>
        <v>#N/A</v>
      </c>
      <c r="K212" s="806" t="n">
        <f aca="false">IF(graph!$E$20=0,0,IF(graph!$E$2=0,20,IF(AND(B212&lt;graph!$E$20+graph!$E$32,B212&gt;graph!$E$20-graph!$E$32),0.25,0)))</f>
        <v>0</v>
      </c>
      <c r="L212" s="806" t="n">
        <f aca="false">IF(graph!$E$22=0,0,IF(graph!$E$2=0,20,IF(AND(B212&gt;graph!$E$22-graph!$E$32,B212&lt;graph!$E$22+graph!$E$32),0.25,0)))</f>
        <v>0</v>
      </c>
    </row>
    <row r="213" customFormat="false" ht="12.75" hidden="false" customHeight="false" outlineLevel="0" collapsed="false">
      <c r="B213" s="735" t="n">
        <f aca="false">IF(graph!$E$2=0,"",B212+graph!$E$32)</f>
        <v>21.1192712434569</v>
      </c>
      <c r="C213" s="805" t="e">
        <f aca="false">IF(graph!$E$2=0,20,IF(SUM(K213+L213=0),NA(),0.25))</f>
        <v>#N/A</v>
      </c>
      <c r="D213" s="321" t="e">
        <f aca="false">IF(graph!$E$2=0,20,IF(AND(B213&lt;graph!$E$10+graph!$E$32,B213&gt;graph!$E$10-graph!$E$32),0.25,NA()))</f>
        <v>#N/A</v>
      </c>
      <c r="K213" s="806" t="n">
        <f aca="false">IF(graph!$E$20=0,0,IF(graph!$E$2=0,20,IF(AND(B213&lt;graph!$E$20+graph!$E$32,B213&gt;graph!$E$20-graph!$E$32),0.25,0)))</f>
        <v>0</v>
      </c>
      <c r="L213" s="806" t="n">
        <f aca="false">IF(graph!$E$22=0,0,IF(graph!$E$2=0,20,IF(AND(B213&gt;graph!$E$22-graph!$E$32,B213&lt;graph!$E$22+graph!$E$32),0.25,0)))</f>
        <v>0</v>
      </c>
    </row>
    <row r="214" customFormat="false" ht="12.75" hidden="false" customHeight="false" outlineLevel="0" collapsed="false">
      <c r="B214" s="735" t="n">
        <f aca="false">IF(graph!$E$2=0,"",B213+graph!$E$32)</f>
        <v>21.1227630012596</v>
      </c>
      <c r="C214" s="805" t="e">
        <f aca="false">IF(graph!$E$2=0,20,IF(SUM(K214+L214=0),NA(),0.25))</f>
        <v>#N/A</v>
      </c>
      <c r="D214" s="321" t="e">
        <f aca="false">IF(graph!$E$2=0,20,IF(AND(B214&lt;graph!$E$10+graph!$E$32,B214&gt;graph!$E$10-graph!$E$32),0.25,NA()))</f>
        <v>#N/A</v>
      </c>
      <c r="K214" s="806" t="n">
        <f aca="false">IF(graph!$E$20=0,0,IF(graph!$E$2=0,20,IF(AND(B214&lt;graph!$E$20+graph!$E$32,B214&gt;graph!$E$20-graph!$E$32),0.25,0)))</f>
        <v>0</v>
      </c>
      <c r="L214" s="806" t="n">
        <f aca="false">IF(graph!$E$22=0,0,IF(graph!$E$2=0,20,IF(AND(B214&gt;graph!$E$22-graph!$E$32,B214&lt;graph!$E$22+graph!$E$32),0.25,0)))</f>
        <v>0</v>
      </c>
    </row>
    <row r="215" customFormat="false" ht="12.75" hidden="false" customHeight="false" outlineLevel="0" collapsed="false">
      <c r="B215" s="735" t="n">
        <f aca="false">IF(graph!$E$2=0,"",B214+graph!$E$32)</f>
        <v>21.1262547590623</v>
      </c>
      <c r="C215" s="805" t="e">
        <f aca="false">IF(graph!$E$2=0,20,IF(SUM(K215+L215=0),NA(),0.25))</f>
        <v>#N/A</v>
      </c>
      <c r="D215" s="321" t="e">
        <f aca="false">IF(graph!$E$2=0,20,IF(AND(B215&lt;graph!$E$10+graph!$E$32,B215&gt;graph!$E$10-graph!$E$32),0.25,NA()))</f>
        <v>#N/A</v>
      </c>
      <c r="K215" s="806" t="n">
        <f aca="false">IF(graph!$E$20=0,0,IF(graph!$E$2=0,20,IF(AND(B215&lt;graph!$E$20+graph!$E$32,B215&gt;graph!$E$20-graph!$E$32),0.25,0)))</f>
        <v>0</v>
      </c>
      <c r="L215" s="806" t="n">
        <f aca="false">IF(graph!$E$22=0,0,IF(graph!$E$2=0,20,IF(AND(B215&gt;graph!$E$22-graph!$E$32,B215&lt;graph!$E$22+graph!$E$32),0.25,0)))</f>
        <v>0</v>
      </c>
    </row>
    <row r="216" customFormat="false" ht="12.75" hidden="false" customHeight="false" outlineLevel="0" collapsed="false">
      <c r="B216" s="735" t="n">
        <f aca="false">IF(graph!$E$2=0,"",B215+graph!$E$32)</f>
        <v>21.129746516865</v>
      </c>
      <c r="C216" s="805" t="e">
        <f aca="false">IF(graph!$E$2=0,20,IF(SUM(K216+L216=0),NA(),0.25))</f>
        <v>#N/A</v>
      </c>
      <c r="D216" s="321" t="e">
        <f aca="false">IF(graph!$E$2=0,20,IF(AND(B216&lt;graph!$E$10+graph!$E$32,B216&gt;graph!$E$10-graph!$E$32),0.25,NA()))</f>
        <v>#N/A</v>
      </c>
      <c r="K216" s="806" t="n">
        <f aca="false">IF(graph!$E$20=0,0,IF(graph!$E$2=0,20,IF(AND(B216&lt;graph!$E$20+graph!$E$32,B216&gt;graph!$E$20-graph!$E$32),0.25,0)))</f>
        <v>0</v>
      </c>
      <c r="L216" s="806" t="n">
        <f aca="false">IF(graph!$E$22=0,0,IF(graph!$E$2=0,20,IF(AND(B216&gt;graph!$E$22-graph!$E$32,B216&lt;graph!$E$22+graph!$E$32),0.25,0)))</f>
        <v>0</v>
      </c>
    </row>
    <row r="217" customFormat="false" ht="12.75" hidden="false" customHeight="false" outlineLevel="0" collapsed="false">
      <c r="B217" s="735" t="n">
        <f aca="false">IF(graph!$E$2=0,"",B216+graph!$E$32)</f>
        <v>21.1332382746677</v>
      </c>
      <c r="C217" s="805" t="e">
        <f aca="false">IF(graph!$E$2=0,20,IF(SUM(K217+L217=0),NA(),0.25))</f>
        <v>#N/A</v>
      </c>
      <c r="D217" s="321" t="e">
        <f aca="false">IF(graph!$E$2=0,20,IF(AND(B217&lt;graph!$E$10+graph!$E$32,B217&gt;graph!$E$10-graph!$E$32),0.25,NA()))</f>
        <v>#N/A</v>
      </c>
      <c r="K217" s="806" t="n">
        <f aca="false">IF(graph!$E$20=0,0,IF(graph!$E$2=0,20,IF(AND(B217&lt;graph!$E$20+graph!$E$32,B217&gt;graph!$E$20-graph!$E$32),0.25,0)))</f>
        <v>0</v>
      </c>
      <c r="L217" s="806" t="n">
        <f aca="false">IF(graph!$E$22=0,0,IF(graph!$E$2=0,20,IF(AND(B217&gt;graph!$E$22-graph!$E$32,B217&lt;graph!$E$22+graph!$E$32),0.25,0)))</f>
        <v>0</v>
      </c>
    </row>
    <row r="218" customFormat="false" ht="12.75" hidden="false" customHeight="false" outlineLevel="0" collapsed="false">
      <c r="B218" s="735" t="n">
        <f aca="false">IF(graph!$E$2=0,"",B217+graph!$E$32)</f>
        <v>21.1367300324704</v>
      </c>
      <c r="C218" s="805" t="e">
        <f aca="false">IF(graph!$E$2=0,20,IF(SUM(K218+L218=0),NA(),0.25))</f>
        <v>#N/A</v>
      </c>
      <c r="D218" s="321" t="e">
        <f aca="false">IF(graph!$E$2=0,20,IF(AND(B218&lt;graph!$E$10+graph!$E$32,B218&gt;graph!$E$10-graph!$E$32),0.25,NA()))</f>
        <v>#N/A</v>
      </c>
      <c r="K218" s="806" t="n">
        <f aca="false">IF(graph!$E$20=0,0,IF(graph!$E$2=0,20,IF(AND(B218&lt;graph!$E$20+graph!$E$32,B218&gt;graph!$E$20-graph!$E$32),0.25,0)))</f>
        <v>0</v>
      </c>
      <c r="L218" s="806" t="n">
        <f aca="false">IF(graph!$E$22=0,0,IF(graph!$E$2=0,20,IF(AND(B218&gt;graph!$E$22-graph!$E$32,B218&lt;graph!$E$22+graph!$E$32),0.25,0)))</f>
        <v>0</v>
      </c>
    </row>
    <row r="219" customFormat="false" ht="12.75" hidden="false" customHeight="false" outlineLevel="0" collapsed="false">
      <c r="B219" s="735" t="n">
        <f aca="false">IF(graph!$E$2=0,"",B218+graph!$E$32)</f>
        <v>21.1402217902731</v>
      </c>
      <c r="C219" s="805" t="e">
        <f aca="false">IF(graph!$E$2=0,20,IF(SUM(K219+L219=0),NA(),0.25))</f>
        <v>#N/A</v>
      </c>
      <c r="D219" s="321" t="e">
        <f aca="false">IF(graph!$E$2=0,20,IF(AND(B219&lt;graph!$E$10+graph!$E$32,B219&gt;graph!$E$10-graph!$E$32),0.25,NA()))</f>
        <v>#N/A</v>
      </c>
      <c r="K219" s="806" t="n">
        <f aca="false">IF(graph!$E$20=0,0,IF(graph!$E$2=0,20,IF(AND(B219&lt;graph!$E$20+graph!$E$32,B219&gt;graph!$E$20-graph!$E$32),0.25,0)))</f>
        <v>0</v>
      </c>
      <c r="L219" s="806" t="n">
        <f aca="false">IF(graph!$E$22=0,0,IF(graph!$E$2=0,20,IF(AND(B219&gt;graph!$E$22-graph!$E$32,B219&lt;graph!$E$22+graph!$E$32),0.25,0)))</f>
        <v>0</v>
      </c>
    </row>
    <row r="220" customFormat="false" ht="12.75" hidden="false" customHeight="false" outlineLevel="0" collapsed="false">
      <c r="B220" s="735" t="n">
        <f aca="false">IF(graph!$E$2=0,"",B219+graph!$E$32)</f>
        <v>21.1437135480758</v>
      </c>
      <c r="C220" s="805" t="e">
        <f aca="false">IF(graph!$E$2=0,20,IF(SUM(K220+L220=0),NA(),0.25))</f>
        <v>#N/A</v>
      </c>
      <c r="D220" s="321" t="e">
        <f aca="false">IF(graph!$E$2=0,20,IF(AND(B220&lt;graph!$E$10+graph!$E$32,B220&gt;graph!$E$10-graph!$E$32),0.25,NA()))</f>
        <v>#N/A</v>
      </c>
      <c r="K220" s="806" t="n">
        <f aca="false">IF(graph!$E$20=0,0,IF(graph!$E$2=0,20,IF(AND(B220&lt;graph!$E$20+graph!$E$32,B220&gt;graph!$E$20-graph!$E$32),0.25,0)))</f>
        <v>0</v>
      </c>
      <c r="L220" s="806" t="n">
        <f aca="false">IF(graph!$E$22=0,0,IF(graph!$E$2=0,20,IF(AND(B220&gt;graph!$E$22-graph!$E$32,B220&lt;graph!$E$22+graph!$E$32),0.25,0)))</f>
        <v>0</v>
      </c>
    </row>
    <row r="221" customFormat="false" ht="12.75" hidden="false" customHeight="false" outlineLevel="0" collapsed="false">
      <c r="B221" s="735" t="n">
        <f aca="false">IF(graph!$E$2=0,"",B220+graph!$E$32)</f>
        <v>21.1472053058785</v>
      </c>
      <c r="C221" s="805" t="e">
        <f aca="false">IF(graph!$E$2=0,20,IF(SUM(K221+L221=0),NA(),0.25))</f>
        <v>#N/A</v>
      </c>
      <c r="D221" s="321" t="e">
        <f aca="false">IF(graph!$E$2=0,20,IF(AND(B221&lt;graph!$E$10+graph!$E$32,B221&gt;graph!$E$10-graph!$E$32),0.25,NA()))</f>
        <v>#N/A</v>
      </c>
      <c r="K221" s="806" t="n">
        <f aca="false">IF(graph!$E$20=0,0,IF(graph!$E$2=0,20,IF(AND(B221&lt;graph!$E$20+graph!$E$32,B221&gt;graph!$E$20-graph!$E$32),0.25,0)))</f>
        <v>0</v>
      </c>
      <c r="L221" s="806" t="n">
        <f aca="false">IF(graph!$E$22=0,0,IF(graph!$E$2=0,20,IF(AND(B221&gt;graph!$E$22-graph!$E$32,B221&lt;graph!$E$22+graph!$E$32),0.25,0)))</f>
        <v>0</v>
      </c>
    </row>
    <row r="222" customFormat="false" ht="12.75" hidden="false" customHeight="false" outlineLevel="0" collapsed="false">
      <c r="B222" s="735" t="n">
        <f aca="false">IF(graph!$E$2=0,"",B221+graph!$E$32)</f>
        <v>21.1506970636812</v>
      </c>
      <c r="C222" s="805" t="e">
        <f aca="false">IF(graph!$E$2=0,20,IF(SUM(K222+L222=0),NA(),0.25))</f>
        <v>#N/A</v>
      </c>
      <c r="D222" s="321" t="e">
        <f aca="false">IF(graph!$E$2=0,20,IF(AND(B222&lt;graph!$E$10+graph!$E$32,B222&gt;graph!$E$10-graph!$E$32),0.25,NA()))</f>
        <v>#N/A</v>
      </c>
      <c r="K222" s="806" t="n">
        <f aca="false">IF(graph!$E$20=0,0,IF(graph!$E$2=0,20,IF(AND(B222&lt;graph!$E$20+graph!$E$32,B222&gt;graph!$E$20-graph!$E$32),0.25,0)))</f>
        <v>0</v>
      </c>
      <c r="L222" s="806" t="n">
        <f aca="false">IF(graph!$E$22=0,0,IF(graph!$E$2=0,20,IF(AND(B222&gt;graph!$E$22-graph!$E$32,B222&lt;graph!$E$22+graph!$E$32),0.25,0)))</f>
        <v>0</v>
      </c>
    </row>
    <row r="223" customFormat="false" ht="12.75" hidden="false" customHeight="false" outlineLevel="0" collapsed="false">
      <c r="B223" s="735" t="n">
        <f aca="false">IF(graph!$E$2=0,"",B222+graph!$E$32)</f>
        <v>21.1541888214839</v>
      </c>
      <c r="C223" s="805" t="e">
        <f aca="false">IF(graph!$E$2=0,20,IF(SUM(K223+L223=0),NA(),0.25))</f>
        <v>#N/A</v>
      </c>
      <c r="D223" s="321" t="e">
        <f aca="false">IF(graph!$E$2=0,20,IF(AND(B223&lt;graph!$E$10+graph!$E$32,B223&gt;graph!$E$10-graph!$E$32),0.25,NA()))</f>
        <v>#N/A</v>
      </c>
      <c r="K223" s="806" t="n">
        <f aca="false">IF(graph!$E$20=0,0,IF(graph!$E$2=0,20,IF(AND(B223&lt;graph!$E$20+graph!$E$32,B223&gt;graph!$E$20-graph!$E$32),0.25,0)))</f>
        <v>0</v>
      </c>
      <c r="L223" s="806" t="n">
        <f aca="false">IF(graph!$E$22=0,0,IF(graph!$E$2=0,20,IF(AND(B223&gt;graph!$E$22-graph!$E$32,B223&lt;graph!$E$22+graph!$E$32),0.25,0)))</f>
        <v>0</v>
      </c>
    </row>
    <row r="224" customFormat="false" ht="12.75" hidden="false" customHeight="false" outlineLevel="0" collapsed="false">
      <c r="B224" s="735" t="n">
        <f aca="false">IF(graph!$E$2=0,"",B223+graph!$E$32)</f>
        <v>21.1576805792866</v>
      </c>
      <c r="C224" s="805" t="e">
        <f aca="false">IF(graph!$E$2=0,20,IF(SUM(K224+L224=0),NA(),0.25))</f>
        <v>#N/A</v>
      </c>
      <c r="D224" s="321" t="e">
        <f aca="false">IF(graph!$E$2=0,20,IF(AND(B224&lt;graph!$E$10+graph!$E$32,B224&gt;graph!$E$10-graph!$E$32),0.25,NA()))</f>
        <v>#N/A</v>
      </c>
      <c r="K224" s="806" t="n">
        <f aca="false">IF(graph!$E$20=0,0,IF(graph!$E$2=0,20,IF(AND(B224&lt;graph!$E$20+graph!$E$32,B224&gt;graph!$E$20-graph!$E$32),0.25,0)))</f>
        <v>0</v>
      </c>
      <c r="L224" s="806" t="n">
        <f aca="false">IF(graph!$E$22=0,0,IF(graph!$E$2=0,20,IF(AND(B224&gt;graph!$E$22-graph!$E$32,B224&lt;graph!$E$22+graph!$E$32),0.25,0)))</f>
        <v>0</v>
      </c>
    </row>
    <row r="225" customFormat="false" ht="12.75" hidden="false" customHeight="false" outlineLevel="0" collapsed="false">
      <c r="B225" s="735" t="n">
        <f aca="false">IF(graph!$E$2=0,"",B224+graph!$E$32)</f>
        <v>21.1611723370893</v>
      </c>
      <c r="C225" s="805" t="e">
        <f aca="false">IF(graph!$E$2=0,20,IF(SUM(K225+L225=0),NA(),0.25))</f>
        <v>#N/A</v>
      </c>
      <c r="D225" s="321" t="e">
        <f aca="false">IF(graph!$E$2=0,20,IF(AND(B225&lt;graph!$E$10+graph!$E$32,B225&gt;graph!$E$10-graph!$E$32),0.25,NA()))</f>
        <v>#N/A</v>
      </c>
      <c r="K225" s="806" t="n">
        <f aca="false">IF(graph!$E$20=0,0,IF(graph!$E$2=0,20,IF(AND(B225&lt;graph!$E$20+graph!$E$32,B225&gt;graph!$E$20-graph!$E$32),0.25,0)))</f>
        <v>0</v>
      </c>
      <c r="L225" s="806" t="n">
        <f aca="false">IF(graph!$E$22=0,0,IF(graph!$E$2=0,20,IF(AND(B225&gt;graph!$E$22-graph!$E$32,B225&lt;graph!$E$22+graph!$E$32),0.25,0)))</f>
        <v>0</v>
      </c>
    </row>
    <row r="226" customFormat="false" ht="12.75" hidden="false" customHeight="false" outlineLevel="0" collapsed="false">
      <c r="B226" s="735" t="n">
        <f aca="false">IF(graph!$E$2=0,"",B225+graph!$E$32)</f>
        <v>21.164664094892</v>
      </c>
      <c r="C226" s="805" t="e">
        <f aca="false">IF(graph!$E$2=0,20,IF(SUM(K226+L226=0),NA(),0.25))</f>
        <v>#N/A</v>
      </c>
      <c r="D226" s="321" t="e">
        <f aca="false">IF(graph!$E$2=0,20,IF(AND(B226&lt;graph!$E$10+graph!$E$32,B226&gt;graph!$E$10-graph!$E$32),0.25,NA()))</f>
        <v>#N/A</v>
      </c>
      <c r="K226" s="806" t="n">
        <f aca="false">IF(graph!$E$20=0,0,IF(graph!$E$2=0,20,IF(AND(B226&lt;graph!$E$20+graph!$E$32,B226&gt;graph!$E$20-graph!$E$32),0.25,0)))</f>
        <v>0</v>
      </c>
      <c r="L226" s="806" t="n">
        <f aca="false">IF(graph!$E$22=0,0,IF(graph!$E$2=0,20,IF(AND(B226&gt;graph!$E$22-graph!$E$32,B226&lt;graph!$E$22+graph!$E$32),0.25,0)))</f>
        <v>0</v>
      </c>
    </row>
    <row r="227" customFormat="false" ht="12.75" hidden="false" customHeight="false" outlineLevel="0" collapsed="false">
      <c r="B227" s="735" t="n">
        <f aca="false">IF(graph!$E$2=0,"",B226+graph!$E$32)</f>
        <v>21.1681558526947</v>
      </c>
      <c r="C227" s="805" t="e">
        <f aca="false">IF(graph!$E$2=0,20,IF(SUM(K227+L227=0),NA(),0.25))</f>
        <v>#N/A</v>
      </c>
      <c r="D227" s="321" t="e">
        <f aca="false">IF(graph!$E$2=0,20,IF(AND(B227&lt;graph!$E$10+graph!$E$32,B227&gt;graph!$E$10-graph!$E$32),0.25,NA()))</f>
        <v>#N/A</v>
      </c>
      <c r="K227" s="806" t="n">
        <f aca="false">IF(graph!$E$20=0,0,IF(graph!$E$2=0,20,IF(AND(B227&lt;graph!$E$20+graph!$E$32,B227&gt;graph!$E$20-graph!$E$32),0.25,0)))</f>
        <v>0</v>
      </c>
      <c r="L227" s="806" t="n">
        <f aca="false">IF(graph!$E$22=0,0,IF(graph!$E$2=0,20,IF(AND(B227&gt;graph!$E$22-graph!$E$32,B227&lt;graph!$E$22+graph!$E$32),0.25,0)))</f>
        <v>0</v>
      </c>
    </row>
    <row r="228" customFormat="false" ht="12.75" hidden="false" customHeight="false" outlineLevel="0" collapsed="false">
      <c r="B228" s="735" t="n">
        <f aca="false">IF(graph!$E$2=0,"",B227+graph!$E$32)</f>
        <v>21.1716476104974</v>
      </c>
      <c r="C228" s="805" t="e">
        <f aca="false">IF(graph!$E$2=0,20,IF(SUM(K228+L228=0),NA(),0.25))</f>
        <v>#N/A</v>
      </c>
      <c r="D228" s="321" t="e">
        <f aca="false">IF(graph!$E$2=0,20,IF(AND(B228&lt;graph!$E$10+graph!$E$32,B228&gt;graph!$E$10-graph!$E$32),0.25,NA()))</f>
        <v>#N/A</v>
      </c>
      <c r="K228" s="806" t="n">
        <f aca="false">IF(graph!$E$20=0,0,IF(graph!$E$2=0,20,IF(AND(B228&lt;graph!$E$20+graph!$E$32,B228&gt;graph!$E$20-graph!$E$32),0.25,0)))</f>
        <v>0</v>
      </c>
      <c r="L228" s="806" t="n">
        <f aca="false">IF(graph!$E$22=0,0,IF(graph!$E$2=0,20,IF(AND(B228&gt;graph!$E$22-graph!$E$32,B228&lt;graph!$E$22+graph!$E$32),0.25,0)))</f>
        <v>0</v>
      </c>
    </row>
    <row r="229" customFormat="false" ht="12.75" hidden="false" customHeight="false" outlineLevel="0" collapsed="false">
      <c r="B229" s="735" t="n">
        <f aca="false">IF(graph!$E$2=0,"",B228+graph!$E$32)</f>
        <v>21.1751393683001</v>
      </c>
      <c r="C229" s="805" t="e">
        <f aca="false">IF(graph!$E$2=0,20,IF(SUM(K229+L229=0),NA(),0.25))</f>
        <v>#N/A</v>
      </c>
      <c r="D229" s="321" t="e">
        <f aca="false">IF(graph!$E$2=0,20,IF(AND(B229&lt;graph!$E$10+graph!$E$32,B229&gt;graph!$E$10-graph!$E$32),0.25,NA()))</f>
        <v>#N/A</v>
      </c>
      <c r="K229" s="806" t="n">
        <f aca="false">IF(graph!$E$20=0,0,IF(graph!$E$2=0,20,IF(AND(B229&lt;graph!$E$20+graph!$E$32,B229&gt;graph!$E$20-graph!$E$32),0.25,0)))</f>
        <v>0</v>
      </c>
      <c r="L229" s="806" t="n">
        <f aca="false">IF(graph!$E$22=0,0,IF(graph!$E$2=0,20,IF(AND(B229&gt;graph!$E$22-graph!$E$32,B229&lt;graph!$E$22+graph!$E$32),0.25,0)))</f>
        <v>0</v>
      </c>
    </row>
    <row r="230" customFormat="false" ht="12.75" hidden="false" customHeight="false" outlineLevel="0" collapsed="false">
      <c r="B230" s="735" t="n">
        <f aca="false">IF(graph!$E$2=0,"",B229+graph!$E$32)</f>
        <v>21.1786311261028</v>
      </c>
      <c r="C230" s="805" t="e">
        <f aca="false">IF(graph!$E$2=0,20,IF(SUM(K230+L230=0),NA(),0.25))</f>
        <v>#N/A</v>
      </c>
      <c r="D230" s="321" t="e">
        <f aca="false">IF(graph!$E$2=0,20,IF(AND(B230&lt;graph!$E$10+graph!$E$32,B230&gt;graph!$E$10-graph!$E$32),0.25,NA()))</f>
        <v>#N/A</v>
      </c>
      <c r="K230" s="806" t="n">
        <f aca="false">IF(graph!$E$20=0,0,IF(graph!$E$2=0,20,IF(AND(B230&lt;graph!$E$20+graph!$E$32,B230&gt;graph!$E$20-graph!$E$32),0.25,0)))</f>
        <v>0</v>
      </c>
      <c r="L230" s="806" t="n">
        <f aca="false">IF(graph!$E$22=0,0,IF(graph!$E$2=0,20,IF(AND(B230&gt;graph!$E$22-graph!$E$32,B230&lt;graph!$E$22+graph!$E$32),0.25,0)))</f>
        <v>0</v>
      </c>
    </row>
    <row r="231" customFormat="false" ht="12.75" hidden="false" customHeight="false" outlineLevel="0" collapsed="false">
      <c r="B231" s="735" t="n">
        <f aca="false">IF(graph!$E$2=0,"",B230+graph!$E$32)</f>
        <v>21.1821228839055</v>
      </c>
      <c r="C231" s="805" t="e">
        <f aca="false">IF(graph!$E$2=0,20,IF(SUM(K231+L231=0),NA(),0.25))</f>
        <v>#N/A</v>
      </c>
      <c r="D231" s="321" t="e">
        <f aca="false">IF(graph!$E$2=0,20,IF(AND(B231&lt;graph!$E$10+graph!$E$32,B231&gt;graph!$E$10-graph!$E$32),0.25,NA()))</f>
        <v>#N/A</v>
      </c>
      <c r="K231" s="806" t="n">
        <f aca="false">IF(graph!$E$20=0,0,IF(graph!$E$2=0,20,IF(AND(B231&lt;graph!$E$20+graph!$E$32,B231&gt;graph!$E$20-graph!$E$32),0.25,0)))</f>
        <v>0</v>
      </c>
      <c r="L231" s="806" t="n">
        <f aca="false">IF(graph!$E$22=0,0,IF(graph!$E$2=0,20,IF(AND(B231&gt;graph!$E$22-graph!$E$32,B231&lt;graph!$E$22+graph!$E$32),0.25,0)))</f>
        <v>0</v>
      </c>
    </row>
    <row r="232" customFormat="false" ht="12.75" hidden="false" customHeight="false" outlineLevel="0" collapsed="false">
      <c r="B232" s="735" t="n">
        <f aca="false">IF(graph!$E$2=0,"",B231+graph!$E$32)</f>
        <v>21.1856146417082</v>
      </c>
      <c r="C232" s="805" t="e">
        <f aca="false">IF(graph!$E$2=0,20,IF(SUM(K232+L232=0),NA(),0.25))</f>
        <v>#N/A</v>
      </c>
      <c r="D232" s="321" t="e">
        <f aca="false">IF(graph!$E$2=0,20,IF(AND(B232&lt;graph!$E$10+graph!$E$32,B232&gt;graph!$E$10-graph!$E$32),0.25,NA()))</f>
        <v>#N/A</v>
      </c>
      <c r="K232" s="806" t="n">
        <f aca="false">IF(graph!$E$20=0,0,IF(graph!$E$2=0,20,IF(AND(B232&lt;graph!$E$20+graph!$E$32,B232&gt;graph!$E$20-graph!$E$32),0.25,0)))</f>
        <v>0</v>
      </c>
      <c r="L232" s="806" t="n">
        <f aca="false">IF(graph!$E$22=0,0,IF(graph!$E$2=0,20,IF(AND(B232&gt;graph!$E$22-graph!$E$32,B232&lt;graph!$E$22+graph!$E$32),0.25,0)))</f>
        <v>0</v>
      </c>
    </row>
    <row r="233" customFormat="false" ht="12.75" hidden="false" customHeight="false" outlineLevel="0" collapsed="false">
      <c r="B233" s="735" t="n">
        <f aca="false">IF(graph!$E$2=0,"",B232+graph!$E$32)</f>
        <v>21.1891063995109</v>
      </c>
      <c r="C233" s="805" t="e">
        <f aca="false">IF(graph!$E$2=0,20,IF(SUM(K233+L233=0),NA(),0.25))</f>
        <v>#N/A</v>
      </c>
      <c r="D233" s="321" t="e">
        <f aca="false">IF(graph!$E$2=0,20,IF(AND(B233&lt;graph!$E$10+graph!$E$32,B233&gt;graph!$E$10-graph!$E$32),0.25,NA()))</f>
        <v>#N/A</v>
      </c>
      <c r="K233" s="806" t="n">
        <f aca="false">IF(graph!$E$20=0,0,IF(graph!$E$2=0,20,IF(AND(B233&lt;graph!$E$20+graph!$E$32,B233&gt;graph!$E$20-graph!$E$32),0.25,0)))</f>
        <v>0</v>
      </c>
      <c r="L233" s="806" t="n">
        <f aca="false">IF(graph!$E$22=0,0,IF(graph!$E$2=0,20,IF(AND(B233&gt;graph!$E$22-graph!$E$32,B233&lt;graph!$E$22+graph!$E$32),0.25,0)))</f>
        <v>0</v>
      </c>
    </row>
    <row r="234" customFormat="false" ht="12.75" hidden="false" customHeight="false" outlineLevel="0" collapsed="false">
      <c r="B234" s="735" t="n">
        <f aca="false">IF(graph!$E$2=0,"",B233+graph!$E$32)</f>
        <v>21.1925981573136</v>
      </c>
      <c r="C234" s="805" t="e">
        <f aca="false">IF(graph!$E$2=0,20,IF(SUM(K234+L234=0),NA(),0.25))</f>
        <v>#N/A</v>
      </c>
      <c r="D234" s="321" t="e">
        <f aca="false">IF(graph!$E$2=0,20,IF(AND(B234&lt;graph!$E$10+graph!$E$32,B234&gt;graph!$E$10-graph!$E$32),0.25,NA()))</f>
        <v>#N/A</v>
      </c>
      <c r="K234" s="806" t="n">
        <f aca="false">IF(graph!$E$20=0,0,IF(graph!$E$2=0,20,IF(AND(B234&lt;graph!$E$20+graph!$E$32,B234&gt;graph!$E$20-graph!$E$32),0.25,0)))</f>
        <v>0</v>
      </c>
      <c r="L234" s="806" t="n">
        <f aca="false">IF(graph!$E$22=0,0,IF(graph!$E$2=0,20,IF(AND(B234&gt;graph!$E$22-graph!$E$32,B234&lt;graph!$E$22+graph!$E$32),0.25,0)))</f>
        <v>0</v>
      </c>
    </row>
    <row r="235" customFormat="false" ht="12.75" hidden="false" customHeight="false" outlineLevel="0" collapsed="false">
      <c r="B235" s="735" t="n">
        <f aca="false">IF(graph!$E$2=0,"",B234+graph!$E$32)</f>
        <v>21.1960899151163</v>
      </c>
      <c r="C235" s="805" t="e">
        <f aca="false">IF(graph!$E$2=0,20,IF(SUM(K235+L235=0),NA(),0.25))</f>
        <v>#N/A</v>
      </c>
      <c r="D235" s="321" t="e">
        <f aca="false">IF(graph!$E$2=0,20,IF(AND(B235&lt;graph!$E$10+graph!$E$32,B235&gt;graph!$E$10-graph!$E$32),0.25,NA()))</f>
        <v>#N/A</v>
      </c>
      <c r="K235" s="806" t="n">
        <f aca="false">IF(graph!$E$20=0,0,IF(graph!$E$2=0,20,IF(AND(B235&lt;graph!$E$20+graph!$E$32,B235&gt;graph!$E$20-graph!$E$32),0.25,0)))</f>
        <v>0</v>
      </c>
      <c r="L235" s="806" t="n">
        <f aca="false">IF(graph!$E$22=0,0,IF(graph!$E$2=0,20,IF(AND(B235&gt;graph!$E$22-graph!$E$32,B235&lt;graph!$E$22+graph!$E$32),0.25,0)))</f>
        <v>0</v>
      </c>
    </row>
    <row r="236" customFormat="false" ht="12.75" hidden="false" customHeight="false" outlineLevel="0" collapsed="false">
      <c r="B236" s="735" t="n">
        <f aca="false">IF(graph!$E$2=0,"",B235+graph!$E$32)</f>
        <v>21.1995816729191</v>
      </c>
      <c r="C236" s="805" t="e">
        <f aca="false">IF(graph!$E$2=0,20,IF(SUM(K236+L236=0),NA(),0.25))</f>
        <v>#N/A</v>
      </c>
      <c r="D236" s="321" t="e">
        <f aca="false">IF(graph!$E$2=0,20,IF(AND(B236&lt;graph!$E$10+graph!$E$32,B236&gt;graph!$E$10-graph!$E$32),0.25,NA()))</f>
        <v>#N/A</v>
      </c>
      <c r="K236" s="806" t="n">
        <f aca="false">IF(graph!$E$20=0,0,IF(graph!$E$2=0,20,IF(AND(B236&lt;graph!$E$20+graph!$E$32,B236&gt;graph!$E$20-graph!$E$32),0.25,0)))</f>
        <v>0</v>
      </c>
      <c r="L236" s="806" t="n">
        <f aca="false">IF(graph!$E$22=0,0,IF(graph!$E$2=0,20,IF(AND(B236&gt;graph!$E$22-graph!$E$32,B236&lt;graph!$E$22+graph!$E$32),0.25,0)))</f>
        <v>0</v>
      </c>
    </row>
    <row r="237" customFormat="false" ht="12.75" hidden="false" customHeight="false" outlineLevel="0" collapsed="false">
      <c r="B237" s="735" t="n">
        <f aca="false">IF(graph!$E$2=0,"",B236+graph!$E$32)</f>
        <v>21.2030734307218</v>
      </c>
      <c r="C237" s="805" t="e">
        <f aca="false">IF(graph!$E$2=0,20,IF(SUM(K237+L237=0),NA(),0.25))</f>
        <v>#N/A</v>
      </c>
      <c r="D237" s="321" t="e">
        <f aca="false">IF(graph!$E$2=0,20,IF(AND(B237&lt;graph!$E$10+graph!$E$32,B237&gt;graph!$E$10-graph!$E$32),0.25,NA()))</f>
        <v>#N/A</v>
      </c>
      <c r="K237" s="806" t="n">
        <f aca="false">IF(graph!$E$20=0,0,IF(graph!$E$2=0,20,IF(AND(B237&lt;graph!$E$20+graph!$E$32,B237&gt;graph!$E$20-graph!$E$32),0.25,0)))</f>
        <v>0</v>
      </c>
      <c r="L237" s="806" t="n">
        <f aca="false">IF(graph!$E$22=0,0,IF(graph!$E$2=0,20,IF(AND(B237&gt;graph!$E$22-graph!$E$32,B237&lt;graph!$E$22+graph!$E$32),0.25,0)))</f>
        <v>0</v>
      </c>
    </row>
    <row r="238" customFormat="false" ht="12.75" hidden="false" customHeight="false" outlineLevel="0" collapsed="false">
      <c r="B238" s="735" t="n">
        <f aca="false">IF(graph!$E$2=0,"",B237+graph!$E$32)</f>
        <v>21.2065651885245</v>
      </c>
      <c r="C238" s="805" t="e">
        <f aca="false">IF(graph!$E$2=0,20,IF(SUM(K238+L238=0),NA(),0.25))</f>
        <v>#N/A</v>
      </c>
      <c r="D238" s="321" t="e">
        <f aca="false">IF(graph!$E$2=0,20,IF(AND(B238&lt;graph!$E$10+graph!$E$32,B238&gt;graph!$E$10-graph!$E$32),0.25,NA()))</f>
        <v>#N/A</v>
      </c>
      <c r="K238" s="806" t="n">
        <f aca="false">IF(graph!$E$20=0,0,IF(graph!$E$2=0,20,IF(AND(B238&lt;graph!$E$20+graph!$E$32,B238&gt;graph!$E$20-graph!$E$32),0.25,0)))</f>
        <v>0</v>
      </c>
      <c r="L238" s="806" t="n">
        <f aca="false">IF(graph!$E$22=0,0,IF(graph!$E$2=0,20,IF(AND(B238&gt;graph!$E$22-graph!$E$32,B238&lt;graph!$E$22+graph!$E$32),0.25,0)))</f>
        <v>0</v>
      </c>
    </row>
    <row r="239" customFormat="false" ht="12.75" hidden="false" customHeight="false" outlineLevel="0" collapsed="false">
      <c r="B239" s="735" t="n">
        <f aca="false">IF(graph!$E$2=0,"",B238+graph!$E$32)</f>
        <v>21.2100569463272</v>
      </c>
      <c r="C239" s="805" t="e">
        <f aca="false">IF(graph!$E$2=0,20,IF(SUM(K239+L239=0),NA(),0.25))</f>
        <v>#N/A</v>
      </c>
      <c r="D239" s="321" t="e">
        <f aca="false">IF(graph!$E$2=0,20,IF(AND(B239&lt;graph!$E$10+graph!$E$32,B239&gt;graph!$E$10-graph!$E$32),0.25,NA()))</f>
        <v>#N/A</v>
      </c>
      <c r="K239" s="806" t="n">
        <f aca="false">IF(graph!$E$20=0,0,IF(graph!$E$2=0,20,IF(AND(B239&lt;graph!$E$20+graph!$E$32,B239&gt;graph!$E$20-graph!$E$32),0.25,0)))</f>
        <v>0</v>
      </c>
      <c r="L239" s="806" t="n">
        <f aca="false">IF(graph!$E$22=0,0,IF(graph!$E$2=0,20,IF(AND(B239&gt;graph!$E$22-graph!$E$32,B239&lt;graph!$E$22+graph!$E$32),0.25,0)))</f>
        <v>0</v>
      </c>
    </row>
    <row r="240" customFormat="false" ht="12.75" hidden="false" customHeight="false" outlineLevel="0" collapsed="false">
      <c r="B240" s="735" t="n">
        <f aca="false">IF(graph!$E$2=0,"",B239+graph!$E$32)</f>
        <v>21.2135487041299</v>
      </c>
      <c r="C240" s="805" t="e">
        <f aca="false">IF(graph!$E$2=0,20,IF(SUM(K240+L240=0),NA(),0.25))</f>
        <v>#N/A</v>
      </c>
      <c r="D240" s="321" t="e">
        <f aca="false">IF(graph!$E$2=0,20,IF(AND(B240&lt;graph!$E$10+graph!$E$32,B240&gt;graph!$E$10-graph!$E$32),0.25,NA()))</f>
        <v>#N/A</v>
      </c>
      <c r="K240" s="806" t="n">
        <f aca="false">IF(graph!$E$20=0,0,IF(graph!$E$2=0,20,IF(AND(B240&lt;graph!$E$20+graph!$E$32,B240&gt;graph!$E$20-graph!$E$32),0.25,0)))</f>
        <v>0</v>
      </c>
      <c r="L240" s="806" t="n">
        <f aca="false">IF(graph!$E$22=0,0,IF(graph!$E$2=0,20,IF(AND(B240&gt;graph!$E$22-graph!$E$32,B240&lt;graph!$E$22+graph!$E$32),0.25,0)))</f>
        <v>0</v>
      </c>
    </row>
    <row r="241" customFormat="false" ht="12.75" hidden="false" customHeight="false" outlineLevel="0" collapsed="false">
      <c r="B241" s="735" t="n">
        <f aca="false">IF(graph!$E$2=0,"",B240+graph!$E$32)</f>
        <v>21.2170404619326</v>
      </c>
      <c r="C241" s="805" t="e">
        <f aca="false">IF(graph!$E$2=0,20,IF(SUM(K241+L241=0),NA(),0.25))</f>
        <v>#N/A</v>
      </c>
      <c r="D241" s="321" t="e">
        <f aca="false">IF(graph!$E$2=0,20,IF(AND(B241&lt;graph!$E$10+graph!$E$32,B241&gt;graph!$E$10-graph!$E$32),0.25,NA()))</f>
        <v>#N/A</v>
      </c>
      <c r="K241" s="806" t="n">
        <f aca="false">IF(graph!$E$20=0,0,IF(graph!$E$2=0,20,IF(AND(B241&lt;graph!$E$20+graph!$E$32,B241&gt;graph!$E$20-graph!$E$32),0.25,0)))</f>
        <v>0</v>
      </c>
      <c r="L241" s="806" t="n">
        <f aca="false">IF(graph!$E$22=0,0,IF(graph!$E$2=0,20,IF(AND(B241&gt;graph!$E$22-graph!$E$32,B241&lt;graph!$E$22+graph!$E$32),0.25,0)))</f>
        <v>0</v>
      </c>
    </row>
    <row r="242" customFormat="false" ht="12.75" hidden="false" customHeight="false" outlineLevel="0" collapsed="false">
      <c r="B242" s="735" t="n">
        <f aca="false">IF(graph!$E$2=0,"",B241+graph!$E$32)</f>
        <v>21.2205322197353</v>
      </c>
      <c r="C242" s="805" t="e">
        <f aca="false">IF(graph!$E$2=0,20,IF(SUM(K242+L242=0),NA(),0.25))</f>
        <v>#N/A</v>
      </c>
      <c r="D242" s="321" t="e">
        <f aca="false">IF(graph!$E$2=0,20,IF(AND(B242&lt;graph!$E$10+graph!$E$32,B242&gt;graph!$E$10-graph!$E$32),0.25,NA()))</f>
        <v>#N/A</v>
      </c>
      <c r="K242" s="806" t="n">
        <f aca="false">IF(graph!$E$20=0,0,IF(graph!$E$2=0,20,IF(AND(B242&lt;graph!$E$20+graph!$E$32,B242&gt;graph!$E$20-graph!$E$32),0.25,0)))</f>
        <v>0</v>
      </c>
      <c r="L242" s="806" t="n">
        <f aca="false">IF(graph!$E$22=0,0,IF(graph!$E$2=0,20,IF(AND(B242&gt;graph!$E$22-graph!$E$32,B242&lt;graph!$E$22+graph!$E$32),0.25,0)))</f>
        <v>0</v>
      </c>
    </row>
    <row r="243" customFormat="false" ht="12.75" hidden="false" customHeight="false" outlineLevel="0" collapsed="false">
      <c r="B243" s="735" t="n">
        <f aca="false">IF(graph!$E$2=0,"",B242+graph!$E$32)</f>
        <v>21.224023977538</v>
      </c>
      <c r="C243" s="805" t="e">
        <f aca="false">IF(graph!$E$2=0,20,IF(SUM(K243+L243=0),NA(),0.25))</f>
        <v>#N/A</v>
      </c>
      <c r="D243" s="321" t="e">
        <f aca="false">IF(graph!$E$2=0,20,IF(AND(B243&lt;graph!$E$10+graph!$E$32,B243&gt;graph!$E$10-graph!$E$32),0.25,NA()))</f>
        <v>#N/A</v>
      </c>
      <c r="K243" s="806" t="n">
        <f aca="false">IF(graph!$E$20=0,0,IF(graph!$E$2=0,20,IF(AND(B243&lt;graph!$E$20+graph!$E$32,B243&gt;graph!$E$20-graph!$E$32),0.25,0)))</f>
        <v>0</v>
      </c>
      <c r="L243" s="806" t="n">
        <f aca="false">IF(graph!$E$22=0,0,IF(graph!$E$2=0,20,IF(AND(B243&gt;graph!$E$22-graph!$E$32,B243&lt;graph!$E$22+graph!$E$32),0.25,0)))</f>
        <v>0</v>
      </c>
    </row>
    <row r="244" customFormat="false" ht="12.75" hidden="false" customHeight="false" outlineLevel="0" collapsed="false">
      <c r="B244" s="735" t="n">
        <f aca="false">IF(graph!$E$2=0,"",B243+graph!$E$32)</f>
        <v>21.2275157353407</v>
      </c>
      <c r="C244" s="805" t="e">
        <f aca="false">IF(graph!$E$2=0,20,IF(SUM(K244+L244=0),NA(),0.25))</f>
        <v>#N/A</v>
      </c>
      <c r="D244" s="321" t="e">
        <f aca="false">IF(graph!$E$2=0,20,IF(AND(B244&lt;graph!$E$10+graph!$E$32,B244&gt;graph!$E$10-graph!$E$32),0.25,NA()))</f>
        <v>#N/A</v>
      </c>
      <c r="K244" s="806" t="n">
        <f aca="false">IF(graph!$E$20=0,0,IF(graph!$E$2=0,20,IF(AND(B244&lt;graph!$E$20+graph!$E$32,B244&gt;graph!$E$20-graph!$E$32),0.25,0)))</f>
        <v>0</v>
      </c>
      <c r="L244" s="806" t="n">
        <f aca="false">IF(graph!$E$22=0,0,IF(graph!$E$2=0,20,IF(AND(B244&gt;graph!$E$22-graph!$E$32,B244&lt;graph!$E$22+graph!$E$32),0.25,0)))</f>
        <v>0</v>
      </c>
    </row>
    <row r="245" customFormat="false" ht="12.75" hidden="false" customHeight="false" outlineLevel="0" collapsed="false">
      <c r="B245" s="735" t="n">
        <f aca="false">IF(graph!$E$2=0,"",B244+graph!$E$32)</f>
        <v>21.2310074931434</v>
      </c>
      <c r="C245" s="805" t="e">
        <f aca="false">IF(graph!$E$2=0,20,IF(SUM(K245+L245=0),NA(),0.25))</f>
        <v>#N/A</v>
      </c>
      <c r="D245" s="321" t="e">
        <f aca="false">IF(graph!$E$2=0,20,IF(AND(B245&lt;graph!$E$10+graph!$E$32,B245&gt;graph!$E$10-graph!$E$32),0.25,NA()))</f>
        <v>#N/A</v>
      </c>
      <c r="K245" s="806" t="n">
        <f aca="false">IF(graph!$E$20=0,0,IF(graph!$E$2=0,20,IF(AND(B245&lt;graph!$E$20+graph!$E$32,B245&gt;graph!$E$20-graph!$E$32),0.25,0)))</f>
        <v>0</v>
      </c>
      <c r="L245" s="806" t="n">
        <f aca="false">IF(graph!$E$22=0,0,IF(graph!$E$2=0,20,IF(AND(B245&gt;graph!$E$22-graph!$E$32,B245&lt;graph!$E$22+graph!$E$32),0.25,0)))</f>
        <v>0</v>
      </c>
    </row>
    <row r="246" customFormat="false" ht="12.75" hidden="false" customHeight="false" outlineLevel="0" collapsed="false">
      <c r="B246" s="735" t="n">
        <f aca="false">IF(graph!$E$2=0,"",B245+graph!$E$32)</f>
        <v>21.2344992509461</v>
      </c>
      <c r="C246" s="805" t="e">
        <f aca="false">IF(graph!$E$2=0,20,IF(SUM(K246+L246=0),NA(),0.25))</f>
        <v>#N/A</v>
      </c>
      <c r="D246" s="321" t="e">
        <f aca="false">IF(graph!$E$2=0,20,IF(AND(B246&lt;graph!$E$10+graph!$E$32,B246&gt;graph!$E$10-graph!$E$32),0.25,NA()))</f>
        <v>#N/A</v>
      </c>
      <c r="K246" s="806" t="n">
        <f aca="false">IF(graph!$E$20=0,0,IF(graph!$E$2=0,20,IF(AND(B246&lt;graph!$E$20+graph!$E$32,B246&gt;graph!$E$20-graph!$E$32),0.25,0)))</f>
        <v>0</v>
      </c>
      <c r="L246" s="806" t="n">
        <f aca="false">IF(graph!$E$22=0,0,IF(graph!$E$2=0,20,IF(AND(B246&gt;graph!$E$22-graph!$E$32,B246&lt;graph!$E$22+graph!$E$32),0.25,0)))</f>
        <v>0</v>
      </c>
    </row>
    <row r="247" customFormat="false" ht="12.75" hidden="false" customHeight="false" outlineLevel="0" collapsed="false">
      <c r="B247" s="735" t="n">
        <f aca="false">IF(graph!$E$2=0,"",B246+graph!$E$32)</f>
        <v>21.2379910087488</v>
      </c>
      <c r="C247" s="805" t="e">
        <f aca="false">IF(graph!$E$2=0,20,IF(SUM(K247+L247=0),NA(),0.25))</f>
        <v>#N/A</v>
      </c>
      <c r="D247" s="321" t="e">
        <f aca="false">IF(graph!$E$2=0,20,IF(AND(B247&lt;graph!$E$10+graph!$E$32,B247&gt;graph!$E$10-graph!$E$32),0.25,NA()))</f>
        <v>#N/A</v>
      </c>
      <c r="K247" s="806" t="n">
        <f aca="false">IF(graph!$E$20=0,0,IF(graph!$E$2=0,20,IF(AND(B247&lt;graph!$E$20+graph!$E$32,B247&gt;graph!$E$20-graph!$E$32),0.25,0)))</f>
        <v>0</v>
      </c>
      <c r="L247" s="806" t="n">
        <f aca="false">IF(graph!$E$22=0,0,IF(graph!$E$2=0,20,IF(AND(B247&gt;graph!$E$22-graph!$E$32,B247&lt;graph!$E$22+graph!$E$32),0.25,0)))</f>
        <v>0</v>
      </c>
    </row>
    <row r="248" customFormat="false" ht="12.75" hidden="false" customHeight="false" outlineLevel="0" collapsed="false">
      <c r="B248" s="735" t="n">
        <f aca="false">IF(graph!$E$2=0,"",B247+graph!$E$32)</f>
        <v>21.2414827665515</v>
      </c>
      <c r="C248" s="805" t="e">
        <f aca="false">IF(graph!$E$2=0,20,IF(SUM(K248+L248=0),NA(),0.25))</f>
        <v>#N/A</v>
      </c>
      <c r="D248" s="321" t="e">
        <f aca="false">IF(graph!$E$2=0,20,IF(AND(B248&lt;graph!$E$10+graph!$E$32,B248&gt;graph!$E$10-graph!$E$32),0.25,NA()))</f>
        <v>#N/A</v>
      </c>
      <c r="K248" s="806" t="n">
        <f aca="false">IF(graph!$E$20=0,0,IF(graph!$E$2=0,20,IF(AND(B248&lt;graph!$E$20+graph!$E$32,B248&gt;graph!$E$20-graph!$E$32),0.25,0)))</f>
        <v>0</v>
      </c>
      <c r="L248" s="806" t="n">
        <f aca="false">IF(graph!$E$22=0,0,IF(graph!$E$2=0,20,IF(AND(B248&gt;graph!$E$22-graph!$E$32,B248&lt;graph!$E$22+graph!$E$32),0.25,0)))</f>
        <v>0</v>
      </c>
    </row>
    <row r="249" customFormat="false" ht="12.75" hidden="false" customHeight="false" outlineLevel="0" collapsed="false">
      <c r="B249" s="735" t="n">
        <f aca="false">IF(graph!$E$2=0,"",B248+graph!$E$32)</f>
        <v>21.2449745243542</v>
      </c>
      <c r="C249" s="805" t="e">
        <f aca="false">IF(graph!$E$2=0,20,IF(SUM(K249+L249=0),NA(),0.25))</f>
        <v>#N/A</v>
      </c>
      <c r="D249" s="321" t="e">
        <f aca="false">IF(graph!$E$2=0,20,IF(AND(B249&lt;graph!$E$10+graph!$E$32,B249&gt;graph!$E$10-graph!$E$32),0.25,NA()))</f>
        <v>#N/A</v>
      </c>
      <c r="K249" s="806" t="n">
        <f aca="false">IF(graph!$E$20=0,0,IF(graph!$E$2=0,20,IF(AND(B249&lt;graph!$E$20+graph!$E$32,B249&gt;graph!$E$20-graph!$E$32),0.25,0)))</f>
        <v>0</v>
      </c>
      <c r="L249" s="806" t="n">
        <f aca="false">IF(graph!$E$22=0,0,IF(graph!$E$2=0,20,IF(AND(B249&gt;graph!$E$22-graph!$E$32,B249&lt;graph!$E$22+graph!$E$32),0.25,0)))</f>
        <v>0</v>
      </c>
    </row>
    <row r="250" customFormat="false" ht="12.75" hidden="false" customHeight="false" outlineLevel="0" collapsed="false">
      <c r="B250" s="735" t="n">
        <f aca="false">IF(graph!$E$2=0,"",B249+graph!$E$32)</f>
        <v>21.2484662821569</v>
      </c>
      <c r="C250" s="805" t="e">
        <f aca="false">IF(graph!$E$2=0,20,IF(SUM(K250+L250=0),NA(),0.25))</f>
        <v>#N/A</v>
      </c>
      <c r="D250" s="321" t="e">
        <f aca="false">IF(graph!$E$2=0,20,IF(AND(B250&lt;graph!$E$10+graph!$E$32,B250&gt;graph!$E$10-graph!$E$32),0.25,NA()))</f>
        <v>#N/A</v>
      </c>
      <c r="K250" s="806" t="n">
        <f aca="false">IF(graph!$E$20=0,0,IF(graph!$E$2=0,20,IF(AND(B250&lt;graph!$E$20+graph!$E$32,B250&gt;graph!$E$20-graph!$E$32),0.25,0)))</f>
        <v>0</v>
      </c>
      <c r="L250" s="806" t="n">
        <f aca="false">IF(graph!$E$22=0,0,IF(graph!$E$2=0,20,IF(AND(B250&gt;graph!$E$22-graph!$E$32,B250&lt;graph!$E$22+graph!$E$32),0.25,0)))</f>
        <v>0</v>
      </c>
    </row>
    <row r="251" customFormat="false" ht="12.75" hidden="false" customHeight="false" outlineLevel="0" collapsed="false">
      <c r="B251" s="735" t="n">
        <f aca="false">IF(graph!$E$2=0,"",B250+graph!$E$32)</f>
        <v>21.2519580399596</v>
      </c>
      <c r="C251" s="805" t="e">
        <f aca="false">IF(graph!$E$2=0,20,IF(SUM(K251+L251=0),NA(),0.25))</f>
        <v>#N/A</v>
      </c>
      <c r="D251" s="321" t="e">
        <f aca="false">IF(graph!$E$2=0,20,IF(AND(B251&lt;graph!$E$10+graph!$E$32,B251&gt;graph!$E$10-graph!$E$32),0.25,NA()))</f>
        <v>#N/A</v>
      </c>
      <c r="K251" s="806" t="n">
        <f aca="false">IF(graph!$E$20=0,0,IF(graph!$E$2=0,20,IF(AND(B251&lt;graph!$E$20+graph!$E$32,B251&gt;graph!$E$20-graph!$E$32),0.25,0)))</f>
        <v>0</v>
      </c>
      <c r="L251" s="806" t="n">
        <f aca="false">IF(graph!$E$22=0,0,IF(graph!$E$2=0,20,IF(AND(B251&gt;graph!$E$22-graph!$E$32,B251&lt;graph!$E$22+graph!$E$32),0.25,0)))</f>
        <v>0</v>
      </c>
    </row>
    <row r="252" customFormat="false" ht="12.75" hidden="false" customHeight="false" outlineLevel="0" collapsed="false">
      <c r="B252" s="735" t="n">
        <f aca="false">IF(graph!$E$2=0,"",B251+graph!$E$32)</f>
        <v>21.2554497977623</v>
      </c>
      <c r="C252" s="805" t="e">
        <f aca="false">IF(graph!$E$2=0,20,IF(SUM(K252+L252=0),NA(),0.25))</f>
        <v>#N/A</v>
      </c>
      <c r="D252" s="321" t="e">
        <f aca="false">IF(graph!$E$2=0,20,IF(AND(B252&lt;graph!$E$10+graph!$E$32,B252&gt;graph!$E$10-graph!$E$32),0.25,NA()))</f>
        <v>#N/A</v>
      </c>
      <c r="K252" s="806" t="n">
        <f aca="false">IF(graph!$E$20=0,0,IF(graph!$E$2=0,20,IF(AND(B252&lt;graph!$E$20+graph!$E$32,B252&gt;graph!$E$20-graph!$E$32),0.25,0)))</f>
        <v>0</v>
      </c>
      <c r="L252" s="806" t="n">
        <f aca="false">IF(graph!$E$22=0,0,IF(graph!$E$2=0,20,IF(AND(B252&gt;graph!$E$22-graph!$E$32,B252&lt;graph!$E$22+graph!$E$32),0.25,0)))</f>
        <v>0</v>
      </c>
    </row>
    <row r="253" customFormat="false" ht="12.75" hidden="false" customHeight="false" outlineLevel="0" collapsed="false">
      <c r="B253" s="735" t="n">
        <f aca="false">IF(graph!$E$2=0,"",B252+graph!$E$32)</f>
        <v>21.258941555565</v>
      </c>
      <c r="C253" s="805" t="e">
        <f aca="false">IF(graph!$E$2=0,20,IF(SUM(K253+L253=0),NA(),0.25))</f>
        <v>#N/A</v>
      </c>
      <c r="D253" s="321" t="e">
        <f aca="false">IF(graph!$E$2=0,20,IF(AND(B253&lt;graph!$E$10+graph!$E$32,B253&gt;graph!$E$10-graph!$E$32),0.25,NA()))</f>
        <v>#N/A</v>
      </c>
      <c r="K253" s="806" t="n">
        <f aca="false">IF(graph!$E$20=0,0,IF(graph!$E$2=0,20,IF(AND(B253&lt;graph!$E$20+graph!$E$32,B253&gt;graph!$E$20-graph!$E$32),0.25,0)))</f>
        <v>0</v>
      </c>
      <c r="L253" s="806" t="n">
        <f aca="false">IF(graph!$E$22=0,0,IF(graph!$E$2=0,20,IF(AND(B253&gt;graph!$E$22-graph!$E$32,B253&lt;graph!$E$22+graph!$E$32),0.25,0)))</f>
        <v>0</v>
      </c>
    </row>
    <row r="254" customFormat="false" ht="12.75" hidden="false" customHeight="false" outlineLevel="0" collapsed="false">
      <c r="B254" s="735" t="n">
        <f aca="false">IF(graph!$E$2=0,"",B253+graph!$E$32)</f>
        <v>21.2624333133677</v>
      </c>
      <c r="C254" s="805" t="e">
        <f aca="false">IF(graph!$E$2=0,20,IF(SUM(K254+L254=0),NA(),0.25))</f>
        <v>#N/A</v>
      </c>
      <c r="D254" s="321" t="e">
        <f aca="false">IF(graph!$E$2=0,20,IF(AND(B254&lt;graph!$E$10+graph!$E$32,B254&gt;graph!$E$10-graph!$E$32),0.25,NA()))</f>
        <v>#N/A</v>
      </c>
      <c r="K254" s="806" t="n">
        <f aca="false">IF(graph!$E$20=0,0,IF(graph!$E$2=0,20,IF(AND(B254&lt;graph!$E$20+graph!$E$32,B254&gt;graph!$E$20-graph!$E$32),0.25,0)))</f>
        <v>0</v>
      </c>
      <c r="L254" s="806" t="n">
        <f aca="false">IF(graph!$E$22=0,0,IF(graph!$E$2=0,20,IF(AND(B254&gt;graph!$E$22-graph!$E$32,B254&lt;graph!$E$22+graph!$E$32),0.25,0)))</f>
        <v>0</v>
      </c>
    </row>
    <row r="255" customFormat="false" ht="12.75" hidden="false" customHeight="false" outlineLevel="0" collapsed="false">
      <c r="B255" s="735" t="n">
        <f aca="false">IF(graph!$E$2=0,"",B254+graph!$E$32)</f>
        <v>21.2659250711704</v>
      </c>
      <c r="C255" s="805" t="e">
        <f aca="false">IF(graph!$E$2=0,20,IF(SUM(K255+L255=0),NA(),0.25))</f>
        <v>#N/A</v>
      </c>
      <c r="D255" s="321" t="e">
        <f aca="false">IF(graph!$E$2=0,20,IF(AND(B255&lt;graph!$E$10+graph!$E$32,B255&gt;graph!$E$10-graph!$E$32),0.25,NA()))</f>
        <v>#N/A</v>
      </c>
      <c r="K255" s="806" t="n">
        <f aca="false">IF(graph!$E$20=0,0,IF(graph!$E$2=0,20,IF(AND(B255&lt;graph!$E$20+graph!$E$32,B255&gt;graph!$E$20-graph!$E$32),0.25,0)))</f>
        <v>0</v>
      </c>
      <c r="L255" s="806" t="n">
        <f aca="false">IF(graph!$E$22=0,0,IF(graph!$E$2=0,20,IF(AND(B255&gt;graph!$E$22-graph!$E$32,B255&lt;graph!$E$22+graph!$E$32),0.25,0)))</f>
        <v>0</v>
      </c>
    </row>
    <row r="256" customFormat="false" ht="12.75" hidden="false" customHeight="false" outlineLevel="0" collapsed="false">
      <c r="B256" s="735" t="n">
        <f aca="false">IF(graph!$E$2=0,"",B255+graph!$E$32)</f>
        <v>21.2694168289731</v>
      </c>
      <c r="C256" s="805" t="e">
        <f aca="false">IF(graph!$E$2=0,20,IF(SUM(K256+L256=0),NA(),0.25))</f>
        <v>#N/A</v>
      </c>
      <c r="D256" s="321" t="e">
        <f aca="false">IF(graph!$E$2=0,20,IF(AND(B256&lt;graph!$E$10+graph!$E$32,B256&gt;graph!$E$10-graph!$E$32),0.25,NA()))</f>
        <v>#N/A</v>
      </c>
      <c r="K256" s="806" t="n">
        <f aca="false">IF(graph!$E$20=0,0,IF(graph!$E$2=0,20,IF(AND(B256&lt;graph!$E$20+graph!$E$32,B256&gt;graph!$E$20-graph!$E$32),0.25,0)))</f>
        <v>0</v>
      </c>
      <c r="L256" s="806" t="n">
        <f aca="false">IF(graph!$E$22=0,0,IF(graph!$E$2=0,20,IF(AND(B256&gt;graph!$E$22-graph!$E$32,B256&lt;graph!$E$22+graph!$E$32),0.25,0)))</f>
        <v>0</v>
      </c>
    </row>
    <row r="257" customFormat="false" ht="12.75" hidden="false" customHeight="false" outlineLevel="0" collapsed="false">
      <c r="B257" s="735" t="n">
        <f aca="false">IF(graph!$E$2=0,"",B256+graph!$E$32)</f>
        <v>21.2729085867758</v>
      </c>
      <c r="C257" s="805" t="e">
        <f aca="false">IF(graph!$E$2=0,20,IF(SUM(K257+L257=0),NA(),0.25))</f>
        <v>#N/A</v>
      </c>
      <c r="D257" s="321" t="e">
        <f aca="false">IF(graph!$E$2=0,20,IF(AND(B257&lt;graph!$E$10+graph!$E$32,B257&gt;graph!$E$10-graph!$E$32),0.25,NA()))</f>
        <v>#N/A</v>
      </c>
      <c r="K257" s="806" t="n">
        <f aca="false">IF(graph!$E$20=0,0,IF(graph!$E$2=0,20,IF(AND(B257&lt;graph!$E$20+graph!$E$32,B257&gt;graph!$E$20-graph!$E$32),0.25,0)))</f>
        <v>0</v>
      </c>
      <c r="L257" s="806" t="n">
        <f aca="false">IF(graph!$E$22=0,0,IF(graph!$E$2=0,20,IF(AND(B257&gt;graph!$E$22-graph!$E$32,B257&lt;graph!$E$22+graph!$E$32),0.25,0)))</f>
        <v>0</v>
      </c>
    </row>
    <row r="258" customFormat="false" ht="12.75" hidden="false" customHeight="false" outlineLevel="0" collapsed="false">
      <c r="B258" s="735" t="n">
        <f aca="false">IF(graph!$E$2=0,"",B257+graph!$E$32)</f>
        <v>21.2764003445785</v>
      </c>
      <c r="C258" s="805" t="e">
        <f aca="false">IF(graph!$E$2=0,20,IF(SUM(K258+L258=0),NA(),0.25))</f>
        <v>#N/A</v>
      </c>
      <c r="D258" s="321" t="e">
        <f aca="false">IF(graph!$E$2=0,20,IF(AND(B258&lt;graph!$E$10+graph!$E$32,B258&gt;graph!$E$10-graph!$E$32),0.25,NA()))</f>
        <v>#N/A</v>
      </c>
      <c r="K258" s="806" t="n">
        <f aca="false">IF(graph!$E$20=0,0,IF(graph!$E$2=0,20,IF(AND(B258&lt;graph!$E$20+graph!$E$32,B258&gt;graph!$E$20-graph!$E$32),0.25,0)))</f>
        <v>0</v>
      </c>
      <c r="L258" s="806" t="n">
        <f aca="false">IF(graph!$E$22=0,0,IF(graph!$E$2=0,20,IF(AND(B258&gt;graph!$E$22-graph!$E$32,B258&lt;graph!$E$22+graph!$E$32),0.25,0)))</f>
        <v>0</v>
      </c>
    </row>
    <row r="259" customFormat="false" ht="12.75" hidden="false" customHeight="false" outlineLevel="0" collapsed="false">
      <c r="B259" s="735" t="n">
        <f aca="false">IF(graph!$E$2=0,"",B258+graph!$E$32)</f>
        <v>21.2798921023812</v>
      </c>
      <c r="C259" s="805" t="e">
        <f aca="false">IF(graph!$E$2=0,20,IF(SUM(K259+L259=0),NA(),0.25))</f>
        <v>#N/A</v>
      </c>
      <c r="D259" s="321" t="e">
        <f aca="false">IF(graph!$E$2=0,20,IF(AND(B259&lt;graph!$E$10+graph!$E$32,B259&gt;graph!$E$10-graph!$E$32),0.25,NA()))</f>
        <v>#N/A</v>
      </c>
      <c r="K259" s="806" t="n">
        <f aca="false">IF(graph!$E$20=0,0,IF(graph!$E$2=0,20,IF(AND(B259&lt;graph!$E$20+graph!$E$32,B259&gt;graph!$E$20-graph!$E$32),0.25,0)))</f>
        <v>0</v>
      </c>
      <c r="L259" s="806" t="n">
        <f aca="false">IF(graph!$E$22=0,0,IF(graph!$E$2=0,20,IF(AND(B259&gt;graph!$E$22-graph!$E$32,B259&lt;graph!$E$22+graph!$E$32),0.25,0)))</f>
        <v>0</v>
      </c>
    </row>
    <row r="260" customFormat="false" ht="12.75" hidden="false" customHeight="false" outlineLevel="0" collapsed="false">
      <c r="B260" s="735" t="n">
        <f aca="false">IF(graph!$E$2=0,"",B259+graph!$E$32)</f>
        <v>21.2833838601839</v>
      </c>
      <c r="C260" s="805" t="e">
        <f aca="false">IF(graph!$E$2=0,20,IF(SUM(K260+L260=0),NA(),0.25))</f>
        <v>#N/A</v>
      </c>
      <c r="D260" s="321" t="e">
        <f aca="false">IF(graph!$E$2=0,20,IF(AND(B260&lt;graph!$E$10+graph!$E$32,B260&gt;graph!$E$10-graph!$E$32),0.25,NA()))</f>
        <v>#N/A</v>
      </c>
      <c r="K260" s="806" t="n">
        <f aca="false">IF(graph!$E$20=0,0,IF(graph!$E$2=0,20,IF(AND(B260&lt;graph!$E$20+graph!$E$32,B260&gt;graph!$E$20-graph!$E$32),0.25,0)))</f>
        <v>0</v>
      </c>
      <c r="L260" s="806" t="n">
        <f aca="false">IF(graph!$E$22=0,0,IF(graph!$E$2=0,20,IF(AND(B260&gt;graph!$E$22-graph!$E$32,B260&lt;graph!$E$22+graph!$E$32),0.25,0)))</f>
        <v>0</v>
      </c>
    </row>
    <row r="261" customFormat="false" ht="12.75" hidden="false" customHeight="false" outlineLevel="0" collapsed="false">
      <c r="B261" s="735" t="n">
        <f aca="false">IF(graph!$E$2=0,"",B260+graph!$E$32)</f>
        <v>21.2868756179866</v>
      </c>
      <c r="C261" s="805" t="e">
        <f aca="false">IF(graph!$E$2=0,20,IF(SUM(K261+L261=0),NA(),0.25))</f>
        <v>#N/A</v>
      </c>
      <c r="D261" s="321" t="e">
        <f aca="false">IF(graph!$E$2=0,20,IF(AND(B261&lt;graph!$E$10+graph!$E$32,B261&gt;graph!$E$10-graph!$E$32),0.25,NA()))</f>
        <v>#N/A</v>
      </c>
      <c r="K261" s="806" t="n">
        <f aca="false">IF(graph!$E$20=0,0,IF(graph!$E$2=0,20,IF(AND(B261&lt;graph!$E$20+graph!$E$32,B261&gt;graph!$E$20-graph!$E$32),0.25,0)))</f>
        <v>0</v>
      </c>
      <c r="L261" s="806" t="n">
        <f aca="false">IF(graph!$E$22=0,0,IF(graph!$E$2=0,20,IF(AND(B261&gt;graph!$E$22-graph!$E$32,B261&lt;graph!$E$22+graph!$E$32),0.25,0)))</f>
        <v>0</v>
      </c>
    </row>
    <row r="262" customFormat="false" ht="12.75" hidden="false" customHeight="false" outlineLevel="0" collapsed="false">
      <c r="B262" s="735" t="n">
        <f aca="false">IF(graph!$E$2=0,"",B261+graph!$E$32)</f>
        <v>21.2903673757893</v>
      </c>
      <c r="C262" s="805" t="e">
        <f aca="false">IF(graph!$E$2=0,20,IF(SUM(K262+L262=0),NA(),0.25))</f>
        <v>#N/A</v>
      </c>
      <c r="D262" s="321" t="e">
        <f aca="false">IF(graph!$E$2=0,20,IF(AND(B262&lt;graph!$E$10+graph!$E$32,B262&gt;graph!$E$10-graph!$E$32),0.25,NA()))</f>
        <v>#N/A</v>
      </c>
      <c r="K262" s="806" t="n">
        <f aca="false">IF(graph!$E$20=0,0,IF(graph!$E$2=0,20,IF(AND(B262&lt;graph!$E$20+graph!$E$32,B262&gt;graph!$E$20-graph!$E$32),0.25,0)))</f>
        <v>0</v>
      </c>
      <c r="L262" s="806" t="n">
        <f aca="false">IF(graph!$E$22=0,0,IF(graph!$E$2=0,20,IF(AND(B262&gt;graph!$E$22-graph!$E$32,B262&lt;graph!$E$22+graph!$E$32),0.25,0)))</f>
        <v>0</v>
      </c>
    </row>
    <row r="263" customFormat="false" ht="12.75" hidden="false" customHeight="false" outlineLevel="0" collapsed="false">
      <c r="B263" s="735" t="n">
        <f aca="false">IF(graph!$E$2=0,"",B262+graph!$E$32)</f>
        <v>21.293859133592</v>
      </c>
      <c r="C263" s="805" t="e">
        <f aca="false">IF(graph!$E$2=0,20,IF(SUM(K263+L263=0),NA(),0.25))</f>
        <v>#N/A</v>
      </c>
      <c r="D263" s="321" t="e">
        <f aca="false">IF(graph!$E$2=0,20,IF(AND(B263&lt;graph!$E$10+graph!$E$32,B263&gt;graph!$E$10-graph!$E$32),0.25,NA()))</f>
        <v>#N/A</v>
      </c>
      <c r="K263" s="806" t="n">
        <f aca="false">IF(graph!$E$20=0,0,IF(graph!$E$2=0,20,IF(AND(B263&lt;graph!$E$20+graph!$E$32,B263&gt;graph!$E$20-graph!$E$32),0.25,0)))</f>
        <v>0</v>
      </c>
      <c r="L263" s="806" t="n">
        <f aca="false">IF(graph!$E$22=0,0,IF(graph!$E$2=0,20,IF(AND(B263&gt;graph!$E$22-graph!$E$32,B263&lt;graph!$E$22+graph!$E$32),0.25,0)))</f>
        <v>0</v>
      </c>
    </row>
    <row r="264" customFormat="false" ht="12.75" hidden="false" customHeight="false" outlineLevel="0" collapsed="false">
      <c r="B264" s="735" t="n">
        <f aca="false">IF(graph!$E$2=0,"",B263+graph!$E$32)</f>
        <v>21.2973508913947</v>
      </c>
      <c r="C264" s="805" t="e">
        <f aca="false">IF(graph!$E$2=0,20,IF(SUM(K264+L264=0),NA(),0.25))</f>
        <v>#N/A</v>
      </c>
      <c r="D264" s="321" t="e">
        <f aca="false">IF(graph!$E$2=0,20,IF(AND(B264&lt;graph!$E$10+graph!$E$32,B264&gt;graph!$E$10-graph!$E$32),0.25,NA()))</f>
        <v>#N/A</v>
      </c>
      <c r="K264" s="806" t="n">
        <f aca="false">IF(graph!$E$20=0,0,IF(graph!$E$2=0,20,IF(AND(B264&lt;graph!$E$20+graph!$E$32,B264&gt;graph!$E$20-graph!$E$32),0.25,0)))</f>
        <v>0</v>
      </c>
      <c r="L264" s="806" t="n">
        <f aca="false">IF(graph!$E$22=0,0,IF(graph!$E$2=0,20,IF(AND(B264&gt;graph!$E$22-graph!$E$32,B264&lt;graph!$E$22+graph!$E$32),0.25,0)))</f>
        <v>0</v>
      </c>
    </row>
    <row r="265" customFormat="false" ht="12.75" hidden="false" customHeight="false" outlineLevel="0" collapsed="false">
      <c r="B265" s="735" t="n">
        <f aca="false">IF(graph!$E$2=0,"",B264+graph!$E$32)</f>
        <v>21.3008426491974</v>
      </c>
      <c r="C265" s="805" t="e">
        <f aca="false">IF(graph!$E$2=0,20,IF(SUM(K265+L265=0),NA(),0.25))</f>
        <v>#N/A</v>
      </c>
      <c r="D265" s="321" t="e">
        <f aca="false">IF(graph!$E$2=0,20,IF(AND(B265&lt;graph!$E$10+graph!$E$32,B265&gt;graph!$E$10-graph!$E$32),0.25,NA()))</f>
        <v>#N/A</v>
      </c>
      <c r="K265" s="806" t="n">
        <f aca="false">IF(graph!$E$20=0,0,IF(graph!$E$2=0,20,IF(AND(B265&lt;graph!$E$20+graph!$E$32,B265&gt;graph!$E$20-graph!$E$32),0.25,0)))</f>
        <v>0</v>
      </c>
      <c r="L265" s="806" t="n">
        <f aca="false">IF(graph!$E$22=0,0,IF(graph!$E$2=0,20,IF(AND(B265&gt;graph!$E$22-graph!$E$32,B265&lt;graph!$E$22+graph!$E$32),0.25,0)))</f>
        <v>0</v>
      </c>
    </row>
    <row r="266" customFormat="false" ht="12.75" hidden="false" customHeight="false" outlineLevel="0" collapsed="false">
      <c r="B266" s="735" t="n">
        <f aca="false">IF(graph!$E$2=0,"",B265+graph!$E$32)</f>
        <v>21.3043344070001</v>
      </c>
      <c r="C266" s="805" t="e">
        <f aca="false">IF(graph!$E$2=0,20,IF(SUM(K266+L266=0),NA(),0.25))</f>
        <v>#N/A</v>
      </c>
      <c r="D266" s="321" t="e">
        <f aca="false">IF(graph!$E$2=0,20,IF(AND(B266&lt;graph!$E$10+graph!$E$32,B266&gt;graph!$E$10-graph!$E$32),0.25,NA()))</f>
        <v>#N/A</v>
      </c>
      <c r="K266" s="806" t="n">
        <f aca="false">IF(graph!$E$20=0,0,IF(graph!$E$2=0,20,IF(AND(B266&lt;graph!$E$20+graph!$E$32,B266&gt;graph!$E$20-graph!$E$32),0.25,0)))</f>
        <v>0</v>
      </c>
      <c r="L266" s="806" t="n">
        <f aca="false">IF(graph!$E$22=0,0,IF(graph!$E$2=0,20,IF(AND(B266&gt;graph!$E$22-graph!$E$32,B266&lt;graph!$E$22+graph!$E$32),0.25,0)))</f>
        <v>0</v>
      </c>
    </row>
    <row r="267" customFormat="false" ht="12.75" hidden="false" customHeight="false" outlineLevel="0" collapsed="false">
      <c r="B267" s="735" t="n">
        <f aca="false">IF(graph!$E$2=0,"",B266+graph!$E$32)</f>
        <v>21.3078261648028</v>
      </c>
      <c r="C267" s="805" t="e">
        <f aca="false">IF(graph!$E$2=0,20,IF(SUM(K267+L267=0),NA(),0.25))</f>
        <v>#N/A</v>
      </c>
      <c r="D267" s="321" t="e">
        <f aca="false">IF(graph!$E$2=0,20,IF(AND(B267&lt;graph!$E$10+graph!$E$32,B267&gt;graph!$E$10-graph!$E$32),0.25,NA()))</f>
        <v>#N/A</v>
      </c>
      <c r="K267" s="806" t="n">
        <f aca="false">IF(graph!$E$20=0,0,IF(graph!$E$2=0,20,IF(AND(B267&lt;graph!$E$20+graph!$E$32,B267&gt;graph!$E$20-graph!$E$32),0.25,0)))</f>
        <v>0</v>
      </c>
      <c r="L267" s="806" t="n">
        <f aca="false">IF(graph!$E$22=0,0,IF(graph!$E$2=0,20,IF(AND(B267&gt;graph!$E$22-graph!$E$32,B267&lt;graph!$E$22+graph!$E$32),0.25,0)))</f>
        <v>0</v>
      </c>
    </row>
    <row r="268" customFormat="false" ht="12.75" hidden="false" customHeight="false" outlineLevel="0" collapsed="false">
      <c r="B268" s="735" t="n">
        <f aca="false">IF(graph!$E$2=0,"",B267+graph!$E$32)</f>
        <v>21.3113179226055</v>
      </c>
      <c r="C268" s="805" t="e">
        <f aca="false">IF(graph!$E$2=0,20,IF(SUM(K268+L268=0),NA(),0.25))</f>
        <v>#N/A</v>
      </c>
      <c r="D268" s="321" t="e">
        <f aca="false">IF(graph!$E$2=0,20,IF(AND(B268&lt;graph!$E$10+graph!$E$32,B268&gt;graph!$E$10-graph!$E$32),0.25,NA()))</f>
        <v>#N/A</v>
      </c>
      <c r="K268" s="806" t="n">
        <f aca="false">IF(graph!$E$20=0,0,IF(graph!$E$2=0,20,IF(AND(B268&lt;graph!$E$20+graph!$E$32,B268&gt;graph!$E$20-graph!$E$32),0.25,0)))</f>
        <v>0</v>
      </c>
      <c r="L268" s="806" t="n">
        <f aca="false">IF(graph!$E$22=0,0,IF(graph!$E$2=0,20,IF(AND(B268&gt;graph!$E$22-graph!$E$32,B268&lt;graph!$E$22+graph!$E$32),0.25,0)))</f>
        <v>0</v>
      </c>
    </row>
    <row r="269" customFormat="false" ht="12.75" hidden="false" customHeight="false" outlineLevel="0" collapsed="false">
      <c r="B269" s="735" t="n">
        <f aca="false">IF(graph!$E$2=0,"",B268+graph!$E$32)</f>
        <v>21.3148096804082</v>
      </c>
      <c r="C269" s="805" t="e">
        <f aca="false">IF(graph!$E$2=0,20,IF(SUM(K269+L269=0),NA(),0.25))</f>
        <v>#N/A</v>
      </c>
      <c r="D269" s="321" t="e">
        <f aca="false">IF(graph!$E$2=0,20,IF(AND(B269&lt;graph!$E$10+graph!$E$32,B269&gt;graph!$E$10-graph!$E$32),0.25,NA()))</f>
        <v>#N/A</v>
      </c>
      <c r="K269" s="806" t="n">
        <f aca="false">IF(graph!$E$20=0,0,IF(graph!$E$2=0,20,IF(AND(B269&lt;graph!$E$20+graph!$E$32,B269&gt;graph!$E$20-graph!$E$32),0.25,0)))</f>
        <v>0</v>
      </c>
      <c r="L269" s="806" t="n">
        <f aca="false">IF(graph!$E$22=0,0,IF(graph!$E$2=0,20,IF(AND(B269&gt;graph!$E$22-graph!$E$32,B269&lt;graph!$E$22+graph!$E$32),0.25,0)))</f>
        <v>0</v>
      </c>
    </row>
    <row r="270" customFormat="false" ht="12.75" hidden="false" customHeight="false" outlineLevel="0" collapsed="false">
      <c r="B270" s="735" t="n">
        <f aca="false">IF(graph!$E$2=0,"",B269+graph!$E$32)</f>
        <v>21.3183014382109</v>
      </c>
      <c r="C270" s="805" t="e">
        <f aca="false">IF(graph!$E$2=0,20,IF(SUM(K270+L270=0),NA(),0.25))</f>
        <v>#N/A</v>
      </c>
      <c r="D270" s="321" t="e">
        <f aca="false">IF(graph!$E$2=0,20,IF(AND(B270&lt;graph!$E$10+graph!$E$32,B270&gt;graph!$E$10-graph!$E$32),0.25,NA()))</f>
        <v>#N/A</v>
      </c>
      <c r="K270" s="806" t="n">
        <f aca="false">IF(graph!$E$20=0,0,IF(graph!$E$2=0,20,IF(AND(B270&lt;graph!$E$20+graph!$E$32,B270&gt;graph!$E$20-graph!$E$32),0.25,0)))</f>
        <v>0</v>
      </c>
      <c r="L270" s="806" t="n">
        <f aca="false">IF(graph!$E$22=0,0,IF(graph!$E$2=0,20,IF(AND(B270&gt;graph!$E$22-graph!$E$32,B270&lt;graph!$E$22+graph!$E$32),0.25,0)))</f>
        <v>0</v>
      </c>
    </row>
    <row r="271" customFormat="false" ht="12.75" hidden="false" customHeight="false" outlineLevel="0" collapsed="false">
      <c r="B271" s="735" t="n">
        <f aca="false">IF(graph!$E$2=0,"",B270+graph!$E$32)</f>
        <v>21.3217931960136</v>
      </c>
      <c r="C271" s="805" t="e">
        <f aca="false">IF(graph!$E$2=0,20,IF(SUM(K271+L271=0),NA(),0.25))</f>
        <v>#N/A</v>
      </c>
      <c r="D271" s="321" t="e">
        <f aca="false">IF(graph!$E$2=0,20,IF(AND(B271&lt;graph!$E$10+graph!$E$32,B271&gt;graph!$E$10-graph!$E$32),0.25,NA()))</f>
        <v>#N/A</v>
      </c>
      <c r="K271" s="806" t="n">
        <f aca="false">IF(graph!$E$20=0,0,IF(graph!$E$2=0,20,IF(AND(B271&lt;graph!$E$20+graph!$E$32,B271&gt;graph!$E$20-graph!$E$32),0.25,0)))</f>
        <v>0</v>
      </c>
      <c r="L271" s="806" t="n">
        <f aca="false">IF(graph!$E$22=0,0,IF(graph!$E$2=0,20,IF(AND(B271&gt;graph!$E$22-graph!$E$32,B271&lt;graph!$E$22+graph!$E$32),0.25,0)))</f>
        <v>0</v>
      </c>
    </row>
    <row r="272" customFormat="false" ht="12.75" hidden="false" customHeight="false" outlineLevel="0" collapsed="false">
      <c r="B272" s="735" t="n">
        <f aca="false">IF(graph!$E$2=0,"",B271+graph!$E$32)</f>
        <v>21.3252849538163</v>
      </c>
      <c r="C272" s="805" t="e">
        <f aca="false">IF(graph!$E$2=0,20,IF(SUM(K272+L272=0),NA(),0.25))</f>
        <v>#N/A</v>
      </c>
      <c r="D272" s="321" t="e">
        <f aca="false">IF(graph!$E$2=0,20,IF(AND(B272&lt;graph!$E$10+graph!$E$32,B272&gt;graph!$E$10-graph!$E$32),0.25,NA()))</f>
        <v>#N/A</v>
      </c>
      <c r="K272" s="806" t="n">
        <f aca="false">IF(graph!$E$20=0,0,IF(graph!$E$2=0,20,IF(AND(B272&lt;graph!$E$20+graph!$E$32,B272&gt;graph!$E$20-graph!$E$32),0.25,0)))</f>
        <v>0</v>
      </c>
      <c r="L272" s="806" t="n">
        <f aca="false">IF(graph!$E$22=0,0,IF(graph!$E$2=0,20,IF(AND(B272&gt;graph!$E$22-graph!$E$32,B272&lt;graph!$E$22+graph!$E$32),0.25,0)))</f>
        <v>0</v>
      </c>
    </row>
    <row r="273" customFormat="false" ht="12.75" hidden="false" customHeight="false" outlineLevel="0" collapsed="false">
      <c r="B273" s="735" t="n">
        <f aca="false">IF(graph!$E$2=0,"",B272+graph!$E$32)</f>
        <v>21.3287767116191</v>
      </c>
      <c r="C273" s="805" t="e">
        <f aca="false">IF(graph!$E$2=0,20,IF(SUM(K273+L273=0),NA(),0.25))</f>
        <v>#N/A</v>
      </c>
      <c r="D273" s="321" t="e">
        <f aca="false">IF(graph!$E$2=0,20,IF(AND(B273&lt;graph!$E$10+graph!$E$32,B273&gt;graph!$E$10-graph!$E$32),0.25,NA()))</f>
        <v>#N/A</v>
      </c>
      <c r="K273" s="806" t="n">
        <f aca="false">IF(graph!$E$20=0,0,IF(graph!$E$2=0,20,IF(AND(B273&lt;graph!$E$20+graph!$E$32,B273&gt;graph!$E$20-graph!$E$32),0.25,0)))</f>
        <v>0</v>
      </c>
      <c r="L273" s="806" t="n">
        <f aca="false">IF(graph!$E$22=0,0,IF(graph!$E$2=0,20,IF(AND(B273&gt;graph!$E$22-graph!$E$32,B273&lt;graph!$E$22+graph!$E$32),0.25,0)))</f>
        <v>0</v>
      </c>
    </row>
    <row r="274" customFormat="false" ht="12.75" hidden="false" customHeight="false" outlineLevel="0" collapsed="false">
      <c r="B274" s="735" t="n">
        <f aca="false">IF(graph!$E$2=0,"",B273+graph!$E$32)</f>
        <v>21.3322684694218</v>
      </c>
      <c r="C274" s="805" t="e">
        <f aca="false">IF(graph!$E$2=0,20,IF(SUM(K274+L274=0),NA(),0.25))</f>
        <v>#N/A</v>
      </c>
      <c r="D274" s="321" t="e">
        <f aca="false">IF(graph!$E$2=0,20,IF(AND(B274&lt;graph!$E$10+graph!$E$32,B274&gt;graph!$E$10-graph!$E$32),0.25,NA()))</f>
        <v>#N/A</v>
      </c>
      <c r="K274" s="806" t="n">
        <f aca="false">IF(graph!$E$20=0,0,IF(graph!$E$2=0,20,IF(AND(B274&lt;graph!$E$20+graph!$E$32,B274&gt;graph!$E$20-graph!$E$32),0.25,0)))</f>
        <v>0</v>
      </c>
      <c r="L274" s="806" t="n">
        <f aca="false">IF(graph!$E$22=0,0,IF(graph!$E$2=0,20,IF(AND(B274&gt;graph!$E$22-graph!$E$32,B274&lt;graph!$E$22+graph!$E$32),0.25,0)))</f>
        <v>0</v>
      </c>
    </row>
    <row r="275" customFormat="false" ht="12.75" hidden="false" customHeight="false" outlineLevel="0" collapsed="false">
      <c r="B275" s="735" t="n">
        <f aca="false">IF(graph!$E$2=0,"",B274+graph!$E$32)</f>
        <v>21.3357602272245</v>
      </c>
      <c r="C275" s="805" t="e">
        <f aca="false">IF(graph!$E$2=0,20,IF(SUM(K275+L275=0),NA(),0.25))</f>
        <v>#N/A</v>
      </c>
      <c r="D275" s="321" t="e">
        <f aca="false">IF(graph!$E$2=0,20,IF(AND(B275&lt;graph!$E$10+graph!$E$32,B275&gt;graph!$E$10-graph!$E$32),0.25,NA()))</f>
        <v>#N/A</v>
      </c>
      <c r="K275" s="806" t="n">
        <f aca="false">IF(graph!$E$20=0,0,IF(graph!$E$2=0,20,IF(AND(B275&lt;graph!$E$20+graph!$E$32,B275&gt;graph!$E$20-graph!$E$32),0.25,0)))</f>
        <v>0</v>
      </c>
      <c r="L275" s="806" t="n">
        <f aca="false">IF(graph!$E$22=0,0,IF(graph!$E$2=0,20,IF(AND(B275&gt;graph!$E$22-graph!$E$32,B275&lt;graph!$E$22+graph!$E$32),0.25,0)))</f>
        <v>0</v>
      </c>
    </row>
    <row r="276" customFormat="false" ht="12.75" hidden="false" customHeight="false" outlineLevel="0" collapsed="false">
      <c r="B276" s="735" t="n">
        <f aca="false">IF(graph!$E$2=0,"",B275+graph!$E$32)</f>
        <v>21.3392519850272</v>
      </c>
      <c r="C276" s="805" t="e">
        <f aca="false">IF(graph!$E$2=0,20,IF(SUM(K276+L276=0),NA(),0.25))</f>
        <v>#N/A</v>
      </c>
      <c r="D276" s="321" t="e">
        <f aca="false">IF(graph!$E$2=0,20,IF(AND(B276&lt;graph!$E$10+graph!$E$32,B276&gt;graph!$E$10-graph!$E$32),0.25,NA()))</f>
        <v>#N/A</v>
      </c>
      <c r="K276" s="806" t="n">
        <f aca="false">IF(graph!$E$20=0,0,IF(graph!$E$2=0,20,IF(AND(B276&lt;graph!$E$20+graph!$E$32,B276&gt;graph!$E$20-graph!$E$32),0.25,0)))</f>
        <v>0</v>
      </c>
      <c r="L276" s="806" t="n">
        <f aca="false">IF(graph!$E$22=0,0,IF(graph!$E$2=0,20,IF(AND(B276&gt;graph!$E$22-graph!$E$32,B276&lt;graph!$E$22+graph!$E$32),0.25,0)))</f>
        <v>0</v>
      </c>
    </row>
    <row r="277" customFormat="false" ht="12.75" hidden="false" customHeight="false" outlineLevel="0" collapsed="false">
      <c r="B277" s="735" t="n">
        <f aca="false">IF(graph!$E$2=0,"",B276+graph!$E$32)</f>
        <v>21.3427437428299</v>
      </c>
      <c r="C277" s="805" t="e">
        <f aca="false">IF(graph!$E$2=0,20,IF(SUM(K277+L277=0),NA(),0.25))</f>
        <v>#N/A</v>
      </c>
      <c r="D277" s="321" t="e">
        <f aca="false">IF(graph!$E$2=0,20,IF(AND(B277&lt;graph!$E$10+graph!$E$32,B277&gt;graph!$E$10-graph!$E$32),0.25,NA()))</f>
        <v>#N/A</v>
      </c>
      <c r="K277" s="806" t="n">
        <f aca="false">IF(graph!$E$20=0,0,IF(graph!$E$2=0,20,IF(AND(B277&lt;graph!$E$20+graph!$E$32,B277&gt;graph!$E$20-graph!$E$32),0.25,0)))</f>
        <v>0</v>
      </c>
      <c r="L277" s="806" t="n">
        <f aca="false">IF(graph!$E$22=0,0,IF(graph!$E$2=0,20,IF(AND(B277&gt;graph!$E$22-graph!$E$32,B277&lt;graph!$E$22+graph!$E$32),0.25,0)))</f>
        <v>0</v>
      </c>
    </row>
    <row r="278" customFormat="false" ht="12.75" hidden="false" customHeight="false" outlineLevel="0" collapsed="false">
      <c r="B278" s="735" t="n">
        <f aca="false">IF(graph!$E$2=0,"",B277+graph!$E$32)</f>
        <v>21.3462355006326</v>
      </c>
      <c r="C278" s="805" t="e">
        <f aca="false">IF(graph!$E$2=0,20,IF(SUM(K278+L278=0),NA(),0.25))</f>
        <v>#N/A</v>
      </c>
      <c r="D278" s="321" t="e">
        <f aca="false">IF(graph!$E$2=0,20,IF(AND(B278&lt;graph!$E$10+graph!$E$32,B278&gt;graph!$E$10-graph!$E$32),0.25,NA()))</f>
        <v>#N/A</v>
      </c>
      <c r="K278" s="806" t="n">
        <f aca="false">IF(graph!$E$20=0,0,IF(graph!$E$2=0,20,IF(AND(B278&lt;graph!$E$20+graph!$E$32,B278&gt;graph!$E$20-graph!$E$32),0.25,0)))</f>
        <v>0</v>
      </c>
      <c r="L278" s="806" t="n">
        <f aca="false">IF(graph!$E$22=0,0,IF(graph!$E$2=0,20,IF(AND(B278&gt;graph!$E$22-graph!$E$32,B278&lt;graph!$E$22+graph!$E$32),0.25,0)))</f>
        <v>0</v>
      </c>
    </row>
    <row r="279" customFormat="false" ht="12.75" hidden="false" customHeight="false" outlineLevel="0" collapsed="false">
      <c r="B279" s="735" t="n">
        <f aca="false">IF(graph!$E$2=0,"",B278+graph!$E$32)</f>
        <v>21.3497272584353</v>
      </c>
      <c r="C279" s="805" t="e">
        <f aca="false">IF(graph!$E$2=0,20,IF(SUM(K279+L279=0),NA(),0.25))</f>
        <v>#N/A</v>
      </c>
      <c r="D279" s="321" t="e">
        <f aca="false">IF(graph!$E$2=0,20,IF(AND(B279&lt;graph!$E$10+graph!$E$32,B279&gt;graph!$E$10-graph!$E$32),0.25,NA()))</f>
        <v>#N/A</v>
      </c>
      <c r="K279" s="806" t="n">
        <f aca="false">IF(graph!$E$20=0,0,IF(graph!$E$2=0,20,IF(AND(B279&lt;graph!$E$20+graph!$E$32,B279&gt;graph!$E$20-graph!$E$32),0.25,0)))</f>
        <v>0</v>
      </c>
      <c r="L279" s="806" t="n">
        <f aca="false">IF(graph!$E$22=0,0,IF(graph!$E$2=0,20,IF(AND(B279&gt;graph!$E$22-graph!$E$32,B279&lt;graph!$E$22+graph!$E$32),0.25,0)))</f>
        <v>0</v>
      </c>
    </row>
    <row r="280" customFormat="false" ht="12.75" hidden="false" customHeight="false" outlineLevel="0" collapsed="false">
      <c r="B280" s="735" t="n">
        <f aca="false">IF(graph!$E$2=0,"",B279+graph!$E$32)</f>
        <v>21.353219016238</v>
      </c>
      <c r="C280" s="805" t="e">
        <f aca="false">IF(graph!$E$2=0,20,IF(SUM(K280+L280=0),NA(),0.25))</f>
        <v>#N/A</v>
      </c>
      <c r="D280" s="321" t="e">
        <f aca="false">IF(graph!$E$2=0,20,IF(AND(B280&lt;graph!$E$10+graph!$E$32,B280&gt;graph!$E$10-graph!$E$32),0.25,NA()))</f>
        <v>#N/A</v>
      </c>
      <c r="K280" s="806" t="n">
        <f aca="false">IF(graph!$E$20=0,0,IF(graph!$E$2=0,20,IF(AND(B280&lt;graph!$E$20+graph!$E$32,B280&gt;graph!$E$20-graph!$E$32),0.25,0)))</f>
        <v>0</v>
      </c>
      <c r="L280" s="806" t="n">
        <f aca="false">IF(graph!$E$22=0,0,IF(graph!$E$2=0,20,IF(AND(B280&gt;graph!$E$22-graph!$E$32,B280&lt;graph!$E$22+graph!$E$32),0.25,0)))</f>
        <v>0</v>
      </c>
    </row>
    <row r="281" customFormat="false" ht="12.75" hidden="false" customHeight="false" outlineLevel="0" collapsed="false">
      <c r="B281" s="735" t="n">
        <f aca="false">IF(graph!$E$2=0,"",B280+graph!$E$32)</f>
        <v>21.3567107740407</v>
      </c>
      <c r="C281" s="805" t="e">
        <f aca="false">IF(graph!$E$2=0,20,IF(SUM(K281+L281=0),NA(),0.25))</f>
        <v>#N/A</v>
      </c>
      <c r="D281" s="321" t="e">
        <f aca="false">IF(graph!$E$2=0,20,IF(AND(B281&lt;graph!$E$10+graph!$E$32,B281&gt;graph!$E$10-graph!$E$32),0.25,NA()))</f>
        <v>#N/A</v>
      </c>
      <c r="K281" s="806" t="n">
        <f aca="false">IF(graph!$E$20=0,0,IF(graph!$E$2=0,20,IF(AND(B281&lt;graph!$E$20+graph!$E$32,B281&gt;graph!$E$20-graph!$E$32),0.25,0)))</f>
        <v>0</v>
      </c>
      <c r="L281" s="806" t="n">
        <f aca="false">IF(graph!$E$22=0,0,IF(graph!$E$2=0,20,IF(AND(B281&gt;graph!$E$22-graph!$E$32,B281&lt;graph!$E$22+graph!$E$32),0.25,0)))</f>
        <v>0</v>
      </c>
    </row>
    <row r="282" customFormat="false" ht="12.75" hidden="false" customHeight="false" outlineLevel="0" collapsed="false">
      <c r="B282" s="735" t="n">
        <f aca="false">IF(graph!$E$2=0,"",B281+graph!$E$32)</f>
        <v>21.3602025318434</v>
      </c>
      <c r="C282" s="805" t="e">
        <f aca="false">IF(graph!$E$2=0,20,IF(SUM(K282+L282=0),NA(),0.25))</f>
        <v>#N/A</v>
      </c>
      <c r="D282" s="321" t="e">
        <f aca="false">IF(graph!$E$2=0,20,IF(AND(B282&lt;graph!$E$10+graph!$E$32,B282&gt;graph!$E$10-graph!$E$32),0.25,NA()))</f>
        <v>#N/A</v>
      </c>
      <c r="K282" s="806" t="n">
        <f aca="false">IF(graph!$E$20=0,0,IF(graph!$E$2=0,20,IF(AND(B282&lt;graph!$E$20+graph!$E$32,B282&gt;graph!$E$20-graph!$E$32),0.25,0)))</f>
        <v>0</v>
      </c>
      <c r="L282" s="806" t="n">
        <f aca="false">IF(graph!$E$22=0,0,IF(graph!$E$2=0,20,IF(AND(B282&gt;graph!$E$22-graph!$E$32,B282&lt;graph!$E$22+graph!$E$32),0.25,0)))</f>
        <v>0</v>
      </c>
    </row>
    <row r="283" customFormat="false" ht="12.75" hidden="false" customHeight="false" outlineLevel="0" collapsed="false">
      <c r="B283" s="735" t="n">
        <f aca="false">IF(graph!$E$2=0,"",B282+graph!$E$32)</f>
        <v>21.3636942896461</v>
      </c>
      <c r="C283" s="805" t="e">
        <f aca="false">IF(graph!$E$2=0,20,IF(SUM(K283+L283=0),NA(),0.25))</f>
        <v>#N/A</v>
      </c>
      <c r="D283" s="321" t="e">
        <f aca="false">IF(graph!$E$2=0,20,IF(AND(B283&lt;graph!$E$10+graph!$E$32,B283&gt;graph!$E$10-graph!$E$32),0.25,NA()))</f>
        <v>#N/A</v>
      </c>
      <c r="K283" s="806" t="n">
        <f aca="false">IF(graph!$E$20=0,0,IF(graph!$E$2=0,20,IF(AND(B283&lt;graph!$E$20+graph!$E$32,B283&gt;graph!$E$20-graph!$E$32),0.25,0)))</f>
        <v>0</v>
      </c>
      <c r="L283" s="806" t="n">
        <f aca="false">IF(graph!$E$22=0,0,IF(graph!$E$2=0,20,IF(AND(B283&gt;graph!$E$22-graph!$E$32,B283&lt;graph!$E$22+graph!$E$32),0.25,0)))</f>
        <v>0</v>
      </c>
    </row>
    <row r="284" customFormat="false" ht="12.75" hidden="false" customHeight="false" outlineLevel="0" collapsed="false">
      <c r="B284" s="735" t="n">
        <f aca="false">IF(graph!$E$2=0,"",B283+graph!$E$32)</f>
        <v>21.3671860474488</v>
      </c>
      <c r="C284" s="805" t="e">
        <f aca="false">IF(graph!$E$2=0,20,IF(SUM(K284+L284=0),NA(),0.25))</f>
        <v>#N/A</v>
      </c>
      <c r="D284" s="321" t="e">
        <f aca="false">IF(graph!$E$2=0,20,IF(AND(B284&lt;graph!$E$10+graph!$E$32,B284&gt;graph!$E$10-graph!$E$32),0.25,NA()))</f>
        <v>#N/A</v>
      </c>
      <c r="K284" s="806" t="n">
        <f aca="false">IF(graph!$E$20=0,0,IF(graph!$E$2=0,20,IF(AND(B284&lt;graph!$E$20+graph!$E$32,B284&gt;graph!$E$20-graph!$E$32),0.25,0)))</f>
        <v>0</v>
      </c>
      <c r="L284" s="806" t="n">
        <f aca="false">IF(graph!$E$22=0,0,IF(graph!$E$2=0,20,IF(AND(B284&gt;graph!$E$22-graph!$E$32,B284&lt;graph!$E$22+graph!$E$32),0.25,0)))</f>
        <v>0</v>
      </c>
    </row>
    <row r="285" customFormat="false" ht="12.75" hidden="false" customHeight="false" outlineLevel="0" collapsed="false">
      <c r="B285" s="735" t="n">
        <f aca="false">IF(graph!$E$2=0,"",B284+graph!$E$32)</f>
        <v>21.3706778052515</v>
      </c>
      <c r="C285" s="805" t="e">
        <f aca="false">IF(graph!$E$2=0,20,IF(SUM(K285+L285=0),NA(),0.25))</f>
        <v>#N/A</v>
      </c>
      <c r="D285" s="321" t="e">
        <f aca="false">IF(graph!$E$2=0,20,IF(AND(B285&lt;graph!$E$10+graph!$E$32,B285&gt;graph!$E$10-graph!$E$32),0.25,NA()))</f>
        <v>#N/A</v>
      </c>
      <c r="K285" s="806" t="n">
        <f aca="false">IF(graph!$E$20=0,0,IF(graph!$E$2=0,20,IF(AND(B285&lt;graph!$E$20+graph!$E$32,B285&gt;graph!$E$20-graph!$E$32),0.25,0)))</f>
        <v>0</v>
      </c>
      <c r="L285" s="806" t="n">
        <f aca="false">IF(graph!$E$22=0,0,IF(graph!$E$2=0,20,IF(AND(B285&gt;graph!$E$22-graph!$E$32,B285&lt;graph!$E$22+graph!$E$32),0.25,0)))</f>
        <v>0</v>
      </c>
    </row>
    <row r="286" customFormat="false" ht="12.75" hidden="false" customHeight="false" outlineLevel="0" collapsed="false">
      <c r="B286" s="735" t="n">
        <f aca="false">IF(graph!$E$2=0,"",B285+graph!$E$32)</f>
        <v>21.3741695630542</v>
      </c>
      <c r="C286" s="805" t="e">
        <f aca="false">IF(graph!$E$2=0,20,IF(SUM(K286+L286=0),NA(),0.25))</f>
        <v>#N/A</v>
      </c>
      <c r="D286" s="321" t="e">
        <f aca="false">IF(graph!$E$2=0,20,IF(AND(B286&lt;graph!$E$10+graph!$E$32,B286&gt;graph!$E$10-graph!$E$32),0.25,NA()))</f>
        <v>#N/A</v>
      </c>
      <c r="K286" s="806" t="n">
        <f aca="false">IF(graph!$E$20=0,0,IF(graph!$E$2=0,20,IF(AND(B286&lt;graph!$E$20+graph!$E$32,B286&gt;graph!$E$20-graph!$E$32),0.25,0)))</f>
        <v>0</v>
      </c>
      <c r="L286" s="806" t="n">
        <f aca="false">IF(graph!$E$22=0,0,IF(graph!$E$2=0,20,IF(AND(B286&gt;graph!$E$22-graph!$E$32,B286&lt;graph!$E$22+graph!$E$32),0.25,0)))</f>
        <v>0</v>
      </c>
    </row>
    <row r="287" customFormat="false" ht="12.75" hidden="false" customHeight="false" outlineLevel="0" collapsed="false">
      <c r="B287" s="735" t="n">
        <f aca="false">IF(graph!$E$2=0,"",B286+graph!$E$32)</f>
        <v>21.3776613208569</v>
      </c>
      <c r="C287" s="805" t="e">
        <f aca="false">IF(graph!$E$2=0,20,IF(SUM(K287+L287=0),NA(),0.25))</f>
        <v>#N/A</v>
      </c>
      <c r="D287" s="321" t="e">
        <f aca="false">IF(graph!$E$2=0,20,IF(AND(B287&lt;graph!$E$10+graph!$E$32,B287&gt;graph!$E$10-graph!$E$32),0.25,NA()))</f>
        <v>#N/A</v>
      </c>
      <c r="K287" s="806" t="n">
        <f aca="false">IF(graph!$E$20=0,0,IF(graph!$E$2=0,20,IF(AND(B287&lt;graph!$E$20+graph!$E$32,B287&gt;graph!$E$20-graph!$E$32),0.25,0)))</f>
        <v>0</v>
      </c>
      <c r="L287" s="806" t="n">
        <f aca="false">IF(graph!$E$22=0,0,IF(graph!$E$2=0,20,IF(AND(B287&gt;graph!$E$22-graph!$E$32,B287&lt;graph!$E$22+graph!$E$32),0.25,0)))</f>
        <v>0</v>
      </c>
    </row>
    <row r="288" customFormat="false" ht="12.75" hidden="false" customHeight="false" outlineLevel="0" collapsed="false">
      <c r="B288" s="735" t="n">
        <f aca="false">IF(graph!$E$2=0,"",B287+graph!$E$32)</f>
        <v>21.3811530786596</v>
      </c>
      <c r="C288" s="805" t="e">
        <f aca="false">IF(graph!$E$2=0,20,IF(SUM(K288+L288=0),NA(),0.25))</f>
        <v>#N/A</v>
      </c>
      <c r="D288" s="321" t="e">
        <f aca="false">IF(graph!$E$2=0,20,IF(AND(B288&lt;graph!$E$10+graph!$E$32,B288&gt;graph!$E$10-graph!$E$32),0.25,NA()))</f>
        <v>#N/A</v>
      </c>
      <c r="K288" s="806" t="n">
        <f aca="false">IF(graph!$E$20=0,0,IF(graph!$E$2=0,20,IF(AND(B288&lt;graph!$E$20+graph!$E$32,B288&gt;graph!$E$20-graph!$E$32),0.25,0)))</f>
        <v>0</v>
      </c>
      <c r="L288" s="806" t="n">
        <f aca="false">IF(graph!$E$22=0,0,IF(graph!$E$2=0,20,IF(AND(B288&gt;graph!$E$22-graph!$E$32,B288&lt;graph!$E$22+graph!$E$32),0.25,0)))</f>
        <v>0</v>
      </c>
    </row>
    <row r="289" customFormat="false" ht="12.75" hidden="false" customHeight="false" outlineLevel="0" collapsed="false">
      <c r="B289" s="735" t="n">
        <f aca="false">IF(graph!$E$2=0,"",B288+graph!$E$32)</f>
        <v>21.3846448364623</v>
      </c>
      <c r="C289" s="805" t="e">
        <f aca="false">IF(graph!$E$2=0,20,IF(SUM(K289+L289=0),NA(),0.25))</f>
        <v>#N/A</v>
      </c>
      <c r="D289" s="321" t="e">
        <f aca="false">IF(graph!$E$2=0,20,IF(AND(B289&lt;graph!$E$10+graph!$E$32,B289&gt;graph!$E$10-graph!$E$32),0.25,NA()))</f>
        <v>#N/A</v>
      </c>
      <c r="K289" s="806" t="n">
        <f aca="false">IF(graph!$E$20=0,0,IF(graph!$E$2=0,20,IF(AND(B289&lt;graph!$E$20+graph!$E$32,B289&gt;graph!$E$20-graph!$E$32),0.25,0)))</f>
        <v>0</v>
      </c>
      <c r="L289" s="806" t="n">
        <f aca="false">IF(graph!$E$22=0,0,IF(graph!$E$2=0,20,IF(AND(B289&gt;graph!$E$22-graph!$E$32,B289&lt;graph!$E$22+graph!$E$32),0.25,0)))</f>
        <v>0</v>
      </c>
    </row>
    <row r="290" customFormat="false" ht="12.75" hidden="false" customHeight="false" outlineLevel="0" collapsed="false">
      <c r="B290" s="735" t="n">
        <f aca="false">IF(graph!$E$2=0,"",B289+graph!$E$32)</f>
        <v>21.388136594265</v>
      </c>
      <c r="C290" s="805" t="e">
        <f aca="false">IF(graph!$E$2=0,20,IF(SUM(K290+L290=0),NA(),0.25))</f>
        <v>#N/A</v>
      </c>
      <c r="D290" s="321" t="e">
        <f aca="false">IF(graph!$E$2=0,20,IF(AND(B290&lt;graph!$E$10+graph!$E$32,B290&gt;graph!$E$10-graph!$E$32),0.25,NA()))</f>
        <v>#N/A</v>
      </c>
      <c r="K290" s="806" t="n">
        <f aca="false">IF(graph!$E$20=0,0,IF(graph!$E$2=0,20,IF(AND(B290&lt;graph!$E$20+graph!$E$32,B290&gt;graph!$E$20-graph!$E$32),0.25,0)))</f>
        <v>0</v>
      </c>
      <c r="L290" s="806" t="n">
        <f aca="false">IF(graph!$E$22=0,0,IF(graph!$E$2=0,20,IF(AND(B290&gt;graph!$E$22-graph!$E$32,B290&lt;graph!$E$22+graph!$E$32),0.25,0)))</f>
        <v>0</v>
      </c>
    </row>
    <row r="291" customFormat="false" ht="12.75" hidden="false" customHeight="false" outlineLevel="0" collapsed="false">
      <c r="B291" s="735" t="n">
        <f aca="false">IF(graph!$E$2=0,"",B290+graph!$E$32)</f>
        <v>21.3916283520677</v>
      </c>
      <c r="C291" s="805" t="e">
        <f aca="false">IF(graph!$E$2=0,20,IF(SUM(K291+L291=0),NA(),0.25))</f>
        <v>#N/A</v>
      </c>
      <c r="D291" s="321" t="e">
        <f aca="false">IF(graph!$E$2=0,20,IF(AND(B291&lt;graph!$E$10+graph!$E$32,B291&gt;graph!$E$10-graph!$E$32),0.25,NA()))</f>
        <v>#N/A</v>
      </c>
      <c r="K291" s="806" t="n">
        <f aca="false">IF(graph!$E$20=0,0,IF(graph!$E$2=0,20,IF(AND(B291&lt;graph!$E$20+graph!$E$32,B291&gt;graph!$E$20-graph!$E$32),0.25,0)))</f>
        <v>0</v>
      </c>
      <c r="L291" s="806" t="n">
        <f aca="false">IF(graph!$E$22=0,0,IF(graph!$E$2=0,20,IF(AND(B291&gt;graph!$E$22-graph!$E$32,B291&lt;graph!$E$22+graph!$E$32),0.25,0)))</f>
        <v>0</v>
      </c>
    </row>
    <row r="292" customFormat="false" ht="12.75" hidden="false" customHeight="false" outlineLevel="0" collapsed="false">
      <c r="B292" s="735" t="n">
        <f aca="false">IF(graph!$E$2=0,"",B291+graph!$E$32)</f>
        <v>21.3951201098704</v>
      </c>
      <c r="C292" s="805" t="e">
        <f aca="false">IF(graph!$E$2=0,20,IF(SUM(K292+L292=0),NA(),0.25))</f>
        <v>#N/A</v>
      </c>
      <c r="D292" s="321" t="e">
        <f aca="false">IF(graph!$E$2=0,20,IF(AND(B292&lt;graph!$E$10+graph!$E$32,B292&gt;graph!$E$10-graph!$E$32),0.25,NA()))</f>
        <v>#N/A</v>
      </c>
      <c r="K292" s="806" t="n">
        <f aca="false">IF(graph!$E$20=0,0,IF(graph!$E$2=0,20,IF(AND(B292&lt;graph!$E$20+graph!$E$32,B292&gt;graph!$E$20-graph!$E$32),0.25,0)))</f>
        <v>0</v>
      </c>
      <c r="L292" s="806" t="n">
        <f aca="false">IF(graph!$E$22=0,0,IF(graph!$E$2=0,20,IF(AND(B292&gt;graph!$E$22-graph!$E$32,B292&lt;graph!$E$22+graph!$E$32),0.25,0)))</f>
        <v>0</v>
      </c>
    </row>
    <row r="293" customFormat="false" ht="12.75" hidden="false" customHeight="false" outlineLevel="0" collapsed="false">
      <c r="B293" s="735" t="n">
        <f aca="false">IF(graph!$E$2=0,"",B292+graph!$E$32)</f>
        <v>21.3986118676731</v>
      </c>
      <c r="C293" s="805" t="e">
        <f aca="false">IF(graph!$E$2=0,20,IF(SUM(K293+L293=0),NA(),0.25))</f>
        <v>#N/A</v>
      </c>
      <c r="D293" s="321" t="e">
        <f aca="false">IF(graph!$E$2=0,20,IF(AND(B293&lt;graph!$E$10+graph!$E$32,B293&gt;graph!$E$10-graph!$E$32),0.25,NA()))</f>
        <v>#N/A</v>
      </c>
      <c r="K293" s="806" t="n">
        <f aca="false">IF(graph!$E$20=0,0,IF(graph!$E$2=0,20,IF(AND(B293&lt;graph!$E$20+graph!$E$32,B293&gt;graph!$E$20-graph!$E$32),0.25,0)))</f>
        <v>0</v>
      </c>
      <c r="L293" s="806" t="n">
        <f aca="false">IF(graph!$E$22=0,0,IF(graph!$E$2=0,20,IF(AND(B293&gt;graph!$E$22-graph!$E$32,B293&lt;graph!$E$22+graph!$E$32),0.25,0)))</f>
        <v>0</v>
      </c>
    </row>
    <row r="294" customFormat="false" ht="12.75" hidden="false" customHeight="false" outlineLevel="0" collapsed="false">
      <c r="B294" s="735" t="n">
        <f aca="false">IF(graph!$E$2=0,"",B293+graph!$E$32)</f>
        <v>21.4021036254758</v>
      </c>
      <c r="C294" s="805" t="e">
        <f aca="false">IF(graph!$E$2=0,20,IF(SUM(K294+L294=0),NA(),0.25))</f>
        <v>#N/A</v>
      </c>
      <c r="D294" s="321" t="e">
        <f aca="false">IF(graph!$E$2=0,20,IF(AND(B294&lt;graph!$E$10+graph!$E$32,B294&gt;graph!$E$10-graph!$E$32),0.25,NA()))</f>
        <v>#N/A</v>
      </c>
      <c r="K294" s="806" t="n">
        <f aca="false">IF(graph!$E$20=0,0,IF(graph!$E$2=0,20,IF(AND(B294&lt;graph!$E$20+graph!$E$32,B294&gt;graph!$E$20-graph!$E$32),0.25,0)))</f>
        <v>0</v>
      </c>
      <c r="L294" s="806" t="n">
        <f aca="false">IF(graph!$E$22=0,0,IF(graph!$E$2=0,20,IF(AND(B294&gt;graph!$E$22-graph!$E$32,B294&lt;graph!$E$22+graph!$E$32),0.25,0)))</f>
        <v>0</v>
      </c>
    </row>
    <row r="295" customFormat="false" ht="12.75" hidden="false" customHeight="false" outlineLevel="0" collapsed="false">
      <c r="B295" s="735" t="n">
        <f aca="false">IF(graph!$E$2=0,"",B294+graph!$E$32)</f>
        <v>21.4055953832785</v>
      </c>
      <c r="C295" s="805" t="e">
        <f aca="false">IF(graph!$E$2=0,20,IF(SUM(K295+L295=0),NA(),0.25))</f>
        <v>#N/A</v>
      </c>
      <c r="D295" s="321" t="e">
        <f aca="false">IF(graph!$E$2=0,20,IF(AND(B295&lt;graph!$E$10+graph!$E$32,B295&gt;graph!$E$10-graph!$E$32),0.25,NA()))</f>
        <v>#N/A</v>
      </c>
      <c r="K295" s="806" t="n">
        <f aca="false">IF(graph!$E$20=0,0,IF(graph!$E$2=0,20,IF(AND(B295&lt;graph!$E$20+graph!$E$32,B295&gt;graph!$E$20-graph!$E$32),0.25,0)))</f>
        <v>0</v>
      </c>
      <c r="L295" s="806" t="n">
        <f aca="false">IF(graph!$E$22=0,0,IF(graph!$E$2=0,20,IF(AND(B295&gt;graph!$E$22-graph!$E$32,B295&lt;graph!$E$22+graph!$E$32),0.25,0)))</f>
        <v>0</v>
      </c>
    </row>
    <row r="296" customFormat="false" ht="12.75" hidden="false" customHeight="false" outlineLevel="0" collapsed="false">
      <c r="B296" s="735" t="n">
        <f aca="false">IF(graph!$E$2=0,"",B295+graph!$E$32)</f>
        <v>21.4090871410812</v>
      </c>
      <c r="C296" s="805" t="e">
        <f aca="false">IF(graph!$E$2=0,20,IF(SUM(K296+L296=0),NA(),0.25))</f>
        <v>#N/A</v>
      </c>
      <c r="D296" s="321" t="e">
        <f aca="false">IF(graph!$E$2=0,20,IF(AND(B296&lt;graph!$E$10+graph!$E$32,B296&gt;graph!$E$10-graph!$E$32),0.25,NA()))</f>
        <v>#N/A</v>
      </c>
      <c r="K296" s="806" t="n">
        <f aca="false">IF(graph!$E$20=0,0,IF(graph!$E$2=0,20,IF(AND(B296&lt;graph!$E$20+graph!$E$32,B296&gt;graph!$E$20-graph!$E$32),0.25,0)))</f>
        <v>0</v>
      </c>
      <c r="L296" s="806" t="n">
        <f aca="false">IF(graph!$E$22=0,0,IF(graph!$E$2=0,20,IF(AND(B296&gt;graph!$E$22-graph!$E$32,B296&lt;graph!$E$22+graph!$E$32),0.25,0)))</f>
        <v>0</v>
      </c>
    </row>
    <row r="297" customFormat="false" ht="12.75" hidden="false" customHeight="false" outlineLevel="0" collapsed="false">
      <c r="B297" s="735" t="n">
        <f aca="false">IF(graph!$E$2=0,"",B296+graph!$E$32)</f>
        <v>21.4125788988839</v>
      </c>
      <c r="C297" s="805" t="e">
        <f aca="false">IF(graph!$E$2=0,20,IF(SUM(K297+L297=0),NA(),0.25))</f>
        <v>#N/A</v>
      </c>
      <c r="D297" s="321" t="e">
        <f aca="false">IF(graph!$E$2=0,20,IF(AND(B297&lt;graph!$E$10+graph!$E$32,B297&gt;graph!$E$10-graph!$E$32),0.25,NA()))</f>
        <v>#N/A</v>
      </c>
      <c r="K297" s="806" t="n">
        <f aca="false">IF(graph!$E$20=0,0,IF(graph!$E$2=0,20,IF(AND(B297&lt;graph!$E$20+graph!$E$32,B297&gt;graph!$E$20-graph!$E$32),0.25,0)))</f>
        <v>0</v>
      </c>
      <c r="L297" s="806" t="n">
        <f aca="false">IF(graph!$E$22=0,0,IF(graph!$E$2=0,20,IF(AND(B297&gt;graph!$E$22-graph!$E$32,B297&lt;graph!$E$22+graph!$E$32),0.25,0)))</f>
        <v>0</v>
      </c>
    </row>
    <row r="298" customFormat="false" ht="12.75" hidden="false" customHeight="false" outlineLevel="0" collapsed="false">
      <c r="B298" s="735" t="n">
        <f aca="false">IF(graph!$E$2=0,"",B297+graph!$E$32)</f>
        <v>21.4160706566866</v>
      </c>
      <c r="C298" s="805" t="e">
        <f aca="false">IF(graph!$E$2=0,20,IF(SUM(K298+L298=0),NA(),0.25))</f>
        <v>#N/A</v>
      </c>
      <c r="D298" s="321" t="e">
        <f aca="false">IF(graph!$E$2=0,20,IF(AND(B298&lt;graph!$E$10+graph!$E$32,B298&gt;graph!$E$10-graph!$E$32),0.25,NA()))</f>
        <v>#N/A</v>
      </c>
      <c r="K298" s="806" t="n">
        <f aca="false">IF(graph!$E$20=0,0,IF(graph!$E$2=0,20,IF(AND(B298&lt;graph!$E$20+graph!$E$32,B298&gt;graph!$E$20-graph!$E$32),0.25,0)))</f>
        <v>0</v>
      </c>
      <c r="L298" s="806" t="n">
        <f aca="false">IF(graph!$E$22=0,0,IF(graph!$E$2=0,20,IF(AND(B298&gt;graph!$E$22-graph!$E$32,B298&lt;graph!$E$22+graph!$E$32),0.25,0)))</f>
        <v>0</v>
      </c>
    </row>
    <row r="299" customFormat="false" ht="12.75" hidden="false" customHeight="false" outlineLevel="0" collapsed="false">
      <c r="B299" s="735" t="n">
        <f aca="false">IF(graph!$E$2=0,"",B298+graph!$E$32)</f>
        <v>21.4195624144893</v>
      </c>
      <c r="C299" s="805" t="e">
        <f aca="false">IF(graph!$E$2=0,20,IF(SUM(K299+L299=0),NA(),0.25))</f>
        <v>#N/A</v>
      </c>
      <c r="D299" s="321" t="e">
        <f aca="false">IF(graph!$E$2=0,20,IF(AND(B299&lt;graph!$E$10+graph!$E$32,B299&gt;graph!$E$10-graph!$E$32),0.25,NA()))</f>
        <v>#N/A</v>
      </c>
      <c r="K299" s="806" t="n">
        <f aca="false">IF(graph!$E$20=0,0,IF(graph!$E$2=0,20,IF(AND(B299&lt;graph!$E$20+graph!$E$32,B299&gt;graph!$E$20-graph!$E$32),0.25,0)))</f>
        <v>0</v>
      </c>
      <c r="L299" s="806" t="n">
        <f aca="false">IF(graph!$E$22=0,0,IF(graph!$E$2=0,20,IF(AND(B299&gt;graph!$E$22-graph!$E$32,B299&lt;graph!$E$22+graph!$E$32),0.25,0)))</f>
        <v>0</v>
      </c>
    </row>
    <row r="300" customFormat="false" ht="12.75" hidden="false" customHeight="false" outlineLevel="0" collapsed="false">
      <c r="B300" s="735" t="n">
        <f aca="false">IF(graph!$E$2=0,"",B299+graph!$E$32)</f>
        <v>21.423054172292</v>
      </c>
      <c r="C300" s="805" t="e">
        <f aca="false">IF(graph!$E$2=0,20,IF(SUM(K300+L300=0),NA(),0.25))</f>
        <v>#N/A</v>
      </c>
      <c r="D300" s="321" t="e">
        <f aca="false">IF(graph!$E$2=0,20,IF(AND(B300&lt;graph!$E$10+graph!$E$32,B300&gt;graph!$E$10-graph!$E$32),0.25,NA()))</f>
        <v>#N/A</v>
      </c>
      <c r="K300" s="806" t="n">
        <f aca="false">IF(graph!$E$20=0,0,IF(graph!$E$2=0,20,IF(AND(B300&lt;graph!$E$20+graph!$E$32,B300&gt;graph!$E$20-graph!$E$32),0.25,0)))</f>
        <v>0</v>
      </c>
      <c r="L300" s="806" t="n">
        <f aca="false">IF(graph!$E$22=0,0,IF(graph!$E$2=0,20,IF(AND(B300&gt;graph!$E$22-graph!$E$32,B300&lt;graph!$E$22+graph!$E$32),0.25,0)))</f>
        <v>0</v>
      </c>
    </row>
    <row r="301" customFormat="false" ht="12.75" hidden="false" customHeight="false" outlineLevel="0" collapsed="false">
      <c r="B301" s="735" t="n">
        <f aca="false">IF(graph!$E$2=0,"",B300+graph!$E$32)</f>
        <v>21.4265459300947</v>
      </c>
      <c r="C301" s="805" t="e">
        <f aca="false">IF(graph!$E$2=0,20,IF(SUM(K301+L301=0),NA(),0.25))</f>
        <v>#N/A</v>
      </c>
      <c r="D301" s="321" t="e">
        <f aca="false">IF(graph!$E$2=0,20,IF(AND(B301&lt;graph!$E$10+graph!$E$32,B301&gt;graph!$E$10-graph!$E$32),0.25,NA()))</f>
        <v>#N/A</v>
      </c>
      <c r="K301" s="806" t="n">
        <f aca="false">IF(graph!$E$20=0,0,IF(graph!$E$2=0,20,IF(AND(B301&lt;graph!$E$20+graph!$E$32,B301&gt;graph!$E$20-graph!$E$32),0.25,0)))</f>
        <v>0</v>
      </c>
      <c r="L301" s="806" t="n">
        <f aca="false">IF(graph!$E$22=0,0,IF(graph!$E$2=0,20,IF(AND(B301&gt;graph!$E$22-graph!$E$32,B301&lt;graph!$E$22+graph!$E$32),0.25,0)))</f>
        <v>0</v>
      </c>
    </row>
    <row r="302" customFormat="false" ht="12.75" hidden="false" customHeight="false" outlineLevel="0" collapsed="false">
      <c r="B302" s="735" t="n">
        <f aca="false">IF(graph!$E$2=0,"",B301+graph!$E$32)</f>
        <v>21.4300376878974</v>
      </c>
      <c r="C302" s="805" t="e">
        <f aca="false">IF(graph!$E$2=0,20,IF(SUM(K302+L302=0),NA(),0.25))</f>
        <v>#N/A</v>
      </c>
      <c r="D302" s="321" t="e">
        <f aca="false">IF(graph!$E$2=0,20,IF(AND(B302&lt;graph!$E$10+graph!$E$32,B302&gt;graph!$E$10-graph!$E$32),0.25,NA()))</f>
        <v>#N/A</v>
      </c>
      <c r="K302" s="806" t="n">
        <f aca="false">IF(graph!$E$20=0,0,IF(graph!$E$2=0,20,IF(AND(B302&lt;graph!$E$20+graph!$E$32,B302&gt;graph!$E$20-graph!$E$32),0.25,0)))</f>
        <v>0</v>
      </c>
      <c r="L302" s="806" t="n">
        <f aca="false">IF(graph!$E$22=0,0,IF(graph!$E$2=0,20,IF(AND(B302&gt;graph!$E$22-graph!$E$32,B302&lt;graph!$E$22+graph!$E$32),0.25,0)))</f>
        <v>0</v>
      </c>
    </row>
    <row r="303" customFormat="false" ht="12.75" hidden="false" customHeight="false" outlineLevel="0" collapsed="false">
      <c r="B303" s="735" t="n">
        <f aca="false">IF(graph!$E$2=0,"",B302+graph!$E$32)</f>
        <v>21.4335294457001</v>
      </c>
      <c r="C303" s="805" t="e">
        <f aca="false">IF(graph!$E$2=0,20,IF(SUM(K303+L303=0),NA(),0.25))</f>
        <v>#N/A</v>
      </c>
      <c r="D303" s="321" t="e">
        <f aca="false">IF(graph!$E$2=0,20,IF(AND(B303&lt;graph!$E$10+graph!$E$32,B303&gt;graph!$E$10-graph!$E$32),0.25,NA()))</f>
        <v>#N/A</v>
      </c>
      <c r="K303" s="806" t="n">
        <f aca="false">IF(graph!$E$20=0,0,IF(graph!$E$2=0,20,IF(AND(B303&lt;graph!$E$20+graph!$E$32,B303&gt;graph!$E$20-graph!$E$32),0.25,0)))</f>
        <v>0</v>
      </c>
      <c r="L303" s="806" t="n">
        <f aca="false">IF(graph!$E$22=0,0,IF(graph!$E$2=0,20,IF(AND(B303&gt;graph!$E$22-graph!$E$32,B303&lt;graph!$E$22+graph!$E$32),0.25,0)))</f>
        <v>0</v>
      </c>
    </row>
    <row r="304" customFormat="false" ht="12.75" hidden="false" customHeight="false" outlineLevel="0" collapsed="false">
      <c r="B304" s="735" t="n">
        <f aca="false">IF(graph!$E$2=0,"",B303+graph!$E$32)</f>
        <v>21.4370212035028</v>
      </c>
      <c r="C304" s="805" t="e">
        <f aca="false">IF(graph!$E$2=0,20,IF(SUM(K304+L304=0),NA(),0.25))</f>
        <v>#N/A</v>
      </c>
      <c r="D304" s="321" t="e">
        <f aca="false">IF(graph!$E$2=0,20,IF(AND(B304&lt;graph!$E$10+graph!$E$32,B304&gt;graph!$E$10-graph!$E$32),0.25,NA()))</f>
        <v>#N/A</v>
      </c>
      <c r="K304" s="806" t="n">
        <f aca="false">IF(graph!$E$20=0,0,IF(graph!$E$2=0,20,IF(AND(B304&lt;graph!$E$20+graph!$E$32,B304&gt;graph!$E$20-graph!$E$32),0.25,0)))</f>
        <v>0</v>
      </c>
      <c r="L304" s="806" t="n">
        <f aca="false">IF(graph!$E$22=0,0,IF(graph!$E$2=0,20,IF(AND(B304&gt;graph!$E$22-graph!$E$32,B304&lt;graph!$E$22+graph!$E$32),0.25,0)))</f>
        <v>0</v>
      </c>
    </row>
    <row r="305" customFormat="false" ht="12.75" hidden="false" customHeight="false" outlineLevel="0" collapsed="false">
      <c r="B305" s="735" t="n">
        <f aca="false">IF(graph!$E$2=0,"",B304+graph!$E$32)</f>
        <v>21.4405129613055</v>
      </c>
      <c r="C305" s="805" t="e">
        <f aca="false">IF(graph!$E$2=0,20,IF(SUM(K305+L305=0),NA(),0.25))</f>
        <v>#N/A</v>
      </c>
      <c r="D305" s="321" t="e">
        <f aca="false">IF(graph!$E$2=0,20,IF(AND(B305&lt;graph!$E$10+graph!$E$32,B305&gt;graph!$E$10-graph!$E$32),0.25,NA()))</f>
        <v>#N/A</v>
      </c>
      <c r="K305" s="806" t="n">
        <f aca="false">IF(graph!$E$20=0,0,IF(graph!$E$2=0,20,IF(AND(B305&lt;graph!$E$20+graph!$E$32,B305&gt;graph!$E$20-graph!$E$32),0.25,0)))</f>
        <v>0</v>
      </c>
      <c r="L305" s="806" t="n">
        <f aca="false">IF(graph!$E$22=0,0,IF(graph!$E$2=0,20,IF(AND(B305&gt;graph!$E$22-graph!$E$32,B305&lt;graph!$E$22+graph!$E$32),0.25,0)))</f>
        <v>0</v>
      </c>
    </row>
    <row r="306" customFormat="false" ht="12.75" hidden="false" customHeight="false" outlineLevel="0" collapsed="false">
      <c r="B306" s="735" t="n">
        <f aca="false">IF(graph!$E$2=0,"",B305+graph!$E$32)</f>
        <v>21.4440047191082</v>
      </c>
      <c r="C306" s="805" t="e">
        <f aca="false">IF(graph!$E$2=0,20,IF(SUM(K306+L306=0),NA(),0.25))</f>
        <v>#N/A</v>
      </c>
      <c r="D306" s="321" t="e">
        <f aca="false">IF(graph!$E$2=0,20,IF(AND(B306&lt;graph!$E$10+graph!$E$32,B306&gt;graph!$E$10-graph!$E$32),0.25,NA()))</f>
        <v>#N/A</v>
      </c>
      <c r="K306" s="806" t="n">
        <f aca="false">IF(graph!$E$20=0,0,IF(graph!$E$2=0,20,IF(AND(B306&lt;graph!$E$20+graph!$E$32,B306&gt;graph!$E$20-graph!$E$32),0.25,0)))</f>
        <v>0</v>
      </c>
      <c r="L306" s="806" t="n">
        <f aca="false">IF(graph!$E$22=0,0,IF(graph!$E$2=0,20,IF(AND(B306&gt;graph!$E$22-graph!$E$32,B306&lt;graph!$E$22+graph!$E$32),0.25,0)))</f>
        <v>0</v>
      </c>
    </row>
    <row r="307" customFormat="false" ht="12.75" hidden="false" customHeight="false" outlineLevel="0" collapsed="false">
      <c r="B307" s="735" t="n">
        <f aca="false">IF(graph!$E$2=0,"",B306+graph!$E$32)</f>
        <v>21.4474964769109</v>
      </c>
      <c r="C307" s="805" t="e">
        <f aca="false">IF(graph!$E$2=0,20,IF(SUM(K307+L307=0),NA(),0.25))</f>
        <v>#N/A</v>
      </c>
      <c r="D307" s="321" t="e">
        <f aca="false">IF(graph!$E$2=0,20,IF(AND(B307&lt;graph!$E$10+graph!$E$32,B307&gt;graph!$E$10-graph!$E$32),0.25,NA()))</f>
        <v>#N/A</v>
      </c>
      <c r="K307" s="806" t="n">
        <f aca="false">IF(graph!$E$20=0,0,IF(graph!$E$2=0,20,IF(AND(B307&lt;graph!$E$20+graph!$E$32,B307&gt;graph!$E$20-graph!$E$32),0.25,0)))</f>
        <v>0</v>
      </c>
      <c r="L307" s="806" t="n">
        <f aca="false">IF(graph!$E$22=0,0,IF(graph!$E$2=0,20,IF(AND(B307&gt;graph!$E$22-graph!$E$32,B307&lt;graph!$E$22+graph!$E$32),0.25,0)))</f>
        <v>0</v>
      </c>
    </row>
    <row r="308" customFormat="false" ht="12.75" hidden="false" customHeight="false" outlineLevel="0" collapsed="false">
      <c r="B308" s="735" t="n">
        <f aca="false">IF(graph!$E$2=0,"",B307+graph!$E$32)</f>
        <v>21.4509882347136</v>
      </c>
      <c r="C308" s="805" t="e">
        <f aca="false">IF(graph!$E$2=0,20,IF(SUM(K308+L308=0),NA(),0.25))</f>
        <v>#N/A</v>
      </c>
      <c r="D308" s="321" t="e">
        <f aca="false">IF(graph!$E$2=0,20,IF(AND(B308&lt;graph!$E$10+graph!$E$32,B308&gt;graph!$E$10-graph!$E$32),0.25,NA()))</f>
        <v>#N/A</v>
      </c>
      <c r="K308" s="806" t="n">
        <f aca="false">IF(graph!$E$20=0,0,IF(graph!$E$2=0,20,IF(AND(B308&lt;graph!$E$20+graph!$E$32,B308&gt;graph!$E$20-graph!$E$32),0.25,0)))</f>
        <v>0</v>
      </c>
      <c r="L308" s="806" t="n">
        <f aca="false">IF(graph!$E$22=0,0,IF(graph!$E$2=0,20,IF(AND(B308&gt;graph!$E$22-graph!$E$32,B308&lt;graph!$E$22+graph!$E$32),0.25,0)))</f>
        <v>0</v>
      </c>
    </row>
    <row r="309" customFormat="false" ht="12.75" hidden="false" customHeight="false" outlineLevel="0" collapsed="false">
      <c r="B309" s="735" t="n">
        <f aca="false">IF(graph!$E$2=0,"",B308+graph!$E$32)</f>
        <v>21.4544799925163</v>
      </c>
      <c r="C309" s="805" t="e">
        <f aca="false">IF(graph!$E$2=0,20,IF(SUM(K309+L309=0),NA(),0.25))</f>
        <v>#N/A</v>
      </c>
      <c r="D309" s="321" t="e">
        <f aca="false">IF(graph!$E$2=0,20,IF(AND(B309&lt;graph!$E$10+graph!$E$32,B309&gt;graph!$E$10-graph!$E$32),0.25,NA()))</f>
        <v>#N/A</v>
      </c>
      <c r="K309" s="806" t="n">
        <f aca="false">IF(graph!$E$20=0,0,IF(graph!$E$2=0,20,IF(AND(B309&lt;graph!$E$20+graph!$E$32,B309&gt;graph!$E$20-graph!$E$32),0.25,0)))</f>
        <v>0</v>
      </c>
      <c r="L309" s="806" t="n">
        <f aca="false">IF(graph!$E$22=0,0,IF(graph!$E$2=0,20,IF(AND(B309&gt;graph!$E$22-graph!$E$32,B309&lt;graph!$E$22+graph!$E$32),0.25,0)))</f>
        <v>0</v>
      </c>
    </row>
    <row r="310" customFormat="false" ht="12.75" hidden="false" customHeight="false" outlineLevel="0" collapsed="false">
      <c r="B310" s="735" t="n">
        <f aca="false">IF(graph!$E$2=0,"",B309+graph!$E$32)</f>
        <v>21.4579717503191</v>
      </c>
      <c r="C310" s="805" t="e">
        <f aca="false">IF(graph!$E$2=0,20,IF(SUM(K310+L310=0),NA(),0.25))</f>
        <v>#N/A</v>
      </c>
      <c r="D310" s="321" t="e">
        <f aca="false">IF(graph!$E$2=0,20,IF(AND(B310&lt;graph!$E$10+graph!$E$32,B310&gt;graph!$E$10-graph!$E$32),0.25,NA()))</f>
        <v>#N/A</v>
      </c>
      <c r="K310" s="806" t="n">
        <f aca="false">IF(graph!$E$20=0,0,IF(graph!$E$2=0,20,IF(AND(B310&lt;graph!$E$20+graph!$E$32,B310&gt;graph!$E$20-graph!$E$32),0.25,0)))</f>
        <v>0</v>
      </c>
      <c r="L310" s="806" t="n">
        <f aca="false">IF(graph!$E$22=0,0,IF(graph!$E$2=0,20,IF(AND(B310&gt;graph!$E$22-graph!$E$32,B310&lt;graph!$E$22+graph!$E$32),0.25,0)))</f>
        <v>0</v>
      </c>
    </row>
    <row r="311" customFormat="false" ht="12.75" hidden="false" customHeight="false" outlineLevel="0" collapsed="false">
      <c r="B311" s="735" t="n">
        <f aca="false">IF(graph!$E$2=0,"",B310+graph!$E$32)</f>
        <v>21.4614635081218</v>
      </c>
      <c r="C311" s="805" t="e">
        <f aca="false">IF(graph!$E$2=0,20,IF(SUM(K311+L311=0),NA(),0.25))</f>
        <v>#N/A</v>
      </c>
      <c r="D311" s="321" t="e">
        <f aca="false">IF(graph!$E$2=0,20,IF(AND(B311&lt;graph!$E$10+graph!$E$32,B311&gt;graph!$E$10-graph!$E$32),0.25,NA()))</f>
        <v>#N/A</v>
      </c>
      <c r="K311" s="806" t="n">
        <f aca="false">IF(graph!$E$20=0,0,IF(graph!$E$2=0,20,IF(AND(B311&lt;graph!$E$20+graph!$E$32,B311&gt;graph!$E$20-graph!$E$32),0.25,0)))</f>
        <v>0</v>
      </c>
      <c r="L311" s="806" t="n">
        <f aca="false">IF(graph!$E$22=0,0,IF(graph!$E$2=0,20,IF(AND(B311&gt;graph!$E$22-graph!$E$32,B311&lt;graph!$E$22+graph!$E$32),0.25,0)))</f>
        <v>0</v>
      </c>
    </row>
    <row r="312" customFormat="false" ht="12.75" hidden="false" customHeight="false" outlineLevel="0" collapsed="false">
      <c r="B312" s="735" t="n">
        <f aca="false">IF(graph!$E$2=0,"",B311+graph!$E$32)</f>
        <v>21.4649552659245</v>
      </c>
      <c r="C312" s="805" t="e">
        <f aca="false">IF(graph!$E$2=0,20,IF(SUM(K312+L312=0),NA(),0.25))</f>
        <v>#N/A</v>
      </c>
      <c r="D312" s="321" t="e">
        <f aca="false">IF(graph!$E$2=0,20,IF(AND(B312&lt;graph!$E$10+graph!$E$32,B312&gt;graph!$E$10-graph!$E$32),0.25,NA()))</f>
        <v>#N/A</v>
      </c>
      <c r="K312" s="806" t="n">
        <f aca="false">IF(graph!$E$20=0,0,IF(graph!$E$2=0,20,IF(AND(B312&lt;graph!$E$20+graph!$E$32,B312&gt;graph!$E$20-graph!$E$32),0.25,0)))</f>
        <v>0</v>
      </c>
      <c r="L312" s="806" t="n">
        <f aca="false">IF(graph!$E$22=0,0,IF(graph!$E$2=0,20,IF(AND(B312&gt;graph!$E$22-graph!$E$32,B312&lt;graph!$E$22+graph!$E$32),0.25,0)))</f>
        <v>0</v>
      </c>
    </row>
    <row r="313" customFormat="false" ht="12.75" hidden="false" customHeight="false" outlineLevel="0" collapsed="false">
      <c r="B313" s="735" t="n">
        <f aca="false">IF(graph!$E$2=0,"",B312+graph!$E$32)</f>
        <v>21.4684470237272</v>
      </c>
      <c r="C313" s="805" t="e">
        <f aca="false">IF(graph!$E$2=0,20,IF(SUM(K313+L313=0),NA(),0.25))</f>
        <v>#N/A</v>
      </c>
      <c r="D313" s="321" t="e">
        <f aca="false">IF(graph!$E$2=0,20,IF(AND(B313&lt;graph!$E$10+graph!$E$32,B313&gt;graph!$E$10-graph!$E$32),0.25,NA()))</f>
        <v>#N/A</v>
      </c>
      <c r="K313" s="806" t="n">
        <f aca="false">IF(graph!$E$20=0,0,IF(graph!$E$2=0,20,IF(AND(B313&lt;graph!$E$20+graph!$E$32,B313&gt;graph!$E$20-graph!$E$32),0.25,0)))</f>
        <v>0</v>
      </c>
      <c r="L313" s="806" t="n">
        <f aca="false">IF(graph!$E$22=0,0,IF(graph!$E$2=0,20,IF(AND(B313&gt;graph!$E$22-graph!$E$32,B313&lt;graph!$E$22+graph!$E$32),0.25,0)))</f>
        <v>0</v>
      </c>
    </row>
    <row r="314" customFormat="false" ht="12.75" hidden="false" customHeight="false" outlineLevel="0" collapsed="false">
      <c r="B314" s="735" t="n">
        <f aca="false">IF(graph!$E$2=0,"",B313+graph!$E$32)</f>
        <v>21.4719387815299</v>
      </c>
      <c r="C314" s="805" t="e">
        <f aca="false">IF(graph!$E$2=0,20,IF(SUM(K314+L314=0),NA(),0.25))</f>
        <v>#N/A</v>
      </c>
      <c r="D314" s="321" t="e">
        <f aca="false">IF(graph!$E$2=0,20,IF(AND(B314&lt;graph!$E$10+graph!$E$32,B314&gt;graph!$E$10-graph!$E$32),0.25,NA()))</f>
        <v>#N/A</v>
      </c>
      <c r="K314" s="806" t="n">
        <f aca="false">IF(graph!$E$20=0,0,IF(graph!$E$2=0,20,IF(AND(B314&lt;graph!$E$20+graph!$E$32,B314&gt;graph!$E$20-graph!$E$32),0.25,0)))</f>
        <v>0</v>
      </c>
      <c r="L314" s="806" t="n">
        <f aca="false">IF(graph!$E$22=0,0,IF(graph!$E$2=0,20,IF(AND(B314&gt;graph!$E$22-graph!$E$32,B314&lt;graph!$E$22+graph!$E$32),0.25,0)))</f>
        <v>0</v>
      </c>
    </row>
    <row r="315" customFormat="false" ht="12.75" hidden="false" customHeight="false" outlineLevel="0" collapsed="false">
      <c r="B315" s="735" t="n">
        <f aca="false">IF(graph!$E$2=0,"",B314+graph!$E$32)</f>
        <v>21.4754305393326</v>
      </c>
      <c r="C315" s="805" t="e">
        <f aca="false">IF(graph!$E$2=0,20,IF(SUM(K315+L315=0),NA(),0.25))</f>
        <v>#N/A</v>
      </c>
      <c r="D315" s="321" t="e">
        <f aca="false">IF(graph!$E$2=0,20,IF(AND(B315&lt;graph!$E$10+graph!$E$32,B315&gt;graph!$E$10-graph!$E$32),0.25,NA()))</f>
        <v>#N/A</v>
      </c>
      <c r="K315" s="806" t="n">
        <f aca="false">IF(graph!$E$20=0,0,IF(graph!$E$2=0,20,IF(AND(B315&lt;graph!$E$20+graph!$E$32,B315&gt;graph!$E$20-graph!$E$32),0.25,0)))</f>
        <v>0</v>
      </c>
      <c r="L315" s="806" t="n">
        <f aca="false">IF(graph!$E$22=0,0,IF(graph!$E$2=0,20,IF(AND(B315&gt;graph!$E$22-graph!$E$32,B315&lt;graph!$E$22+graph!$E$32),0.25,0)))</f>
        <v>0</v>
      </c>
    </row>
    <row r="316" customFormat="false" ht="12.75" hidden="false" customHeight="false" outlineLevel="0" collapsed="false">
      <c r="B316" s="735" t="n">
        <f aca="false">IF(graph!$E$2=0,"",B315+graph!$E$32)</f>
        <v>21.4789222971353</v>
      </c>
      <c r="C316" s="805" t="e">
        <f aca="false">IF(graph!$E$2=0,20,IF(SUM(K316+L316=0),NA(),0.25))</f>
        <v>#N/A</v>
      </c>
      <c r="D316" s="321" t="e">
        <f aca="false">IF(graph!$E$2=0,20,IF(AND(B316&lt;graph!$E$10+graph!$E$32,B316&gt;graph!$E$10-graph!$E$32),0.25,NA()))</f>
        <v>#N/A</v>
      </c>
      <c r="K316" s="806" t="n">
        <f aca="false">IF(graph!$E$20=0,0,IF(graph!$E$2=0,20,IF(AND(B316&lt;graph!$E$20+graph!$E$32,B316&gt;graph!$E$20-graph!$E$32),0.25,0)))</f>
        <v>0</v>
      </c>
      <c r="L316" s="806" t="n">
        <f aca="false">IF(graph!$E$22=0,0,IF(graph!$E$2=0,20,IF(AND(B316&gt;graph!$E$22-graph!$E$32,B316&lt;graph!$E$22+graph!$E$32),0.25,0)))</f>
        <v>0</v>
      </c>
    </row>
    <row r="317" customFormat="false" ht="12.75" hidden="false" customHeight="false" outlineLevel="0" collapsed="false">
      <c r="B317" s="735" t="n">
        <f aca="false">IF(graph!$E$2=0,"",B316+graph!$E$32)</f>
        <v>21.482414054938</v>
      </c>
      <c r="C317" s="805" t="e">
        <f aca="false">IF(graph!$E$2=0,20,IF(SUM(K317+L317=0),NA(),0.25))</f>
        <v>#N/A</v>
      </c>
      <c r="D317" s="321" t="e">
        <f aca="false">IF(graph!$E$2=0,20,IF(AND(B317&lt;graph!$E$10+graph!$E$32,B317&gt;graph!$E$10-graph!$E$32),0.25,NA()))</f>
        <v>#N/A</v>
      </c>
      <c r="K317" s="806" t="n">
        <f aca="false">IF(graph!$E$20=0,0,IF(graph!$E$2=0,20,IF(AND(B317&lt;graph!$E$20+graph!$E$32,B317&gt;graph!$E$20-graph!$E$32),0.25,0)))</f>
        <v>0</v>
      </c>
      <c r="L317" s="806" t="n">
        <f aca="false">IF(graph!$E$22=0,0,IF(graph!$E$2=0,20,IF(AND(B317&gt;graph!$E$22-graph!$E$32,B317&lt;graph!$E$22+graph!$E$32),0.25,0)))</f>
        <v>0</v>
      </c>
    </row>
    <row r="318" customFormat="false" ht="12.75" hidden="false" customHeight="false" outlineLevel="0" collapsed="false">
      <c r="B318" s="735" t="n">
        <f aca="false">IF(graph!$E$2=0,"",B317+graph!$E$32)</f>
        <v>21.4859058127407</v>
      </c>
      <c r="C318" s="805" t="e">
        <f aca="false">IF(graph!$E$2=0,20,IF(SUM(K318+L318=0),NA(),0.25))</f>
        <v>#N/A</v>
      </c>
      <c r="D318" s="321" t="e">
        <f aca="false">IF(graph!$E$2=0,20,IF(AND(B318&lt;graph!$E$10+graph!$E$32,B318&gt;graph!$E$10-graph!$E$32),0.25,NA()))</f>
        <v>#N/A</v>
      </c>
      <c r="K318" s="806" t="n">
        <f aca="false">IF(graph!$E$20=0,0,IF(graph!$E$2=0,20,IF(AND(B318&lt;graph!$E$20+graph!$E$32,B318&gt;graph!$E$20-graph!$E$32),0.25,0)))</f>
        <v>0</v>
      </c>
      <c r="L318" s="806" t="n">
        <f aca="false">IF(graph!$E$22=0,0,IF(graph!$E$2=0,20,IF(AND(B318&gt;graph!$E$22-graph!$E$32,B318&lt;graph!$E$22+graph!$E$32),0.25,0)))</f>
        <v>0</v>
      </c>
    </row>
    <row r="319" customFormat="false" ht="12.75" hidden="false" customHeight="false" outlineLevel="0" collapsed="false">
      <c r="B319" s="735" t="n">
        <f aca="false">IF(graph!$E$2=0,"",B318+graph!$E$32)</f>
        <v>21.4893975705434</v>
      </c>
      <c r="C319" s="805" t="e">
        <f aca="false">IF(graph!$E$2=0,20,IF(SUM(K319+L319=0),NA(),0.25))</f>
        <v>#N/A</v>
      </c>
      <c r="D319" s="321" t="e">
        <f aca="false">IF(graph!$E$2=0,20,IF(AND(B319&lt;graph!$E$10+graph!$E$32,B319&gt;graph!$E$10-graph!$E$32),0.25,NA()))</f>
        <v>#N/A</v>
      </c>
      <c r="K319" s="806" t="n">
        <f aca="false">IF(graph!$E$20=0,0,IF(graph!$E$2=0,20,IF(AND(B319&lt;graph!$E$20+graph!$E$32,B319&gt;graph!$E$20-graph!$E$32),0.25,0)))</f>
        <v>0</v>
      </c>
      <c r="L319" s="806" t="n">
        <f aca="false">IF(graph!$E$22=0,0,IF(graph!$E$2=0,20,IF(AND(B319&gt;graph!$E$22-graph!$E$32,B319&lt;graph!$E$22+graph!$E$32),0.25,0)))</f>
        <v>0</v>
      </c>
    </row>
    <row r="320" customFormat="false" ht="12.75" hidden="false" customHeight="false" outlineLevel="0" collapsed="false">
      <c r="B320" s="735" t="n">
        <f aca="false">IF(graph!$E$2=0,"",B319+graph!$E$32)</f>
        <v>21.4928893283461</v>
      </c>
      <c r="C320" s="805" t="e">
        <f aca="false">IF(graph!$E$2=0,20,IF(SUM(K320+L320=0),NA(),0.25))</f>
        <v>#N/A</v>
      </c>
      <c r="D320" s="321" t="e">
        <f aca="false">IF(graph!$E$2=0,20,IF(AND(B320&lt;graph!$E$10+graph!$E$32,B320&gt;graph!$E$10-graph!$E$32),0.25,NA()))</f>
        <v>#N/A</v>
      </c>
      <c r="K320" s="806" t="n">
        <f aca="false">IF(graph!$E$20=0,0,IF(graph!$E$2=0,20,IF(AND(B320&lt;graph!$E$20+graph!$E$32,B320&gt;graph!$E$20-graph!$E$32),0.25,0)))</f>
        <v>0</v>
      </c>
      <c r="L320" s="806" t="n">
        <f aca="false">IF(graph!$E$22=0,0,IF(graph!$E$2=0,20,IF(AND(B320&gt;graph!$E$22-graph!$E$32,B320&lt;graph!$E$22+graph!$E$32),0.25,0)))</f>
        <v>0</v>
      </c>
    </row>
    <row r="321" customFormat="false" ht="12.75" hidden="false" customHeight="false" outlineLevel="0" collapsed="false">
      <c r="B321" s="735" t="n">
        <f aca="false">IF(graph!$E$2=0,"",B320+graph!$E$32)</f>
        <v>21.4963810861488</v>
      </c>
      <c r="C321" s="805" t="e">
        <f aca="false">IF(graph!$E$2=0,20,IF(SUM(K321+L321=0),NA(),0.25))</f>
        <v>#N/A</v>
      </c>
      <c r="D321" s="321" t="e">
        <f aca="false">IF(graph!$E$2=0,20,IF(AND(B321&lt;graph!$E$10+graph!$E$32,B321&gt;graph!$E$10-graph!$E$32),0.25,NA()))</f>
        <v>#N/A</v>
      </c>
      <c r="K321" s="806" t="n">
        <f aca="false">IF(graph!$E$20=0,0,IF(graph!$E$2=0,20,IF(AND(B321&lt;graph!$E$20+graph!$E$32,B321&gt;graph!$E$20-graph!$E$32),0.25,0)))</f>
        <v>0</v>
      </c>
      <c r="L321" s="806" t="n">
        <f aca="false">IF(graph!$E$22=0,0,IF(graph!$E$2=0,20,IF(AND(B321&gt;graph!$E$22-graph!$E$32,B321&lt;graph!$E$22+graph!$E$32),0.25,0)))</f>
        <v>0</v>
      </c>
    </row>
    <row r="322" customFormat="false" ht="12.75" hidden="false" customHeight="false" outlineLevel="0" collapsed="false">
      <c r="B322" s="735" t="n">
        <f aca="false">IF(graph!$E$2=0,"",B321+graph!$E$32)</f>
        <v>21.4998728439515</v>
      </c>
      <c r="C322" s="805" t="e">
        <f aca="false">IF(graph!$E$2=0,20,IF(SUM(K322+L322=0),NA(),0.25))</f>
        <v>#N/A</v>
      </c>
      <c r="D322" s="321" t="e">
        <f aca="false">IF(graph!$E$2=0,20,IF(AND(B322&lt;graph!$E$10+graph!$E$32,B322&gt;graph!$E$10-graph!$E$32),0.25,NA()))</f>
        <v>#N/A</v>
      </c>
      <c r="K322" s="806" t="n">
        <f aca="false">IF(graph!$E$20=0,0,IF(graph!$E$2=0,20,IF(AND(B322&lt;graph!$E$20+graph!$E$32,B322&gt;graph!$E$20-graph!$E$32),0.25,0)))</f>
        <v>0</v>
      </c>
      <c r="L322" s="806" t="n">
        <f aca="false">IF(graph!$E$22=0,0,IF(graph!$E$2=0,20,IF(AND(B322&gt;graph!$E$22-graph!$E$32,B322&lt;graph!$E$22+graph!$E$32),0.25,0)))</f>
        <v>0</v>
      </c>
    </row>
    <row r="323" customFormat="false" ht="12.75" hidden="false" customHeight="false" outlineLevel="0" collapsed="false">
      <c r="B323" s="735" t="n">
        <f aca="false">IF(graph!$E$2=0,"",B322+graph!$E$32)</f>
        <v>21.5033646017542</v>
      </c>
      <c r="C323" s="805" t="e">
        <f aca="false">IF(graph!$E$2=0,20,IF(SUM(K323+L323=0),NA(),0.25))</f>
        <v>#N/A</v>
      </c>
      <c r="D323" s="321" t="e">
        <f aca="false">IF(graph!$E$2=0,20,IF(AND(B323&lt;graph!$E$10+graph!$E$32,B323&gt;graph!$E$10-graph!$E$32),0.25,NA()))</f>
        <v>#N/A</v>
      </c>
      <c r="K323" s="806" t="n">
        <f aca="false">IF(graph!$E$20=0,0,IF(graph!$E$2=0,20,IF(AND(B323&lt;graph!$E$20+graph!$E$32,B323&gt;graph!$E$20-graph!$E$32),0.25,0)))</f>
        <v>0</v>
      </c>
      <c r="L323" s="806" t="n">
        <f aca="false">IF(graph!$E$22=0,0,IF(graph!$E$2=0,20,IF(AND(B323&gt;graph!$E$22-graph!$E$32,B323&lt;graph!$E$22+graph!$E$32),0.25,0)))</f>
        <v>0</v>
      </c>
    </row>
    <row r="324" customFormat="false" ht="12.75" hidden="false" customHeight="false" outlineLevel="0" collapsed="false">
      <c r="B324" s="735" t="n">
        <f aca="false">IF(graph!$E$2=0,"",B323+graph!$E$32)</f>
        <v>21.5068563595569</v>
      </c>
      <c r="C324" s="805" t="e">
        <f aca="false">IF(graph!$E$2=0,20,IF(SUM(K324+L324=0),NA(),0.25))</f>
        <v>#N/A</v>
      </c>
      <c r="D324" s="321" t="e">
        <f aca="false">IF(graph!$E$2=0,20,IF(AND(B324&lt;graph!$E$10+graph!$E$32,B324&gt;graph!$E$10-graph!$E$32),0.25,NA()))</f>
        <v>#N/A</v>
      </c>
      <c r="K324" s="806" t="n">
        <f aca="false">IF(graph!$E$20=0,0,IF(graph!$E$2=0,20,IF(AND(B324&lt;graph!$E$20+graph!$E$32,B324&gt;graph!$E$20-graph!$E$32),0.25,0)))</f>
        <v>0</v>
      </c>
      <c r="L324" s="806" t="n">
        <f aca="false">IF(graph!$E$22=0,0,IF(graph!$E$2=0,20,IF(AND(B324&gt;graph!$E$22-graph!$E$32,B324&lt;graph!$E$22+graph!$E$32),0.25,0)))</f>
        <v>0</v>
      </c>
    </row>
    <row r="325" customFormat="false" ht="12.75" hidden="false" customHeight="false" outlineLevel="0" collapsed="false">
      <c r="B325" s="735" t="n">
        <f aca="false">IF(graph!$E$2=0,"",B324+graph!$E$32)</f>
        <v>21.5103481173596</v>
      </c>
      <c r="C325" s="805" t="e">
        <f aca="false">IF(graph!$E$2=0,20,IF(SUM(K325+L325=0),NA(),0.25))</f>
        <v>#N/A</v>
      </c>
      <c r="D325" s="321" t="e">
        <f aca="false">IF(graph!$E$2=0,20,IF(AND(B325&lt;graph!$E$10+graph!$E$32,B325&gt;graph!$E$10-graph!$E$32),0.25,NA()))</f>
        <v>#N/A</v>
      </c>
      <c r="K325" s="806" t="n">
        <f aca="false">IF(graph!$E$20=0,0,IF(graph!$E$2=0,20,IF(AND(B325&lt;graph!$E$20+graph!$E$32,B325&gt;graph!$E$20-graph!$E$32),0.25,0)))</f>
        <v>0</v>
      </c>
      <c r="L325" s="806" t="n">
        <f aca="false">IF(graph!$E$22=0,0,IF(graph!$E$2=0,20,IF(AND(B325&gt;graph!$E$22-graph!$E$32,B325&lt;graph!$E$22+graph!$E$32),0.25,0)))</f>
        <v>0</v>
      </c>
    </row>
    <row r="326" customFormat="false" ht="12.75" hidden="false" customHeight="false" outlineLevel="0" collapsed="false">
      <c r="B326" s="735" t="n">
        <f aca="false">IF(graph!$E$2=0,"",B325+graph!$E$32)</f>
        <v>21.5138398751623</v>
      </c>
      <c r="C326" s="805" t="e">
        <f aca="false">IF(graph!$E$2=0,20,IF(SUM(K326+L326=0),NA(),0.25))</f>
        <v>#N/A</v>
      </c>
      <c r="D326" s="321" t="e">
        <f aca="false">IF(graph!$E$2=0,20,IF(AND(B326&lt;graph!$E$10+graph!$E$32,B326&gt;graph!$E$10-graph!$E$32),0.25,NA()))</f>
        <v>#N/A</v>
      </c>
      <c r="K326" s="806" t="n">
        <f aca="false">IF(graph!$E$20=0,0,IF(graph!$E$2=0,20,IF(AND(B326&lt;graph!$E$20+graph!$E$32,B326&gt;graph!$E$20-graph!$E$32),0.25,0)))</f>
        <v>0</v>
      </c>
      <c r="L326" s="806" t="n">
        <f aca="false">IF(graph!$E$22=0,0,IF(graph!$E$2=0,20,IF(AND(B326&gt;graph!$E$22-graph!$E$32,B326&lt;graph!$E$22+graph!$E$32),0.25,0)))</f>
        <v>0</v>
      </c>
    </row>
    <row r="327" customFormat="false" ht="12.75" hidden="false" customHeight="false" outlineLevel="0" collapsed="false">
      <c r="B327" s="735" t="n">
        <f aca="false">IF(graph!$E$2=0,"",B326+graph!$E$32)</f>
        <v>21.517331632965</v>
      </c>
      <c r="C327" s="805" t="e">
        <f aca="false">IF(graph!$E$2=0,20,IF(SUM(K327+L327=0),NA(),0.25))</f>
        <v>#N/A</v>
      </c>
      <c r="D327" s="321" t="e">
        <f aca="false">IF(graph!$E$2=0,20,IF(AND(B327&lt;graph!$E$10+graph!$E$32,B327&gt;graph!$E$10-graph!$E$32),0.25,NA()))</f>
        <v>#N/A</v>
      </c>
      <c r="K327" s="806" t="n">
        <f aca="false">IF(graph!$E$20=0,0,IF(graph!$E$2=0,20,IF(AND(B327&lt;graph!$E$20+graph!$E$32,B327&gt;graph!$E$20-graph!$E$32),0.25,0)))</f>
        <v>0</v>
      </c>
      <c r="L327" s="806" t="n">
        <f aca="false">IF(graph!$E$22=0,0,IF(graph!$E$2=0,20,IF(AND(B327&gt;graph!$E$22-graph!$E$32,B327&lt;graph!$E$22+graph!$E$32),0.25,0)))</f>
        <v>0</v>
      </c>
    </row>
    <row r="328" customFormat="false" ht="12.75" hidden="false" customHeight="false" outlineLevel="0" collapsed="false">
      <c r="B328" s="735" t="n">
        <f aca="false">IF(graph!$E$2=0,"",B327+graph!$E$32)</f>
        <v>21.5208233907677</v>
      </c>
      <c r="C328" s="805" t="e">
        <f aca="false">IF(graph!$E$2=0,20,IF(SUM(K328+L328=0),NA(),0.25))</f>
        <v>#N/A</v>
      </c>
      <c r="D328" s="321" t="e">
        <f aca="false">IF(graph!$E$2=0,20,IF(AND(B328&lt;graph!$E$10+graph!$E$32,B328&gt;graph!$E$10-graph!$E$32),0.25,NA()))</f>
        <v>#N/A</v>
      </c>
      <c r="K328" s="806" t="n">
        <f aca="false">IF(graph!$E$20=0,0,IF(graph!$E$2=0,20,IF(AND(B328&lt;graph!$E$20+graph!$E$32,B328&gt;graph!$E$20-graph!$E$32),0.25,0)))</f>
        <v>0</v>
      </c>
      <c r="L328" s="806" t="n">
        <f aca="false">IF(graph!$E$22=0,0,IF(graph!$E$2=0,20,IF(AND(B328&gt;graph!$E$22-graph!$E$32,B328&lt;graph!$E$22+graph!$E$32),0.25,0)))</f>
        <v>0</v>
      </c>
    </row>
    <row r="329" customFormat="false" ht="12.75" hidden="false" customHeight="false" outlineLevel="0" collapsed="false">
      <c r="B329" s="735" t="n">
        <f aca="false">IF(graph!$E$2=0,"",B328+graph!$E$32)</f>
        <v>21.5243151485704</v>
      </c>
      <c r="C329" s="805" t="e">
        <f aca="false">IF(graph!$E$2=0,20,IF(SUM(K329+L329=0),NA(),0.25))</f>
        <v>#N/A</v>
      </c>
      <c r="D329" s="321" t="e">
        <f aca="false">IF(graph!$E$2=0,20,IF(AND(B329&lt;graph!$E$10+graph!$E$32,B329&gt;graph!$E$10-graph!$E$32),0.25,NA()))</f>
        <v>#N/A</v>
      </c>
      <c r="K329" s="806" t="n">
        <f aca="false">IF(graph!$E$20=0,0,IF(graph!$E$2=0,20,IF(AND(B329&lt;graph!$E$20+graph!$E$32,B329&gt;graph!$E$20-graph!$E$32),0.25,0)))</f>
        <v>0</v>
      </c>
      <c r="L329" s="806" t="n">
        <f aca="false">IF(graph!$E$22=0,0,IF(graph!$E$2=0,20,IF(AND(B329&gt;graph!$E$22-graph!$E$32,B329&lt;graph!$E$22+graph!$E$32),0.25,0)))</f>
        <v>0</v>
      </c>
    </row>
    <row r="330" customFormat="false" ht="12.75" hidden="false" customHeight="false" outlineLevel="0" collapsed="false">
      <c r="B330" s="735" t="n">
        <f aca="false">IF(graph!$E$2=0,"",B329+graph!$E$32)</f>
        <v>21.5278069063731</v>
      </c>
      <c r="C330" s="805" t="e">
        <f aca="false">IF(graph!$E$2=0,20,IF(SUM(K330+L330=0),NA(),0.25))</f>
        <v>#N/A</v>
      </c>
      <c r="D330" s="321" t="e">
        <f aca="false">IF(graph!$E$2=0,20,IF(AND(B330&lt;graph!$E$10+graph!$E$32,B330&gt;graph!$E$10-graph!$E$32),0.25,NA()))</f>
        <v>#N/A</v>
      </c>
      <c r="K330" s="806" t="n">
        <f aca="false">IF(graph!$E$20=0,0,IF(graph!$E$2=0,20,IF(AND(B330&lt;graph!$E$20+graph!$E$32,B330&gt;graph!$E$20-graph!$E$32),0.25,0)))</f>
        <v>0</v>
      </c>
      <c r="L330" s="806" t="n">
        <f aca="false">IF(graph!$E$22=0,0,IF(graph!$E$2=0,20,IF(AND(B330&gt;graph!$E$22-graph!$E$32,B330&lt;graph!$E$22+graph!$E$32),0.25,0)))</f>
        <v>0</v>
      </c>
    </row>
    <row r="331" customFormat="false" ht="12.75" hidden="false" customHeight="false" outlineLevel="0" collapsed="false">
      <c r="B331" s="735" t="n">
        <f aca="false">IF(graph!$E$2=0,"",B330+graph!$E$32)</f>
        <v>21.5312986641758</v>
      </c>
      <c r="C331" s="805" t="e">
        <f aca="false">IF(graph!$E$2=0,20,IF(SUM(K331+L331=0),NA(),0.25))</f>
        <v>#N/A</v>
      </c>
      <c r="D331" s="321" t="e">
        <f aca="false">IF(graph!$E$2=0,20,IF(AND(B331&lt;graph!$E$10+graph!$E$32,B331&gt;graph!$E$10-graph!$E$32),0.25,NA()))</f>
        <v>#N/A</v>
      </c>
      <c r="K331" s="806" t="n">
        <f aca="false">IF(graph!$E$20=0,0,IF(graph!$E$2=0,20,IF(AND(B331&lt;graph!$E$20+graph!$E$32,B331&gt;graph!$E$20-graph!$E$32),0.25,0)))</f>
        <v>0</v>
      </c>
      <c r="L331" s="806" t="n">
        <f aca="false">IF(graph!$E$22=0,0,IF(graph!$E$2=0,20,IF(AND(B331&gt;graph!$E$22-graph!$E$32,B331&lt;graph!$E$22+graph!$E$32),0.25,0)))</f>
        <v>0</v>
      </c>
    </row>
    <row r="332" customFormat="false" ht="12.75" hidden="false" customHeight="false" outlineLevel="0" collapsed="false">
      <c r="B332" s="735" t="n">
        <f aca="false">IF(graph!$E$2=0,"",B331+graph!$E$32)</f>
        <v>21.5347904219785</v>
      </c>
      <c r="C332" s="805" t="e">
        <f aca="false">IF(graph!$E$2=0,20,IF(SUM(K332+L332=0),NA(),0.25))</f>
        <v>#N/A</v>
      </c>
      <c r="D332" s="321" t="e">
        <f aca="false">IF(graph!$E$2=0,20,IF(AND(B332&lt;graph!$E$10+graph!$E$32,B332&gt;graph!$E$10-graph!$E$32),0.25,NA()))</f>
        <v>#N/A</v>
      </c>
      <c r="K332" s="806" t="n">
        <f aca="false">IF(graph!$E$20=0,0,IF(graph!$E$2=0,20,IF(AND(B332&lt;graph!$E$20+graph!$E$32,B332&gt;graph!$E$20-graph!$E$32),0.25,0)))</f>
        <v>0</v>
      </c>
      <c r="L332" s="806" t="n">
        <f aca="false">IF(graph!$E$22=0,0,IF(graph!$E$2=0,20,IF(AND(B332&gt;graph!$E$22-graph!$E$32,B332&lt;graph!$E$22+graph!$E$32),0.25,0)))</f>
        <v>0</v>
      </c>
    </row>
    <row r="333" customFormat="false" ht="12.75" hidden="false" customHeight="false" outlineLevel="0" collapsed="false">
      <c r="B333" s="735" t="n">
        <f aca="false">IF(graph!$E$2=0,"",B332+graph!$E$32)</f>
        <v>21.5382821797812</v>
      </c>
      <c r="C333" s="805" t="e">
        <f aca="false">IF(graph!$E$2=0,20,IF(SUM(K333+L333=0),NA(),0.25))</f>
        <v>#N/A</v>
      </c>
      <c r="D333" s="321" t="e">
        <f aca="false">IF(graph!$E$2=0,20,IF(AND(B333&lt;graph!$E$10+graph!$E$32,B333&gt;graph!$E$10-graph!$E$32),0.25,NA()))</f>
        <v>#N/A</v>
      </c>
      <c r="K333" s="806" t="n">
        <f aca="false">IF(graph!$E$20=0,0,IF(graph!$E$2=0,20,IF(AND(B333&lt;graph!$E$20+graph!$E$32,B333&gt;graph!$E$20-graph!$E$32),0.25,0)))</f>
        <v>0</v>
      </c>
      <c r="L333" s="806" t="n">
        <f aca="false">IF(graph!$E$22=0,0,IF(graph!$E$2=0,20,IF(AND(B333&gt;graph!$E$22-graph!$E$32,B333&lt;graph!$E$22+graph!$E$32),0.25,0)))</f>
        <v>0</v>
      </c>
    </row>
    <row r="334" customFormat="false" ht="12.75" hidden="false" customHeight="false" outlineLevel="0" collapsed="false">
      <c r="B334" s="735" t="n">
        <f aca="false">IF(graph!$E$2=0,"",B333+graph!$E$32)</f>
        <v>21.5417739375839</v>
      </c>
      <c r="C334" s="805" t="e">
        <f aca="false">IF(graph!$E$2=0,20,IF(SUM(K334+L334=0),NA(),0.25))</f>
        <v>#N/A</v>
      </c>
      <c r="D334" s="321" t="e">
        <f aca="false">IF(graph!$E$2=0,20,IF(AND(B334&lt;graph!$E$10+graph!$E$32,B334&gt;graph!$E$10-graph!$E$32),0.25,NA()))</f>
        <v>#N/A</v>
      </c>
      <c r="K334" s="806" t="n">
        <f aca="false">IF(graph!$E$20=0,0,IF(graph!$E$2=0,20,IF(AND(B334&lt;graph!$E$20+graph!$E$32,B334&gt;graph!$E$20-graph!$E$32),0.25,0)))</f>
        <v>0</v>
      </c>
      <c r="L334" s="806" t="n">
        <f aca="false">IF(graph!$E$22=0,0,IF(graph!$E$2=0,20,IF(AND(B334&gt;graph!$E$22-graph!$E$32,B334&lt;graph!$E$22+graph!$E$32),0.25,0)))</f>
        <v>0</v>
      </c>
    </row>
    <row r="335" customFormat="false" ht="12.75" hidden="false" customHeight="false" outlineLevel="0" collapsed="false">
      <c r="B335" s="735" t="n">
        <f aca="false">IF(graph!$E$2=0,"",B334+graph!$E$32)</f>
        <v>21.5452656953866</v>
      </c>
      <c r="C335" s="805" t="e">
        <f aca="false">IF(graph!$E$2=0,20,IF(SUM(K335+L335=0),NA(),0.25))</f>
        <v>#N/A</v>
      </c>
      <c r="D335" s="321" t="e">
        <f aca="false">IF(graph!$E$2=0,20,IF(AND(B335&lt;graph!$E$10+graph!$E$32,B335&gt;graph!$E$10-graph!$E$32),0.25,NA()))</f>
        <v>#N/A</v>
      </c>
      <c r="K335" s="806" t="n">
        <f aca="false">IF(graph!$E$20=0,0,IF(graph!$E$2=0,20,IF(AND(B335&lt;graph!$E$20+graph!$E$32,B335&gt;graph!$E$20-graph!$E$32),0.25,0)))</f>
        <v>0</v>
      </c>
      <c r="L335" s="806" t="n">
        <f aca="false">IF(graph!$E$22=0,0,IF(graph!$E$2=0,20,IF(AND(B335&gt;graph!$E$22-graph!$E$32,B335&lt;graph!$E$22+graph!$E$32),0.25,0)))</f>
        <v>0</v>
      </c>
    </row>
    <row r="336" customFormat="false" ht="12.75" hidden="false" customHeight="false" outlineLevel="0" collapsed="false">
      <c r="B336" s="735" t="n">
        <f aca="false">IF(graph!$E$2=0,"",B335+graph!$E$32)</f>
        <v>21.5487574531893</v>
      </c>
      <c r="C336" s="805" t="e">
        <f aca="false">IF(graph!$E$2=0,20,IF(SUM(K336+L336=0),NA(),0.25))</f>
        <v>#N/A</v>
      </c>
      <c r="D336" s="321" t="e">
        <f aca="false">IF(graph!$E$2=0,20,IF(AND(B336&lt;graph!$E$10+graph!$E$32,B336&gt;graph!$E$10-graph!$E$32),0.25,NA()))</f>
        <v>#N/A</v>
      </c>
      <c r="K336" s="806" t="n">
        <f aca="false">IF(graph!$E$20=0,0,IF(graph!$E$2=0,20,IF(AND(B336&lt;graph!$E$20+graph!$E$32,B336&gt;graph!$E$20-graph!$E$32),0.25,0)))</f>
        <v>0</v>
      </c>
      <c r="L336" s="806" t="n">
        <f aca="false">IF(graph!$E$22=0,0,IF(graph!$E$2=0,20,IF(AND(B336&gt;graph!$E$22-graph!$E$32,B336&lt;graph!$E$22+graph!$E$32),0.25,0)))</f>
        <v>0</v>
      </c>
    </row>
    <row r="337" customFormat="false" ht="12.75" hidden="false" customHeight="false" outlineLevel="0" collapsed="false">
      <c r="B337" s="735" t="n">
        <f aca="false">IF(graph!$E$2=0,"",B336+graph!$E$32)</f>
        <v>21.552249210992</v>
      </c>
      <c r="C337" s="805" t="e">
        <f aca="false">IF(graph!$E$2=0,20,IF(SUM(K337+L337=0),NA(),0.25))</f>
        <v>#N/A</v>
      </c>
      <c r="D337" s="321" t="e">
        <f aca="false">IF(graph!$E$2=0,20,IF(AND(B337&lt;graph!$E$10+graph!$E$32,B337&gt;graph!$E$10-graph!$E$32),0.25,NA()))</f>
        <v>#N/A</v>
      </c>
      <c r="K337" s="806" t="n">
        <f aca="false">IF(graph!$E$20=0,0,IF(graph!$E$2=0,20,IF(AND(B337&lt;graph!$E$20+graph!$E$32,B337&gt;graph!$E$20-graph!$E$32),0.25,0)))</f>
        <v>0</v>
      </c>
      <c r="L337" s="806" t="n">
        <f aca="false">IF(graph!$E$22=0,0,IF(graph!$E$2=0,20,IF(AND(B337&gt;graph!$E$22-graph!$E$32,B337&lt;graph!$E$22+graph!$E$32),0.25,0)))</f>
        <v>0</v>
      </c>
    </row>
    <row r="338" customFormat="false" ht="12.75" hidden="false" customHeight="false" outlineLevel="0" collapsed="false">
      <c r="B338" s="735" t="n">
        <f aca="false">IF(graph!$E$2=0,"",B337+graph!$E$32)</f>
        <v>21.5557409687947</v>
      </c>
      <c r="C338" s="805" t="e">
        <f aca="false">IF(graph!$E$2=0,20,IF(SUM(K338+L338=0),NA(),0.25))</f>
        <v>#N/A</v>
      </c>
      <c r="D338" s="321" t="e">
        <f aca="false">IF(graph!$E$2=0,20,IF(AND(B338&lt;graph!$E$10+graph!$E$32,B338&gt;graph!$E$10-graph!$E$32),0.25,NA()))</f>
        <v>#N/A</v>
      </c>
      <c r="K338" s="806" t="n">
        <f aca="false">IF(graph!$E$20=0,0,IF(graph!$E$2=0,20,IF(AND(B338&lt;graph!$E$20+graph!$E$32,B338&gt;graph!$E$20-graph!$E$32),0.25,0)))</f>
        <v>0</v>
      </c>
      <c r="L338" s="806" t="n">
        <f aca="false">IF(graph!$E$22=0,0,IF(graph!$E$2=0,20,IF(AND(B338&gt;graph!$E$22-graph!$E$32,B338&lt;graph!$E$22+graph!$E$32),0.25,0)))</f>
        <v>0</v>
      </c>
    </row>
    <row r="339" customFormat="false" ht="12.75" hidden="false" customHeight="false" outlineLevel="0" collapsed="false">
      <c r="B339" s="735" t="n">
        <f aca="false">IF(graph!$E$2=0,"",B338+graph!$E$32)</f>
        <v>21.5592327265974</v>
      </c>
      <c r="C339" s="805" t="e">
        <f aca="false">IF(graph!$E$2=0,20,IF(SUM(K339+L339=0),NA(),0.25))</f>
        <v>#N/A</v>
      </c>
      <c r="D339" s="321" t="e">
        <f aca="false">IF(graph!$E$2=0,20,IF(AND(B339&lt;graph!$E$10+graph!$E$32,B339&gt;graph!$E$10-graph!$E$32),0.25,NA()))</f>
        <v>#N/A</v>
      </c>
      <c r="K339" s="806" t="n">
        <f aca="false">IF(graph!$E$20=0,0,IF(graph!$E$2=0,20,IF(AND(B339&lt;graph!$E$20+graph!$E$32,B339&gt;graph!$E$20-graph!$E$32),0.25,0)))</f>
        <v>0</v>
      </c>
      <c r="L339" s="806" t="n">
        <f aca="false">IF(graph!$E$22=0,0,IF(graph!$E$2=0,20,IF(AND(B339&gt;graph!$E$22-graph!$E$32,B339&lt;graph!$E$22+graph!$E$32),0.25,0)))</f>
        <v>0</v>
      </c>
    </row>
    <row r="340" customFormat="false" ht="12.75" hidden="false" customHeight="false" outlineLevel="0" collapsed="false">
      <c r="B340" s="735" t="n">
        <f aca="false">IF(graph!$E$2=0,"",B339+graph!$E$32)</f>
        <v>21.5627244844001</v>
      </c>
      <c r="C340" s="805" t="e">
        <f aca="false">IF(graph!$E$2=0,20,IF(SUM(K340+L340=0),NA(),0.25))</f>
        <v>#N/A</v>
      </c>
      <c r="D340" s="321" t="e">
        <f aca="false">IF(graph!$E$2=0,20,IF(AND(B340&lt;graph!$E$10+graph!$E$32,B340&gt;graph!$E$10-graph!$E$32),0.25,NA()))</f>
        <v>#N/A</v>
      </c>
      <c r="K340" s="806" t="n">
        <f aca="false">IF(graph!$E$20=0,0,IF(graph!$E$2=0,20,IF(AND(B340&lt;graph!$E$20+graph!$E$32,B340&gt;graph!$E$20-graph!$E$32),0.25,0)))</f>
        <v>0</v>
      </c>
      <c r="L340" s="806" t="n">
        <f aca="false">IF(graph!$E$22=0,0,IF(graph!$E$2=0,20,IF(AND(B340&gt;graph!$E$22-graph!$E$32,B340&lt;graph!$E$22+graph!$E$32),0.25,0)))</f>
        <v>0</v>
      </c>
    </row>
    <row r="341" customFormat="false" ht="12.75" hidden="false" customHeight="false" outlineLevel="0" collapsed="false">
      <c r="B341" s="735" t="n">
        <f aca="false">IF(graph!$E$2=0,"",B340+graph!$E$32)</f>
        <v>21.5662162422028</v>
      </c>
      <c r="C341" s="805" t="e">
        <f aca="false">IF(graph!$E$2=0,20,IF(SUM(K341+L341=0),NA(),0.25))</f>
        <v>#N/A</v>
      </c>
      <c r="D341" s="321" t="e">
        <f aca="false">IF(graph!$E$2=0,20,IF(AND(B341&lt;graph!$E$10+graph!$E$32,B341&gt;graph!$E$10-graph!$E$32),0.25,NA()))</f>
        <v>#N/A</v>
      </c>
      <c r="K341" s="806" t="n">
        <f aca="false">IF(graph!$E$20=0,0,IF(graph!$E$2=0,20,IF(AND(B341&lt;graph!$E$20+graph!$E$32,B341&gt;graph!$E$20-graph!$E$32),0.25,0)))</f>
        <v>0</v>
      </c>
      <c r="L341" s="806" t="n">
        <f aca="false">IF(graph!$E$22=0,0,IF(graph!$E$2=0,20,IF(AND(B341&gt;graph!$E$22-graph!$E$32,B341&lt;graph!$E$22+graph!$E$32),0.25,0)))</f>
        <v>0</v>
      </c>
    </row>
    <row r="342" customFormat="false" ht="12.75" hidden="false" customHeight="false" outlineLevel="0" collapsed="false">
      <c r="B342" s="735" t="n">
        <f aca="false">IF(graph!$E$2=0,"",B341+graph!$E$32)</f>
        <v>21.5697080000055</v>
      </c>
      <c r="C342" s="805" t="e">
        <f aca="false">IF(graph!$E$2=0,20,IF(SUM(K342+L342=0),NA(),0.25))</f>
        <v>#N/A</v>
      </c>
      <c r="D342" s="321" t="e">
        <f aca="false">IF(graph!$E$2=0,20,IF(AND(B342&lt;graph!$E$10+graph!$E$32,B342&gt;graph!$E$10-graph!$E$32),0.25,NA()))</f>
        <v>#N/A</v>
      </c>
      <c r="K342" s="806" t="n">
        <f aca="false">IF(graph!$E$20=0,0,IF(graph!$E$2=0,20,IF(AND(B342&lt;graph!$E$20+graph!$E$32,B342&gt;graph!$E$20-graph!$E$32),0.25,0)))</f>
        <v>0</v>
      </c>
      <c r="L342" s="806" t="n">
        <f aca="false">IF(graph!$E$22=0,0,IF(graph!$E$2=0,20,IF(AND(B342&gt;graph!$E$22-graph!$E$32,B342&lt;graph!$E$22+graph!$E$32),0.25,0)))</f>
        <v>0</v>
      </c>
    </row>
    <row r="343" customFormat="false" ht="12.75" hidden="false" customHeight="false" outlineLevel="0" collapsed="false">
      <c r="B343" s="735" t="n">
        <f aca="false">IF(graph!$E$2=0,"",B342+graph!$E$32)</f>
        <v>21.5731997578082</v>
      </c>
      <c r="C343" s="805" t="e">
        <f aca="false">IF(graph!$E$2=0,20,IF(SUM(K343+L343=0),NA(),0.25))</f>
        <v>#N/A</v>
      </c>
      <c r="D343" s="321" t="e">
        <f aca="false">IF(graph!$E$2=0,20,IF(AND(B343&lt;graph!$E$10+graph!$E$32,B343&gt;graph!$E$10-graph!$E$32),0.25,NA()))</f>
        <v>#N/A</v>
      </c>
      <c r="K343" s="806" t="n">
        <f aca="false">IF(graph!$E$20=0,0,IF(graph!$E$2=0,20,IF(AND(B343&lt;graph!$E$20+graph!$E$32,B343&gt;graph!$E$20-graph!$E$32),0.25,0)))</f>
        <v>0</v>
      </c>
      <c r="L343" s="806" t="n">
        <f aca="false">IF(graph!$E$22=0,0,IF(graph!$E$2=0,20,IF(AND(B343&gt;graph!$E$22-graph!$E$32,B343&lt;graph!$E$22+graph!$E$32),0.25,0)))</f>
        <v>0</v>
      </c>
    </row>
    <row r="344" customFormat="false" ht="12.75" hidden="false" customHeight="false" outlineLevel="0" collapsed="false">
      <c r="B344" s="735" t="n">
        <f aca="false">IF(graph!$E$2=0,"",B343+graph!$E$32)</f>
        <v>21.5766915156109</v>
      </c>
      <c r="C344" s="805" t="e">
        <f aca="false">IF(graph!$E$2=0,20,IF(SUM(K344+L344=0),NA(),0.25))</f>
        <v>#N/A</v>
      </c>
      <c r="D344" s="321" t="e">
        <f aca="false">IF(graph!$E$2=0,20,IF(AND(B344&lt;graph!$E$10+graph!$E$32,B344&gt;graph!$E$10-graph!$E$32),0.25,NA()))</f>
        <v>#N/A</v>
      </c>
      <c r="K344" s="806" t="n">
        <f aca="false">IF(graph!$E$20=0,0,IF(graph!$E$2=0,20,IF(AND(B344&lt;graph!$E$20+graph!$E$32,B344&gt;graph!$E$20-graph!$E$32),0.25,0)))</f>
        <v>0</v>
      </c>
      <c r="L344" s="806" t="n">
        <f aca="false">IF(graph!$E$22=0,0,IF(graph!$E$2=0,20,IF(AND(B344&gt;graph!$E$22-graph!$E$32,B344&lt;graph!$E$22+graph!$E$32),0.25,0)))</f>
        <v>0</v>
      </c>
    </row>
    <row r="345" customFormat="false" ht="12.75" hidden="false" customHeight="false" outlineLevel="0" collapsed="false">
      <c r="B345" s="735" t="n">
        <f aca="false">IF(graph!$E$2=0,"",B344+graph!$E$32)</f>
        <v>21.5801832734136</v>
      </c>
      <c r="C345" s="805" t="e">
        <f aca="false">IF(graph!$E$2=0,20,IF(SUM(K345+L345=0),NA(),0.25))</f>
        <v>#N/A</v>
      </c>
      <c r="D345" s="321" t="e">
        <f aca="false">IF(graph!$E$2=0,20,IF(AND(B345&lt;graph!$E$10+graph!$E$32,B345&gt;graph!$E$10-graph!$E$32),0.25,NA()))</f>
        <v>#N/A</v>
      </c>
      <c r="K345" s="806" t="n">
        <f aca="false">IF(graph!$E$20=0,0,IF(graph!$E$2=0,20,IF(AND(B345&lt;graph!$E$20+graph!$E$32,B345&gt;graph!$E$20-graph!$E$32),0.25,0)))</f>
        <v>0</v>
      </c>
      <c r="L345" s="806" t="n">
        <f aca="false">IF(graph!$E$22=0,0,IF(graph!$E$2=0,20,IF(AND(B345&gt;graph!$E$22-graph!$E$32,B345&lt;graph!$E$22+graph!$E$32),0.25,0)))</f>
        <v>0</v>
      </c>
    </row>
    <row r="346" customFormat="false" ht="12.75" hidden="false" customHeight="false" outlineLevel="0" collapsed="false">
      <c r="B346" s="735" t="n">
        <f aca="false">IF(graph!$E$2=0,"",B345+graph!$E$32)</f>
        <v>21.5836750312164</v>
      </c>
      <c r="C346" s="805" t="e">
        <f aca="false">IF(graph!$E$2=0,20,IF(SUM(K346+L346=0),NA(),0.25))</f>
        <v>#N/A</v>
      </c>
      <c r="D346" s="321" t="e">
        <f aca="false">IF(graph!$E$2=0,20,IF(AND(B346&lt;graph!$E$10+graph!$E$32,B346&gt;graph!$E$10-graph!$E$32),0.25,NA()))</f>
        <v>#N/A</v>
      </c>
      <c r="K346" s="806" t="n">
        <f aca="false">IF(graph!$E$20=0,0,IF(graph!$E$2=0,20,IF(AND(B346&lt;graph!$E$20+graph!$E$32,B346&gt;graph!$E$20-graph!$E$32),0.25,0)))</f>
        <v>0</v>
      </c>
      <c r="L346" s="806" t="n">
        <f aca="false">IF(graph!$E$22=0,0,IF(graph!$E$2=0,20,IF(AND(B346&gt;graph!$E$22-graph!$E$32,B346&lt;graph!$E$22+graph!$E$32),0.25,0)))</f>
        <v>0</v>
      </c>
    </row>
    <row r="347" customFormat="false" ht="12.75" hidden="false" customHeight="false" outlineLevel="0" collapsed="false">
      <c r="B347" s="735" t="n">
        <f aca="false">IF(graph!$E$2=0,"",B346+graph!$E$32)</f>
        <v>21.5871667890191</v>
      </c>
      <c r="C347" s="805" t="e">
        <f aca="false">IF(graph!$E$2=0,20,IF(SUM(K347+L347=0),NA(),0.25))</f>
        <v>#N/A</v>
      </c>
      <c r="D347" s="321" t="e">
        <f aca="false">IF(graph!$E$2=0,20,IF(AND(B347&lt;graph!$E$10+graph!$E$32,B347&gt;graph!$E$10-graph!$E$32),0.25,NA()))</f>
        <v>#N/A</v>
      </c>
      <c r="K347" s="806" t="n">
        <f aca="false">IF(graph!$E$20=0,0,IF(graph!$E$2=0,20,IF(AND(B347&lt;graph!$E$20+graph!$E$32,B347&gt;graph!$E$20-graph!$E$32),0.25,0)))</f>
        <v>0</v>
      </c>
      <c r="L347" s="806" t="n">
        <f aca="false">IF(graph!$E$22=0,0,IF(graph!$E$2=0,20,IF(AND(B347&gt;graph!$E$22-graph!$E$32,B347&lt;graph!$E$22+graph!$E$32),0.25,0)))</f>
        <v>0</v>
      </c>
    </row>
    <row r="348" customFormat="false" ht="12.75" hidden="false" customHeight="false" outlineLevel="0" collapsed="false">
      <c r="B348" s="735" t="n">
        <f aca="false">IF(graph!$E$2=0,"",B347+graph!$E$32)</f>
        <v>21.5906585468218</v>
      </c>
      <c r="C348" s="805" t="e">
        <f aca="false">IF(graph!$E$2=0,20,IF(SUM(K348+L348=0),NA(),0.25))</f>
        <v>#N/A</v>
      </c>
      <c r="D348" s="321" t="e">
        <f aca="false">IF(graph!$E$2=0,20,IF(AND(B348&lt;graph!$E$10+graph!$E$32,B348&gt;graph!$E$10-graph!$E$32),0.25,NA()))</f>
        <v>#N/A</v>
      </c>
      <c r="K348" s="806" t="n">
        <f aca="false">IF(graph!$E$20=0,0,IF(graph!$E$2=0,20,IF(AND(B348&lt;graph!$E$20+graph!$E$32,B348&gt;graph!$E$20-graph!$E$32),0.25,0)))</f>
        <v>0</v>
      </c>
      <c r="L348" s="806" t="n">
        <f aca="false">IF(graph!$E$22=0,0,IF(graph!$E$2=0,20,IF(AND(B348&gt;graph!$E$22-graph!$E$32,B348&lt;graph!$E$22+graph!$E$32),0.25,0)))</f>
        <v>0</v>
      </c>
    </row>
    <row r="349" customFormat="false" ht="12.75" hidden="false" customHeight="false" outlineLevel="0" collapsed="false">
      <c r="B349" s="735" t="n">
        <f aca="false">IF(graph!$E$2=0,"",B348+graph!$E$32)</f>
        <v>21.5941503046245</v>
      </c>
      <c r="C349" s="805" t="e">
        <f aca="false">IF(graph!$E$2=0,20,IF(SUM(K349+L349=0),NA(),0.25))</f>
        <v>#N/A</v>
      </c>
      <c r="D349" s="321" t="e">
        <f aca="false">IF(graph!$E$2=0,20,IF(AND(B349&lt;graph!$E$10+graph!$E$32,B349&gt;graph!$E$10-graph!$E$32),0.25,NA()))</f>
        <v>#N/A</v>
      </c>
      <c r="K349" s="806" t="n">
        <f aca="false">IF(graph!$E$20=0,0,IF(graph!$E$2=0,20,IF(AND(B349&lt;graph!$E$20+graph!$E$32,B349&gt;graph!$E$20-graph!$E$32),0.25,0)))</f>
        <v>0</v>
      </c>
      <c r="L349" s="806" t="n">
        <f aca="false">IF(graph!$E$22=0,0,IF(graph!$E$2=0,20,IF(AND(B349&gt;graph!$E$22-graph!$E$32,B349&lt;graph!$E$22+graph!$E$32),0.25,0)))</f>
        <v>0</v>
      </c>
    </row>
    <row r="350" customFormat="false" ht="12.75" hidden="false" customHeight="false" outlineLevel="0" collapsed="false">
      <c r="B350" s="735" t="n">
        <f aca="false">IF(graph!$E$2=0,"",B349+graph!$E$32)</f>
        <v>21.5976420624272</v>
      </c>
      <c r="C350" s="805" t="e">
        <f aca="false">IF(graph!$E$2=0,20,IF(SUM(K350+L350=0),NA(),0.25))</f>
        <v>#N/A</v>
      </c>
      <c r="D350" s="321" t="e">
        <f aca="false">IF(graph!$E$2=0,20,IF(AND(B350&lt;graph!$E$10+graph!$E$32,B350&gt;graph!$E$10-graph!$E$32),0.25,NA()))</f>
        <v>#N/A</v>
      </c>
      <c r="K350" s="806" t="n">
        <f aca="false">IF(graph!$E$20=0,0,IF(graph!$E$2=0,20,IF(AND(B350&lt;graph!$E$20+graph!$E$32,B350&gt;graph!$E$20-graph!$E$32),0.25,0)))</f>
        <v>0</v>
      </c>
      <c r="L350" s="806" t="n">
        <f aca="false">IF(graph!$E$22=0,0,IF(graph!$E$2=0,20,IF(AND(B350&gt;graph!$E$22-graph!$E$32,B350&lt;graph!$E$22+graph!$E$32),0.25,0)))</f>
        <v>0</v>
      </c>
    </row>
    <row r="351" customFormat="false" ht="12.75" hidden="false" customHeight="false" outlineLevel="0" collapsed="false">
      <c r="B351" s="735" t="n">
        <f aca="false">IF(graph!$E$2=0,"",B350+graph!$E$32)</f>
        <v>21.6011338202299</v>
      </c>
      <c r="C351" s="805" t="e">
        <f aca="false">IF(graph!$E$2=0,20,IF(SUM(K351+L351=0),NA(),0.25))</f>
        <v>#N/A</v>
      </c>
      <c r="D351" s="321" t="e">
        <f aca="false">IF(graph!$E$2=0,20,IF(AND(B351&lt;graph!$E$10+graph!$E$32,B351&gt;graph!$E$10-graph!$E$32),0.25,NA()))</f>
        <v>#N/A</v>
      </c>
      <c r="K351" s="806" t="n">
        <f aca="false">IF(graph!$E$20=0,0,IF(graph!$E$2=0,20,IF(AND(B351&lt;graph!$E$20+graph!$E$32,B351&gt;graph!$E$20-graph!$E$32),0.25,0)))</f>
        <v>0</v>
      </c>
      <c r="L351" s="806" t="n">
        <f aca="false">IF(graph!$E$22=0,0,IF(graph!$E$2=0,20,IF(AND(B351&gt;graph!$E$22-graph!$E$32,B351&lt;graph!$E$22+graph!$E$32),0.25,0)))</f>
        <v>0</v>
      </c>
    </row>
    <row r="352" customFormat="false" ht="12.75" hidden="false" customHeight="false" outlineLevel="0" collapsed="false">
      <c r="B352" s="735" t="n">
        <f aca="false">IF(graph!$E$2=0,"",B351+graph!$E$32)</f>
        <v>21.6046255780326</v>
      </c>
      <c r="C352" s="805" t="e">
        <f aca="false">IF(graph!$E$2=0,20,IF(SUM(K352+L352=0),NA(),0.25))</f>
        <v>#N/A</v>
      </c>
      <c r="D352" s="321" t="e">
        <f aca="false">IF(graph!$E$2=0,20,IF(AND(B352&lt;graph!$E$10+graph!$E$32,B352&gt;graph!$E$10-graph!$E$32),0.25,NA()))</f>
        <v>#N/A</v>
      </c>
      <c r="K352" s="806" t="n">
        <f aca="false">IF(graph!$E$20=0,0,IF(graph!$E$2=0,20,IF(AND(B352&lt;graph!$E$20+graph!$E$32,B352&gt;graph!$E$20-graph!$E$32),0.25,0)))</f>
        <v>0</v>
      </c>
      <c r="L352" s="806" t="n">
        <f aca="false">IF(graph!$E$22=0,0,IF(graph!$E$2=0,20,IF(AND(B352&gt;graph!$E$22-graph!$E$32,B352&lt;graph!$E$22+graph!$E$32),0.25,0)))</f>
        <v>0</v>
      </c>
    </row>
    <row r="353" customFormat="false" ht="12.75" hidden="false" customHeight="false" outlineLevel="0" collapsed="false">
      <c r="B353" s="735" t="n">
        <f aca="false">IF(graph!$E$2=0,"",B352+graph!$E$32)</f>
        <v>21.6081173358353</v>
      </c>
      <c r="C353" s="805" t="e">
        <f aca="false">IF(graph!$E$2=0,20,IF(SUM(K353+L353=0),NA(),0.25))</f>
        <v>#N/A</v>
      </c>
      <c r="D353" s="321" t="e">
        <f aca="false">IF(graph!$E$2=0,20,IF(AND(B353&lt;graph!$E$10+graph!$E$32,B353&gt;graph!$E$10-graph!$E$32),0.25,NA()))</f>
        <v>#N/A</v>
      </c>
      <c r="K353" s="806" t="n">
        <f aca="false">IF(graph!$E$20=0,0,IF(graph!$E$2=0,20,IF(AND(B353&lt;graph!$E$20+graph!$E$32,B353&gt;graph!$E$20-graph!$E$32),0.25,0)))</f>
        <v>0</v>
      </c>
      <c r="L353" s="806" t="n">
        <f aca="false">IF(graph!$E$22=0,0,IF(graph!$E$2=0,20,IF(AND(B353&gt;graph!$E$22-graph!$E$32,B353&lt;graph!$E$22+graph!$E$32),0.25,0)))</f>
        <v>0</v>
      </c>
    </row>
    <row r="354" customFormat="false" ht="12.75" hidden="false" customHeight="false" outlineLevel="0" collapsed="false">
      <c r="B354" s="735" t="n">
        <f aca="false">IF(graph!$E$2=0,"",B353+graph!$E$32)</f>
        <v>21.611609093638</v>
      </c>
      <c r="C354" s="805" t="e">
        <f aca="false">IF(graph!$E$2=0,20,IF(SUM(K354+L354=0),NA(),0.25))</f>
        <v>#N/A</v>
      </c>
      <c r="D354" s="321" t="e">
        <f aca="false">IF(graph!$E$2=0,20,IF(AND(B354&lt;graph!$E$10+graph!$E$32,B354&gt;graph!$E$10-graph!$E$32),0.25,NA()))</f>
        <v>#N/A</v>
      </c>
      <c r="K354" s="806" t="n">
        <f aca="false">IF(graph!$E$20=0,0,IF(graph!$E$2=0,20,IF(AND(B354&lt;graph!$E$20+graph!$E$32,B354&gt;graph!$E$20-graph!$E$32),0.25,0)))</f>
        <v>0</v>
      </c>
      <c r="L354" s="806" t="n">
        <f aca="false">IF(graph!$E$22=0,0,IF(graph!$E$2=0,20,IF(AND(B354&gt;graph!$E$22-graph!$E$32,B354&lt;graph!$E$22+graph!$E$32),0.25,0)))</f>
        <v>0</v>
      </c>
    </row>
    <row r="355" customFormat="false" ht="12.75" hidden="false" customHeight="false" outlineLevel="0" collapsed="false">
      <c r="B355" s="735" t="n">
        <f aca="false">IF(graph!$E$2=0,"",B354+graph!$E$32)</f>
        <v>21.6151008514407</v>
      </c>
      <c r="C355" s="805" t="e">
        <f aca="false">IF(graph!$E$2=0,20,IF(SUM(K355+L355=0),NA(),0.25))</f>
        <v>#N/A</v>
      </c>
      <c r="D355" s="321" t="e">
        <f aca="false">IF(graph!$E$2=0,20,IF(AND(B355&lt;graph!$E$10+graph!$E$32,B355&gt;graph!$E$10-graph!$E$32),0.25,NA()))</f>
        <v>#N/A</v>
      </c>
      <c r="K355" s="806" t="n">
        <f aca="false">IF(graph!$E$20=0,0,IF(graph!$E$2=0,20,IF(AND(B355&lt;graph!$E$20+graph!$E$32,B355&gt;graph!$E$20-graph!$E$32),0.25,0)))</f>
        <v>0</v>
      </c>
      <c r="L355" s="806" t="n">
        <f aca="false">IF(graph!$E$22=0,0,IF(graph!$E$2=0,20,IF(AND(B355&gt;graph!$E$22-graph!$E$32,B355&lt;graph!$E$22+graph!$E$32),0.25,0)))</f>
        <v>0</v>
      </c>
    </row>
    <row r="356" customFormat="false" ht="12.75" hidden="false" customHeight="false" outlineLevel="0" collapsed="false">
      <c r="B356" s="735" t="n">
        <f aca="false">IF(graph!$E$2=0,"",B355+graph!$E$32)</f>
        <v>21.6185926092434</v>
      </c>
      <c r="C356" s="805" t="e">
        <f aca="false">IF(graph!$E$2=0,20,IF(SUM(K356+L356=0),NA(),0.25))</f>
        <v>#N/A</v>
      </c>
      <c r="D356" s="321" t="e">
        <f aca="false">IF(graph!$E$2=0,20,IF(AND(B356&lt;graph!$E$10+graph!$E$32,B356&gt;graph!$E$10-graph!$E$32),0.25,NA()))</f>
        <v>#N/A</v>
      </c>
      <c r="K356" s="806" t="n">
        <f aca="false">IF(graph!$E$20=0,0,IF(graph!$E$2=0,20,IF(AND(B356&lt;graph!$E$20+graph!$E$32,B356&gt;graph!$E$20-graph!$E$32),0.25,0)))</f>
        <v>0</v>
      </c>
      <c r="L356" s="806" t="n">
        <f aca="false">IF(graph!$E$22=0,0,IF(graph!$E$2=0,20,IF(AND(B356&gt;graph!$E$22-graph!$E$32,B356&lt;graph!$E$22+graph!$E$32),0.25,0)))</f>
        <v>0</v>
      </c>
    </row>
    <row r="357" customFormat="false" ht="12.75" hidden="false" customHeight="false" outlineLevel="0" collapsed="false">
      <c r="B357" s="735" t="n">
        <f aca="false">IF(graph!$E$2=0,"",B356+graph!$E$32)</f>
        <v>21.6220843670461</v>
      </c>
      <c r="C357" s="805" t="e">
        <f aca="false">IF(graph!$E$2=0,20,IF(SUM(K357+L357=0),NA(),0.25))</f>
        <v>#N/A</v>
      </c>
      <c r="D357" s="321" t="e">
        <f aca="false">IF(graph!$E$2=0,20,IF(AND(B357&lt;graph!$E$10+graph!$E$32,B357&gt;graph!$E$10-graph!$E$32),0.25,NA()))</f>
        <v>#N/A</v>
      </c>
      <c r="K357" s="806" t="n">
        <f aca="false">IF(graph!$E$20=0,0,IF(graph!$E$2=0,20,IF(AND(B357&lt;graph!$E$20+graph!$E$32,B357&gt;graph!$E$20-graph!$E$32),0.25,0)))</f>
        <v>0</v>
      </c>
      <c r="L357" s="806" t="n">
        <f aca="false">IF(graph!$E$22=0,0,IF(graph!$E$2=0,20,IF(AND(B357&gt;graph!$E$22-graph!$E$32,B357&lt;graph!$E$22+graph!$E$32),0.25,0)))</f>
        <v>0</v>
      </c>
    </row>
    <row r="358" customFormat="false" ht="12.75" hidden="false" customHeight="false" outlineLevel="0" collapsed="false">
      <c r="B358" s="735" t="n">
        <f aca="false">IF(graph!$E$2=0,"",B357+graph!$E$32)</f>
        <v>21.6255761248488</v>
      </c>
      <c r="C358" s="805" t="e">
        <f aca="false">IF(graph!$E$2=0,20,IF(SUM(K358+L358=0),NA(),0.25))</f>
        <v>#N/A</v>
      </c>
      <c r="D358" s="321" t="e">
        <f aca="false">IF(graph!$E$2=0,20,IF(AND(B358&lt;graph!$E$10+graph!$E$32,B358&gt;graph!$E$10-graph!$E$32),0.25,NA()))</f>
        <v>#N/A</v>
      </c>
      <c r="K358" s="806" t="n">
        <f aca="false">IF(graph!$E$20=0,0,IF(graph!$E$2=0,20,IF(AND(B358&lt;graph!$E$20+graph!$E$32,B358&gt;graph!$E$20-graph!$E$32),0.25,0)))</f>
        <v>0</v>
      </c>
      <c r="L358" s="806" t="n">
        <f aca="false">IF(graph!$E$22=0,0,IF(graph!$E$2=0,20,IF(AND(B358&gt;graph!$E$22-graph!$E$32,B358&lt;graph!$E$22+graph!$E$32),0.25,0)))</f>
        <v>0</v>
      </c>
    </row>
    <row r="359" customFormat="false" ht="12.75" hidden="false" customHeight="false" outlineLevel="0" collapsed="false">
      <c r="B359" s="735" t="n">
        <f aca="false">IF(graph!$E$2=0,"",B358+graph!$E$32)</f>
        <v>21.6290678826515</v>
      </c>
      <c r="C359" s="805" t="e">
        <f aca="false">IF(graph!$E$2=0,20,IF(SUM(K359+L359=0),NA(),0.25))</f>
        <v>#N/A</v>
      </c>
      <c r="D359" s="321" t="e">
        <f aca="false">IF(graph!$E$2=0,20,IF(AND(B359&lt;graph!$E$10+graph!$E$32,B359&gt;graph!$E$10-graph!$E$32),0.25,NA()))</f>
        <v>#N/A</v>
      </c>
      <c r="K359" s="806" t="n">
        <f aca="false">IF(graph!$E$20=0,0,IF(graph!$E$2=0,20,IF(AND(B359&lt;graph!$E$20+graph!$E$32,B359&gt;graph!$E$20-graph!$E$32),0.25,0)))</f>
        <v>0</v>
      </c>
      <c r="L359" s="806" t="n">
        <f aca="false">IF(graph!$E$22=0,0,IF(graph!$E$2=0,20,IF(AND(B359&gt;graph!$E$22-graph!$E$32,B359&lt;graph!$E$22+graph!$E$32),0.25,0)))</f>
        <v>0</v>
      </c>
    </row>
    <row r="360" customFormat="false" ht="12.75" hidden="false" customHeight="false" outlineLevel="0" collapsed="false">
      <c r="B360" s="735" t="n">
        <f aca="false">IF(graph!$E$2=0,"",B359+graph!$E$32)</f>
        <v>21.6325596404542</v>
      </c>
      <c r="C360" s="805" t="e">
        <f aca="false">IF(graph!$E$2=0,20,IF(SUM(K360+L360=0),NA(),0.25))</f>
        <v>#N/A</v>
      </c>
      <c r="D360" s="321" t="e">
        <f aca="false">IF(graph!$E$2=0,20,IF(AND(B360&lt;graph!$E$10+graph!$E$32,B360&gt;graph!$E$10-graph!$E$32),0.25,NA()))</f>
        <v>#N/A</v>
      </c>
      <c r="K360" s="806" t="n">
        <f aca="false">IF(graph!$E$20=0,0,IF(graph!$E$2=0,20,IF(AND(B360&lt;graph!$E$20+graph!$E$32,B360&gt;graph!$E$20-graph!$E$32),0.25,0)))</f>
        <v>0</v>
      </c>
      <c r="L360" s="806" t="n">
        <f aca="false">IF(graph!$E$22=0,0,IF(graph!$E$2=0,20,IF(AND(B360&gt;graph!$E$22-graph!$E$32,B360&lt;graph!$E$22+graph!$E$32),0.25,0)))</f>
        <v>0</v>
      </c>
    </row>
    <row r="361" customFormat="false" ht="12.75" hidden="false" customHeight="false" outlineLevel="0" collapsed="false">
      <c r="B361" s="735" t="n">
        <f aca="false">IF(graph!$E$2=0,"",B360+graph!$E$32)</f>
        <v>21.6360513982569</v>
      </c>
      <c r="C361" s="805" t="e">
        <f aca="false">IF(graph!$E$2=0,20,IF(SUM(K361+L361=0),NA(),0.25))</f>
        <v>#N/A</v>
      </c>
      <c r="D361" s="321" t="e">
        <f aca="false">IF(graph!$E$2=0,20,IF(AND(B361&lt;graph!$E$10+graph!$E$32,B361&gt;graph!$E$10-graph!$E$32),0.25,NA()))</f>
        <v>#N/A</v>
      </c>
      <c r="K361" s="806" t="n">
        <f aca="false">IF(graph!$E$20=0,0,IF(graph!$E$2=0,20,IF(AND(B361&lt;graph!$E$20+graph!$E$32,B361&gt;graph!$E$20-graph!$E$32),0.25,0)))</f>
        <v>0</v>
      </c>
      <c r="L361" s="806" t="n">
        <f aca="false">IF(graph!$E$22=0,0,IF(graph!$E$2=0,20,IF(AND(B361&gt;graph!$E$22-graph!$E$32,B361&lt;graph!$E$22+graph!$E$32),0.25,0)))</f>
        <v>0</v>
      </c>
    </row>
    <row r="362" customFormat="false" ht="12.75" hidden="false" customHeight="false" outlineLevel="0" collapsed="false">
      <c r="B362" s="735" t="n">
        <f aca="false">IF(graph!$E$2=0,"",B361+graph!$E$32)</f>
        <v>21.6395431560596</v>
      </c>
      <c r="C362" s="805" t="e">
        <f aca="false">IF(graph!$E$2=0,20,IF(SUM(K362+L362=0),NA(),0.25))</f>
        <v>#N/A</v>
      </c>
      <c r="D362" s="321" t="e">
        <f aca="false">IF(graph!$E$2=0,20,IF(AND(B362&lt;graph!$E$10+graph!$E$32,B362&gt;graph!$E$10-graph!$E$32),0.25,NA()))</f>
        <v>#N/A</v>
      </c>
      <c r="K362" s="806" t="n">
        <f aca="false">IF(graph!$E$20=0,0,IF(graph!$E$2=0,20,IF(AND(B362&lt;graph!$E$20+graph!$E$32,B362&gt;graph!$E$20-graph!$E$32),0.25,0)))</f>
        <v>0</v>
      </c>
      <c r="L362" s="806" t="n">
        <f aca="false">IF(graph!$E$22=0,0,IF(graph!$E$2=0,20,IF(AND(B362&gt;graph!$E$22-graph!$E$32,B362&lt;graph!$E$22+graph!$E$32),0.25,0)))</f>
        <v>0</v>
      </c>
    </row>
    <row r="363" customFormat="false" ht="12.75" hidden="false" customHeight="false" outlineLevel="0" collapsed="false">
      <c r="B363" s="735" t="n">
        <f aca="false">IF(graph!$E$2=0,"",B362+graph!$E$32)</f>
        <v>21.6430349138623</v>
      </c>
      <c r="C363" s="805" t="e">
        <f aca="false">IF(graph!$E$2=0,20,IF(SUM(K363+L363=0),NA(),0.25))</f>
        <v>#N/A</v>
      </c>
      <c r="D363" s="321" t="e">
        <f aca="false">IF(graph!$E$2=0,20,IF(AND(B363&lt;graph!$E$10+graph!$E$32,B363&gt;graph!$E$10-graph!$E$32),0.25,NA()))</f>
        <v>#N/A</v>
      </c>
      <c r="K363" s="806" t="n">
        <f aca="false">IF(graph!$E$20=0,0,IF(graph!$E$2=0,20,IF(AND(B363&lt;graph!$E$20+graph!$E$32,B363&gt;graph!$E$20-graph!$E$32),0.25,0)))</f>
        <v>0</v>
      </c>
      <c r="L363" s="806" t="n">
        <f aca="false">IF(graph!$E$22=0,0,IF(graph!$E$2=0,20,IF(AND(B363&gt;graph!$E$22-graph!$E$32,B363&lt;graph!$E$22+graph!$E$32),0.25,0)))</f>
        <v>0</v>
      </c>
    </row>
    <row r="364" customFormat="false" ht="12.75" hidden="false" customHeight="false" outlineLevel="0" collapsed="false">
      <c r="B364" s="735" t="n">
        <f aca="false">IF(graph!$E$2=0,"",B363+graph!$E$32)</f>
        <v>21.646526671665</v>
      </c>
      <c r="C364" s="805" t="e">
        <f aca="false">IF(graph!$E$2=0,20,IF(SUM(K364+L364=0),NA(),0.25))</f>
        <v>#N/A</v>
      </c>
      <c r="D364" s="321" t="e">
        <f aca="false">IF(graph!$E$2=0,20,IF(AND(B364&lt;graph!$E$10+graph!$E$32,B364&gt;graph!$E$10-graph!$E$32),0.25,NA()))</f>
        <v>#N/A</v>
      </c>
      <c r="K364" s="806" t="n">
        <f aca="false">IF(graph!$E$20=0,0,IF(graph!$E$2=0,20,IF(AND(B364&lt;graph!$E$20+graph!$E$32,B364&gt;graph!$E$20-graph!$E$32),0.25,0)))</f>
        <v>0</v>
      </c>
      <c r="L364" s="806" t="n">
        <f aca="false">IF(graph!$E$22=0,0,IF(graph!$E$2=0,20,IF(AND(B364&gt;graph!$E$22-graph!$E$32,B364&lt;graph!$E$22+graph!$E$32),0.25,0)))</f>
        <v>0</v>
      </c>
    </row>
    <row r="365" customFormat="false" ht="12.75" hidden="false" customHeight="false" outlineLevel="0" collapsed="false">
      <c r="B365" s="735" t="n">
        <f aca="false">IF(graph!$E$2=0,"",B364+graph!$E$32)</f>
        <v>21.6500184294677</v>
      </c>
      <c r="C365" s="805" t="e">
        <f aca="false">IF(graph!$E$2=0,20,IF(SUM(K365+L365=0),NA(),0.25))</f>
        <v>#N/A</v>
      </c>
      <c r="D365" s="321" t="e">
        <f aca="false">IF(graph!$E$2=0,20,IF(AND(B365&lt;graph!$E$10+graph!$E$32,B365&gt;graph!$E$10-graph!$E$32),0.25,NA()))</f>
        <v>#N/A</v>
      </c>
      <c r="K365" s="806" t="n">
        <f aca="false">IF(graph!$E$20=0,0,IF(graph!$E$2=0,20,IF(AND(B365&lt;graph!$E$20+graph!$E$32,B365&gt;graph!$E$20-graph!$E$32),0.25,0)))</f>
        <v>0</v>
      </c>
      <c r="L365" s="806" t="n">
        <f aca="false">IF(graph!$E$22=0,0,IF(graph!$E$2=0,20,IF(AND(B365&gt;graph!$E$22-graph!$E$32,B365&lt;graph!$E$22+graph!$E$32),0.25,0)))</f>
        <v>0</v>
      </c>
    </row>
    <row r="366" customFormat="false" ht="12.75" hidden="false" customHeight="false" outlineLevel="0" collapsed="false">
      <c r="B366" s="735" t="n">
        <f aca="false">IF(graph!$E$2=0,"",B365+graph!$E$32)</f>
        <v>21.6535101872704</v>
      </c>
      <c r="C366" s="805" t="e">
        <f aca="false">IF(graph!$E$2=0,20,IF(SUM(K366+L366=0),NA(),0.25))</f>
        <v>#N/A</v>
      </c>
      <c r="D366" s="321" t="e">
        <f aca="false">IF(graph!$E$2=0,20,IF(AND(B366&lt;graph!$E$10+graph!$E$32,B366&gt;graph!$E$10-graph!$E$32),0.25,NA()))</f>
        <v>#N/A</v>
      </c>
      <c r="K366" s="806" t="n">
        <f aca="false">IF(graph!$E$20=0,0,IF(graph!$E$2=0,20,IF(AND(B366&lt;graph!$E$20+graph!$E$32,B366&gt;graph!$E$20-graph!$E$32),0.25,0)))</f>
        <v>0</v>
      </c>
      <c r="L366" s="806" t="n">
        <f aca="false">IF(graph!$E$22=0,0,IF(graph!$E$2=0,20,IF(AND(B366&gt;graph!$E$22-graph!$E$32,B366&lt;graph!$E$22+graph!$E$32),0.25,0)))</f>
        <v>0</v>
      </c>
    </row>
    <row r="367" customFormat="false" ht="12.75" hidden="false" customHeight="false" outlineLevel="0" collapsed="false">
      <c r="B367" s="735" t="n">
        <f aca="false">IF(graph!$E$2=0,"",B366+graph!$E$32)</f>
        <v>21.6570019450731</v>
      </c>
      <c r="C367" s="805" t="e">
        <f aca="false">IF(graph!$E$2=0,20,IF(SUM(K367+L367=0),NA(),0.25))</f>
        <v>#N/A</v>
      </c>
      <c r="D367" s="321" t="e">
        <f aca="false">IF(graph!$E$2=0,20,IF(AND(B367&lt;graph!$E$10+graph!$E$32,B367&gt;graph!$E$10-graph!$E$32),0.25,NA()))</f>
        <v>#N/A</v>
      </c>
      <c r="K367" s="806" t="n">
        <f aca="false">IF(graph!$E$20=0,0,IF(graph!$E$2=0,20,IF(AND(B367&lt;graph!$E$20+graph!$E$32,B367&gt;graph!$E$20-graph!$E$32),0.25,0)))</f>
        <v>0</v>
      </c>
      <c r="L367" s="806" t="n">
        <f aca="false">IF(graph!$E$22=0,0,IF(graph!$E$2=0,20,IF(AND(B367&gt;graph!$E$22-graph!$E$32,B367&lt;graph!$E$22+graph!$E$32),0.25,0)))</f>
        <v>0</v>
      </c>
    </row>
    <row r="368" customFormat="false" ht="12.75" hidden="false" customHeight="false" outlineLevel="0" collapsed="false">
      <c r="B368" s="735" t="n">
        <f aca="false">IF(graph!$E$2=0,"",B367+graph!$E$32)</f>
        <v>21.6604937028758</v>
      </c>
      <c r="C368" s="805" t="e">
        <f aca="false">IF(graph!$E$2=0,20,IF(SUM(K368+L368=0),NA(),0.25))</f>
        <v>#N/A</v>
      </c>
      <c r="D368" s="321" t="e">
        <f aca="false">IF(graph!$E$2=0,20,IF(AND(B368&lt;graph!$E$10+graph!$E$32,B368&gt;graph!$E$10-graph!$E$32),0.25,NA()))</f>
        <v>#N/A</v>
      </c>
      <c r="K368" s="806" t="n">
        <f aca="false">IF(graph!$E$20=0,0,IF(graph!$E$2=0,20,IF(AND(B368&lt;graph!$E$20+graph!$E$32,B368&gt;graph!$E$20-graph!$E$32),0.25,0)))</f>
        <v>0</v>
      </c>
      <c r="L368" s="806" t="n">
        <f aca="false">IF(graph!$E$22=0,0,IF(graph!$E$2=0,20,IF(AND(B368&gt;graph!$E$22-graph!$E$32,B368&lt;graph!$E$22+graph!$E$32),0.25,0)))</f>
        <v>0</v>
      </c>
    </row>
    <row r="369" customFormat="false" ht="12.75" hidden="false" customHeight="false" outlineLevel="0" collapsed="false">
      <c r="B369" s="735" t="n">
        <f aca="false">IF(graph!$E$2=0,"",B368+graph!$E$32)</f>
        <v>21.6639854606785</v>
      </c>
      <c r="C369" s="805" t="e">
        <f aca="false">IF(graph!$E$2=0,20,IF(SUM(K369+L369=0),NA(),0.25))</f>
        <v>#N/A</v>
      </c>
      <c r="D369" s="321" t="e">
        <f aca="false">IF(graph!$E$2=0,20,IF(AND(B369&lt;graph!$E$10+graph!$E$32,B369&gt;graph!$E$10-graph!$E$32),0.25,NA()))</f>
        <v>#N/A</v>
      </c>
      <c r="K369" s="806" t="n">
        <f aca="false">IF(graph!$E$20=0,0,IF(graph!$E$2=0,20,IF(AND(B369&lt;graph!$E$20+graph!$E$32,B369&gt;graph!$E$20-graph!$E$32),0.25,0)))</f>
        <v>0</v>
      </c>
      <c r="L369" s="806" t="n">
        <f aca="false">IF(graph!$E$22=0,0,IF(graph!$E$2=0,20,IF(AND(B369&gt;graph!$E$22-graph!$E$32,B369&lt;graph!$E$22+graph!$E$32),0.25,0)))</f>
        <v>0</v>
      </c>
    </row>
    <row r="370" customFormat="false" ht="12.75" hidden="false" customHeight="false" outlineLevel="0" collapsed="false">
      <c r="B370" s="735" t="n">
        <f aca="false">IF(graph!$E$2=0,"",B369+graph!$E$32)</f>
        <v>21.6674772184812</v>
      </c>
      <c r="C370" s="805" t="e">
        <f aca="false">IF(graph!$E$2=0,20,IF(SUM(K370+L370=0),NA(),0.25))</f>
        <v>#N/A</v>
      </c>
      <c r="D370" s="321" t="e">
        <f aca="false">IF(graph!$E$2=0,20,IF(AND(B370&lt;graph!$E$10+graph!$E$32,B370&gt;graph!$E$10-graph!$E$32),0.25,NA()))</f>
        <v>#N/A</v>
      </c>
      <c r="K370" s="806" t="n">
        <f aca="false">IF(graph!$E$20=0,0,IF(graph!$E$2=0,20,IF(AND(B370&lt;graph!$E$20+graph!$E$32,B370&gt;graph!$E$20-graph!$E$32),0.25,0)))</f>
        <v>0</v>
      </c>
      <c r="L370" s="806" t="n">
        <f aca="false">IF(graph!$E$22=0,0,IF(graph!$E$2=0,20,IF(AND(B370&gt;graph!$E$22-graph!$E$32,B370&lt;graph!$E$22+graph!$E$32),0.25,0)))</f>
        <v>0</v>
      </c>
    </row>
    <row r="371" customFormat="false" ht="12.75" hidden="false" customHeight="false" outlineLevel="0" collapsed="false">
      <c r="B371" s="735" t="n">
        <f aca="false">IF(graph!$E$2=0,"",B370+graph!$E$32)</f>
        <v>21.6709689762839</v>
      </c>
      <c r="C371" s="805" t="e">
        <f aca="false">IF(graph!$E$2=0,20,IF(SUM(K371+L371=0),NA(),0.25))</f>
        <v>#N/A</v>
      </c>
      <c r="D371" s="321" t="e">
        <f aca="false">IF(graph!$E$2=0,20,IF(AND(B371&lt;graph!$E$10+graph!$E$32,B371&gt;graph!$E$10-graph!$E$32),0.25,NA()))</f>
        <v>#N/A</v>
      </c>
      <c r="K371" s="806" t="n">
        <f aca="false">IF(graph!$E$20=0,0,IF(graph!$E$2=0,20,IF(AND(B371&lt;graph!$E$20+graph!$E$32,B371&gt;graph!$E$20-graph!$E$32),0.25,0)))</f>
        <v>0</v>
      </c>
      <c r="L371" s="806" t="n">
        <f aca="false">IF(graph!$E$22=0,0,IF(graph!$E$2=0,20,IF(AND(B371&gt;graph!$E$22-graph!$E$32,B371&lt;graph!$E$22+graph!$E$32),0.25,0)))</f>
        <v>0</v>
      </c>
    </row>
    <row r="372" customFormat="false" ht="12.75" hidden="false" customHeight="false" outlineLevel="0" collapsed="false">
      <c r="B372" s="735" t="n">
        <f aca="false">IF(graph!$E$2=0,"",B371+graph!$E$32)</f>
        <v>21.6744607340866</v>
      </c>
      <c r="C372" s="805" t="e">
        <f aca="false">IF(graph!$E$2=0,20,IF(SUM(K372+L372=0),NA(),0.25))</f>
        <v>#N/A</v>
      </c>
      <c r="D372" s="321" t="e">
        <f aca="false">IF(graph!$E$2=0,20,IF(AND(B372&lt;graph!$E$10+graph!$E$32,B372&gt;graph!$E$10-graph!$E$32),0.25,NA()))</f>
        <v>#N/A</v>
      </c>
      <c r="K372" s="806" t="n">
        <f aca="false">IF(graph!$E$20=0,0,IF(graph!$E$2=0,20,IF(AND(B372&lt;graph!$E$20+graph!$E$32,B372&gt;graph!$E$20-graph!$E$32),0.25,0)))</f>
        <v>0</v>
      </c>
      <c r="L372" s="806" t="n">
        <f aca="false">IF(graph!$E$22=0,0,IF(graph!$E$2=0,20,IF(AND(B372&gt;graph!$E$22-graph!$E$32,B372&lt;graph!$E$22+graph!$E$32),0.25,0)))</f>
        <v>0</v>
      </c>
    </row>
    <row r="373" customFormat="false" ht="12.75" hidden="false" customHeight="false" outlineLevel="0" collapsed="false">
      <c r="B373" s="735" t="n">
        <f aca="false">IF(graph!$E$2=0,"",B372+graph!$E$32)</f>
        <v>21.6779524918893</v>
      </c>
      <c r="C373" s="805" t="e">
        <f aca="false">IF(graph!$E$2=0,20,IF(SUM(K373+L373=0),NA(),0.25))</f>
        <v>#N/A</v>
      </c>
      <c r="D373" s="321" t="e">
        <f aca="false">IF(graph!$E$2=0,20,IF(AND(B373&lt;graph!$E$10+graph!$E$32,B373&gt;graph!$E$10-graph!$E$32),0.25,NA()))</f>
        <v>#N/A</v>
      </c>
      <c r="K373" s="806" t="n">
        <f aca="false">IF(graph!$E$20=0,0,IF(graph!$E$2=0,20,IF(AND(B373&lt;graph!$E$20+graph!$E$32,B373&gt;graph!$E$20-graph!$E$32),0.25,0)))</f>
        <v>0</v>
      </c>
      <c r="L373" s="806" t="n">
        <f aca="false">IF(graph!$E$22=0,0,IF(graph!$E$2=0,20,IF(AND(B373&gt;graph!$E$22-graph!$E$32,B373&lt;graph!$E$22+graph!$E$32),0.25,0)))</f>
        <v>0</v>
      </c>
    </row>
    <row r="374" customFormat="false" ht="12.75" hidden="false" customHeight="false" outlineLevel="0" collapsed="false">
      <c r="B374" s="735" t="n">
        <f aca="false">IF(graph!$E$2=0,"",B373+graph!$E$32)</f>
        <v>21.681444249692</v>
      </c>
      <c r="C374" s="805" t="e">
        <f aca="false">IF(graph!$E$2=0,20,IF(SUM(K374+L374=0),NA(),0.25))</f>
        <v>#N/A</v>
      </c>
      <c r="D374" s="321" t="e">
        <f aca="false">IF(graph!$E$2=0,20,IF(AND(B374&lt;graph!$E$10+graph!$E$32,B374&gt;graph!$E$10-graph!$E$32),0.25,NA()))</f>
        <v>#N/A</v>
      </c>
      <c r="K374" s="806" t="n">
        <f aca="false">IF(graph!$E$20=0,0,IF(graph!$E$2=0,20,IF(AND(B374&lt;graph!$E$20+graph!$E$32,B374&gt;graph!$E$20-graph!$E$32),0.25,0)))</f>
        <v>0</v>
      </c>
      <c r="L374" s="806" t="n">
        <f aca="false">IF(graph!$E$22=0,0,IF(graph!$E$2=0,20,IF(AND(B374&gt;graph!$E$22-graph!$E$32,B374&lt;graph!$E$22+graph!$E$32),0.25,0)))</f>
        <v>0</v>
      </c>
    </row>
    <row r="375" customFormat="false" ht="12.75" hidden="false" customHeight="false" outlineLevel="0" collapsed="false">
      <c r="B375" s="735" t="n">
        <f aca="false">IF(graph!$E$2=0,"",B374+graph!$E$32)</f>
        <v>21.6849360074947</v>
      </c>
      <c r="C375" s="805" t="e">
        <f aca="false">IF(graph!$E$2=0,20,IF(SUM(K375+L375=0),NA(),0.25))</f>
        <v>#N/A</v>
      </c>
      <c r="D375" s="321" t="e">
        <f aca="false">IF(graph!$E$2=0,20,IF(AND(B375&lt;graph!$E$10+graph!$E$32,B375&gt;graph!$E$10-graph!$E$32),0.25,NA()))</f>
        <v>#N/A</v>
      </c>
      <c r="K375" s="806" t="n">
        <f aca="false">IF(graph!$E$20=0,0,IF(graph!$E$2=0,20,IF(AND(B375&lt;graph!$E$20+graph!$E$32,B375&gt;graph!$E$20-graph!$E$32),0.25,0)))</f>
        <v>0</v>
      </c>
      <c r="L375" s="806" t="n">
        <f aca="false">IF(graph!$E$22=0,0,IF(graph!$E$2=0,20,IF(AND(B375&gt;graph!$E$22-graph!$E$32,B375&lt;graph!$E$22+graph!$E$32),0.25,0)))</f>
        <v>0</v>
      </c>
    </row>
    <row r="376" customFormat="false" ht="12.75" hidden="false" customHeight="false" outlineLevel="0" collapsed="false">
      <c r="B376" s="735" t="n">
        <f aca="false">IF(graph!$E$2=0,"",B375+graph!$E$32)</f>
        <v>21.6884277652974</v>
      </c>
      <c r="C376" s="805" t="e">
        <f aca="false">IF(graph!$E$2=0,20,IF(SUM(K376+L376=0),NA(),0.25))</f>
        <v>#N/A</v>
      </c>
      <c r="D376" s="321" t="e">
        <f aca="false">IF(graph!$E$2=0,20,IF(AND(B376&lt;graph!$E$10+graph!$E$32,B376&gt;graph!$E$10-graph!$E$32),0.25,NA()))</f>
        <v>#N/A</v>
      </c>
      <c r="K376" s="806" t="n">
        <f aca="false">IF(graph!$E$20=0,0,IF(graph!$E$2=0,20,IF(AND(B376&lt;graph!$E$20+graph!$E$32,B376&gt;graph!$E$20-graph!$E$32),0.25,0)))</f>
        <v>0</v>
      </c>
      <c r="L376" s="806" t="n">
        <f aca="false">IF(graph!$E$22=0,0,IF(graph!$E$2=0,20,IF(AND(B376&gt;graph!$E$22-graph!$E$32,B376&lt;graph!$E$22+graph!$E$32),0.25,0)))</f>
        <v>0</v>
      </c>
    </row>
    <row r="377" customFormat="false" ht="12.75" hidden="false" customHeight="false" outlineLevel="0" collapsed="false">
      <c r="B377" s="735" t="n">
        <f aca="false">IF(graph!$E$2=0,"",B376+graph!$E$32)</f>
        <v>21.6919195231001</v>
      </c>
      <c r="C377" s="805" t="e">
        <f aca="false">IF(graph!$E$2=0,20,IF(SUM(K377+L377=0),NA(),0.25))</f>
        <v>#N/A</v>
      </c>
      <c r="D377" s="321" t="e">
        <f aca="false">IF(graph!$E$2=0,20,IF(AND(B377&lt;graph!$E$10+graph!$E$32,B377&gt;graph!$E$10-graph!$E$32),0.25,NA()))</f>
        <v>#N/A</v>
      </c>
      <c r="K377" s="806" t="n">
        <f aca="false">IF(graph!$E$20=0,0,IF(graph!$E$2=0,20,IF(AND(B377&lt;graph!$E$20+graph!$E$32,B377&gt;graph!$E$20-graph!$E$32),0.25,0)))</f>
        <v>0</v>
      </c>
      <c r="L377" s="806" t="n">
        <f aca="false">IF(graph!$E$22=0,0,IF(graph!$E$2=0,20,IF(AND(B377&gt;graph!$E$22-graph!$E$32,B377&lt;graph!$E$22+graph!$E$32),0.25,0)))</f>
        <v>0</v>
      </c>
    </row>
    <row r="378" customFormat="false" ht="12.75" hidden="false" customHeight="false" outlineLevel="0" collapsed="false">
      <c r="B378" s="735" t="n">
        <f aca="false">IF(graph!$E$2=0,"",B377+graph!$E$32)</f>
        <v>21.6954112809028</v>
      </c>
      <c r="C378" s="805" t="e">
        <f aca="false">IF(graph!$E$2=0,20,IF(SUM(K378+L378=0),NA(),0.25))</f>
        <v>#N/A</v>
      </c>
      <c r="D378" s="321" t="e">
        <f aca="false">IF(graph!$E$2=0,20,IF(AND(B378&lt;graph!$E$10+graph!$E$32,B378&gt;graph!$E$10-graph!$E$32),0.25,NA()))</f>
        <v>#N/A</v>
      </c>
      <c r="K378" s="806" t="n">
        <f aca="false">IF(graph!$E$20=0,0,IF(graph!$E$2=0,20,IF(AND(B378&lt;graph!$E$20+graph!$E$32,B378&gt;graph!$E$20-graph!$E$32),0.25,0)))</f>
        <v>0</v>
      </c>
      <c r="L378" s="806" t="n">
        <f aca="false">IF(graph!$E$22=0,0,IF(graph!$E$2=0,20,IF(AND(B378&gt;graph!$E$22-graph!$E$32,B378&lt;graph!$E$22+graph!$E$32),0.25,0)))</f>
        <v>0</v>
      </c>
    </row>
    <row r="379" customFormat="false" ht="12.75" hidden="false" customHeight="false" outlineLevel="0" collapsed="false">
      <c r="B379" s="735" t="n">
        <f aca="false">IF(graph!$E$2=0,"",B378+graph!$E$32)</f>
        <v>21.6989030387055</v>
      </c>
      <c r="C379" s="805" t="e">
        <f aca="false">IF(graph!$E$2=0,20,IF(SUM(K379+L379=0),NA(),0.25))</f>
        <v>#N/A</v>
      </c>
      <c r="D379" s="321" t="e">
        <f aca="false">IF(graph!$E$2=0,20,IF(AND(B379&lt;graph!$E$10+graph!$E$32,B379&gt;graph!$E$10-graph!$E$32),0.25,NA()))</f>
        <v>#N/A</v>
      </c>
      <c r="K379" s="806" t="n">
        <f aca="false">IF(graph!$E$20=0,0,IF(graph!$E$2=0,20,IF(AND(B379&lt;graph!$E$20+graph!$E$32,B379&gt;graph!$E$20-graph!$E$32),0.25,0)))</f>
        <v>0</v>
      </c>
      <c r="L379" s="806" t="n">
        <f aca="false">IF(graph!$E$22=0,0,IF(graph!$E$2=0,20,IF(AND(B379&gt;graph!$E$22-graph!$E$32,B379&lt;graph!$E$22+graph!$E$32),0.25,0)))</f>
        <v>0</v>
      </c>
    </row>
    <row r="380" customFormat="false" ht="12.75" hidden="false" customHeight="false" outlineLevel="0" collapsed="false">
      <c r="B380" s="735" t="n">
        <f aca="false">IF(graph!$E$2=0,"",B379+graph!$E$32)</f>
        <v>21.7023947965082</v>
      </c>
      <c r="C380" s="805" t="e">
        <f aca="false">IF(graph!$E$2=0,20,IF(SUM(K380+L380=0),NA(),0.25))</f>
        <v>#N/A</v>
      </c>
      <c r="D380" s="321" t="e">
        <f aca="false">IF(graph!$E$2=0,20,IF(AND(B380&lt;graph!$E$10+graph!$E$32,B380&gt;graph!$E$10-graph!$E$32),0.25,NA()))</f>
        <v>#N/A</v>
      </c>
      <c r="K380" s="806" t="n">
        <f aca="false">IF(graph!$E$20=0,0,IF(graph!$E$2=0,20,IF(AND(B380&lt;graph!$E$20+graph!$E$32,B380&gt;graph!$E$20-graph!$E$32),0.25,0)))</f>
        <v>0</v>
      </c>
      <c r="L380" s="806" t="n">
        <f aca="false">IF(graph!$E$22=0,0,IF(graph!$E$2=0,20,IF(AND(B380&gt;graph!$E$22-graph!$E$32,B380&lt;graph!$E$22+graph!$E$32),0.25,0)))</f>
        <v>0</v>
      </c>
    </row>
    <row r="381" customFormat="false" ht="12.75" hidden="false" customHeight="false" outlineLevel="0" collapsed="false">
      <c r="B381" s="735" t="n">
        <f aca="false">IF(graph!$E$2=0,"",B380+graph!$E$32)</f>
        <v>21.7058865543109</v>
      </c>
      <c r="C381" s="805" t="e">
        <f aca="false">IF(graph!$E$2=0,20,IF(SUM(K381+L381=0),NA(),0.25))</f>
        <v>#N/A</v>
      </c>
      <c r="D381" s="321" t="e">
        <f aca="false">IF(graph!$E$2=0,20,IF(AND(B381&lt;graph!$E$10+graph!$E$32,B381&gt;graph!$E$10-graph!$E$32),0.25,NA()))</f>
        <v>#N/A</v>
      </c>
      <c r="K381" s="806" t="n">
        <f aca="false">IF(graph!$E$20=0,0,IF(graph!$E$2=0,20,IF(AND(B381&lt;graph!$E$20+graph!$E$32,B381&gt;graph!$E$20-graph!$E$32),0.25,0)))</f>
        <v>0</v>
      </c>
      <c r="L381" s="806" t="n">
        <f aca="false">IF(graph!$E$22=0,0,IF(graph!$E$2=0,20,IF(AND(B381&gt;graph!$E$22-graph!$E$32,B381&lt;graph!$E$22+graph!$E$32),0.25,0)))</f>
        <v>0</v>
      </c>
    </row>
    <row r="382" customFormat="false" ht="12.75" hidden="false" customHeight="false" outlineLevel="0" collapsed="false">
      <c r="B382" s="735" t="n">
        <f aca="false">IF(graph!$E$2=0,"",B381+graph!$E$32)</f>
        <v>21.7093783121136</v>
      </c>
      <c r="C382" s="805" t="e">
        <f aca="false">IF(graph!$E$2=0,20,IF(SUM(K382+L382=0),NA(),0.25))</f>
        <v>#N/A</v>
      </c>
      <c r="D382" s="321" t="e">
        <f aca="false">IF(graph!$E$2=0,20,IF(AND(B382&lt;graph!$E$10+graph!$E$32,B382&gt;graph!$E$10-graph!$E$32),0.25,NA()))</f>
        <v>#N/A</v>
      </c>
      <c r="K382" s="806" t="n">
        <f aca="false">IF(graph!$E$20=0,0,IF(graph!$E$2=0,20,IF(AND(B382&lt;graph!$E$20+graph!$E$32,B382&gt;graph!$E$20-graph!$E$32),0.25,0)))</f>
        <v>0</v>
      </c>
      <c r="L382" s="806" t="n">
        <f aca="false">IF(graph!$E$22=0,0,IF(graph!$E$2=0,20,IF(AND(B382&gt;graph!$E$22-graph!$E$32,B382&lt;graph!$E$22+graph!$E$32),0.25,0)))</f>
        <v>0</v>
      </c>
    </row>
    <row r="383" customFormat="false" ht="12.75" hidden="false" customHeight="false" outlineLevel="0" collapsed="false">
      <c r="B383" s="735" t="n">
        <f aca="false">IF(graph!$E$2=0,"",B382+graph!$E$32)</f>
        <v>21.7128700699164</v>
      </c>
      <c r="C383" s="805" t="e">
        <f aca="false">IF(graph!$E$2=0,20,IF(SUM(K383+L383=0),NA(),0.25))</f>
        <v>#N/A</v>
      </c>
      <c r="D383" s="321" t="e">
        <f aca="false">IF(graph!$E$2=0,20,IF(AND(B383&lt;graph!$E$10+graph!$E$32,B383&gt;graph!$E$10-graph!$E$32),0.25,NA()))</f>
        <v>#N/A</v>
      </c>
      <c r="K383" s="806" t="n">
        <f aca="false">IF(graph!$E$20=0,0,IF(graph!$E$2=0,20,IF(AND(B383&lt;graph!$E$20+graph!$E$32,B383&gt;graph!$E$20-graph!$E$32),0.25,0)))</f>
        <v>0</v>
      </c>
      <c r="L383" s="806" t="n">
        <f aca="false">IF(graph!$E$22=0,0,IF(graph!$E$2=0,20,IF(AND(B383&gt;graph!$E$22-graph!$E$32,B383&lt;graph!$E$22+graph!$E$32),0.25,0)))</f>
        <v>0</v>
      </c>
    </row>
    <row r="384" customFormat="false" ht="12.75" hidden="false" customHeight="false" outlineLevel="0" collapsed="false">
      <c r="B384" s="735" t="n">
        <f aca="false">IF(graph!$E$2=0,"",B383+graph!$E$32)</f>
        <v>21.7163618277191</v>
      </c>
      <c r="C384" s="805" t="e">
        <f aca="false">IF(graph!$E$2=0,20,IF(SUM(K384+L384=0),NA(),0.25))</f>
        <v>#N/A</v>
      </c>
      <c r="D384" s="321" t="e">
        <f aca="false">IF(graph!$E$2=0,20,IF(AND(B384&lt;graph!$E$10+graph!$E$32,B384&gt;graph!$E$10-graph!$E$32),0.25,NA()))</f>
        <v>#N/A</v>
      </c>
      <c r="K384" s="806" t="n">
        <f aca="false">IF(graph!$E$20=0,0,IF(graph!$E$2=0,20,IF(AND(B384&lt;graph!$E$20+graph!$E$32,B384&gt;graph!$E$20-graph!$E$32),0.25,0)))</f>
        <v>0</v>
      </c>
      <c r="L384" s="806" t="n">
        <f aca="false">IF(graph!$E$22=0,0,IF(graph!$E$2=0,20,IF(AND(B384&gt;graph!$E$22-graph!$E$32,B384&lt;graph!$E$22+graph!$E$32),0.25,0)))</f>
        <v>0</v>
      </c>
    </row>
    <row r="385" customFormat="false" ht="12.75" hidden="false" customHeight="false" outlineLevel="0" collapsed="false">
      <c r="B385" s="735" t="n">
        <f aca="false">IF(graph!$E$2=0,"",B384+graph!$E$32)</f>
        <v>21.7198535855218</v>
      </c>
      <c r="C385" s="805" t="e">
        <f aca="false">IF(graph!$E$2=0,20,IF(SUM(K385+L385=0),NA(),0.25))</f>
        <v>#N/A</v>
      </c>
      <c r="D385" s="321" t="e">
        <f aca="false">IF(graph!$E$2=0,20,IF(AND(B385&lt;graph!$E$10+graph!$E$32,B385&gt;graph!$E$10-graph!$E$32),0.25,NA()))</f>
        <v>#N/A</v>
      </c>
      <c r="K385" s="806" t="n">
        <f aca="false">IF(graph!$E$20=0,0,IF(graph!$E$2=0,20,IF(AND(B385&lt;graph!$E$20+graph!$E$32,B385&gt;graph!$E$20-graph!$E$32),0.25,0)))</f>
        <v>0</v>
      </c>
      <c r="L385" s="806" t="n">
        <f aca="false">IF(graph!$E$22=0,0,IF(graph!$E$2=0,20,IF(AND(B385&gt;graph!$E$22-graph!$E$32,B385&lt;graph!$E$22+graph!$E$32),0.25,0)))</f>
        <v>0</v>
      </c>
    </row>
    <row r="386" customFormat="false" ht="12.75" hidden="false" customHeight="false" outlineLevel="0" collapsed="false">
      <c r="B386" s="735" t="n">
        <f aca="false">IF(graph!$E$2=0,"",B385+graph!$E$32)</f>
        <v>21.7233453433245</v>
      </c>
      <c r="C386" s="805" t="e">
        <f aca="false">IF(graph!$E$2=0,20,IF(SUM(K386+L386=0),NA(),0.25))</f>
        <v>#N/A</v>
      </c>
      <c r="D386" s="321" t="e">
        <f aca="false">IF(graph!$E$2=0,20,IF(AND(B386&lt;graph!$E$10+graph!$E$32,B386&gt;graph!$E$10-graph!$E$32),0.25,NA()))</f>
        <v>#N/A</v>
      </c>
      <c r="K386" s="806" t="n">
        <f aca="false">IF(graph!$E$20=0,0,IF(graph!$E$2=0,20,IF(AND(B386&lt;graph!$E$20+graph!$E$32,B386&gt;graph!$E$20-graph!$E$32),0.25,0)))</f>
        <v>0</v>
      </c>
      <c r="L386" s="806" t="n">
        <f aca="false">IF(graph!$E$22=0,0,IF(graph!$E$2=0,20,IF(AND(B386&gt;graph!$E$22-graph!$E$32,B386&lt;graph!$E$22+graph!$E$32),0.25,0)))</f>
        <v>0</v>
      </c>
    </row>
    <row r="387" customFormat="false" ht="12.75" hidden="false" customHeight="false" outlineLevel="0" collapsed="false">
      <c r="B387" s="735" t="n">
        <f aca="false">IF(graph!$E$2=0,"",B386+graph!$E$32)</f>
        <v>21.7268371011272</v>
      </c>
      <c r="C387" s="805" t="e">
        <f aca="false">IF(graph!$E$2=0,20,IF(SUM(K387+L387=0),NA(),0.25))</f>
        <v>#N/A</v>
      </c>
      <c r="D387" s="321" t="e">
        <f aca="false">IF(graph!$E$2=0,20,IF(AND(B387&lt;graph!$E$10+graph!$E$32,B387&gt;graph!$E$10-graph!$E$32),0.25,NA()))</f>
        <v>#N/A</v>
      </c>
      <c r="K387" s="806" t="n">
        <f aca="false">IF(graph!$E$20=0,0,IF(graph!$E$2=0,20,IF(AND(B387&lt;graph!$E$20+graph!$E$32,B387&gt;graph!$E$20-graph!$E$32),0.25,0)))</f>
        <v>0</v>
      </c>
      <c r="L387" s="806" t="n">
        <f aca="false">IF(graph!$E$22=0,0,IF(graph!$E$2=0,20,IF(AND(B387&gt;graph!$E$22-graph!$E$32,B387&lt;graph!$E$22+graph!$E$32),0.25,0)))</f>
        <v>0</v>
      </c>
    </row>
    <row r="388" customFormat="false" ht="12.75" hidden="false" customHeight="false" outlineLevel="0" collapsed="false">
      <c r="B388" s="735" t="n">
        <f aca="false">IF(graph!$E$2=0,"",B387+graph!$E$32)</f>
        <v>21.7303288589299</v>
      </c>
      <c r="C388" s="805" t="e">
        <f aca="false">IF(graph!$E$2=0,20,IF(SUM(K388+L388=0),NA(),0.25))</f>
        <v>#N/A</v>
      </c>
      <c r="D388" s="321" t="e">
        <f aca="false">IF(graph!$E$2=0,20,IF(AND(B388&lt;graph!$E$10+graph!$E$32,B388&gt;graph!$E$10-graph!$E$32),0.25,NA()))</f>
        <v>#N/A</v>
      </c>
      <c r="K388" s="806" t="n">
        <f aca="false">IF(graph!$E$20=0,0,IF(graph!$E$2=0,20,IF(AND(B388&lt;graph!$E$20+graph!$E$32,B388&gt;graph!$E$20-graph!$E$32),0.25,0)))</f>
        <v>0</v>
      </c>
      <c r="L388" s="806" t="n">
        <f aca="false">IF(graph!$E$22=0,0,IF(graph!$E$2=0,20,IF(AND(B388&gt;graph!$E$22-graph!$E$32,B388&lt;graph!$E$22+graph!$E$32),0.25,0)))</f>
        <v>0</v>
      </c>
    </row>
    <row r="389" customFormat="false" ht="12.75" hidden="false" customHeight="false" outlineLevel="0" collapsed="false">
      <c r="B389" s="735" t="n">
        <f aca="false">IF(graph!$E$2=0,"",B388+graph!$E$32)</f>
        <v>21.7338206167326</v>
      </c>
      <c r="C389" s="805" t="e">
        <f aca="false">IF(graph!$E$2=0,20,IF(SUM(K389+L389=0),NA(),0.25))</f>
        <v>#N/A</v>
      </c>
      <c r="D389" s="321" t="e">
        <f aca="false">IF(graph!$E$2=0,20,IF(AND(B389&lt;graph!$E$10+graph!$E$32,B389&gt;graph!$E$10-graph!$E$32),0.25,NA()))</f>
        <v>#N/A</v>
      </c>
      <c r="K389" s="806" t="n">
        <f aca="false">IF(graph!$E$20=0,0,IF(graph!$E$2=0,20,IF(AND(B389&lt;graph!$E$20+graph!$E$32,B389&gt;graph!$E$20-graph!$E$32),0.25,0)))</f>
        <v>0</v>
      </c>
      <c r="L389" s="806" t="n">
        <f aca="false">IF(graph!$E$22=0,0,IF(graph!$E$2=0,20,IF(AND(B389&gt;graph!$E$22-graph!$E$32,B389&lt;graph!$E$22+graph!$E$32),0.25,0)))</f>
        <v>0</v>
      </c>
    </row>
    <row r="390" customFormat="false" ht="12.75" hidden="false" customHeight="false" outlineLevel="0" collapsed="false">
      <c r="B390" s="735" t="n">
        <f aca="false">IF(graph!$E$2=0,"",B389+graph!$E$32)</f>
        <v>21.7373123745353</v>
      </c>
      <c r="C390" s="805" t="e">
        <f aca="false">IF(graph!$E$2=0,20,IF(SUM(K390+L390=0),NA(),0.25))</f>
        <v>#N/A</v>
      </c>
      <c r="D390" s="321" t="e">
        <f aca="false">IF(graph!$E$2=0,20,IF(AND(B390&lt;graph!$E$10+graph!$E$32,B390&gt;graph!$E$10-graph!$E$32),0.25,NA()))</f>
        <v>#N/A</v>
      </c>
      <c r="K390" s="806" t="n">
        <f aca="false">IF(graph!$E$20=0,0,IF(graph!$E$2=0,20,IF(AND(B390&lt;graph!$E$20+graph!$E$32,B390&gt;graph!$E$20-graph!$E$32),0.25,0)))</f>
        <v>0</v>
      </c>
      <c r="L390" s="806" t="n">
        <f aca="false">IF(graph!$E$22=0,0,IF(graph!$E$2=0,20,IF(AND(B390&gt;graph!$E$22-graph!$E$32,B390&lt;graph!$E$22+graph!$E$32),0.25,0)))</f>
        <v>0</v>
      </c>
    </row>
    <row r="391" customFormat="false" ht="12.75" hidden="false" customHeight="false" outlineLevel="0" collapsed="false">
      <c r="B391" s="735" t="n">
        <f aca="false">IF(graph!$E$2=0,"",B390+graph!$E$32)</f>
        <v>21.740804132338</v>
      </c>
      <c r="C391" s="805" t="e">
        <f aca="false">IF(graph!$E$2=0,20,IF(SUM(K391+L391=0),NA(),0.25))</f>
        <v>#N/A</v>
      </c>
      <c r="D391" s="321" t="e">
        <f aca="false">IF(graph!$E$2=0,20,IF(AND(B391&lt;graph!$E$10+graph!$E$32,B391&gt;graph!$E$10-graph!$E$32),0.25,NA()))</f>
        <v>#N/A</v>
      </c>
      <c r="K391" s="806" t="n">
        <f aca="false">IF(graph!$E$20=0,0,IF(graph!$E$2=0,20,IF(AND(B391&lt;graph!$E$20+graph!$E$32,B391&gt;graph!$E$20-graph!$E$32),0.25,0)))</f>
        <v>0</v>
      </c>
      <c r="L391" s="806" t="n">
        <f aca="false">IF(graph!$E$22=0,0,IF(graph!$E$2=0,20,IF(AND(B391&gt;graph!$E$22-graph!$E$32,B391&lt;graph!$E$22+graph!$E$32),0.25,0)))</f>
        <v>0</v>
      </c>
    </row>
    <row r="392" customFormat="false" ht="12.75" hidden="false" customHeight="false" outlineLevel="0" collapsed="false">
      <c r="B392" s="735" t="n">
        <f aca="false">IF(graph!$E$2=0,"",B391+graph!$E$32)</f>
        <v>21.7442958901407</v>
      </c>
      <c r="C392" s="805" t="e">
        <f aca="false">IF(graph!$E$2=0,20,IF(SUM(K392+L392=0),NA(),0.25))</f>
        <v>#N/A</v>
      </c>
      <c r="D392" s="321" t="e">
        <f aca="false">IF(graph!$E$2=0,20,IF(AND(B392&lt;graph!$E$10+graph!$E$32,B392&gt;graph!$E$10-graph!$E$32),0.25,NA()))</f>
        <v>#N/A</v>
      </c>
      <c r="K392" s="806" t="n">
        <f aca="false">IF(graph!$E$20=0,0,IF(graph!$E$2=0,20,IF(AND(B392&lt;graph!$E$20+graph!$E$32,B392&gt;graph!$E$20-graph!$E$32),0.25,0)))</f>
        <v>0</v>
      </c>
      <c r="L392" s="806" t="n">
        <f aca="false">IF(graph!$E$22=0,0,IF(graph!$E$2=0,20,IF(AND(B392&gt;graph!$E$22-graph!$E$32,B392&lt;graph!$E$22+graph!$E$32),0.25,0)))</f>
        <v>0</v>
      </c>
    </row>
    <row r="393" customFormat="false" ht="12.75" hidden="false" customHeight="false" outlineLevel="0" collapsed="false">
      <c r="B393" s="735" t="n">
        <f aca="false">IF(graph!$E$2=0,"",B392+graph!$E$32)</f>
        <v>21.7477876479434</v>
      </c>
      <c r="C393" s="805" t="e">
        <f aca="false">IF(graph!$E$2=0,20,IF(SUM(K393+L393=0),NA(),0.25))</f>
        <v>#N/A</v>
      </c>
      <c r="D393" s="321" t="e">
        <f aca="false">IF(graph!$E$2=0,20,IF(AND(B393&lt;graph!$E$10+graph!$E$32,B393&gt;graph!$E$10-graph!$E$32),0.25,NA()))</f>
        <v>#N/A</v>
      </c>
      <c r="K393" s="806" t="n">
        <f aca="false">IF(graph!$E$20=0,0,IF(graph!$E$2=0,20,IF(AND(B393&lt;graph!$E$20+graph!$E$32,B393&gt;graph!$E$20-graph!$E$32),0.25,0)))</f>
        <v>0</v>
      </c>
      <c r="L393" s="806" t="n">
        <f aca="false">IF(graph!$E$22=0,0,IF(graph!$E$2=0,20,IF(AND(B393&gt;graph!$E$22-graph!$E$32,B393&lt;graph!$E$22+graph!$E$32),0.25,0)))</f>
        <v>0</v>
      </c>
    </row>
    <row r="394" customFormat="false" ht="12.75" hidden="false" customHeight="false" outlineLevel="0" collapsed="false">
      <c r="B394" s="735" t="n">
        <f aca="false">IF(graph!$E$2=0,"",B393+graph!$E$32)</f>
        <v>21.7512794057461</v>
      </c>
      <c r="C394" s="805" t="e">
        <f aca="false">IF(graph!$E$2=0,20,IF(SUM(K394+L394=0),NA(),0.25))</f>
        <v>#N/A</v>
      </c>
      <c r="D394" s="321" t="e">
        <f aca="false">IF(graph!$E$2=0,20,IF(AND(B394&lt;graph!$E$10+graph!$E$32,B394&gt;graph!$E$10-graph!$E$32),0.25,NA()))</f>
        <v>#N/A</v>
      </c>
      <c r="K394" s="806" t="n">
        <f aca="false">IF(graph!$E$20=0,0,IF(graph!$E$2=0,20,IF(AND(B394&lt;graph!$E$20+graph!$E$32,B394&gt;graph!$E$20-graph!$E$32),0.25,0)))</f>
        <v>0</v>
      </c>
      <c r="L394" s="806" t="n">
        <f aca="false">IF(graph!$E$22=0,0,IF(graph!$E$2=0,20,IF(AND(B394&gt;graph!$E$22-graph!$E$32,B394&lt;graph!$E$22+graph!$E$32),0.25,0)))</f>
        <v>0</v>
      </c>
    </row>
    <row r="395" customFormat="false" ht="12.75" hidden="false" customHeight="false" outlineLevel="0" collapsed="false">
      <c r="B395" s="735" t="n">
        <f aca="false">IF(graph!$E$2=0,"",B394+graph!$E$32)</f>
        <v>21.7547711635488</v>
      </c>
      <c r="C395" s="805" t="e">
        <f aca="false">IF(graph!$E$2=0,20,IF(SUM(K395+L395=0),NA(),0.25))</f>
        <v>#N/A</v>
      </c>
      <c r="D395" s="321" t="e">
        <f aca="false">IF(graph!$E$2=0,20,IF(AND(B395&lt;graph!$E$10+graph!$E$32,B395&gt;graph!$E$10-graph!$E$32),0.25,NA()))</f>
        <v>#N/A</v>
      </c>
      <c r="K395" s="806" t="n">
        <f aca="false">IF(graph!$E$20=0,0,IF(graph!$E$2=0,20,IF(AND(B395&lt;graph!$E$20+graph!$E$32,B395&gt;graph!$E$20-graph!$E$32),0.25,0)))</f>
        <v>0</v>
      </c>
      <c r="L395" s="806" t="n">
        <f aca="false">IF(graph!$E$22=0,0,IF(graph!$E$2=0,20,IF(AND(B395&gt;graph!$E$22-graph!$E$32,B395&lt;graph!$E$22+graph!$E$32),0.25,0)))</f>
        <v>0</v>
      </c>
    </row>
    <row r="396" customFormat="false" ht="12.75" hidden="false" customHeight="false" outlineLevel="0" collapsed="false">
      <c r="B396" s="735" t="n">
        <f aca="false">IF(graph!$E$2=0,"",B395+graph!$E$32)</f>
        <v>21.7582629213515</v>
      </c>
      <c r="C396" s="805" t="e">
        <f aca="false">IF(graph!$E$2=0,20,IF(SUM(K396+L396=0),NA(),0.25))</f>
        <v>#N/A</v>
      </c>
      <c r="D396" s="321" t="e">
        <f aca="false">IF(graph!$E$2=0,20,IF(AND(B396&lt;graph!$E$10+graph!$E$32,B396&gt;graph!$E$10-graph!$E$32),0.25,NA()))</f>
        <v>#N/A</v>
      </c>
      <c r="K396" s="806" t="n">
        <f aca="false">IF(graph!$E$20=0,0,IF(graph!$E$2=0,20,IF(AND(B396&lt;graph!$E$20+graph!$E$32,B396&gt;graph!$E$20-graph!$E$32),0.25,0)))</f>
        <v>0</v>
      </c>
      <c r="L396" s="806" t="n">
        <f aca="false">IF(graph!$E$22=0,0,IF(graph!$E$2=0,20,IF(AND(B396&gt;graph!$E$22-graph!$E$32,B396&lt;graph!$E$22+graph!$E$32),0.25,0)))</f>
        <v>0</v>
      </c>
    </row>
    <row r="397" customFormat="false" ht="12.75" hidden="false" customHeight="false" outlineLevel="0" collapsed="false">
      <c r="B397" s="735" t="n">
        <f aca="false">IF(graph!$E$2=0,"",B396+graph!$E$32)</f>
        <v>21.7617546791542</v>
      </c>
      <c r="C397" s="805" t="e">
        <f aca="false">IF(graph!$E$2=0,20,IF(SUM(K397+L397=0),NA(),0.25))</f>
        <v>#N/A</v>
      </c>
      <c r="D397" s="321" t="e">
        <f aca="false">IF(graph!$E$2=0,20,IF(AND(B397&lt;graph!$E$10+graph!$E$32,B397&gt;graph!$E$10-graph!$E$32),0.25,NA()))</f>
        <v>#N/A</v>
      </c>
      <c r="K397" s="806" t="n">
        <f aca="false">IF(graph!$E$20=0,0,IF(graph!$E$2=0,20,IF(AND(B397&lt;graph!$E$20+graph!$E$32,B397&gt;graph!$E$20-graph!$E$32),0.25,0)))</f>
        <v>0</v>
      </c>
      <c r="L397" s="806" t="n">
        <f aca="false">IF(graph!$E$22=0,0,IF(graph!$E$2=0,20,IF(AND(B397&gt;graph!$E$22-graph!$E$32,B397&lt;graph!$E$22+graph!$E$32),0.25,0)))</f>
        <v>0</v>
      </c>
    </row>
    <row r="398" customFormat="false" ht="12.75" hidden="false" customHeight="false" outlineLevel="0" collapsed="false">
      <c r="B398" s="735" t="n">
        <f aca="false">IF(graph!$E$2=0,"",B397+graph!$E$32)</f>
        <v>21.7652464369569</v>
      </c>
      <c r="C398" s="805" t="e">
        <f aca="false">IF(graph!$E$2=0,20,IF(SUM(K398+L398=0),NA(),0.25))</f>
        <v>#N/A</v>
      </c>
      <c r="D398" s="321" t="e">
        <f aca="false">IF(graph!$E$2=0,20,IF(AND(B398&lt;graph!$E$10+graph!$E$32,B398&gt;graph!$E$10-graph!$E$32),0.25,NA()))</f>
        <v>#N/A</v>
      </c>
      <c r="K398" s="806" t="n">
        <f aca="false">IF(graph!$E$20=0,0,IF(graph!$E$2=0,20,IF(AND(B398&lt;graph!$E$20+graph!$E$32,B398&gt;graph!$E$20-graph!$E$32),0.25,0)))</f>
        <v>0</v>
      </c>
      <c r="L398" s="806" t="n">
        <f aca="false">IF(graph!$E$22=0,0,IF(graph!$E$2=0,20,IF(AND(B398&gt;graph!$E$22-graph!$E$32,B398&lt;graph!$E$22+graph!$E$32),0.25,0)))</f>
        <v>0</v>
      </c>
    </row>
    <row r="399" customFormat="false" ht="12.75" hidden="false" customHeight="false" outlineLevel="0" collapsed="false">
      <c r="B399" s="735" t="n">
        <f aca="false">IF(graph!$E$2=0,"",B398+graph!$E$32)</f>
        <v>21.7687381947596</v>
      </c>
      <c r="C399" s="805" t="e">
        <f aca="false">IF(graph!$E$2=0,20,IF(SUM(K399+L399=0),NA(),0.25))</f>
        <v>#N/A</v>
      </c>
      <c r="D399" s="321" t="e">
        <f aca="false">IF(graph!$E$2=0,20,IF(AND(B399&lt;graph!$E$10+graph!$E$32,B399&gt;graph!$E$10-graph!$E$32),0.25,NA()))</f>
        <v>#N/A</v>
      </c>
      <c r="K399" s="806" t="n">
        <f aca="false">IF(graph!$E$20=0,0,IF(graph!$E$2=0,20,IF(AND(B399&lt;graph!$E$20+graph!$E$32,B399&gt;graph!$E$20-graph!$E$32),0.25,0)))</f>
        <v>0</v>
      </c>
      <c r="L399" s="806" t="n">
        <f aca="false">IF(graph!$E$22=0,0,IF(graph!$E$2=0,20,IF(AND(B399&gt;graph!$E$22-graph!$E$32,B399&lt;graph!$E$22+graph!$E$32),0.25,0)))</f>
        <v>0</v>
      </c>
    </row>
    <row r="400" customFormat="false" ht="12.75" hidden="false" customHeight="false" outlineLevel="0" collapsed="false">
      <c r="B400" s="735" t="n">
        <f aca="false">IF(graph!$E$2=0,"",B399+graph!$E$32)</f>
        <v>21.7722299525623</v>
      </c>
      <c r="C400" s="805" t="e">
        <f aca="false">IF(graph!$E$2=0,20,IF(SUM(K400+L400=0),NA(),0.25))</f>
        <v>#N/A</v>
      </c>
      <c r="D400" s="321" t="e">
        <f aca="false">IF(graph!$E$2=0,20,IF(AND(B400&lt;graph!$E$10+graph!$E$32,B400&gt;graph!$E$10-graph!$E$32),0.25,NA()))</f>
        <v>#N/A</v>
      </c>
      <c r="K400" s="806" t="n">
        <f aca="false">IF(graph!$E$20=0,0,IF(graph!$E$2=0,20,IF(AND(B400&lt;graph!$E$20+graph!$E$32,B400&gt;graph!$E$20-graph!$E$32),0.25,0)))</f>
        <v>0</v>
      </c>
      <c r="L400" s="806" t="n">
        <f aca="false">IF(graph!$E$22=0,0,IF(graph!$E$2=0,20,IF(AND(B400&gt;graph!$E$22-graph!$E$32,B400&lt;graph!$E$22+graph!$E$32),0.25,0)))</f>
        <v>0</v>
      </c>
    </row>
    <row r="401" customFormat="false" ht="12.75" hidden="false" customHeight="false" outlineLevel="0" collapsed="false">
      <c r="B401" s="735" t="n">
        <f aca="false">IF(graph!$E$2=0,"",B400+graph!$E$32)</f>
        <v>21.775721710365</v>
      </c>
      <c r="C401" s="805" t="e">
        <f aca="false">IF(graph!$E$2=0,20,IF(SUM(K401+L401=0),NA(),0.25))</f>
        <v>#N/A</v>
      </c>
      <c r="D401" s="321" t="e">
        <f aca="false">IF(graph!$E$2=0,20,IF(AND(B401&lt;graph!$E$10+graph!$E$32,B401&gt;graph!$E$10-graph!$E$32),0.25,NA()))</f>
        <v>#N/A</v>
      </c>
      <c r="K401" s="806" t="n">
        <f aca="false">IF(graph!$E$20=0,0,IF(graph!$E$2=0,20,IF(AND(B401&lt;graph!$E$20+graph!$E$32,B401&gt;graph!$E$20-graph!$E$32),0.25,0)))</f>
        <v>0</v>
      </c>
      <c r="L401" s="806" t="n">
        <f aca="false">IF(graph!$E$22=0,0,IF(graph!$E$2=0,20,IF(AND(B401&gt;graph!$E$22-graph!$E$32,B401&lt;graph!$E$22+graph!$E$32),0.25,0)))</f>
        <v>0</v>
      </c>
    </row>
    <row r="402" customFormat="false" ht="12.75" hidden="false" customHeight="false" outlineLevel="0" collapsed="false">
      <c r="B402" s="735" t="n">
        <f aca="false">IF(graph!$E$2=0,"",B401+graph!$E$32)</f>
        <v>21.7792134681677</v>
      </c>
      <c r="C402" s="805" t="e">
        <f aca="false">IF(graph!$E$2=0,20,IF(SUM(K402+L402=0),NA(),0.25))</f>
        <v>#N/A</v>
      </c>
      <c r="D402" s="321" t="e">
        <f aca="false">IF(graph!$E$2=0,20,IF(AND(B402&lt;graph!$E$10+graph!$E$32,B402&gt;graph!$E$10-graph!$E$32),0.25,NA()))</f>
        <v>#N/A</v>
      </c>
      <c r="K402" s="806" t="n">
        <f aca="false">IF(graph!$E$20=0,0,IF(graph!$E$2=0,20,IF(AND(B402&lt;graph!$E$20+graph!$E$32,B402&gt;graph!$E$20-graph!$E$32),0.25,0)))</f>
        <v>0</v>
      </c>
      <c r="L402" s="806" t="n">
        <f aca="false">IF(graph!$E$22=0,0,IF(graph!$E$2=0,20,IF(AND(B402&gt;graph!$E$22-graph!$E$32,B402&lt;graph!$E$22+graph!$E$32),0.25,0)))</f>
        <v>0</v>
      </c>
    </row>
    <row r="403" customFormat="false" ht="12.75" hidden="false" customHeight="false" outlineLevel="0" collapsed="false">
      <c r="B403" s="735" t="n">
        <f aca="false">IF(graph!$E$2=0,"",B402+graph!$E$32)</f>
        <v>21.7827052259704</v>
      </c>
      <c r="C403" s="805" t="e">
        <f aca="false">IF(graph!$E$2=0,20,IF(SUM(K403+L403=0),NA(),0.25))</f>
        <v>#N/A</v>
      </c>
      <c r="D403" s="321" t="e">
        <f aca="false">IF(graph!$E$2=0,20,IF(AND(B403&lt;graph!$E$10+graph!$E$32,B403&gt;graph!$E$10-graph!$E$32),0.25,NA()))</f>
        <v>#N/A</v>
      </c>
      <c r="K403" s="806" t="n">
        <f aca="false">IF(graph!$E$20=0,0,IF(graph!$E$2=0,20,IF(AND(B403&lt;graph!$E$20+graph!$E$32,B403&gt;graph!$E$20-graph!$E$32),0.25,0)))</f>
        <v>0</v>
      </c>
      <c r="L403" s="806" t="n">
        <f aca="false">IF(graph!$E$22=0,0,IF(graph!$E$2=0,20,IF(AND(B403&gt;graph!$E$22-graph!$E$32,B403&lt;graph!$E$22+graph!$E$32),0.25,0)))</f>
        <v>0</v>
      </c>
    </row>
    <row r="404" customFormat="false" ht="12.75" hidden="false" customHeight="false" outlineLevel="0" collapsed="false">
      <c r="B404" s="735" t="n">
        <f aca="false">IF(graph!$E$2=0,"",B403+graph!$E$32)</f>
        <v>21.7861969837731</v>
      </c>
      <c r="C404" s="805" t="e">
        <f aca="false">IF(graph!$E$2=0,20,IF(SUM(K404+L404=0),NA(),0.25))</f>
        <v>#N/A</v>
      </c>
      <c r="D404" s="321" t="e">
        <f aca="false">IF(graph!$E$2=0,20,IF(AND(B404&lt;graph!$E$10+graph!$E$32,B404&gt;graph!$E$10-graph!$E$32),0.25,NA()))</f>
        <v>#N/A</v>
      </c>
      <c r="K404" s="806" t="n">
        <f aca="false">IF(graph!$E$20=0,0,IF(graph!$E$2=0,20,IF(AND(B404&lt;graph!$E$20+graph!$E$32,B404&gt;graph!$E$20-graph!$E$32),0.25,0)))</f>
        <v>0</v>
      </c>
      <c r="L404" s="806" t="n">
        <f aca="false">IF(graph!$E$22=0,0,IF(graph!$E$2=0,20,IF(AND(B404&gt;graph!$E$22-graph!$E$32,B404&lt;graph!$E$22+graph!$E$32),0.25,0)))</f>
        <v>0</v>
      </c>
    </row>
    <row r="405" customFormat="false" ht="12.75" hidden="false" customHeight="false" outlineLevel="0" collapsed="false">
      <c r="B405" s="735" t="n">
        <f aca="false">IF(graph!$E$2=0,"",B404+graph!$E$32)</f>
        <v>21.7896887415758</v>
      </c>
      <c r="C405" s="805" t="e">
        <f aca="false">IF(graph!$E$2=0,20,IF(SUM(K405+L405=0),NA(),0.25))</f>
        <v>#N/A</v>
      </c>
      <c r="D405" s="321" t="e">
        <f aca="false">IF(graph!$E$2=0,20,IF(AND(B405&lt;graph!$E$10+graph!$E$32,B405&gt;graph!$E$10-graph!$E$32),0.25,NA()))</f>
        <v>#N/A</v>
      </c>
      <c r="K405" s="806" t="n">
        <f aca="false">IF(graph!$E$20=0,0,IF(graph!$E$2=0,20,IF(AND(B405&lt;graph!$E$20+graph!$E$32,B405&gt;graph!$E$20-graph!$E$32),0.25,0)))</f>
        <v>0</v>
      </c>
      <c r="L405" s="806" t="n">
        <f aca="false">IF(graph!$E$22=0,0,IF(graph!$E$2=0,20,IF(AND(B405&gt;graph!$E$22-graph!$E$32,B405&lt;graph!$E$22+graph!$E$32),0.25,0)))</f>
        <v>0</v>
      </c>
    </row>
    <row r="406" customFormat="false" ht="12.75" hidden="false" customHeight="false" outlineLevel="0" collapsed="false">
      <c r="B406" s="735" t="n">
        <f aca="false">IF(graph!$E$2=0,"",B405+graph!$E$32)</f>
        <v>21.7931804993785</v>
      </c>
      <c r="C406" s="805" t="e">
        <f aca="false">IF(graph!$E$2=0,20,IF(SUM(K406+L406=0),NA(),0.25))</f>
        <v>#N/A</v>
      </c>
      <c r="D406" s="321" t="e">
        <f aca="false">IF(graph!$E$2=0,20,IF(AND(B406&lt;graph!$E$10+graph!$E$32,B406&gt;graph!$E$10-graph!$E$32),0.25,NA()))</f>
        <v>#N/A</v>
      </c>
      <c r="K406" s="806" t="n">
        <f aca="false">IF(graph!$E$20=0,0,IF(graph!$E$2=0,20,IF(AND(B406&lt;graph!$E$20+graph!$E$32,B406&gt;graph!$E$20-graph!$E$32),0.25,0)))</f>
        <v>0</v>
      </c>
      <c r="L406" s="806" t="n">
        <f aca="false">IF(graph!$E$22=0,0,IF(graph!$E$2=0,20,IF(AND(B406&gt;graph!$E$22-graph!$E$32,B406&lt;graph!$E$22+graph!$E$32),0.25,0)))</f>
        <v>0</v>
      </c>
    </row>
    <row r="407" customFormat="false" ht="12.75" hidden="false" customHeight="false" outlineLevel="0" collapsed="false">
      <c r="B407" s="735" t="n">
        <f aca="false">IF(graph!$E$2=0,"",B406+graph!$E$32)</f>
        <v>21.7966722571812</v>
      </c>
      <c r="C407" s="805" t="e">
        <f aca="false">IF(graph!$E$2=0,20,IF(SUM(K407+L407=0),NA(),0.25))</f>
        <v>#N/A</v>
      </c>
      <c r="D407" s="321" t="e">
        <f aca="false">IF(graph!$E$2=0,20,IF(AND(B407&lt;graph!$E$10+graph!$E$32,B407&gt;graph!$E$10-graph!$E$32),0.25,NA()))</f>
        <v>#N/A</v>
      </c>
      <c r="K407" s="806" t="n">
        <f aca="false">IF(graph!$E$20=0,0,IF(graph!$E$2=0,20,IF(AND(B407&lt;graph!$E$20+graph!$E$32,B407&gt;graph!$E$20-graph!$E$32),0.25,0)))</f>
        <v>0</v>
      </c>
      <c r="L407" s="806" t="n">
        <f aca="false">IF(graph!$E$22=0,0,IF(graph!$E$2=0,20,IF(AND(B407&gt;graph!$E$22-graph!$E$32,B407&lt;graph!$E$22+graph!$E$32),0.25,0)))</f>
        <v>0</v>
      </c>
    </row>
    <row r="408" customFormat="false" ht="12.75" hidden="false" customHeight="false" outlineLevel="0" collapsed="false">
      <c r="B408" s="735" t="n">
        <f aca="false">IF(graph!$E$2=0,"",B407+graph!$E$32)</f>
        <v>21.8001640149839</v>
      </c>
      <c r="C408" s="805" t="e">
        <f aca="false">IF(graph!$E$2=0,20,IF(SUM(K408+L408=0),NA(),0.25))</f>
        <v>#N/A</v>
      </c>
      <c r="D408" s="321" t="e">
        <f aca="false">IF(graph!$E$2=0,20,IF(AND(B408&lt;graph!$E$10+graph!$E$32,B408&gt;graph!$E$10-graph!$E$32),0.25,NA()))</f>
        <v>#N/A</v>
      </c>
      <c r="K408" s="806" t="n">
        <f aca="false">IF(graph!$E$20=0,0,IF(graph!$E$2=0,20,IF(AND(B408&lt;graph!$E$20+graph!$E$32,B408&gt;graph!$E$20-graph!$E$32),0.25,0)))</f>
        <v>0</v>
      </c>
      <c r="L408" s="806" t="n">
        <f aca="false">IF(graph!$E$22=0,0,IF(graph!$E$2=0,20,IF(AND(B408&gt;graph!$E$22-graph!$E$32,B408&lt;graph!$E$22+graph!$E$32),0.25,0)))</f>
        <v>0</v>
      </c>
    </row>
    <row r="409" customFormat="false" ht="12.75" hidden="false" customHeight="false" outlineLevel="0" collapsed="false">
      <c r="B409" s="735" t="n">
        <f aca="false">IF(graph!$E$2=0,"",B408+graph!$E$32)</f>
        <v>21.8036557727866</v>
      </c>
      <c r="C409" s="805" t="e">
        <f aca="false">IF(graph!$E$2=0,20,IF(SUM(K409+L409=0),NA(),0.25))</f>
        <v>#N/A</v>
      </c>
      <c r="D409" s="321" t="e">
        <f aca="false">IF(graph!$E$2=0,20,IF(AND(B409&lt;graph!$E$10+graph!$E$32,B409&gt;graph!$E$10-graph!$E$32),0.25,NA()))</f>
        <v>#N/A</v>
      </c>
      <c r="K409" s="806" t="n">
        <f aca="false">IF(graph!$E$20=0,0,IF(graph!$E$2=0,20,IF(AND(B409&lt;graph!$E$20+graph!$E$32,B409&gt;graph!$E$20-graph!$E$32),0.25,0)))</f>
        <v>0</v>
      </c>
      <c r="L409" s="806" t="n">
        <f aca="false">IF(graph!$E$22=0,0,IF(graph!$E$2=0,20,IF(AND(B409&gt;graph!$E$22-graph!$E$32,B409&lt;graph!$E$22+graph!$E$32),0.25,0)))</f>
        <v>0</v>
      </c>
    </row>
    <row r="410" customFormat="false" ht="12.75" hidden="false" customHeight="false" outlineLevel="0" collapsed="false">
      <c r="B410" s="735" t="n">
        <f aca="false">IF(graph!$E$2=0,"",B409+graph!$E$32)</f>
        <v>21.8071475305893</v>
      </c>
      <c r="C410" s="805" t="e">
        <f aca="false">IF(graph!$E$2=0,20,IF(SUM(K410+L410=0),NA(),0.25))</f>
        <v>#N/A</v>
      </c>
      <c r="D410" s="321" t="e">
        <f aca="false">IF(graph!$E$2=0,20,IF(AND(B410&lt;graph!$E$10+graph!$E$32,B410&gt;graph!$E$10-graph!$E$32),0.25,NA()))</f>
        <v>#N/A</v>
      </c>
      <c r="K410" s="806" t="n">
        <f aca="false">IF(graph!$E$20=0,0,IF(graph!$E$2=0,20,IF(AND(B410&lt;graph!$E$20+graph!$E$32,B410&gt;graph!$E$20-graph!$E$32),0.25,0)))</f>
        <v>0</v>
      </c>
      <c r="L410" s="806" t="n">
        <f aca="false">IF(graph!$E$22=0,0,IF(graph!$E$2=0,20,IF(AND(B410&gt;graph!$E$22-graph!$E$32,B410&lt;graph!$E$22+graph!$E$32),0.25,0)))</f>
        <v>0</v>
      </c>
    </row>
    <row r="411" customFormat="false" ht="12.75" hidden="false" customHeight="false" outlineLevel="0" collapsed="false">
      <c r="B411" s="735" t="n">
        <f aca="false">IF(graph!$E$2=0,"",B410+graph!$E$32)</f>
        <v>21.810639288392</v>
      </c>
      <c r="C411" s="805" t="e">
        <f aca="false">IF(graph!$E$2=0,20,IF(SUM(K411+L411=0),NA(),0.25))</f>
        <v>#N/A</v>
      </c>
      <c r="D411" s="321" t="e">
        <f aca="false">IF(graph!$E$2=0,20,IF(AND(B411&lt;graph!$E$10+graph!$E$32,B411&gt;graph!$E$10-graph!$E$32),0.25,NA()))</f>
        <v>#N/A</v>
      </c>
      <c r="K411" s="806" t="n">
        <f aca="false">IF(graph!$E$20=0,0,IF(graph!$E$2=0,20,IF(AND(B411&lt;graph!$E$20+graph!$E$32,B411&gt;graph!$E$20-graph!$E$32),0.25,0)))</f>
        <v>0</v>
      </c>
      <c r="L411" s="806" t="n">
        <f aca="false">IF(graph!$E$22=0,0,IF(graph!$E$2=0,20,IF(AND(B411&gt;graph!$E$22-graph!$E$32,B411&lt;graph!$E$22+graph!$E$32),0.25,0)))</f>
        <v>0</v>
      </c>
    </row>
    <row r="412" customFormat="false" ht="12.75" hidden="false" customHeight="false" outlineLevel="0" collapsed="false">
      <c r="B412" s="735" t="n">
        <f aca="false">IF(graph!$E$2=0,"",B411+graph!$E$32)</f>
        <v>21.8141310461947</v>
      </c>
      <c r="C412" s="805" t="e">
        <f aca="false">IF(graph!$E$2=0,20,IF(SUM(K412+L412=0),NA(),0.25))</f>
        <v>#N/A</v>
      </c>
      <c r="D412" s="321" t="e">
        <f aca="false">IF(graph!$E$2=0,20,IF(AND(B412&lt;graph!$E$10+graph!$E$32,B412&gt;graph!$E$10-graph!$E$32),0.25,NA()))</f>
        <v>#N/A</v>
      </c>
      <c r="K412" s="806" t="n">
        <f aca="false">IF(graph!$E$20=0,0,IF(graph!$E$2=0,20,IF(AND(B412&lt;graph!$E$20+graph!$E$32,B412&gt;graph!$E$20-graph!$E$32),0.25,0)))</f>
        <v>0</v>
      </c>
      <c r="L412" s="806" t="n">
        <f aca="false">IF(graph!$E$22=0,0,IF(graph!$E$2=0,20,IF(AND(B412&gt;graph!$E$22-graph!$E$32,B412&lt;graph!$E$22+graph!$E$32),0.25,0)))</f>
        <v>0</v>
      </c>
    </row>
    <row r="413" customFormat="false" ht="12.75" hidden="false" customHeight="false" outlineLevel="0" collapsed="false">
      <c r="B413" s="735" t="n">
        <f aca="false">IF(graph!$E$2=0,"",B412+graph!$E$32)</f>
        <v>21.8176228039974</v>
      </c>
      <c r="C413" s="805" t="e">
        <f aca="false">IF(graph!$E$2=0,20,IF(SUM(K413+L413=0),NA(),0.25))</f>
        <v>#N/A</v>
      </c>
      <c r="D413" s="321" t="e">
        <f aca="false">IF(graph!$E$2=0,20,IF(AND(B413&lt;graph!$E$10+graph!$E$32,B413&gt;graph!$E$10-graph!$E$32),0.25,NA()))</f>
        <v>#N/A</v>
      </c>
      <c r="K413" s="806" t="n">
        <f aca="false">IF(graph!$E$20=0,0,IF(graph!$E$2=0,20,IF(AND(B413&lt;graph!$E$20+graph!$E$32,B413&gt;graph!$E$20-graph!$E$32),0.25,0)))</f>
        <v>0</v>
      </c>
      <c r="L413" s="806" t="n">
        <f aca="false">IF(graph!$E$22=0,0,IF(graph!$E$2=0,20,IF(AND(B413&gt;graph!$E$22-graph!$E$32,B413&lt;graph!$E$22+graph!$E$32),0.25,0)))</f>
        <v>0</v>
      </c>
    </row>
    <row r="414" customFormat="false" ht="12.75" hidden="false" customHeight="false" outlineLevel="0" collapsed="false">
      <c r="B414" s="735" t="n">
        <f aca="false">IF(graph!$E$2=0,"",B413+graph!$E$32)</f>
        <v>21.8211145618001</v>
      </c>
      <c r="C414" s="805" t="e">
        <f aca="false">IF(graph!$E$2=0,20,IF(SUM(K414+L414=0),NA(),0.25))</f>
        <v>#N/A</v>
      </c>
      <c r="D414" s="321" t="e">
        <f aca="false">IF(graph!$E$2=0,20,IF(AND(B414&lt;graph!$E$10+graph!$E$32,B414&gt;graph!$E$10-graph!$E$32),0.25,NA()))</f>
        <v>#N/A</v>
      </c>
      <c r="K414" s="806" t="n">
        <f aca="false">IF(graph!$E$20=0,0,IF(graph!$E$2=0,20,IF(AND(B414&lt;graph!$E$20+graph!$E$32,B414&gt;graph!$E$20-graph!$E$32),0.25,0)))</f>
        <v>0</v>
      </c>
      <c r="L414" s="806" t="n">
        <f aca="false">IF(graph!$E$22=0,0,IF(graph!$E$2=0,20,IF(AND(B414&gt;graph!$E$22-graph!$E$32,B414&lt;graph!$E$22+graph!$E$32),0.25,0)))</f>
        <v>0</v>
      </c>
    </row>
    <row r="415" customFormat="false" ht="12.75" hidden="false" customHeight="false" outlineLevel="0" collapsed="false">
      <c r="B415" s="735" t="n">
        <f aca="false">IF(graph!$E$2=0,"",B414+graph!$E$32)</f>
        <v>21.8246063196028</v>
      </c>
      <c r="C415" s="805" t="e">
        <f aca="false">IF(graph!$E$2=0,20,IF(SUM(K415+L415=0),NA(),0.25))</f>
        <v>#N/A</v>
      </c>
      <c r="D415" s="321" t="e">
        <f aca="false">IF(graph!$E$2=0,20,IF(AND(B415&lt;graph!$E$10+graph!$E$32,B415&gt;graph!$E$10-graph!$E$32),0.25,NA()))</f>
        <v>#N/A</v>
      </c>
      <c r="K415" s="806" t="n">
        <f aca="false">IF(graph!$E$20=0,0,IF(graph!$E$2=0,20,IF(AND(B415&lt;graph!$E$20+graph!$E$32,B415&gt;graph!$E$20-graph!$E$32),0.25,0)))</f>
        <v>0</v>
      </c>
      <c r="L415" s="806" t="n">
        <f aca="false">IF(graph!$E$22=0,0,IF(graph!$E$2=0,20,IF(AND(B415&gt;graph!$E$22-graph!$E$32,B415&lt;graph!$E$22+graph!$E$32),0.25,0)))</f>
        <v>0</v>
      </c>
    </row>
    <row r="416" customFormat="false" ht="12.75" hidden="false" customHeight="false" outlineLevel="0" collapsed="false">
      <c r="B416" s="735" t="n">
        <f aca="false">IF(graph!$E$2=0,"",B415+graph!$E$32)</f>
        <v>21.8280980774055</v>
      </c>
      <c r="C416" s="805" t="e">
        <f aca="false">IF(graph!$E$2=0,20,IF(SUM(K416+L416=0),NA(),0.25))</f>
        <v>#N/A</v>
      </c>
      <c r="D416" s="321" t="e">
        <f aca="false">IF(graph!$E$2=0,20,IF(AND(B416&lt;graph!$E$10+graph!$E$32,B416&gt;graph!$E$10-graph!$E$32),0.25,NA()))</f>
        <v>#N/A</v>
      </c>
      <c r="K416" s="806" t="n">
        <f aca="false">IF(graph!$E$20=0,0,IF(graph!$E$2=0,20,IF(AND(B416&lt;graph!$E$20+graph!$E$32,B416&gt;graph!$E$20-graph!$E$32),0.25,0)))</f>
        <v>0</v>
      </c>
      <c r="L416" s="806" t="n">
        <f aca="false">IF(graph!$E$22=0,0,IF(graph!$E$2=0,20,IF(AND(B416&gt;graph!$E$22-graph!$E$32,B416&lt;graph!$E$22+graph!$E$32),0.25,0)))</f>
        <v>0</v>
      </c>
    </row>
    <row r="417" customFormat="false" ht="12.75" hidden="false" customHeight="false" outlineLevel="0" collapsed="false">
      <c r="B417" s="735" t="n">
        <f aca="false">IF(graph!$E$2=0,"",B416+graph!$E$32)</f>
        <v>21.8315898352082</v>
      </c>
      <c r="C417" s="805" t="e">
        <f aca="false">IF(graph!$E$2=0,20,IF(SUM(K417+L417=0),NA(),0.25))</f>
        <v>#N/A</v>
      </c>
      <c r="D417" s="321" t="e">
        <f aca="false">IF(graph!$E$2=0,20,IF(AND(B417&lt;graph!$E$10+graph!$E$32,B417&gt;graph!$E$10-graph!$E$32),0.25,NA()))</f>
        <v>#N/A</v>
      </c>
      <c r="K417" s="806" t="n">
        <f aca="false">IF(graph!$E$20=0,0,IF(graph!$E$2=0,20,IF(AND(B417&lt;graph!$E$20+graph!$E$32,B417&gt;graph!$E$20-graph!$E$32),0.25,0)))</f>
        <v>0</v>
      </c>
      <c r="L417" s="806" t="n">
        <f aca="false">IF(graph!$E$22=0,0,IF(graph!$E$2=0,20,IF(AND(B417&gt;graph!$E$22-graph!$E$32,B417&lt;graph!$E$22+graph!$E$32),0.25,0)))</f>
        <v>0</v>
      </c>
    </row>
    <row r="418" customFormat="false" ht="12.75" hidden="false" customHeight="false" outlineLevel="0" collapsed="false">
      <c r="B418" s="735" t="n">
        <f aca="false">IF(graph!$E$2=0,"",B417+graph!$E$32)</f>
        <v>21.8350815930109</v>
      </c>
      <c r="C418" s="805" t="e">
        <f aca="false">IF(graph!$E$2=0,20,IF(SUM(K418+L418=0),NA(),0.25))</f>
        <v>#N/A</v>
      </c>
      <c r="D418" s="321" t="e">
        <f aca="false">IF(graph!$E$2=0,20,IF(AND(B418&lt;graph!$E$10+graph!$E$32,B418&gt;graph!$E$10-graph!$E$32),0.25,NA()))</f>
        <v>#N/A</v>
      </c>
      <c r="K418" s="806" t="n">
        <f aca="false">IF(graph!$E$20=0,0,IF(graph!$E$2=0,20,IF(AND(B418&lt;graph!$E$20+graph!$E$32,B418&gt;graph!$E$20-graph!$E$32),0.25,0)))</f>
        <v>0</v>
      </c>
      <c r="L418" s="806" t="n">
        <f aca="false">IF(graph!$E$22=0,0,IF(graph!$E$2=0,20,IF(AND(B418&gt;graph!$E$22-graph!$E$32,B418&lt;graph!$E$22+graph!$E$32),0.25,0)))</f>
        <v>0</v>
      </c>
    </row>
    <row r="419" customFormat="false" ht="12.75" hidden="false" customHeight="false" outlineLevel="0" collapsed="false">
      <c r="B419" s="735" t="n">
        <f aca="false">IF(graph!$E$2=0,"",B418+graph!$E$32)</f>
        <v>21.8385733508136</v>
      </c>
      <c r="C419" s="805" t="e">
        <f aca="false">IF(graph!$E$2=0,20,IF(SUM(K419+L419=0),NA(),0.25))</f>
        <v>#N/A</v>
      </c>
      <c r="D419" s="321" t="e">
        <f aca="false">IF(graph!$E$2=0,20,IF(AND(B419&lt;graph!$E$10+graph!$E$32,B419&gt;graph!$E$10-graph!$E$32),0.25,NA()))</f>
        <v>#N/A</v>
      </c>
      <c r="K419" s="806" t="n">
        <f aca="false">IF(graph!$E$20=0,0,IF(graph!$E$2=0,20,IF(AND(B419&lt;graph!$E$20+graph!$E$32,B419&gt;graph!$E$20-graph!$E$32),0.25,0)))</f>
        <v>0</v>
      </c>
      <c r="L419" s="806" t="n">
        <f aca="false">IF(graph!$E$22=0,0,IF(graph!$E$2=0,20,IF(AND(B419&gt;graph!$E$22-graph!$E$32,B419&lt;graph!$E$22+graph!$E$32),0.25,0)))</f>
        <v>0</v>
      </c>
    </row>
    <row r="420" customFormat="false" ht="12.75" hidden="false" customHeight="false" outlineLevel="0" collapsed="false">
      <c r="B420" s="735" t="n">
        <f aca="false">IF(graph!$E$2=0,"",B419+graph!$E$32)</f>
        <v>21.8420651086164</v>
      </c>
      <c r="C420" s="805" t="e">
        <f aca="false">IF(graph!$E$2=0,20,IF(SUM(K420+L420=0),NA(),0.25))</f>
        <v>#N/A</v>
      </c>
      <c r="D420" s="321" t="e">
        <f aca="false">IF(graph!$E$2=0,20,IF(AND(B420&lt;graph!$E$10+graph!$E$32,B420&gt;graph!$E$10-graph!$E$32),0.25,NA()))</f>
        <v>#N/A</v>
      </c>
      <c r="K420" s="806" t="n">
        <f aca="false">IF(graph!$E$20=0,0,IF(graph!$E$2=0,20,IF(AND(B420&lt;graph!$E$20+graph!$E$32,B420&gt;graph!$E$20-graph!$E$32),0.25,0)))</f>
        <v>0</v>
      </c>
      <c r="L420" s="806" t="n">
        <f aca="false">IF(graph!$E$22=0,0,IF(graph!$E$2=0,20,IF(AND(B420&gt;graph!$E$22-graph!$E$32,B420&lt;graph!$E$22+graph!$E$32),0.25,0)))</f>
        <v>0</v>
      </c>
    </row>
    <row r="421" customFormat="false" ht="12.75" hidden="false" customHeight="false" outlineLevel="0" collapsed="false">
      <c r="B421" s="735" t="n">
        <f aca="false">IF(graph!$E$2=0,"",B420+graph!$E$32)</f>
        <v>21.8455568664191</v>
      </c>
      <c r="C421" s="805" t="e">
        <f aca="false">IF(graph!$E$2=0,20,IF(SUM(K421+L421=0),NA(),0.25))</f>
        <v>#N/A</v>
      </c>
      <c r="D421" s="321" t="e">
        <f aca="false">IF(graph!$E$2=0,20,IF(AND(B421&lt;graph!$E$10+graph!$E$32,B421&gt;graph!$E$10-graph!$E$32),0.25,NA()))</f>
        <v>#N/A</v>
      </c>
      <c r="K421" s="806" t="n">
        <f aca="false">IF(graph!$E$20=0,0,IF(graph!$E$2=0,20,IF(AND(B421&lt;graph!$E$20+graph!$E$32,B421&gt;graph!$E$20-graph!$E$32),0.25,0)))</f>
        <v>0</v>
      </c>
      <c r="L421" s="806" t="n">
        <f aca="false">IF(graph!$E$22=0,0,IF(graph!$E$2=0,20,IF(AND(B421&gt;graph!$E$22-graph!$E$32,B421&lt;graph!$E$22+graph!$E$32),0.25,0)))</f>
        <v>0</v>
      </c>
    </row>
    <row r="422" customFormat="false" ht="12.75" hidden="false" customHeight="false" outlineLevel="0" collapsed="false">
      <c r="B422" s="735" t="n">
        <f aca="false">IF(graph!$E$2=0,"",B421+graph!$E$32)</f>
        <v>21.8490486242218</v>
      </c>
      <c r="C422" s="805" t="e">
        <f aca="false">IF(graph!$E$2=0,20,IF(SUM(K422+L422=0),NA(),0.25))</f>
        <v>#N/A</v>
      </c>
      <c r="D422" s="321" t="e">
        <f aca="false">IF(graph!$E$2=0,20,IF(AND(B422&lt;graph!$E$10+graph!$E$32,B422&gt;graph!$E$10-graph!$E$32),0.25,NA()))</f>
        <v>#N/A</v>
      </c>
      <c r="K422" s="806" t="n">
        <f aca="false">IF(graph!$E$20=0,0,IF(graph!$E$2=0,20,IF(AND(B422&lt;graph!$E$20+graph!$E$32,B422&gt;graph!$E$20-graph!$E$32),0.25,0)))</f>
        <v>0</v>
      </c>
      <c r="L422" s="806" t="n">
        <f aca="false">IF(graph!$E$22=0,0,IF(graph!$E$2=0,20,IF(AND(B422&gt;graph!$E$22-graph!$E$32,B422&lt;graph!$E$22+graph!$E$32),0.25,0)))</f>
        <v>0</v>
      </c>
    </row>
    <row r="423" customFormat="false" ht="12.75" hidden="false" customHeight="false" outlineLevel="0" collapsed="false">
      <c r="B423" s="735" t="n">
        <f aca="false">IF(graph!$E$2=0,"",B422+graph!$E$32)</f>
        <v>21.8525403820245</v>
      </c>
      <c r="C423" s="805" t="e">
        <f aca="false">IF(graph!$E$2=0,20,IF(SUM(K423+L423=0),NA(),0.25))</f>
        <v>#N/A</v>
      </c>
      <c r="D423" s="321" t="e">
        <f aca="false">IF(graph!$E$2=0,20,IF(AND(B423&lt;graph!$E$10+graph!$E$32,B423&gt;graph!$E$10-graph!$E$32),0.25,NA()))</f>
        <v>#N/A</v>
      </c>
      <c r="K423" s="806" t="n">
        <f aca="false">IF(graph!$E$20=0,0,IF(graph!$E$2=0,20,IF(AND(B423&lt;graph!$E$20+graph!$E$32,B423&gt;graph!$E$20-graph!$E$32),0.25,0)))</f>
        <v>0</v>
      </c>
      <c r="L423" s="806" t="n">
        <f aca="false">IF(graph!$E$22=0,0,IF(graph!$E$2=0,20,IF(AND(B423&gt;graph!$E$22-graph!$E$32,B423&lt;graph!$E$22+graph!$E$32),0.25,0)))</f>
        <v>0</v>
      </c>
    </row>
    <row r="424" customFormat="false" ht="12.75" hidden="false" customHeight="false" outlineLevel="0" collapsed="false">
      <c r="B424" s="735" t="n">
        <f aca="false">IF(graph!$E$2=0,"",B423+graph!$E$32)</f>
        <v>21.8560321398272</v>
      </c>
      <c r="C424" s="805" t="e">
        <f aca="false">IF(graph!$E$2=0,20,IF(SUM(K424+L424=0),NA(),0.25))</f>
        <v>#N/A</v>
      </c>
      <c r="D424" s="321" t="e">
        <f aca="false">IF(graph!$E$2=0,20,IF(AND(B424&lt;graph!$E$10+graph!$E$32,B424&gt;graph!$E$10-graph!$E$32),0.25,NA()))</f>
        <v>#N/A</v>
      </c>
      <c r="K424" s="806" t="n">
        <f aca="false">IF(graph!$E$20=0,0,IF(graph!$E$2=0,20,IF(AND(B424&lt;graph!$E$20+graph!$E$32,B424&gt;graph!$E$20-graph!$E$32),0.25,0)))</f>
        <v>0</v>
      </c>
      <c r="L424" s="806" t="n">
        <f aca="false">IF(graph!$E$22=0,0,IF(graph!$E$2=0,20,IF(AND(B424&gt;graph!$E$22-graph!$E$32,B424&lt;graph!$E$22+graph!$E$32),0.25,0)))</f>
        <v>0</v>
      </c>
    </row>
    <row r="425" customFormat="false" ht="12.75" hidden="false" customHeight="false" outlineLevel="0" collapsed="false">
      <c r="B425" s="735" t="n">
        <f aca="false">IF(graph!$E$2=0,"",B424+graph!$E$32)</f>
        <v>21.8595238976299</v>
      </c>
      <c r="C425" s="805" t="e">
        <f aca="false">IF(graph!$E$2=0,20,IF(SUM(K425+L425=0),NA(),0.25))</f>
        <v>#N/A</v>
      </c>
      <c r="D425" s="321" t="e">
        <f aca="false">IF(graph!$E$2=0,20,IF(AND(B425&lt;graph!$E$10+graph!$E$32,B425&gt;graph!$E$10-graph!$E$32),0.25,NA()))</f>
        <v>#N/A</v>
      </c>
      <c r="K425" s="806" t="n">
        <f aca="false">IF(graph!$E$20=0,0,IF(graph!$E$2=0,20,IF(AND(B425&lt;graph!$E$20+graph!$E$32,B425&gt;graph!$E$20-graph!$E$32),0.25,0)))</f>
        <v>0</v>
      </c>
      <c r="L425" s="806" t="n">
        <f aca="false">IF(graph!$E$22=0,0,IF(graph!$E$2=0,20,IF(AND(B425&gt;graph!$E$22-graph!$E$32,B425&lt;graph!$E$22+graph!$E$32),0.25,0)))</f>
        <v>0</v>
      </c>
    </row>
    <row r="426" customFormat="false" ht="12.75" hidden="false" customHeight="false" outlineLevel="0" collapsed="false">
      <c r="B426" s="735" t="n">
        <f aca="false">IF(graph!$E$2=0,"",B425+graph!$E$32)</f>
        <v>21.8630156554326</v>
      </c>
      <c r="C426" s="805" t="e">
        <f aca="false">IF(graph!$E$2=0,20,IF(SUM(K426+L426=0),NA(),0.25))</f>
        <v>#N/A</v>
      </c>
      <c r="D426" s="321" t="e">
        <f aca="false">IF(graph!$E$2=0,20,IF(AND(B426&lt;graph!$E$10+graph!$E$32,B426&gt;graph!$E$10-graph!$E$32),0.25,NA()))</f>
        <v>#N/A</v>
      </c>
      <c r="K426" s="806" t="n">
        <f aca="false">IF(graph!$E$20=0,0,IF(graph!$E$2=0,20,IF(AND(B426&lt;graph!$E$20+graph!$E$32,B426&gt;graph!$E$20-graph!$E$32),0.25,0)))</f>
        <v>0</v>
      </c>
      <c r="L426" s="806" t="n">
        <f aca="false">IF(graph!$E$22=0,0,IF(graph!$E$2=0,20,IF(AND(B426&gt;graph!$E$22-graph!$E$32,B426&lt;graph!$E$22+graph!$E$32),0.25,0)))</f>
        <v>0</v>
      </c>
    </row>
    <row r="427" customFormat="false" ht="12.75" hidden="false" customHeight="false" outlineLevel="0" collapsed="false">
      <c r="B427" s="735" t="n">
        <f aca="false">IF(graph!$E$2=0,"",B426+graph!$E$32)</f>
        <v>21.8665074132353</v>
      </c>
      <c r="C427" s="805" t="e">
        <f aca="false">IF(graph!$E$2=0,20,IF(SUM(K427+L427=0),NA(),0.25))</f>
        <v>#N/A</v>
      </c>
      <c r="D427" s="321" t="e">
        <f aca="false">IF(graph!$E$2=0,20,IF(AND(B427&lt;graph!$E$10+graph!$E$32,B427&gt;graph!$E$10-graph!$E$32),0.25,NA()))</f>
        <v>#N/A</v>
      </c>
      <c r="K427" s="806" t="n">
        <f aca="false">IF(graph!$E$20=0,0,IF(graph!$E$2=0,20,IF(AND(B427&lt;graph!$E$20+graph!$E$32,B427&gt;graph!$E$20-graph!$E$32),0.25,0)))</f>
        <v>0</v>
      </c>
      <c r="L427" s="806" t="n">
        <f aca="false">IF(graph!$E$22=0,0,IF(graph!$E$2=0,20,IF(AND(B427&gt;graph!$E$22-graph!$E$32,B427&lt;graph!$E$22+graph!$E$32),0.25,0)))</f>
        <v>0</v>
      </c>
    </row>
    <row r="428" customFormat="false" ht="12.75" hidden="false" customHeight="false" outlineLevel="0" collapsed="false">
      <c r="B428" s="735" t="n">
        <f aca="false">IF(graph!$E$2=0,"",B427+graph!$E$32)</f>
        <v>21.869999171038</v>
      </c>
      <c r="C428" s="805" t="e">
        <f aca="false">IF(graph!$E$2=0,20,IF(SUM(K428+L428=0),NA(),0.25))</f>
        <v>#N/A</v>
      </c>
      <c r="D428" s="321" t="e">
        <f aca="false">IF(graph!$E$2=0,20,IF(AND(B428&lt;graph!$E$10+graph!$E$32,B428&gt;graph!$E$10-graph!$E$32),0.25,NA()))</f>
        <v>#N/A</v>
      </c>
      <c r="K428" s="806" t="n">
        <f aca="false">IF(graph!$E$20=0,0,IF(graph!$E$2=0,20,IF(AND(B428&lt;graph!$E$20+graph!$E$32,B428&gt;graph!$E$20-graph!$E$32),0.25,0)))</f>
        <v>0</v>
      </c>
      <c r="L428" s="806" t="n">
        <f aca="false">IF(graph!$E$22=0,0,IF(graph!$E$2=0,20,IF(AND(B428&gt;graph!$E$22-graph!$E$32,B428&lt;graph!$E$22+graph!$E$32),0.25,0)))</f>
        <v>0</v>
      </c>
    </row>
    <row r="429" customFormat="false" ht="12.75" hidden="false" customHeight="false" outlineLevel="0" collapsed="false">
      <c r="B429" s="735" t="n">
        <f aca="false">IF(graph!$E$2=0,"",B428+graph!$E$32)</f>
        <v>21.8734909288407</v>
      </c>
      <c r="C429" s="805" t="e">
        <f aca="false">IF(graph!$E$2=0,20,IF(SUM(K429+L429=0),NA(),0.25))</f>
        <v>#N/A</v>
      </c>
      <c r="D429" s="321" t="e">
        <f aca="false">IF(graph!$E$2=0,20,IF(AND(B429&lt;graph!$E$10+graph!$E$32,B429&gt;graph!$E$10-graph!$E$32),0.25,NA()))</f>
        <v>#N/A</v>
      </c>
      <c r="K429" s="806" t="n">
        <f aca="false">IF(graph!$E$20=0,0,IF(graph!$E$2=0,20,IF(AND(B429&lt;graph!$E$20+graph!$E$32,B429&gt;graph!$E$20-graph!$E$32),0.25,0)))</f>
        <v>0</v>
      </c>
      <c r="L429" s="806" t="n">
        <f aca="false">IF(graph!$E$22=0,0,IF(graph!$E$2=0,20,IF(AND(B429&gt;graph!$E$22-graph!$E$32,B429&lt;graph!$E$22+graph!$E$32),0.25,0)))</f>
        <v>0</v>
      </c>
    </row>
    <row r="430" customFormat="false" ht="12.75" hidden="false" customHeight="false" outlineLevel="0" collapsed="false">
      <c r="B430" s="735" t="n">
        <f aca="false">IF(graph!$E$2=0,"",B429+graph!$E$32)</f>
        <v>21.8769826866434</v>
      </c>
      <c r="C430" s="805" t="e">
        <f aca="false">IF(graph!$E$2=0,20,IF(SUM(K430+L430=0),NA(),0.25))</f>
        <v>#N/A</v>
      </c>
      <c r="D430" s="321" t="e">
        <f aca="false">IF(graph!$E$2=0,20,IF(AND(B430&lt;graph!$E$10+graph!$E$32,B430&gt;graph!$E$10-graph!$E$32),0.25,NA()))</f>
        <v>#N/A</v>
      </c>
      <c r="K430" s="806" t="n">
        <f aca="false">IF(graph!$E$20=0,0,IF(graph!$E$2=0,20,IF(AND(B430&lt;graph!$E$20+graph!$E$32,B430&gt;graph!$E$20-graph!$E$32),0.25,0)))</f>
        <v>0</v>
      </c>
      <c r="L430" s="806" t="n">
        <f aca="false">IF(graph!$E$22=0,0,IF(graph!$E$2=0,20,IF(AND(B430&gt;graph!$E$22-graph!$E$32,B430&lt;graph!$E$22+graph!$E$32),0.25,0)))</f>
        <v>0</v>
      </c>
    </row>
    <row r="431" customFormat="false" ht="12.75" hidden="false" customHeight="false" outlineLevel="0" collapsed="false">
      <c r="B431" s="735" t="n">
        <f aca="false">IF(graph!$E$2=0,"",B430+graph!$E$32)</f>
        <v>21.8804744444461</v>
      </c>
      <c r="C431" s="805" t="e">
        <f aca="false">IF(graph!$E$2=0,20,IF(SUM(K431+L431=0),NA(),0.25))</f>
        <v>#N/A</v>
      </c>
      <c r="D431" s="321" t="e">
        <f aca="false">IF(graph!$E$2=0,20,IF(AND(B431&lt;graph!$E$10+graph!$E$32,B431&gt;graph!$E$10-graph!$E$32),0.25,NA()))</f>
        <v>#N/A</v>
      </c>
      <c r="K431" s="806" t="n">
        <f aca="false">IF(graph!$E$20=0,0,IF(graph!$E$2=0,20,IF(AND(B431&lt;graph!$E$20+graph!$E$32,B431&gt;graph!$E$20-graph!$E$32),0.25,0)))</f>
        <v>0</v>
      </c>
      <c r="L431" s="806" t="n">
        <f aca="false">IF(graph!$E$22=0,0,IF(graph!$E$2=0,20,IF(AND(B431&gt;graph!$E$22-graph!$E$32,B431&lt;graph!$E$22+graph!$E$32),0.25,0)))</f>
        <v>0</v>
      </c>
    </row>
    <row r="432" customFormat="false" ht="12.75" hidden="false" customHeight="false" outlineLevel="0" collapsed="false">
      <c r="B432" s="735" t="n">
        <f aca="false">IF(graph!$E$2=0,"",B431+graph!$E$32)</f>
        <v>21.8839662022488</v>
      </c>
      <c r="C432" s="805" t="e">
        <f aca="false">IF(graph!$E$2=0,20,IF(SUM(K432+L432=0),NA(),0.25))</f>
        <v>#N/A</v>
      </c>
      <c r="D432" s="321" t="e">
        <f aca="false">IF(graph!$E$2=0,20,IF(AND(B432&lt;graph!$E$10+graph!$E$32,B432&gt;graph!$E$10-graph!$E$32),0.25,NA()))</f>
        <v>#N/A</v>
      </c>
      <c r="K432" s="806" t="n">
        <f aca="false">IF(graph!$E$20=0,0,IF(graph!$E$2=0,20,IF(AND(B432&lt;graph!$E$20+graph!$E$32,B432&gt;graph!$E$20-graph!$E$32),0.25,0)))</f>
        <v>0</v>
      </c>
      <c r="L432" s="806" t="n">
        <f aca="false">IF(graph!$E$22=0,0,IF(graph!$E$2=0,20,IF(AND(B432&gt;graph!$E$22-graph!$E$32,B432&lt;graph!$E$22+graph!$E$32),0.25,0)))</f>
        <v>0</v>
      </c>
    </row>
    <row r="433" customFormat="false" ht="12.75" hidden="false" customHeight="false" outlineLevel="0" collapsed="false">
      <c r="B433" s="735" t="n">
        <f aca="false">IF(graph!$E$2=0,"",B432+graph!$E$32)</f>
        <v>21.8874579600515</v>
      </c>
      <c r="C433" s="805" t="e">
        <f aca="false">IF(graph!$E$2=0,20,IF(SUM(K433+L433=0),NA(),0.25))</f>
        <v>#N/A</v>
      </c>
      <c r="D433" s="321" t="e">
        <f aca="false">IF(graph!$E$2=0,20,IF(AND(B433&lt;graph!$E$10+graph!$E$32,B433&gt;graph!$E$10-graph!$E$32),0.25,NA()))</f>
        <v>#N/A</v>
      </c>
      <c r="K433" s="806" t="n">
        <f aca="false">IF(graph!$E$20=0,0,IF(graph!$E$2=0,20,IF(AND(B433&lt;graph!$E$20+graph!$E$32,B433&gt;graph!$E$20-graph!$E$32),0.25,0)))</f>
        <v>0</v>
      </c>
      <c r="L433" s="806" t="n">
        <f aca="false">IF(graph!$E$22=0,0,IF(graph!$E$2=0,20,IF(AND(B433&gt;graph!$E$22-graph!$E$32,B433&lt;graph!$E$22+graph!$E$32),0.25,0)))</f>
        <v>0</v>
      </c>
    </row>
    <row r="434" customFormat="false" ht="12.75" hidden="false" customHeight="false" outlineLevel="0" collapsed="false">
      <c r="B434" s="735" t="n">
        <f aca="false">IF(graph!$E$2=0,"",B433+graph!$E$32)</f>
        <v>21.8909497178542</v>
      </c>
      <c r="C434" s="805" t="e">
        <f aca="false">IF(graph!$E$2=0,20,IF(SUM(K434+L434=0),NA(),0.25))</f>
        <v>#N/A</v>
      </c>
      <c r="D434" s="321" t="e">
        <f aca="false">IF(graph!$E$2=0,20,IF(AND(B434&lt;graph!$E$10+graph!$E$32,B434&gt;graph!$E$10-graph!$E$32),0.25,NA()))</f>
        <v>#N/A</v>
      </c>
      <c r="K434" s="806" t="n">
        <f aca="false">IF(graph!$E$20=0,0,IF(graph!$E$2=0,20,IF(AND(B434&lt;graph!$E$20+graph!$E$32,B434&gt;graph!$E$20-graph!$E$32),0.25,0)))</f>
        <v>0</v>
      </c>
      <c r="L434" s="806" t="n">
        <f aca="false">IF(graph!$E$22=0,0,IF(graph!$E$2=0,20,IF(AND(B434&gt;graph!$E$22-graph!$E$32,B434&lt;graph!$E$22+graph!$E$32),0.25,0)))</f>
        <v>0</v>
      </c>
    </row>
    <row r="435" customFormat="false" ht="12.75" hidden="false" customHeight="false" outlineLevel="0" collapsed="false">
      <c r="B435" s="735" t="n">
        <f aca="false">IF(graph!$E$2=0,"",B434+graph!$E$32)</f>
        <v>21.8944414756569</v>
      </c>
      <c r="C435" s="805" t="e">
        <f aca="false">IF(graph!$E$2=0,20,IF(SUM(K435+L435=0),NA(),0.25))</f>
        <v>#N/A</v>
      </c>
      <c r="D435" s="321" t="e">
        <f aca="false">IF(graph!$E$2=0,20,IF(AND(B435&lt;graph!$E$10+graph!$E$32,B435&gt;graph!$E$10-graph!$E$32),0.25,NA()))</f>
        <v>#N/A</v>
      </c>
      <c r="K435" s="806" t="n">
        <f aca="false">IF(graph!$E$20=0,0,IF(graph!$E$2=0,20,IF(AND(B435&lt;graph!$E$20+graph!$E$32,B435&gt;graph!$E$20-graph!$E$32),0.25,0)))</f>
        <v>0</v>
      </c>
      <c r="L435" s="806" t="n">
        <f aca="false">IF(graph!$E$22=0,0,IF(graph!$E$2=0,20,IF(AND(B435&gt;graph!$E$22-graph!$E$32,B435&lt;graph!$E$22+graph!$E$32),0.25,0)))</f>
        <v>0</v>
      </c>
    </row>
    <row r="436" customFormat="false" ht="12.75" hidden="false" customHeight="false" outlineLevel="0" collapsed="false">
      <c r="B436" s="735" t="n">
        <f aca="false">IF(graph!$E$2=0,"",B435+graph!$E$32)</f>
        <v>21.8979332334596</v>
      </c>
      <c r="C436" s="805" t="e">
        <f aca="false">IF(graph!$E$2=0,20,IF(SUM(K436+L436=0),NA(),0.25))</f>
        <v>#N/A</v>
      </c>
      <c r="D436" s="321" t="e">
        <f aca="false">IF(graph!$E$2=0,20,IF(AND(B436&lt;graph!$E$10+graph!$E$32,B436&gt;graph!$E$10-graph!$E$32),0.25,NA()))</f>
        <v>#N/A</v>
      </c>
      <c r="K436" s="806" t="n">
        <f aca="false">IF(graph!$E$20=0,0,IF(graph!$E$2=0,20,IF(AND(B436&lt;graph!$E$20+graph!$E$32,B436&gt;graph!$E$20-graph!$E$32),0.25,0)))</f>
        <v>0</v>
      </c>
      <c r="L436" s="806" t="n">
        <f aca="false">IF(graph!$E$22=0,0,IF(graph!$E$2=0,20,IF(AND(B436&gt;graph!$E$22-graph!$E$32,B436&lt;graph!$E$22+graph!$E$32),0.25,0)))</f>
        <v>0</v>
      </c>
    </row>
    <row r="437" customFormat="false" ht="12.75" hidden="false" customHeight="false" outlineLevel="0" collapsed="false">
      <c r="B437" s="735" t="n">
        <f aca="false">IF(graph!$E$2=0,"",B436+graph!$E$32)</f>
        <v>21.9014249912623</v>
      </c>
      <c r="C437" s="805" t="e">
        <f aca="false">IF(graph!$E$2=0,20,IF(SUM(K437+L437=0),NA(),0.25))</f>
        <v>#N/A</v>
      </c>
      <c r="D437" s="321" t="e">
        <f aca="false">IF(graph!$E$2=0,20,IF(AND(B437&lt;graph!$E$10+graph!$E$32,B437&gt;graph!$E$10-graph!$E$32),0.25,NA()))</f>
        <v>#N/A</v>
      </c>
      <c r="K437" s="806" t="n">
        <f aca="false">IF(graph!$E$20=0,0,IF(graph!$E$2=0,20,IF(AND(B437&lt;graph!$E$20+graph!$E$32,B437&gt;graph!$E$20-graph!$E$32),0.25,0)))</f>
        <v>0</v>
      </c>
      <c r="L437" s="806" t="n">
        <f aca="false">IF(graph!$E$22=0,0,IF(graph!$E$2=0,20,IF(AND(B437&gt;graph!$E$22-graph!$E$32,B437&lt;graph!$E$22+graph!$E$32),0.25,0)))</f>
        <v>0</v>
      </c>
    </row>
    <row r="438" customFormat="false" ht="12.75" hidden="false" customHeight="false" outlineLevel="0" collapsed="false">
      <c r="B438" s="735" t="n">
        <f aca="false">IF(graph!$E$2=0,"",B437+graph!$E$32)</f>
        <v>21.904916749065</v>
      </c>
      <c r="C438" s="805" t="e">
        <f aca="false">IF(graph!$E$2=0,20,IF(SUM(K438+L438=0),NA(),0.25))</f>
        <v>#N/A</v>
      </c>
      <c r="D438" s="321" t="e">
        <f aca="false">IF(graph!$E$2=0,20,IF(AND(B438&lt;graph!$E$10+graph!$E$32,B438&gt;graph!$E$10-graph!$E$32),0.25,NA()))</f>
        <v>#N/A</v>
      </c>
      <c r="K438" s="806" t="n">
        <f aca="false">IF(graph!$E$20=0,0,IF(graph!$E$2=0,20,IF(AND(B438&lt;graph!$E$20+graph!$E$32,B438&gt;graph!$E$20-graph!$E$32),0.25,0)))</f>
        <v>0</v>
      </c>
      <c r="L438" s="806" t="n">
        <f aca="false">IF(graph!$E$22=0,0,IF(graph!$E$2=0,20,IF(AND(B438&gt;graph!$E$22-graph!$E$32,B438&lt;graph!$E$22+graph!$E$32),0.25,0)))</f>
        <v>0</v>
      </c>
    </row>
    <row r="439" customFormat="false" ht="12.75" hidden="false" customHeight="false" outlineLevel="0" collapsed="false">
      <c r="B439" s="735" t="n">
        <f aca="false">IF(graph!$E$2=0,"",B438+graph!$E$32)</f>
        <v>21.9084085068677</v>
      </c>
      <c r="C439" s="805" t="e">
        <f aca="false">IF(graph!$E$2=0,20,IF(SUM(K439+L439=0),NA(),0.25))</f>
        <v>#N/A</v>
      </c>
      <c r="D439" s="321" t="e">
        <f aca="false">IF(graph!$E$2=0,20,IF(AND(B439&lt;graph!$E$10+graph!$E$32,B439&gt;graph!$E$10-graph!$E$32),0.25,NA()))</f>
        <v>#N/A</v>
      </c>
      <c r="K439" s="806" t="n">
        <f aca="false">IF(graph!$E$20=0,0,IF(graph!$E$2=0,20,IF(AND(B439&lt;graph!$E$20+graph!$E$32,B439&gt;graph!$E$20-graph!$E$32),0.25,0)))</f>
        <v>0</v>
      </c>
      <c r="L439" s="806" t="n">
        <f aca="false">IF(graph!$E$22=0,0,IF(graph!$E$2=0,20,IF(AND(B439&gt;graph!$E$22-graph!$E$32,B439&lt;graph!$E$22+graph!$E$32),0.25,0)))</f>
        <v>0</v>
      </c>
    </row>
    <row r="440" customFormat="false" ht="12.75" hidden="false" customHeight="false" outlineLevel="0" collapsed="false">
      <c r="B440" s="735" t="n">
        <f aca="false">IF(graph!$E$2=0,"",B439+graph!$E$32)</f>
        <v>21.9119002646704</v>
      </c>
      <c r="C440" s="805" t="e">
        <f aca="false">IF(graph!$E$2=0,20,IF(SUM(K440+L440=0),NA(),0.25))</f>
        <v>#N/A</v>
      </c>
      <c r="D440" s="321" t="e">
        <f aca="false">IF(graph!$E$2=0,20,IF(AND(B440&lt;graph!$E$10+graph!$E$32,B440&gt;graph!$E$10-graph!$E$32),0.25,NA()))</f>
        <v>#N/A</v>
      </c>
      <c r="K440" s="806" t="n">
        <f aca="false">IF(graph!$E$20=0,0,IF(graph!$E$2=0,20,IF(AND(B440&lt;graph!$E$20+graph!$E$32,B440&gt;graph!$E$20-graph!$E$32),0.25,0)))</f>
        <v>0</v>
      </c>
      <c r="L440" s="806" t="n">
        <f aca="false">IF(graph!$E$22=0,0,IF(graph!$E$2=0,20,IF(AND(B440&gt;graph!$E$22-graph!$E$32,B440&lt;graph!$E$22+graph!$E$32),0.25,0)))</f>
        <v>0</v>
      </c>
    </row>
    <row r="441" customFormat="false" ht="12.75" hidden="false" customHeight="false" outlineLevel="0" collapsed="false">
      <c r="B441" s="735" t="n">
        <f aca="false">IF(graph!$E$2=0,"",B440+graph!$E$32)</f>
        <v>21.9153920224731</v>
      </c>
      <c r="C441" s="805" t="e">
        <f aca="false">IF(graph!$E$2=0,20,IF(SUM(K441+L441=0),NA(),0.25))</f>
        <v>#N/A</v>
      </c>
      <c r="D441" s="321" t="e">
        <f aca="false">IF(graph!$E$2=0,20,IF(AND(B441&lt;graph!$E$10+graph!$E$32,B441&gt;graph!$E$10-graph!$E$32),0.25,NA()))</f>
        <v>#N/A</v>
      </c>
      <c r="K441" s="806" t="n">
        <f aca="false">IF(graph!$E$20=0,0,IF(graph!$E$2=0,20,IF(AND(B441&lt;graph!$E$20+graph!$E$32,B441&gt;graph!$E$20-graph!$E$32),0.25,0)))</f>
        <v>0</v>
      </c>
      <c r="L441" s="806" t="n">
        <f aca="false">IF(graph!$E$22=0,0,IF(graph!$E$2=0,20,IF(AND(B441&gt;graph!$E$22-graph!$E$32,B441&lt;graph!$E$22+graph!$E$32),0.25,0)))</f>
        <v>0</v>
      </c>
    </row>
    <row r="442" customFormat="false" ht="12.75" hidden="false" customHeight="false" outlineLevel="0" collapsed="false">
      <c r="B442" s="735" t="n">
        <f aca="false">IF(graph!$E$2=0,"",B441+graph!$E$32)</f>
        <v>21.9188837802758</v>
      </c>
      <c r="C442" s="805" t="e">
        <f aca="false">IF(graph!$E$2=0,20,IF(SUM(K442+L442=0),NA(),0.25))</f>
        <v>#N/A</v>
      </c>
      <c r="D442" s="321" t="e">
        <f aca="false">IF(graph!$E$2=0,20,IF(AND(B442&lt;graph!$E$10+graph!$E$32,B442&gt;graph!$E$10-graph!$E$32),0.25,NA()))</f>
        <v>#N/A</v>
      </c>
      <c r="K442" s="806" t="n">
        <f aca="false">IF(graph!$E$20=0,0,IF(graph!$E$2=0,20,IF(AND(B442&lt;graph!$E$20+graph!$E$32,B442&gt;graph!$E$20-graph!$E$32),0.25,0)))</f>
        <v>0</v>
      </c>
      <c r="L442" s="806" t="n">
        <f aca="false">IF(graph!$E$22=0,0,IF(graph!$E$2=0,20,IF(AND(B442&gt;graph!$E$22-graph!$E$32,B442&lt;graph!$E$22+graph!$E$32),0.25,0)))</f>
        <v>0</v>
      </c>
    </row>
    <row r="443" customFormat="false" ht="12.75" hidden="false" customHeight="false" outlineLevel="0" collapsed="false">
      <c r="B443" s="735" t="n">
        <f aca="false">IF(graph!$E$2=0,"",B442+graph!$E$32)</f>
        <v>21.9223755380785</v>
      </c>
      <c r="C443" s="805" t="e">
        <f aca="false">IF(graph!$E$2=0,20,IF(SUM(K443+L443=0),NA(),0.25))</f>
        <v>#N/A</v>
      </c>
      <c r="D443" s="321" t="e">
        <f aca="false">IF(graph!$E$2=0,20,IF(AND(B443&lt;graph!$E$10+graph!$E$32,B443&gt;graph!$E$10-graph!$E$32),0.25,NA()))</f>
        <v>#N/A</v>
      </c>
      <c r="K443" s="806" t="n">
        <f aca="false">IF(graph!$E$20=0,0,IF(graph!$E$2=0,20,IF(AND(B443&lt;graph!$E$20+graph!$E$32,B443&gt;graph!$E$20-graph!$E$32),0.25,0)))</f>
        <v>0</v>
      </c>
      <c r="L443" s="806" t="n">
        <f aca="false">IF(graph!$E$22=0,0,IF(graph!$E$2=0,20,IF(AND(B443&gt;graph!$E$22-graph!$E$32,B443&lt;graph!$E$22+graph!$E$32),0.25,0)))</f>
        <v>0</v>
      </c>
    </row>
    <row r="444" customFormat="false" ht="12.75" hidden="false" customHeight="false" outlineLevel="0" collapsed="false">
      <c r="B444" s="735" t="n">
        <f aca="false">IF(graph!$E$2=0,"",B443+graph!$E$32)</f>
        <v>21.9258672958812</v>
      </c>
      <c r="C444" s="805" t="e">
        <f aca="false">IF(graph!$E$2=0,20,IF(SUM(K444+L444=0),NA(),0.25))</f>
        <v>#N/A</v>
      </c>
      <c r="D444" s="321" t="e">
        <f aca="false">IF(graph!$E$2=0,20,IF(AND(B444&lt;graph!$E$10+graph!$E$32,B444&gt;graph!$E$10-graph!$E$32),0.25,NA()))</f>
        <v>#N/A</v>
      </c>
      <c r="K444" s="806" t="n">
        <f aca="false">IF(graph!$E$20=0,0,IF(graph!$E$2=0,20,IF(AND(B444&lt;graph!$E$20+graph!$E$32,B444&gt;graph!$E$20-graph!$E$32),0.25,0)))</f>
        <v>0</v>
      </c>
      <c r="L444" s="806" t="n">
        <f aca="false">IF(graph!$E$22=0,0,IF(graph!$E$2=0,20,IF(AND(B444&gt;graph!$E$22-graph!$E$32,B444&lt;graph!$E$22+graph!$E$32),0.25,0)))</f>
        <v>0</v>
      </c>
    </row>
    <row r="445" customFormat="false" ht="12.75" hidden="false" customHeight="false" outlineLevel="0" collapsed="false">
      <c r="B445" s="735" t="n">
        <f aca="false">IF(graph!$E$2=0,"",B444+graph!$E$32)</f>
        <v>21.9293590536839</v>
      </c>
      <c r="C445" s="805" t="e">
        <f aca="false">IF(graph!$E$2=0,20,IF(SUM(K445+L445=0),NA(),0.25))</f>
        <v>#N/A</v>
      </c>
      <c r="D445" s="321" t="e">
        <f aca="false">IF(graph!$E$2=0,20,IF(AND(B445&lt;graph!$E$10+graph!$E$32,B445&gt;graph!$E$10-graph!$E$32),0.25,NA()))</f>
        <v>#N/A</v>
      </c>
      <c r="K445" s="806" t="n">
        <f aca="false">IF(graph!$E$20=0,0,IF(graph!$E$2=0,20,IF(AND(B445&lt;graph!$E$20+graph!$E$32,B445&gt;graph!$E$20-graph!$E$32),0.25,0)))</f>
        <v>0</v>
      </c>
      <c r="L445" s="806" t="n">
        <f aca="false">IF(graph!$E$22=0,0,IF(graph!$E$2=0,20,IF(AND(B445&gt;graph!$E$22-graph!$E$32,B445&lt;graph!$E$22+graph!$E$32),0.25,0)))</f>
        <v>0</v>
      </c>
    </row>
    <row r="446" customFormat="false" ht="12.75" hidden="false" customHeight="false" outlineLevel="0" collapsed="false">
      <c r="B446" s="735" t="n">
        <f aca="false">IF(graph!$E$2=0,"",B445+graph!$E$32)</f>
        <v>21.9328508114866</v>
      </c>
      <c r="C446" s="805" t="e">
        <f aca="false">IF(graph!$E$2=0,20,IF(SUM(K446+L446=0),NA(),0.25))</f>
        <v>#N/A</v>
      </c>
      <c r="D446" s="321" t="e">
        <f aca="false">IF(graph!$E$2=0,20,IF(AND(B446&lt;graph!$E$10+graph!$E$32,B446&gt;graph!$E$10-graph!$E$32),0.25,NA()))</f>
        <v>#N/A</v>
      </c>
      <c r="K446" s="806" t="n">
        <f aca="false">IF(graph!$E$20=0,0,IF(graph!$E$2=0,20,IF(AND(B446&lt;graph!$E$20+graph!$E$32,B446&gt;graph!$E$20-graph!$E$32),0.25,0)))</f>
        <v>0</v>
      </c>
      <c r="L446" s="806" t="n">
        <f aca="false">IF(graph!$E$22=0,0,IF(graph!$E$2=0,20,IF(AND(B446&gt;graph!$E$22-graph!$E$32,B446&lt;graph!$E$22+graph!$E$32),0.25,0)))</f>
        <v>0</v>
      </c>
    </row>
    <row r="447" customFormat="false" ht="12.75" hidden="false" customHeight="false" outlineLevel="0" collapsed="false">
      <c r="B447" s="735" t="n">
        <f aca="false">IF(graph!$E$2=0,"",B446+graph!$E$32)</f>
        <v>21.9363425692893</v>
      </c>
      <c r="C447" s="805" t="e">
        <f aca="false">IF(graph!$E$2=0,20,IF(SUM(K447+L447=0),NA(),0.25))</f>
        <v>#N/A</v>
      </c>
      <c r="D447" s="321" t="e">
        <f aca="false">IF(graph!$E$2=0,20,IF(AND(B447&lt;graph!$E$10+graph!$E$32,B447&gt;graph!$E$10-graph!$E$32),0.25,NA()))</f>
        <v>#N/A</v>
      </c>
      <c r="K447" s="806" t="n">
        <f aca="false">IF(graph!$E$20=0,0,IF(graph!$E$2=0,20,IF(AND(B447&lt;graph!$E$20+graph!$E$32,B447&gt;graph!$E$20-graph!$E$32),0.25,0)))</f>
        <v>0</v>
      </c>
      <c r="L447" s="806" t="n">
        <f aca="false">IF(graph!$E$22=0,0,IF(graph!$E$2=0,20,IF(AND(B447&gt;graph!$E$22-graph!$E$32,B447&lt;graph!$E$22+graph!$E$32),0.25,0)))</f>
        <v>0</v>
      </c>
    </row>
    <row r="448" customFormat="false" ht="12.75" hidden="false" customHeight="false" outlineLevel="0" collapsed="false">
      <c r="B448" s="735" t="n">
        <f aca="false">IF(graph!$E$2=0,"",B447+graph!$E$32)</f>
        <v>21.939834327092</v>
      </c>
      <c r="C448" s="805" t="e">
        <f aca="false">IF(graph!$E$2=0,20,IF(SUM(K448+L448=0),NA(),0.25))</f>
        <v>#N/A</v>
      </c>
      <c r="D448" s="321" t="e">
        <f aca="false">IF(graph!$E$2=0,20,IF(AND(B448&lt;graph!$E$10+graph!$E$32,B448&gt;graph!$E$10-graph!$E$32),0.25,NA()))</f>
        <v>#N/A</v>
      </c>
      <c r="K448" s="806" t="n">
        <f aca="false">IF(graph!$E$20=0,0,IF(graph!$E$2=0,20,IF(AND(B448&lt;graph!$E$20+graph!$E$32,B448&gt;graph!$E$20-graph!$E$32),0.25,0)))</f>
        <v>0</v>
      </c>
      <c r="L448" s="806" t="n">
        <f aca="false">IF(graph!$E$22=0,0,IF(graph!$E$2=0,20,IF(AND(B448&gt;graph!$E$22-graph!$E$32,B448&lt;graph!$E$22+graph!$E$32),0.25,0)))</f>
        <v>0</v>
      </c>
    </row>
    <row r="449" customFormat="false" ht="12.75" hidden="false" customHeight="false" outlineLevel="0" collapsed="false">
      <c r="B449" s="735" t="n">
        <f aca="false">IF(graph!$E$2=0,"",B448+graph!$E$32)</f>
        <v>21.9433260848947</v>
      </c>
      <c r="C449" s="805" t="e">
        <f aca="false">IF(graph!$E$2=0,20,IF(SUM(K449+L449=0),NA(),0.25))</f>
        <v>#N/A</v>
      </c>
      <c r="D449" s="321" t="e">
        <f aca="false">IF(graph!$E$2=0,20,IF(AND(B449&lt;graph!$E$10+graph!$E$32,B449&gt;graph!$E$10-graph!$E$32),0.25,NA()))</f>
        <v>#N/A</v>
      </c>
      <c r="K449" s="806" t="n">
        <f aca="false">IF(graph!$E$20=0,0,IF(graph!$E$2=0,20,IF(AND(B449&lt;graph!$E$20+graph!$E$32,B449&gt;graph!$E$20-graph!$E$32),0.25,0)))</f>
        <v>0</v>
      </c>
      <c r="L449" s="806" t="n">
        <f aca="false">IF(graph!$E$22=0,0,IF(graph!$E$2=0,20,IF(AND(B449&gt;graph!$E$22-graph!$E$32,B449&lt;graph!$E$22+graph!$E$32),0.25,0)))</f>
        <v>0</v>
      </c>
    </row>
    <row r="450" customFormat="false" ht="12.75" hidden="false" customHeight="false" outlineLevel="0" collapsed="false">
      <c r="B450" s="735" t="n">
        <f aca="false">IF(graph!$E$2=0,"",B449+graph!$E$32)</f>
        <v>21.9468178426974</v>
      </c>
      <c r="C450" s="805" t="e">
        <f aca="false">IF(graph!$E$2=0,20,IF(SUM(K450+L450=0),NA(),0.25))</f>
        <v>#N/A</v>
      </c>
      <c r="D450" s="321" t="e">
        <f aca="false">IF(graph!$E$2=0,20,IF(AND(B450&lt;graph!$E$10+graph!$E$32,B450&gt;graph!$E$10-graph!$E$32),0.25,NA()))</f>
        <v>#N/A</v>
      </c>
      <c r="K450" s="806" t="n">
        <f aca="false">IF(graph!$E$20=0,0,IF(graph!$E$2=0,20,IF(AND(B450&lt;graph!$E$20+graph!$E$32,B450&gt;graph!$E$20-graph!$E$32),0.25,0)))</f>
        <v>0</v>
      </c>
      <c r="L450" s="806" t="n">
        <f aca="false">IF(graph!$E$22=0,0,IF(graph!$E$2=0,20,IF(AND(B450&gt;graph!$E$22-graph!$E$32,B450&lt;graph!$E$22+graph!$E$32),0.25,0)))</f>
        <v>0</v>
      </c>
    </row>
    <row r="451" customFormat="false" ht="12.75" hidden="false" customHeight="false" outlineLevel="0" collapsed="false">
      <c r="B451" s="735" t="n">
        <f aca="false">IF(graph!$E$2=0,"",B450+graph!$E$32)</f>
        <v>21.9503096005001</v>
      </c>
      <c r="C451" s="805" t="e">
        <f aca="false">IF(graph!$E$2=0,20,IF(SUM(K451+L451=0),NA(),0.25))</f>
        <v>#N/A</v>
      </c>
      <c r="D451" s="321" t="e">
        <f aca="false">IF(graph!$E$2=0,20,IF(AND(B451&lt;graph!$E$10+graph!$E$32,B451&gt;graph!$E$10-graph!$E$32),0.25,NA()))</f>
        <v>#N/A</v>
      </c>
      <c r="K451" s="806" t="n">
        <f aca="false">IF(graph!$E$20=0,0,IF(graph!$E$2=0,20,IF(AND(B451&lt;graph!$E$20+graph!$E$32,B451&gt;graph!$E$20-graph!$E$32),0.25,0)))</f>
        <v>0</v>
      </c>
      <c r="L451" s="806" t="n">
        <f aca="false">IF(graph!$E$22=0,0,IF(graph!$E$2=0,20,IF(AND(B451&gt;graph!$E$22-graph!$E$32,B451&lt;graph!$E$22+graph!$E$32),0.25,0)))</f>
        <v>0</v>
      </c>
    </row>
    <row r="452" customFormat="false" ht="12.75" hidden="false" customHeight="false" outlineLevel="0" collapsed="false">
      <c r="B452" s="735" t="n">
        <f aca="false">IF(graph!$E$2=0,"",B451+graph!$E$32)</f>
        <v>21.9538013583028</v>
      </c>
      <c r="C452" s="805" t="e">
        <f aca="false">IF(graph!$E$2=0,20,IF(SUM(K452+L452=0),NA(),0.25))</f>
        <v>#N/A</v>
      </c>
      <c r="D452" s="321" t="e">
        <f aca="false">IF(graph!$E$2=0,20,IF(AND(B452&lt;graph!$E$10+graph!$E$32,B452&gt;graph!$E$10-graph!$E$32),0.25,NA()))</f>
        <v>#N/A</v>
      </c>
      <c r="K452" s="806" t="n">
        <f aca="false">IF(graph!$E$20=0,0,IF(graph!$E$2=0,20,IF(AND(B452&lt;graph!$E$20+graph!$E$32,B452&gt;graph!$E$20-graph!$E$32),0.25,0)))</f>
        <v>0</v>
      </c>
      <c r="L452" s="806" t="n">
        <f aca="false">IF(graph!$E$22=0,0,IF(graph!$E$2=0,20,IF(AND(B452&gt;graph!$E$22-graph!$E$32,B452&lt;graph!$E$22+graph!$E$32),0.25,0)))</f>
        <v>0</v>
      </c>
    </row>
    <row r="453" customFormat="false" ht="12.75" hidden="false" customHeight="false" outlineLevel="0" collapsed="false">
      <c r="B453" s="735" t="n">
        <f aca="false">IF(graph!$E$2=0,"",B452+graph!$E$32)</f>
        <v>21.9572931161055</v>
      </c>
      <c r="C453" s="805" t="e">
        <f aca="false">IF(graph!$E$2=0,20,IF(SUM(K453+L453=0),NA(),0.25))</f>
        <v>#N/A</v>
      </c>
      <c r="D453" s="321" t="e">
        <f aca="false">IF(graph!$E$2=0,20,IF(AND(B453&lt;graph!$E$10+graph!$E$32,B453&gt;graph!$E$10-graph!$E$32),0.25,NA()))</f>
        <v>#N/A</v>
      </c>
      <c r="K453" s="806" t="n">
        <f aca="false">IF(graph!$E$20=0,0,IF(graph!$E$2=0,20,IF(AND(B453&lt;graph!$E$20+graph!$E$32,B453&gt;graph!$E$20-graph!$E$32),0.25,0)))</f>
        <v>0</v>
      </c>
      <c r="L453" s="806" t="n">
        <f aca="false">IF(graph!$E$22=0,0,IF(graph!$E$2=0,20,IF(AND(B453&gt;graph!$E$22-graph!$E$32,B453&lt;graph!$E$22+graph!$E$32),0.25,0)))</f>
        <v>0</v>
      </c>
    </row>
    <row r="454" customFormat="false" ht="12.75" hidden="false" customHeight="false" outlineLevel="0" collapsed="false">
      <c r="B454" s="735" t="n">
        <f aca="false">IF(graph!$E$2=0,"",B453+graph!$E$32)</f>
        <v>21.9607848739082</v>
      </c>
      <c r="C454" s="805" t="e">
        <f aca="false">IF(graph!$E$2=0,20,IF(SUM(K454+L454=0),NA(),0.25))</f>
        <v>#N/A</v>
      </c>
      <c r="D454" s="321" t="e">
        <f aca="false">IF(graph!$E$2=0,20,IF(AND(B454&lt;graph!$E$10+graph!$E$32,B454&gt;graph!$E$10-graph!$E$32),0.25,NA()))</f>
        <v>#N/A</v>
      </c>
      <c r="K454" s="806" t="n">
        <f aca="false">IF(graph!$E$20=0,0,IF(graph!$E$2=0,20,IF(AND(B454&lt;graph!$E$20+graph!$E$32,B454&gt;graph!$E$20-graph!$E$32),0.25,0)))</f>
        <v>0</v>
      </c>
      <c r="L454" s="806" t="n">
        <f aca="false">IF(graph!$E$22=0,0,IF(graph!$E$2=0,20,IF(AND(B454&gt;graph!$E$22-graph!$E$32,B454&lt;graph!$E$22+graph!$E$32),0.25,0)))</f>
        <v>0</v>
      </c>
    </row>
    <row r="455" customFormat="false" ht="12.75" hidden="false" customHeight="false" outlineLevel="0" collapsed="false">
      <c r="B455" s="735" t="n">
        <f aca="false">IF(graph!$E$2=0,"",B454+graph!$E$32)</f>
        <v>21.9642766317109</v>
      </c>
      <c r="C455" s="805" t="e">
        <f aca="false">IF(graph!$E$2=0,20,IF(SUM(K455+L455=0),NA(),0.25))</f>
        <v>#N/A</v>
      </c>
      <c r="D455" s="321" t="e">
        <f aca="false">IF(graph!$E$2=0,20,IF(AND(B455&lt;graph!$E$10+graph!$E$32,B455&gt;graph!$E$10-graph!$E$32),0.25,NA()))</f>
        <v>#N/A</v>
      </c>
      <c r="K455" s="806" t="n">
        <f aca="false">IF(graph!$E$20=0,0,IF(graph!$E$2=0,20,IF(AND(B455&lt;graph!$E$20+graph!$E$32,B455&gt;graph!$E$20-graph!$E$32),0.25,0)))</f>
        <v>0</v>
      </c>
      <c r="L455" s="806" t="n">
        <f aca="false">IF(graph!$E$22=0,0,IF(graph!$E$2=0,20,IF(AND(B455&gt;graph!$E$22-graph!$E$32,B455&lt;graph!$E$22+graph!$E$32),0.25,0)))</f>
        <v>0</v>
      </c>
    </row>
    <row r="456" customFormat="false" ht="12.75" hidden="false" customHeight="false" outlineLevel="0" collapsed="false">
      <c r="B456" s="735" t="n">
        <f aca="false">IF(graph!$E$2=0,"",B455+graph!$E$32)</f>
        <v>21.9677683895136</v>
      </c>
      <c r="C456" s="805" t="e">
        <f aca="false">IF(graph!$E$2=0,20,IF(SUM(K456+L456=0),NA(),0.25))</f>
        <v>#N/A</v>
      </c>
      <c r="D456" s="321" t="e">
        <f aca="false">IF(graph!$E$2=0,20,IF(AND(B456&lt;graph!$E$10+graph!$E$32,B456&gt;graph!$E$10-graph!$E$32),0.25,NA()))</f>
        <v>#N/A</v>
      </c>
      <c r="K456" s="806" t="n">
        <f aca="false">IF(graph!$E$20=0,0,IF(graph!$E$2=0,20,IF(AND(B456&lt;graph!$E$20+graph!$E$32,B456&gt;graph!$E$20-graph!$E$32),0.25,0)))</f>
        <v>0</v>
      </c>
      <c r="L456" s="806" t="n">
        <f aca="false">IF(graph!$E$22=0,0,IF(graph!$E$2=0,20,IF(AND(B456&gt;graph!$E$22-graph!$E$32,B456&lt;graph!$E$22+graph!$E$32),0.25,0)))</f>
        <v>0</v>
      </c>
    </row>
    <row r="457" customFormat="false" ht="12.75" hidden="false" customHeight="false" outlineLevel="0" collapsed="false">
      <c r="B457" s="735" t="n">
        <f aca="false">IF(graph!$E$2=0,"",B456+graph!$E$32)</f>
        <v>21.9712601473164</v>
      </c>
      <c r="C457" s="805" t="e">
        <f aca="false">IF(graph!$E$2=0,20,IF(SUM(K457+L457=0),NA(),0.25))</f>
        <v>#N/A</v>
      </c>
      <c r="D457" s="321" t="e">
        <f aca="false">IF(graph!$E$2=0,20,IF(AND(B457&lt;graph!$E$10+graph!$E$32,B457&gt;graph!$E$10-graph!$E$32),0.25,NA()))</f>
        <v>#N/A</v>
      </c>
      <c r="K457" s="806" t="n">
        <f aca="false">IF(graph!$E$20=0,0,IF(graph!$E$2=0,20,IF(AND(B457&lt;graph!$E$20+graph!$E$32,B457&gt;graph!$E$20-graph!$E$32),0.25,0)))</f>
        <v>0</v>
      </c>
      <c r="L457" s="806" t="n">
        <f aca="false">IF(graph!$E$22=0,0,IF(graph!$E$2=0,20,IF(AND(B457&gt;graph!$E$22-graph!$E$32,B457&lt;graph!$E$22+graph!$E$32),0.25,0)))</f>
        <v>0</v>
      </c>
    </row>
    <row r="458" customFormat="false" ht="12.75" hidden="false" customHeight="false" outlineLevel="0" collapsed="false">
      <c r="B458" s="735" t="n">
        <f aca="false">IF(graph!$E$2=0,"",B457+graph!$E$32)</f>
        <v>21.9747519051191</v>
      </c>
      <c r="C458" s="805" t="e">
        <f aca="false">IF(graph!$E$2=0,20,IF(SUM(K458+L458=0),NA(),0.25))</f>
        <v>#N/A</v>
      </c>
      <c r="D458" s="321" t="e">
        <f aca="false">IF(graph!$E$2=0,20,IF(AND(B458&lt;graph!$E$10+graph!$E$32,B458&gt;graph!$E$10-graph!$E$32),0.25,NA()))</f>
        <v>#N/A</v>
      </c>
      <c r="K458" s="806" t="n">
        <f aca="false">IF(graph!$E$20=0,0,IF(graph!$E$2=0,20,IF(AND(B458&lt;graph!$E$20+graph!$E$32,B458&gt;graph!$E$20-graph!$E$32),0.25,0)))</f>
        <v>0</v>
      </c>
      <c r="L458" s="806" t="n">
        <f aca="false">IF(graph!$E$22=0,0,IF(graph!$E$2=0,20,IF(AND(B458&gt;graph!$E$22-graph!$E$32,B458&lt;graph!$E$22+graph!$E$32),0.25,0)))</f>
        <v>0</v>
      </c>
    </row>
    <row r="459" customFormat="false" ht="12.75" hidden="false" customHeight="false" outlineLevel="0" collapsed="false">
      <c r="B459" s="735" t="n">
        <f aca="false">IF(graph!$E$2=0,"",B458+graph!$E$32)</f>
        <v>21.9782436629218</v>
      </c>
      <c r="C459" s="805" t="e">
        <f aca="false">IF(graph!$E$2=0,20,IF(SUM(K459+L459=0),NA(),0.25))</f>
        <v>#N/A</v>
      </c>
      <c r="D459" s="321" t="e">
        <f aca="false">IF(graph!$E$2=0,20,IF(AND(B459&lt;graph!$E$10+graph!$E$32,B459&gt;graph!$E$10-graph!$E$32),0.25,NA()))</f>
        <v>#N/A</v>
      </c>
      <c r="K459" s="806" t="n">
        <f aca="false">IF(graph!$E$20=0,0,IF(graph!$E$2=0,20,IF(AND(B459&lt;graph!$E$20+graph!$E$32,B459&gt;graph!$E$20-graph!$E$32),0.25,0)))</f>
        <v>0</v>
      </c>
      <c r="L459" s="806" t="n">
        <f aca="false">IF(graph!$E$22=0,0,IF(graph!$E$2=0,20,IF(AND(B459&gt;graph!$E$22-graph!$E$32,B459&lt;graph!$E$22+graph!$E$32),0.25,0)))</f>
        <v>0</v>
      </c>
    </row>
    <row r="460" customFormat="false" ht="12.75" hidden="false" customHeight="false" outlineLevel="0" collapsed="false">
      <c r="B460" s="735" t="n">
        <f aca="false">IF(graph!$E$2=0,"",B459+graph!$E$32)</f>
        <v>21.9817354207245</v>
      </c>
      <c r="C460" s="805" t="e">
        <f aca="false">IF(graph!$E$2=0,20,IF(SUM(K460+L460=0),NA(),0.25))</f>
        <v>#N/A</v>
      </c>
      <c r="D460" s="321" t="e">
        <f aca="false">IF(graph!$E$2=0,20,IF(AND(B460&lt;graph!$E$10+graph!$E$32,B460&gt;graph!$E$10-graph!$E$32),0.25,NA()))</f>
        <v>#N/A</v>
      </c>
      <c r="K460" s="806" t="n">
        <f aca="false">IF(graph!$E$20=0,0,IF(graph!$E$2=0,20,IF(AND(B460&lt;graph!$E$20+graph!$E$32,B460&gt;graph!$E$20-graph!$E$32),0.25,0)))</f>
        <v>0</v>
      </c>
      <c r="L460" s="806" t="n">
        <f aca="false">IF(graph!$E$22=0,0,IF(graph!$E$2=0,20,IF(AND(B460&gt;graph!$E$22-graph!$E$32,B460&lt;graph!$E$22+graph!$E$32),0.25,0)))</f>
        <v>0</v>
      </c>
    </row>
    <row r="461" customFormat="false" ht="12.75" hidden="false" customHeight="false" outlineLevel="0" collapsed="false">
      <c r="B461" s="735" t="n">
        <f aca="false">IF(graph!$E$2=0,"",B460+graph!$E$32)</f>
        <v>21.9852271785272</v>
      </c>
      <c r="C461" s="805" t="e">
        <f aca="false">IF(graph!$E$2=0,20,IF(SUM(K461+L461=0),NA(),0.25))</f>
        <v>#N/A</v>
      </c>
      <c r="D461" s="321" t="e">
        <f aca="false">IF(graph!$E$2=0,20,IF(AND(B461&lt;graph!$E$10+graph!$E$32,B461&gt;graph!$E$10-graph!$E$32),0.25,NA()))</f>
        <v>#N/A</v>
      </c>
      <c r="K461" s="806" t="n">
        <f aca="false">IF(graph!$E$20=0,0,IF(graph!$E$2=0,20,IF(AND(B461&lt;graph!$E$20+graph!$E$32,B461&gt;graph!$E$20-graph!$E$32),0.25,0)))</f>
        <v>0</v>
      </c>
      <c r="L461" s="806" t="n">
        <f aca="false">IF(graph!$E$22=0,0,IF(graph!$E$2=0,20,IF(AND(B461&gt;graph!$E$22-graph!$E$32,B461&lt;graph!$E$22+graph!$E$32),0.25,0)))</f>
        <v>0</v>
      </c>
    </row>
    <row r="462" customFormat="false" ht="12.75" hidden="false" customHeight="false" outlineLevel="0" collapsed="false">
      <c r="B462" s="735" t="n">
        <f aca="false">IF(graph!$E$2=0,"",B461+graph!$E$32)</f>
        <v>21.9887189363299</v>
      </c>
      <c r="C462" s="805" t="e">
        <f aca="false">IF(graph!$E$2=0,20,IF(SUM(K462+L462=0),NA(),0.25))</f>
        <v>#N/A</v>
      </c>
      <c r="D462" s="321" t="e">
        <f aca="false">IF(graph!$E$2=0,20,IF(AND(B462&lt;graph!$E$10+graph!$E$32,B462&gt;graph!$E$10-graph!$E$32),0.25,NA()))</f>
        <v>#N/A</v>
      </c>
      <c r="K462" s="806" t="n">
        <f aca="false">IF(graph!$E$20=0,0,IF(graph!$E$2=0,20,IF(AND(B462&lt;graph!$E$20+graph!$E$32,B462&gt;graph!$E$20-graph!$E$32),0.25,0)))</f>
        <v>0</v>
      </c>
      <c r="L462" s="806" t="n">
        <f aca="false">IF(graph!$E$22=0,0,IF(graph!$E$2=0,20,IF(AND(B462&gt;graph!$E$22-graph!$E$32,B462&lt;graph!$E$22+graph!$E$32),0.25,0)))</f>
        <v>0</v>
      </c>
    </row>
    <row r="463" customFormat="false" ht="12.75" hidden="false" customHeight="false" outlineLevel="0" collapsed="false">
      <c r="B463" s="735" t="n">
        <f aca="false">IF(graph!$E$2=0,"",B462+graph!$E$32)</f>
        <v>21.9922106941326</v>
      </c>
      <c r="C463" s="805" t="e">
        <f aca="false">IF(graph!$E$2=0,20,IF(SUM(K463+L463=0),NA(),0.25))</f>
        <v>#N/A</v>
      </c>
      <c r="D463" s="321" t="e">
        <f aca="false">IF(graph!$E$2=0,20,IF(AND(B463&lt;graph!$E$10+graph!$E$32,B463&gt;graph!$E$10-graph!$E$32),0.25,NA()))</f>
        <v>#N/A</v>
      </c>
      <c r="K463" s="806" t="n">
        <f aca="false">IF(graph!$E$20=0,0,IF(graph!$E$2=0,20,IF(AND(B463&lt;graph!$E$20+graph!$E$32,B463&gt;graph!$E$20-graph!$E$32),0.25,0)))</f>
        <v>0</v>
      </c>
      <c r="L463" s="806" t="n">
        <f aca="false">IF(graph!$E$22=0,0,IF(graph!$E$2=0,20,IF(AND(B463&gt;graph!$E$22-graph!$E$32,B463&lt;graph!$E$22+graph!$E$32),0.25,0)))</f>
        <v>0</v>
      </c>
    </row>
    <row r="464" customFormat="false" ht="12.75" hidden="false" customHeight="false" outlineLevel="0" collapsed="false">
      <c r="B464" s="735" t="n">
        <f aca="false">IF(graph!$E$2=0,"",B463+graph!$E$32)</f>
        <v>21.9957024519353</v>
      </c>
      <c r="C464" s="805" t="e">
        <f aca="false">IF(graph!$E$2=0,20,IF(SUM(K464+L464=0),NA(),0.25))</f>
        <v>#N/A</v>
      </c>
      <c r="D464" s="321" t="e">
        <f aca="false">IF(graph!$E$2=0,20,IF(AND(B464&lt;graph!$E$10+graph!$E$32,B464&gt;graph!$E$10-graph!$E$32),0.25,NA()))</f>
        <v>#N/A</v>
      </c>
      <c r="K464" s="806" t="n">
        <f aca="false">IF(graph!$E$20=0,0,IF(graph!$E$2=0,20,IF(AND(B464&lt;graph!$E$20+graph!$E$32,B464&gt;graph!$E$20-graph!$E$32),0.25,0)))</f>
        <v>0</v>
      </c>
      <c r="L464" s="806" t="n">
        <f aca="false">IF(graph!$E$22=0,0,IF(graph!$E$2=0,20,IF(AND(B464&gt;graph!$E$22-graph!$E$32,B464&lt;graph!$E$22+graph!$E$32),0.25,0)))</f>
        <v>0</v>
      </c>
    </row>
    <row r="465" customFormat="false" ht="12.75" hidden="false" customHeight="false" outlineLevel="0" collapsed="false">
      <c r="B465" s="735" t="n">
        <f aca="false">IF(graph!$E$2=0,"",B464+graph!$E$32)</f>
        <v>21.999194209738</v>
      </c>
      <c r="C465" s="805" t="e">
        <f aca="false">IF(graph!$E$2=0,20,IF(SUM(K465+L465=0),NA(),0.25))</f>
        <v>#N/A</v>
      </c>
      <c r="D465" s="321" t="e">
        <f aca="false">IF(graph!$E$2=0,20,IF(AND(B465&lt;graph!$E$10+graph!$E$32,B465&gt;graph!$E$10-graph!$E$32),0.25,NA()))</f>
        <v>#N/A</v>
      </c>
      <c r="K465" s="806" t="n">
        <f aca="false">IF(graph!$E$20=0,0,IF(graph!$E$2=0,20,IF(AND(B465&lt;graph!$E$20+graph!$E$32,B465&gt;graph!$E$20-graph!$E$32),0.25,0)))</f>
        <v>0</v>
      </c>
      <c r="L465" s="806" t="n">
        <f aca="false">IF(graph!$E$22=0,0,IF(graph!$E$2=0,20,IF(AND(B465&gt;graph!$E$22-graph!$E$32,B465&lt;graph!$E$22+graph!$E$32),0.25,0)))</f>
        <v>0</v>
      </c>
    </row>
    <row r="466" customFormat="false" ht="12.75" hidden="false" customHeight="false" outlineLevel="0" collapsed="false">
      <c r="B466" s="735" t="n">
        <f aca="false">IF(graph!$E$2=0,"",B465+graph!$E$32)</f>
        <v>22.0026859675407</v>
      </c>
      <c r="C466" s="805" t="e">
        <f aca="false">IF(graph!$E$2=0,20,IF(SUM(K466+L466=0),NA(),0.25))</f>
        <v>#N/A</v>
      </c>
      <c r="D466" s="321" t="e">
        <f aca="false">IF(graph!$E$2=0,20,IF(AND(B466&lt;graph!$E$10+graph!$E$32,B466&gt;graph!$E$10-graph!$E$32),0.25,NA()))</f>
        <v>#N/A</v>
      </c>
      <c r="K466" s="806" t="n">
        <f aca="false">IF(graph!$E$20=0,0,IF(graph!$E$2=0,20,IF(AND(B466&lt;graph!$E$20+graph!$E$32,B466&gt;graph!$E$20-graph!$E$32),0.25,0)))</f>
        <v>0</v>
      </c>
      <c r="L466" s="806" t="n">
        <f aca="false">IF(graph!$E$22=0,0,IF(graph!$E$2=0,20,IF(AND(B466&gt;graph!$E$22-graph!$E$32,B466&lt;graph!$E$22+graph!$E$32),0.25,0)))</f>
        <v>0</v>
      </c>
    </row>
    <row r="467" customFormat="false" ht="12.75" hidden="false" customHeight="false" outlineLevel="0" collapsed="false">
      <c r="B467" s="735" t="n">
        <f aca="false">IF(graph!$E$2=0,"",B466+graph!$E$32)</f>
        <v>22.0061777253434</v>
      </c>
      <c r="C467" s="805" t="e">
        <f aca="false">IF(graph!$E$2=0,20,IF(SUM(K467+L467=0),NA(),0.25))</f>
        <v>#N/A</v>
      </c>
      <c r="D467" s="321" t="e">
        <f aca="false">IF(graph!$E$2=0,20,IF(AND(B467&lt;graph!$E$10+graph!$E$32,B467&gt;graph!$E$10-graph!$E$32),0.25,NA()))</f>
        <v>#N/A</v>
      </c>
      <c r="K467" s="806" t="n">
        <f aca="false">IF(graph!$E$20=0,0,IF(graph!$E$2=0,20,IF(AND(B467&lt;graph!$E$20+graph!$E$32,B467&gt;graph!$E$20-graph!$E$32),0.25,0)))</f>
        <v>0</v>
      </c>
      <c r="L467" s="806" t="n">
        <f aca="false">IF(graph!$E$22=0,0,IF(graph!$E$2=0,20,IF(AND(B467&gt;graph!$E$22-graph!$E$32,B467&lt;graph!$E$22+graph!$E$32),0.25,0)))</f>
        <v>0</v>
      </c>
    </row>
    <row r="468" customFormat="false" ht="12.75" hidden="false" customHeight="false" outlineLevel="0" collapsed="false">
      <c r="B468" s="735" t="n">
        <f aca="false">IF(graph!$E$2=0,"",B467+graph!$E$32)</f>
        <v>22.0096694831461</v>
      </c>
      <c r="C468" s="805" t="e">
        <f aca="false">IF(graph!$E$2=0,20,IF(SUM(K468+L468=0),NA(),0.25))</f>
        <v>#N/A</v>
      </c>
      <c r="D468" s="321" t="e">
        <f aca="false">IF(graph!$E$2=0,20,IF(AND(B468&lt;graph!$E$10+graph!$E$32,B468&gt;graph!$E$10-graph!$E$32),0.25,NA()))</f>
        <v>#N/A</v>
      </c>
      <c r="K468" s="806" t="n">
        <f aca="false">IF(graph!$E$20=0,0,IF(graph!$E$2=0,20,IF(AND(B468&lt;graph!$E$20+graph!$E$32,B468&gt;graph!$E$20-graph!$E$32),0.25,0)))</f>
        <v>0</v>
      </c>
      <c r="L468" s="806" t="n">
        <f aca="false">IF(graph!$E$22=0,0,IF(graph!$E$2=0,20,IF(AND(B468&gt;graph!$E$22-graph!$E$32,B468&lt;graph!$E$22+graph!$E$32),0.25,0)))</f>
        <v>0</v>
      </c>
    </row>
    <row r="469" customFormat="false" ht="12.75" hidden="false" customHeight="false" outlineLevel="0" collapsed="false">
      <c r="B469" s="735" t="n">
        <f aca="false">IF(graph!$E$2=0,"",B468+graph!$E$32)</f>
        <v>22.0131612409488</v>
      </c>
      <c r="C469" s="805" t="e">
        <f aca="false">IF(graph!$E$2=0,20,IF(SUM(K469+L469=0),NA(),0.25))</f>
        <v>#N/A</v>
      </c>
      <c r="D469" s="321" t="e">
        <f aca="false">IF(graph!$E$2=0,20,IF(AND(B469&lt;graph!$E$10+graph!$E$32,B469&gt;graph!$E$10-graph!$E$32),0.25,NA()))</f>
        <v>#N/A</v>
      </c>
      <c r="K469" s="806" t="n">
        <f aca="false">IF(graph!$E$20=0,0,IF(graph!$E$2=0,20,IF(AND(B469&lt;graph!$E$20+graph!$E$32,B469&gt;graph!$E$20-graph!$E$32),0.25,0)))</f>
        <v>0</v>
      </c>
      <c r="L469" s="806" t="n">
        <f aca="false">IF(graph!$E$22=0,0,IF(graph!$E$2=0,20,IF(AND(B469&gt;graph!$E$22-graph!$E$32,B469&lt;graph!$E$22+graph!$E$32),0.25,0)))</f>
        <v>0</v>
      </c>
    </row>
    <row r="470" customFormat="false" ht="12.75" hidden="false" customHeight="false" outlineLevel="0" collapsed="false">
      <c r="B470" s="735" t="n">
        <f aca="false">IF(graph!$E$2=0,"",B469+graph!$E$32)</f>
        <v>22.0166529987515</v>
      </c>
      <c r="C470" s="805" t="e">
        <f aca="false">IF(graph!$E$2=0,20,IF(SUM(K470+L470=0),NA(),0.25))</f>
        <v>#N/A</v>
      </c>
      <c r="D470" s="321" t="e">
        <f aca="false">IF(graph!$E$2=0,20,IF(AND(B470&lt;graph!$E$10+graph!$E$32,B470&gt;graph!$E$10-graph!$E$32),0.25,NA()))</f>
        <v>#N/A</v>
      </c>
      <c r="K470" s="806" t="n">
        <f aca="false">IF(graph!$E$20=0,0,IF(graph!$E$2=0,20,IF(AND(B470&lt;graph!$E$20+graph!$E$32,B470&gt;graph!$E$20-graph!$E$32),0.25,0)))</f>
        <v>0</v>
      </c>
      <c r="L470" s="806" t="n">
        <f aca="false">IF(graph!$E$22=0,0,IF(graph!$E$2=0,20,IF(AND(B470&gt;graph!$E$22-graph!$E$32,B470&lt;graph!$E$22+graph!$E$32),0.25,0)))</f>
        <v>0</v>
      </c>
    </row>
    <row r="471" customFormat="false" ht="12.75" hidden="false" customHeight="false" outlineLevel="0" collapsed="false">
      <c r="B471" s="735" t="n">
        <f aca="false">IF(graph!$E$2=0,"",B470+graph!$E$32)</f>
        <v>22.0201447565542</v>
      </c>
      <c r="C471" s="805" t="e">
        <f aca="false">IF(graph!$E$2=0,20,IF(SUM(K471+L471=0),NA(),0.25))</f>
        <v>#N/A</v>
      </c>
      <c r="D471" s="321" t="e">
        <f aca="false">IF(graph!$E$2=0,20,IF(AND(B471&lt;graph!$E$10+graph!$E$32,B471&gt;graph!$E$10-graph!$E$32),0.25,NA()))</f>
        <v>#N/A</v>
      </c>
      <c r="K471" s="806" t="n">
        <f aca="false">IF(graph!$E$20=0,0,IF(graph!$E$2=0,20,IF(AND(B471&lt;graph!$E$20+graph!$E$32,B471&gt;graph!$E$20-graph!$E$32),0.25,0)))</f>
        <v>0</v>
      </c>
      <c r="L471" s="806" t="n">
        <f aca="false">IF(graph!$E$22=0,0,IF(graph!$E$2=0,20,IF(AND(B471&gt;graph!$E$22-graph!$E$32,B471&lt;graph!$E$22+graph!$E$32),0.25,0)))</f>
        <v>0</v>
      </c>
    </row>
    <row r="472" customFormat="false" ht="12.75" hidden="false" customHeight="false" outlineLevel="0" collapsed="false">
      <c r="B472" s="735" t="n">
        <f aca="false">IF(graph!$E$2=0,"",B471+graph!$E$32)</f>
        <v>22.0236365143569</v>
      </c>
      <c r="C472" s="805" t="e">
        <f aca="false">IF(graph!$E$2=0,20,IF(SUM(K472+L472=0),NA(),0.25))</f>
        <v>#N/A</v>
      </c>
      <c r="D472" s="321" t="e">
        <f aca="false">IF(graph!$E$2=0,20,IF(AND(B472&lt;graph!$E$10+graph!$E$32,B472&gt;graph!$E$10-graph!$E$32),0.25,NA()))</f>
        <v>#N/A</v>
      </c>
      <c r="K472" s="806" t="n">
        <f aca="false">IF(graph!$E$20=0,0,IF(graph!$E$2=0,20,IF(AND(B472&lt;graph!$E$20+graph!$E$32,B472&gt;graph!$E$20-graph!$E$32),0.25,0)))</f>
        <v>0</v>
      </c>
      <c r="L472" s="806" t="n">
        <f aca="false">IF(graph!$E$22=0,0,IF(graph!$E$2=0,20,IF(AND(B472&gt;graph!$E$22-graph!$E$32,B472&lt;graph!$E$22+graph!$E$32),0.25,0)))</f>
        <v>0</v>
      </c>
    </row>
    <row r="473" customFormat="false" ht="12.75" hidden="false" customHeight="false" outlineLevel="0" collapsed="false">
      <c r="B473" s="735" t="n">
        <f aca="false">IF(graph!$E$2=0,"",B472+graph!$E$32)</f>
        <v>22.0271282721596</v>
      </c>
      <c r="C473" s="805" t="e">
        <f aca="false">IF(graph!$E$2=0,20,IF(SUM(K473+L473=0),NA(),0.25))</f>
        <v>#N/A</v>
      </c>
      <c r="D473" s="321" t="e">
        <f aca="false">IF(graph!$E$2=0,20,IF(AND(B473&lt;graph!$E$10+graph!$E$32,B473&gt;graph!$E$10-graph!$E$32),0.25,NA()))</f>
        <v>#N/A</v>
      </c>
      <c r="K473" s="806" t="n">
        <f aca="false">IF(graph!$E$20=0,0,IF(graph!$E$2=0,20,IF(AND(B473&lt;graph!$E$20+graph!$E$32,B473&gt;graph!$E$20-graph!$E$32),0.25,0)))</f>
        <v>0</v>
      </c>
      <c r="L473" s="806" t="n">
        <f aca="false">IF(graph!$E$22=0,0,IF(graph!$E$2=0,20,IF(AND(B473&gt;graph!$E$22-graph!$E$32,B473&lt;graph!$E$22+graph!$E$32),0.25,0)))</f>
        <v>0</v>
      </c>
    </row>
    <row r="474" customFormat="false" ht="12.75" hidden="false" customHeight="false" outlineLevel="0" collapsed="false">
      <c r="B474" s="735" t="n">
        <f aca="false">IF(graph!$E$2=0,"",B473+graph!$E$32)</f>
        <v>22.0306200299623</v>
      </c>
      <c r="C474" s="805" t="e">
        <f aca="false">IF(graph!$E$2=0,20,IF(SUM(K474+L474=0),NA(),0.25))</f>
        <v>#N/A</v>
      </c>
      <c r="D474" s="321" t="e">
        <f aca="false">IF(graph!$E$2=0,20,IF(AND(B474&lt;graph!$E$10+graph!$E$32,B474&gt;graph!$E$10-graph!$E$32),0.25,NA()))</f>
        <v>#N/A</v>
      </c>
      <c r="K474" s="806" t="n">
        <f aca="false">IF(graph!$E$20=0,0,IF(graph!$E$2=0,20,IF(AND(B474&lt;graph!$E$20+graph!$E$32,B474&gt;graph!$E$20-graph!$E$32),0.25,0)))</f>
        <v>0</v>
      </c>
      <c r="L474" s="806" t="n">
        <f aca="false">IF(graph!$E$22=0,0,IF(graph!$E$2=0,20,IF(AND(B474&gt;graph!$E$22-graph!$E$32,B474&lt;graph!$E$22+graph!$E$32),0.25,0)))</f>
        <v>0</v>
      </c>
    </row>
    <row r="475" customFormat="false" ht="12.75" hidden="false" customHeight="false" outlineLevel="0" collapsed="false">
      <c r="B475" s="735" t="n">
        <f aca="false">IF(graph!$E$2=0,"",B474+graph!$E$32)</f>
        <v>22.034111787765</v>
      </c>
      <c r="C475" s="805" t="e">
        <f aca="false">IF(graph!$E$2=0,20,IF(SUM(K475+L475=0),NA(),0.25))</f>
        <v>#N/A</v>
      </c>
      <c r="D475" s="321" t="e">
        <f aca="false">IF(graph!$E$2=0,20,IF(AND(B475&lt;graph!$E$10+graph!$E$32,B475&gt;graph!$E$10-graph!$E$32),0.25,NA()))</f>
        <v>#N/A</v>
      </c>
      <c r="K475" s="806" t="n">
        <f aca="false">IF(graph!$E$20=0,0,IF(graph!$E$2=0,20,IF(AND(B475&lt;graph!$E$20+graph!$E$32,B475&gt;graph!$E$20-graph!$E$32),0.25,0)))</f>
        <v>0</v>
      </c>
      <c r="L475" s="806" t="n">
        <f aca="false">IF(graph!$E$22=0,0,IF(graph!$E$2=0,20,IF(AND(B475&gt;graph!$E$22-graph!$E$32,B475&lt;graph!$E$22+graph!$E$32),0.25,0)))</f>
        <v>0</v>
      </c>
    </row>
    <row r="476" customFormat="false" ht="12.75" hidden="false" customHeight="false" outlineLevel="0" collapsed="false">
      <c r="B476" s="735" t="n">
        <f aca="false">IF(graph!$E$2=0,"",B475+graph!$E$32)</f>
        <v>22.0376035455677</v>
      </c>
      <c r="C476" s="805" t="e">
        <f aca="false">IF(graph!$E$2=0,20,IF(SUM(K476+L476=0),NA(),0.25))</f>
        <v>#N/A</v>
      </c>
      <c r="D476" s="321" t="e">
        <f aca="false">IF(graph!$E$2=0,20,IF(AND(B476&lt;graph!$E$10+graph!$E$32,B476&gt;graph!$E$10-graph!$E$32),0.25,NA()))</f>
        <v>#N/A</v>
      </c>
      <c r="K476" s="806" t="n">
        <f aca="false">IF(graph!$E$20=0,0,IF(graph!$E$2=0,20,IF(AND(B476&lt;graph!$E$20+graph!$E$32,B476&gt;graph!$E$20-graph!$E$32),0.25,0)))</f>
        <v>0</v>
      </c>
      <c r="L476" s="806" t="n">
        <f aca="false">IF(graph!$E$22=0,0,IF(graph!$E$2=0,20,IF(AND(B476&gt;graph!$E$22-graph!$E$32,B476&lt;graph!$E$22+graph!$E$32),0.25,0)))</f>
        <v>0</v>
      </c>
    </row>
    <row r="477" customFormat="false" ht="12.75" hidden="false" customHeight="false" outlineLevel="0" collapsed="false">
      <c r="B477" s="735" t="n">
        <f aca="false">IF(graph!$E$2=0,"",B476+graph!$E$32)</f>
        <v>22.0410953033704</v>
      </c>
      <c r="C477" s="805" t="e">
        <f aca="false">IF(graph!$E$2=0,20,IF(SUM(K477+L477=0),NA(),0.25))</f>
        <v>#N/A</v>
      </c>
      <c r="D477" s="321" t="n">
        <f aca="false">IF(graph!$E$2=0,20,IF(AND(B477&lt;graph!$E$10+graph!$E$32,B477&gt;graph!$E$10-graph!$E$32),0.25,NA()))</f>
        <v>0.25</v>
      </c>
      <c r="K477" s="806" t="n">
        <f aca="false">IF(graph!$E$20=0,0,IF(graph!$E$2=0,20,IF(AND(B477&lt;graph!$E$20+graph!$E$32,B477&gt;graph!$E$20-graph!$E$32),0.25,0)))</f>
        <v>0</v>
      </c>
      <c r="L477" s="806" t="n">
        <f aca="false">IF(graph!$E$22=0,0,IF(graph!$E$2=0,20,IF(AND(B477&gt;graph!$E$22-graph!$E$32,B477&lt;graph!$E$22+graph!$E$32),0.25,0)))</f>
        <v>0</v>
      </c>
    </row>
    <row r="478" customFormat="false" ht="12.75" hidden="false" customHeight="false" outlineLevel="0" collapsed="false">
      <c r="B478" s="735" t="n">
        <f aca="false">IF(graph!$E$2=0,"",B477+graph!$E$32)</f>
        <v>22.0445870611731</v>
      </c>
      <c r="C478" s="805" t="e">
        <f aca="false">IF(graph!$E$2=0,20,IF(SUM(K478+L478=0),NA(),0.25))</f>
        <v>#N/A</v>
      </c>
      <c r="D478" s="321" t="n">
        <f aca="false">IF(graph!$E$2=0,20,IF(AND(B478&lt;graph!$E$10+graph!$E$32,B478&gt;graph!$E$10-graph!$E$32),0.25,NA()))</f>
        <v>0.25</v>
      </c>
      <c r="K478" s="806" t="n">
        <f aca="false">IF(graph!$E$20=0,0,IF(graph!$E$2=0,20,IF(AND(B478&lt;graph!$E$20+graph!$E$32,B478&gt;graph!$E$20-graph!$E$32),0.25,0)))</f>
        <v>0</v>
      </c>
      <c r="L478" s="806" t="n">
        <f aca="false">IF(graph!$E$22=0,0,IF(graph!$E$2=0,20,IF(AND(B478&gt;graph!$E$22-graph!$E$32,B478&lt;graph!$E$22+graph!$E$32),0.25,0)))</f>
        <v>0</v>
      </c>
    </row>
    <row r="479" customFormat="false" ht="12.75" hidden="false" customHeight="false" outlineLevel="0" collapsed="false">
      <c r="B479" s="735" t="n">
        <f aca="false">IF(graph!$E$2=0,"",B478+graph!$E$32)</f>
        <v>22.0480788189758</v>
      </c>
      <c r="C479" s="805" t="e">
        <f aca="false">IF(graph!$E$2=0,20,IF(SUM(K479+L479=0),NA(),0.25))</f>
        <v>#N/A</v>
      </c>
      <c r="D479" s="321" t="e">
        <f aca="false">IF(graph!$E$2=0,20,IF(AND(B479&lt;graph!$E$10+graph!$E$32,B479&gt;graph!$E$10-graph!$E$32),0.25,NA()))</f>
        <v>#N/A</v>
      </c>
      <c r="K479" s="806" t="n">
        <f aca="false">IF(graph!$E$20=0,0,IF(graph!$E$2=0,20,IF(AND(B479&lt;graph!$E$20+graph!$E$32,B479&gt;graph!$E$20-graph!$E$32),0.25,0)))</f>
        <v>0</v>
      </c>
      <c r="L479" s="806" t="n">
        <f aca="false">IF(graph!$E$22=0,0,IF(graph!$E$2=0,20,IF(AND(B479&gt;graph!$E$22-graph!$E$32,B479&lt;graph!$E$22+graph!$E$32),0.25,0)))</f>
        <v>0</v>
      </c>
    </row>
    <row r="480" customFormat="false" ht="12.75" hidden="false" customHeight="false" outlineLevel="0" collapsed="false">
      <c r="B480" s="735" t="n">
        <f aca="false">IF(graph!$E$2=0,"",B479+graph!$E$32)</f>
        <v>22.0515705767785</v>
      </c>
      <c r="C480" s="805" t="e">
        <f aca="false">IF(graph!$E$2=0,20,IF(SUM(K480+L480=0),NA(),0.25))</f>
        <v>#N/A</v>
      </c>
      <c r="D480" s="321" t="e">
        <f aca="false">IF(graph!$E$2=0,20,IF(AND(B480&lt;graph!$E$10+graph!$E$32,B480&gt;graph!$E$10-graph!$E$32),0.25,NA()))</f>
        <v>#N/A</v>
      </c>
      <c r="K480" s="806" t="n">
        <f aca="false">IF(graph!$E$20=0,0,IF(graph!$E$2=0,20,IF(AND(B480&lt;graph!$E$20+graph!$E$32,B480&gt;graph!$E$20-graph!$E$32),0.25,0)))</f>
        <v>0</v>
      </c>
      <c r="L480" s="806" t="n">
        <f aca="false">IF(graph!$E$22=0,0,IF(graph!$E$2=0,20,IF(AND(B480&gt;graph!$E$22-graph!$E$32,B480&lt;graph!$E$22+graph!$E$32),0.25,0)))</f>
        <v>0</v>
      </c>
    </row>
    <row r="481" customFormat="false" ht="12.75" hidden="false" customHeight="false" outlineLevel="0" collapsed="false">
      <c r="B481" s="735" t="n">
        <f aca="false">IF(graph!$E$2=0,"",B480+graph!$E$32)</f>
        <v>22.0550623345812</v>
      </c>
      <c r="C481" s="805" t="e">
        <f aca="false">IF(graph!$E$2=0,20,IF(SUM(K481+L481=0),NA(),0.25))</f>
        <v>#N/A</v>
      </c>
      <c r="D481" s="321" t="e">
        <f aca="false">IF(graph!$E$2=0,20,IF(AND(B481&lt;graph!$E$10+graph!$E$32,B481&gt;graph!$E$10-graph!$E$32),0.25,NA()))</f>
        <v>#N/A</v>
      </c>
      <c r="K481" s="806" t="n">
        <f aca="false">IF(graph!$E$20=0,0,IF(graph!$E$2=0,20,IF(AND(B481&lt;graph!$E$20+graph!$E$32,B481&gt;graph!$E$20-graph!$E$32),0.25,0)))</f>
        <v>0</v>
      </c>
      <c r="L481" s="806" t="n">
        <f aca="false">IF(graph!$E$22=0,0,IF(graph!$E$2=0,20,IF(AND(B481&gt;graph!$E$22-graph!$E$32,B481&lt;graph!$E$22+graph!$E$32),0.25,0)))</f>
        <v>0</v>
      </c>
    </row>
    <row r="482" customFormat="false" ht="12.75" hidden="false" customHeight="false" outlineLevel="0" collapsed="false">
      <c r="B482" s="735" t="n">
        <f aca="false">IF(graph!$E$2=0,"",B481+graph!$E$32)</f>
        <v>22.0585540923839</v>
      </c>
      <c r="C482" s="805" t="e">
        <f aca="false">IF(graph!$E$2=0,20,IF(SUM(K482+L482=0),NA(),0.25))</f>
        <v>#N/A</v>
      </c>
      <c r="D482" s="321" t="e">
        <f aca="false">IF(graph!$E$2=0,20,IF(AND(B482&lt;graph!$E$10+graph!$E$32,B482&gt;graph!$E$10-graph!$E$32),0.25,NA()))</f>
        <v>#N/A</v>
      </c>
      <c r="K482" s="806" t="n">
        <f aca="false">IF(graph!$E$20=0,0,IF(graph!$E$2=0,20,IF(AND(B482&lt;graph!$E$20+graph!$E$32,B482&gt;graph!$E$20-graph!$E$32),0.25,0)))</f>
        <v>0</v>
      </c>
      <c r="L482" s="806" t="n">
        <f aca="false">IF(graph!$E$22=0,0,IF(graph!$E$2=0,20,IF(AND(B482&gt;graph!$E$22-graph!$E$32,B482&lt;graph!$E$22+graph!$E$32),0.25,0)))</f>
        <v>0</v>
      </c>
    </row>
    <row r="483" customFormat="false" ht="12.75" hidden="false" customHeight="false" outlineLevel="0" collapsed="false">
      <c r="B483" s="735" t="n">
        <f aca="false">IF(graph!$E$2=0,"",B482+graph!$E$32)</f>
        <v>22.0620458501866</v>
      </c>
      <c r="C483" s="805" t="e">
        <f aca="false">IF(graph!$E$2=0,20,IF(SUM(K483+L483=0),NA(),0.25))</f>
        <v>#N/A</v>
      </c>
      <c r="D483" s="321" t="e">
        <f aca="false">IF(graph!$E$2=0,20,IF(AND(B483&lt;graph!$E$10+graph!$E$32,B483&gt;graph!$E$10-graph!$E$32),0.25,NA()))</f>
        <v>#N/A</v>
      </c>
      <c r="K483" s="806" t="n">
        <f aca="false">IF(graph!$E$20=0,0,IF(graph!$E$2=0,20,IF(AND(B483&lt;graph!$E$20+graph!$E$32,B483&gt;graph!$E$20-graph!$E$32),0.25,0)))</f>
        <v>0</v>
      </c>
      <c r="L483" s="806" t="n">
        <f aca="false">IF(graph!$E$22=0,0,IF(graph!$E$2=0,20,IF(AND(B483&gt;graph!$E$22-graph!$E$32,B483&lt;graph!$E$22+graph!$E$32),0.25,0)))</f>
        <v>0</v>
      </c>
    </row>
    <row r="484" customFormat="false" ht="12.75" hidden="false" customHeight="false" outlineLevel="0" collapsed="false">
      <c r="B484" s="735" t="n">
        <f aca="false">IF(graph!$E$2=0,"",B483+graph!$E$32)</f>
        <v>22.0655376079893</v>
      </c>
      <c r="C484" s="805" t="e">
        <f aca="false">IF(graph!$E$2=0,20,IF(SUM(K484+L484=0),NA(),0.25))</f>
        <v>#N/A</v>
      </c>
      <c r="D484" s="321" t="e">
        <f aca="false">IF(graph!$E$2=0,20,IF(AND(B484&lt;graph!$E$10+graph!$E$32,B484&gt;graph!$E$10-graph!$E$32),0.25,NA()))</f>
        <v>#N/A</v>
      </c>
      <c r="K484" s="806" t="n">
        <f aca="false">IF(graph!$E$20=0,0,IF(graph!$E$2=0,20,IF(AND(B484&lt;graph!$E$20+graph!$E$32,B484&gt;graph!$E$20-graph!$E$32),0.25,0)))</f>
        <v>0</v>
      </c>
      <c r="L484" s="806" t="n">
        <f aca="false">IF(graph!$E$22=0,0,IF(graph!$E$2=0,20,IF(AND(B484&gt;graph!$E$22-graph!$E$32,B484&lt;graph!$E$22+graph!$E$32),0.25,0)))</f>
        <v>0</v>
      </c>
    </row>
    <row r="485" customFormat="false" ht="12.75" hidden="false" customHeight="false" outlineLevel="0" collapsed="false">
      <c r="B485" s="735" t="n">
        <f aca="false">IF(graph!$E$2=0,"",B484+graph!$E$32)</f>
        <v>22.069029365792</v>
      </c>
      <c r="C485" s="805" t="e">
        <f aca="false">IF(graph!$E$2=0,20,IF(SUM(K485+L485=0),NA(),0.25))</f>
        <v>#N/A</v>
      </c>
      <c r="D485" s="321" t="e">
        <f aca="false">IF(graph!$E$2=0,20,IF(AND(B485&lt;graph!$E$10+graph!$E$32,B485&gt;graph!$E$10-graph!$E$32),0.25,NA()))</f>
        <v>#N/A</v>
      </c>
      <c r="K485" s="806" t="n">
        <f aca="false">IF(graph!$E$20=0,0,IF(graph!$E$2=0,20,IF(AND(B485&lt;graph!$E$20+graph!$E$32,B485&gt;graph!$E$20-graph!$E$32),0.25,0)))</f>
        <v>0</v>
      </c>
      <c r="L485" s="806" t="n">
        <f aca="false">IF(graph!$E$22=0,0,IF(graph!$E$2=0,20,IF(AND(B485&gt;graph!$E$22-graph!$E$32,B485&lt;graph!$E$22+graph!$E$32),0.25,0)))</f>
        <v>0</v>
      </c>
    </row>
    <row r="486" customFormat="false" ht="12.75" hidden="false" customHeight="false" outlineLevel="0" collapsed="false">
      <c r="B486" s="735" t="n">
        <f aca="false">IF(graph!$E$2=0,"",B485+graph!$E$32)</f>
        <v>22.0725211235947</v>
      </c>
      <c r="C486" s="805" t="e">
        <f aca="false">IF(graph!$E$2=0,20,IF(SUM(K486+L486=0),NA(),0.25))</f>
        <v>#N/A</v>
      </c>
      <c r="D486" s="321" t="e">
        <f aca="false">IF(graph!$E$2=0,20,IF(AND(B486&lt;graph!$E$10+graph!$E$32,B486&gt;graph!$E$10-graph!$E$32),0.25,NA()))</f>
        <v>#N/A</v>
      </c>
      <c r="K486" s="806" t="n">
        <f aca="false">IF(graph!$E$20=0,0,IF(graph!$E$2=0,20,IF(AND(B486&lt;graph!$E$20+graph!$E$32,B486&gt;graph!$E$20-graph!$E$32),0.25,0)))</f>
        <v>0</v>
      </c>
      <c r="L486" s="806" t="n">
        <f aca="false">IF(graph!$E$22=0,0,IF(graph!$E$2=0,20,IF(AND(B486&gt;graph!$E$22-graph!$E$32,B486&lt;graph!$E$22+graph!$E$32),0.25,0)))</f>
        <v>0</v>
      </c>
    </row>
    <row r="487" customFormat="false" ht="12.75" hidden="false" customHeight="false" outlineLevel="0" collapsed="false">
      <c r="B487" s="735" t="n">
        <f aca="false">IF(graph!$E$2=0,"",B486+graph!$E$32)</f>
        <v>22.0760128813974</v>
      </c>
      <c r="C487" s="805" t="e">
        <f aca="false">IF(graph!$E$2=0,20,IF(SUM(K487+L487=0),NA(),0.25))</f>
        <v>#N/A</v>
      </c>
      <c r="D487" s="321" t="e">
        <f aca="false">IF(graph!$E$2=0,20,IF(AND(B487&lt;graph!$E$10+graph!$E$32,B487&gt;graph!$E$10-graph!$E$32),0.25,NA()))</f>
        <v>#N/A</v>
      </c>
      <c r="K487" s="806" t="n">
        <f aca="false">IF(graph!$E$20=0,0,IF(graph!$E$2=0,20,IF(AND(B487&lt;graph!$E$20+graph!$E$32,B487&gt;graph!$E$20-graph!$E$32),0.25,0)))</f>
        <v>0</v>
      </c>
      <c r="L487" s="806" t="n">
        <f aca="false">IF(graph!$E$22=0,0,IF(graph!$E$2=0,20,IF(AND(B487&gt;graph!$E$22-graph!$E$32,B487&lt;graph!$E$22+graph!$E$32),0.25,0)))</f>
        <v>0</v>
      </c>
    </row>
    <row r="488" customFormat="false" ht="12.75" hidden="false" customHeight="false" outlineLevel="0" collapsed="false">
      <c r="B488" s="735" t="n">
        <f aca="false">IF(graph!$E$2=0,"",B487+graph!$E$32)</f>
        <v>22.0795046392001</v>
      </c>
      <c r="C488" s="805" t="e">
        <f aca="false">IF(graph!$E$2=0,20,IF(SUM(K488+L488=0),NA(),0.25))</f>
        <v>#N/A</v>
      </c>
      <c r="D488" s="321" t="e">
        <f aca="false">IF(graph!$E$2=0,20,IF(AND(B488&lt;graph!$E$10+graph!$E$32,B488&gt;graph!$E$10-graph!$E$32),0.25,NA()))</f>
        <v>#N/A</v>
      </c>
      <c r="K488" s="806" t="n">
        <f aca="false">IF(graph!$E$20=0,0,IF(graph!$E$2=0,20,IF(AND(B488&lt;graph!$E$20+graph!$E$32,B488&gt;graph!$E$20-graph!$E$32),0.25,0)))</f>
        <v>0</v>
      </c>
      <c r="L488" s="806" t="n">
        <f aca="false">IF(graph!$E$22=0,0,IF(graph!$E$2=0,20,IF(AND(B488&gt;graph!$E$22-graph!$E$32,B488&lt;graph!$E$22+graph!$E$32),0.25,0)))</f>
        <v>0</v>
      </c>
    </row>
    <row r="489" customFormat="false" ht="12.75" hidden="false" customHeight="false" outlineLevel="0" collapsed="false">
      <c r="B489" s="735" t="n">
        <f aca="false">IF(graph!$E$2=0,"",B488+graph!$E$32)</f>
        <v>22.0829963970028</v>
      </c>
      <c r="C489" s="805" t="e">
        <f aca="false">IF(graph!$E$2=0,20,IF(SUM(K489+L489=0),NA(),0.25))</f>
        <v>#N/A</v>
      </c>
      <c r="D489" s="321" t="e">
        <f aca="false">IF(graph!$E$2=0,20,IF(AND(B489&lt;graph!$E$10+graph!$E$32,B489&gt;graph!$E$10-graph!$E$32),0.25,NA()))</f>
        <v>#N/A</v>
      </c>
      <c r="K489" s="806" t="n">
        <f aca="false">IF(graph!$E$20=0,0,IF(graph!$E$2=0,20,IF(AND(B489&lt;graph!$E$20+graph!$E$32,B489&gt;graph!$E$20-graph!$E$32),0.25,0)))</f>
        <v>0</v>
      </c>
      <c r="L489" s="806" t="n">
        <f aca="false">IF(graph!$E$22=0,0,IF(graph!$E$2=0,20,IF(AND(B489&gt;graph!$E$22-graph!$E$32,B489&lt;graph!$E$22+graph!$E$32),0.25,0)))</f>
        <v>0</v>
      </c>
    </row>
    <row r="490" customFormat="false" ht="12.75" hidden="false" customHeight="false" outlineLevel="0" collapsed="false">
      <c r="B490" s="735" t="n">
        <f aca="false">IF(graph!$E$2=0,"",B489+graph!$E$32)</f>
        <v>22.0864881548055</v>
      </c>
      <c r="C490" s="805" t="e">
        <f aca="false">IF(graph!$E$2=0,20,IF(SUM(K490+L490=0),NA(),0.25))</f>
        <v>#N/A</v>
      </c>
      <c r="D490" s="321" t="e">
        <f aca="false">IF(graph!$E$2=0,20,IF(AND(B490&lt;graph!$E$10+graph!$E$32,B490&gt;graph!$E$10-graph!$E$32),0.25,NA()))</f>
        <v>#N/A</v>
      </c>
      <c r="K490" s="806" t="n">
        <f aca="false">IF(graph!$E$20=0,0,IF(graph!$E$2=0,20,IF(AND(B490&lt;graph!$E$20+graph!$E$32,B490&gt;graph!$E$20-graph!$E$32),0.25,0)))</f>
        <v>0</v>
      </c>
      <c r="L490" s="806" t="n">
        <f aca="false">IF(graph!$E$22=0,0,IF(graph!$E$2=0,20,IF(AND(B490&gt;graph!$E$22-graph!$E$32,B490&lt;graph!$E$22+graph!$E$32),0.25,0)))</f>
        <v>0</v>
      </c>
    </row>
    <row r="491" customFormat="false" ht="12.75" hidden="false" customHeight="false" outlineLevel="0" collapsed="false">
      <c r="B491" s="735" t="n">
        <f aca="false">IF(graph!$E$2=0,"",B490+graph!$E$32)</f>
        <v>22.0899799126082</v>
      </c>
      <c r="C491" s="805" t="e">
        <f aca="false">IF(graph!$E$2=0,20,IF(SUM(K491+L491=0),NA(),0.25))</f>
        <v>#N/A</v>
      </c>
      <c r="D491" s="321" t="e">
        <f aca="false">IF(graph!$E$2=0,20,IF(AND(B491&lt;graph!$E$10+graph!$E$32,B491&gt;graph!$E$10-graph!$E$32),0.25,NA()))</f>
        <v>#N/A</v>
      </c>
      <c r="K491" s="806" t="n">
        <f aca="false">IF(graph!$E$20=0,0,IF(graph!$E$2=0,20,IF(AND(B491&lt;graph!$E$20+graph!$E$32,B491&gt;graph!$E$20-graph!$E$32),0.25,0)))</f>
        <v>0</v>
      </c>
      <c r="L491" s="806" t="n">
        <f aca="false">IF(graph!$E$22=0,0,IF(graph!$E$2=0,20,IF(AND(B491&gt;graph!$E$22-graph!$E$32,B491&lt;graph!$E$22+graph!$E$32),0.25,0)))</f>
        <v>0</v>
      </c>
    </row>
    <row r="492" customFormat="false" ht="12.75" hidden="false" customHeight="false" outlineLevel="0" collapsed="false">
      <c r="B492" s="735" t="n">
        <f aca="false">IF(graph!$E$2=0,"",B491+graph!$E$32)</f>
        <v>22.0934716704109</v>
      </c>
      <c r="C492" s="805" t="e">
        <f aca="false">IF(graph!$E$2=0,20,IF(SUM(K492+L492=0),NA(),0.25))</f>
        <v>#N/A</v>
      </c>
      <c r="D492" s="321" t="e">
        <f aca="false">IF(graph!$E$2=0,20,IF(AND(B492&lt;graph!$E$10+graph!$E$32,B492&gt;graph!$E$10-graph!$E$32),0.25,NA()))</f>
        <v>#N/A</v>
      </c>
      <c r="K492" s="806" t="n">
        <f aca="false">IF(graph!$E$20=0,0,IF(graph!$E$2=0,20,IF(AND(B492&lt;graph!$E$20+graph!$E$32,B492&gt;graph!$E$20-graph!$E$32),0.25,0)))</f>
        <v>0</v>
      </c>
      <c r="L492" s="806" t="n">
        <f aca="false">IF(graph!$E$22=0,0,IF(graph!$E$2=0,20,IF(AND(B492&gt;graph!$E$22-graph!$E$32,B492&lt;graph!$E$22+graph!$E$32),0.25,0)))</f>
        <v>0</v>
      </c>
    </row>
    <row r="493" customFormat="false" ht="12.75" hidden="false" customHeight="false" outlineLevel="0" collapsed="false">
      <c r="B493" s="735" t="n">
        <f aca="false">IF(graph!$E$2=0,"",B492+graph!$E$32)</f>
        <v>22.0969634282137</v>
      </c>
      <c r="C493" s="805" t="e">
        <f aca="false">IF(graph!$E$2=0,20,IF(SUM(K493+L493=0),NA(),0.25))</f>
        <v>#N/A</v>
      </c>
      <c r="D493" s="321" t="e">
        <f aca="false">IF(graph!$E$2=0,20,IF(AND(B493&lt;graph!$E$10+graph!$E$32,B493&gt;graph!$E$10-graph!$E$32),0.25,NA()))</f>
        <v>#N/A</v>
      </c>
      <c r="K493" s="806" t="n">
        <f aca="false">IF(graph!$E$20=0,0,IF(graph!$E$2=0,20,IF(AND(B493&lt;graph!$E$20+graph!$E$32,B493&gt;graph!$E$20-graph!$E$32),0.25,0)))</f>
        <v>0</v>
      </c>
      <c r="L493" s="806" t="n">
        <f aca="false">IF(graph!$E$22=0,0,IF(graph!$E$2=0,20,IF(AND(B493&gt;graph!$E$22-graph!$E$32,B493&lt;graph!$E$22+graph!$E$32),0.25,0)))</f>
        <v>0</v>
      </c>
    </row>
    <row r="494" customFormat="false" ht="12.75" hidden="false" customHeight="false" outlineLevel="0" collapsed="false">
      <c r="B494" s="735" t="n">
        <f aca="false">IF(graph!$E$2=0,"",B493+graph!$E$32)</f>
        <v>22.1004551860164</v>
      </c>
      <c r="C494" s="805" t="e">
        <f aca="false">IF(graph!$E$2=0,20,IF(SUM(K494+L494=0),NA(),0.25))</f>
        <v>#N/A</v>
      </c>
      <c r="D494" s="321" t="e">
        <f aca="false">IF(graph!$E$2=0,20,IF(AND(B494&lt;graph!$E$10+graph!$E$32,B494&gt;graph!$E$10-graph!$E$32),0.25,NA()))</f>
        <v>#N/A</v>
      </c>
      <c r="K494" s="806" t="n">
        <f aca="false">IF(graph!$E$20=0,0,IF(graph!$E$2=0,20,IF(AND(B494&lt;graph!$E$20+graph!$E$32,B494&gt;graph!$E$20-graph!$E$32),0.25,0)))</f>
        <v>0</v>
      </c>
      <c r="L494" s="806" t="n">
        <f aca="false">IF(graph!$E$22=0,0,IF(graph!$E$2=0,20,IF(AND(B494&gt;graph!$E$22-graph!$E$32,B494&lt;graph!$E$22+graph!$E$32),0.25,0)))</f>
        <v>0</v>
      </c>
    </row>
    <row r="495" customFormat="false" ht="12.75" hidden="false" customHeight="false" outlineLevel="0" collapsed="false">
      <c r="B495" s="735" t="n">
        <f aca="false">IF(graph!$E$2=0,"",B494+graph!$E$32)</f>
        <v>22.1039469438191</v>
      </c>
      <c r="C495" s="805" t="e">
        <f aca="false">IF(graph!$E$2=0,20,IF(SUM(K495+L495=0),NA(),0.25))</f>
        <v>#N/A</v>
      </c>
      <c r="D495" s="321" t="e">
        <f aca="false">IF(graph!$E$2=0,20,IF(AND(B495&lt;graph!$E$10+graph!$E$32,B495&gt;graph!$E$10-graph!$E$32),0.25,NA()))</f>
        <v>#N/A</v>
      </c>
      <c r="K495" s="806" t="n">
        <f aca="false">IF(graph!$E$20=0,0,IF(graph!$E$2=0,20,IF(AND(B495&lt;graph!$E$20+graph!$E$32,B495&gt;graph!$E$20-graph!$E$32),0.25,0)))</f>
        <v>0</v>
      </c>
      <c r="L495" s="806" t="n">
        <f aca="false">IF(graph!$E$22=0,0,IF(graph!$E$2=0,20,IF(AND(B495&gt;graph!$E$22-graph!$E$32,B495&lt;graph!$E$22+graph!$E$32),0.25,0)))</f>
        <v>0</v>
      </c>
    </row>
    <row r="496" customFormat="false" ht="12.75" hidden="false" customHeight="false" outlineLevel="0" collapsed="false">
      <c r="B496" s="735" t="n">
        <f aca="false">IF(graph!$E$2=0,"",B495+graph!$E$32)</f>
        <v>22.1074387016218</v>
      </c>
      <c r="C496" s="805" t="e">
        <f aca="false">IF(graph!$E$2=0,20,IF(SUM(K496+L496=0),NA(),0.25))</f>
        <v>#N/A</v>
      </c>
      <c r="D496" s="321" t="e">
        <f aca="false">IF(graph!$E$2=0,20,IF(AND(B496&lt;graph!$E$10+graph!$E$32,B496&gt;graph!$E$10-graph!$E$32),0.25,NA()))</f>
        <v>#N/A</v>
      </c>
      <c r="K496" s="806" t="n">
        <f aca="false">IF(graph!$E$20=0,0,IF(graph!$E$2=0,20,IF(AND(B496&lt;graph!$E$20+graph!$E$32,B496&gt;graph!$E$20-graph!$E$32),0.25,0)))</f>
        <v>0</v>
      </c>
      <c r="L496" s="806" t="n">
        <f aca="false">IF(graph!$E$22=0,0,IF(graph!$E$2=0,20,IF(AND(B496&gt;graph!$E$22-graph!$E$32,B496&lt;graph!$E$22+graph!$E$32),0.25,0)))</f>
        <v>0</v>
      </c>
    </row>
    <row r="497" customFormat="false" ht="12.75" hidden="false" customHeight="false" outlineLevel="0" collapsed="false">
      <c r="B497" s="735" t="n">
        <f aca="false">IF(graph!$E$2=0,"",B496+graph!$E$32)</f>
        <v>22.1109304594245</v>
      </c>
      <c r="C497" s="805" t="e">
        <f aca="false">IF(graph!$E$2=0,20,IF(SUM(K497+L497=0),NA(),0.25))</f>
        <v>#N/A</v>
      </c>
      <c r="D497" s="321" t="e">
        <f aca="false">IF(graph!$E$2=0,20,IF(AND(B497&lt;graph!$E$10+graph!$E$32,B497&gt;graph!$E$10-graph!$E$32),0.25,NA()))</f>
        <v>#N/A</v>
      </c>
      <c r="K497" s="806" t="n">
        <f aca="false">IF(graph!$E$20=0,0,IF(graph!$E$2=0,20,IF(AND(B497&lt;graph!$E$20+graph!$E$32,B497&gt;graph!$E$20-graph!$E$32),0.25,0)))</f>
        <v>0</v>
      </c>
      <c r="L497" s="806" t="n">
        <f aca="false">IF(graph!$E$22=0,0,IF(graph!$E$2=0,20,IF(AND(B497&gt;graph!$E$22-graph!$E$32,B497&lt;graph!$E$22+graph!$E$32),0.25,0)))</f>
        <v>0</v>
      </c>
    </row>
    <row r="498" customFormat="false" ht="12.75" hidden="false" customHeight="false" outlineLevel="0" collapsed="false">
      <c r="B498" s="735" t="n">
        <f aca="false">IF(graph!$E$2=0,"",B497+graph!$E$32)</f>
        <v>22.1144222172272</v>
      </c>
      <c r="C498" s="805" t="e">
        <f aca="false">IF(graph!$E$2=0,20,IF(SUM(K498+L498=0),NA(),0.25))</f>
        <v>#N/A</v>
      </c>
      <c r="D498" s="321" t="e">
        <f aca="false">IF(graph!$E$2=0,20,IF(AND(B498&lt;graph!$E$10+graph!$E$32,B498&gt;graph!$E$10-graph!$E$32),0.25,NA()))</f>
        <v>#N/A</v>
      </c>
      <c r="K498" s="806" t="n">
        <f aca="false">IF(graph!$E$20=0,0,IF(graph!$E$2=0,20,IF(AND(B498&lt;graph!$E$20+graph!$E$32,B498&gt;graph!$E$20-graph!$E$32),0.25,0)))</f>
        <v>0</v>
      </c>
      <c r="L498" s="806" t="n">
        <f aca="false">IF(graph!$E$22=0,0,IF(graph!$E$2=0,20,IF(AND(B498&gt;graph!$E$22-graph!$E$32,B498&lt;graph!$E$22+graph!$E$32),0.25,0)))</f>
        <v>0</v>
      </c>
    </row>
    <row r="499" customFormat="false" ht="12.75" hidden="false" customHeight="false" outlineLevel="0" collapsed="false">
      <c r="B499" s="735" t="n">
        <f aca="false">IF(graph!$E$2=0,"",B498+graph!$E$32)</f>
        <v>22.1179139750299</v>
      </c>
      <c r="C499" s="805" t="e">
        <f aca="false">IF(graph!$E$2=0,20,IF(SUM(K499+L499=0),NA(),0.25))</f>
        <v>#N/A</v>
      </c>
      <c r="D499" s="321" t="e">
        <f aca="false">IF(graph!$E$2=0,20,IF(AND(B499&lt;graph!$E$10+graph!$E$32,B499&gt;graph!$E$10-graph!$E$32),0.25,NA()))</f>
        <v>#N/A</v>
      </c>
      <c r="K499" s="806" t="n">
        <f aca="false">IF(graph!$E$20=0,0,IF(graph!$E$2=0,20,IF(AND(B499&lt;graph!$E$20+graph!$E$32,B499&gt;graph!$E$20-graph!$E$32),0.25,0)))</f>
        <v>0</v>
      </c>
      <c r="L499" s="806" t="n">
        <f aca="false">IF(graph!$E$22=0,0,IF(graph!$E$2=0,20,IF(AND(B499&gt;graph!$E$22-graph!$E$32,B499&lt;graph!$E$22+graph!$E$32),0.25,0)))</f>
        <v>0</v>
      </c>
    </row>
    <row r="500" customFormat="false" ht="12.75" hidden="false" customHeight="false" outlineLevel="0" collapsed="false">
      <c r="B500" s="735" t="n">
        <f aca="false">IF(graph!$E$2=0,"",B499+graph!$E$32)</f>
        <v>22.1214057328326</v>
      </c>
      <c r="C500" s="805" t="e">
        <f aca="false">IF(graph!$E$2=0,20,IF(SUM(K500+L500=0),NA(),0.25))</f>
        <v>#N/A</v>
      </c>
      <c r="D500" s="321" t="e">
        <f aca="false">IF(graph!$E$2=0,20,IF(AND(B500&lt;graph!$E$10+graph!$E$32,B500&gt;graph!$E$10-graph!$E$32),0.25,NA()))</f>
        <v>#N/A</v>
      </c>
      <c r="K500" s="806" t="n">
        <f aca="false">IF(graph!$E$20=0,0,IF(graph!$E$2=0,20,IF(AND(B500&lt;graph!$E$20+graph!$E$32,B500&gt;graph!$E$20-graph!$E$32),0.25,0)))</f>
        <v>0</v>
      </c>
      <c r="L500" s="806" t="n">
        <f aca="false">IF(graph!$E$22=0,0,IF(graph!$E$2=0,20,IF(AND(B500&gt;graph!$E$22-graph!$E$32,B500&lt;graph!$E$22+graph!$E$32),0.25,0)))</f>
        <v>0</v>
      </c>
    </row>
    <row r="501" customFormat="false" ht="12.75" hidden="false" customHeight="false" outlineLevel="0" collapsed="false">
      <c r="B501" s="735" t="n">
        <f aca="false">IF(graph!$E$2=0,"",B500+graph!$E$32)</f>
        <v>22.1248974906353</v>
      </c>
      <c r="C501" s="805" t="e">
        <f aca="false">IF(graph!$E$2=0,20,IF(SUM(K501+L501=0),NA(),0.25))</f>
        <v>#N/A</v>
      </c>
      <c r="D501" s="321" t="e">
        <f aca="false">IF(graph!$E$2=0,20,IF(AND(B501&lt;graph!$E$10+graph!$E$32,B501&gt;graph!$E$10-graph!$E$32),0.25,NA()))</f>
        <v>#N/A</v>
      </c>
      <c r="K501" s="806" t="n">
        <f aca="false">IF(graph!$E$20=0,0,IF(graph!$E$2=0,20,IF(AND(B501&lt;graph!$E$20+graph!$E$32,B501&gt;graph!$E$20-graph!$E$32),0.25,0)))</f>
        <v>0</v>
      </c>
      <c r="L501" s="806" t="n">
        <f aca="false">IF(graph!$E$22=0,0,IF(graph!$E$2=0,20,IF(AND(B501&gt;graph!$E$22-graph!$E$32,B501&lt;graph!$E$22+graph!$E$32),0.25,0)))</f>
        <v>0</v>
      </c>
    </row>
    <row r="502" customFormat="false" ht="12.75" hidden="false" customHeight="false" outlineLevel="0" collapsed="false">
      <c r="B502" s="735" t="n">
        <f aca="false">IF(graph!$E$2=0,"",B501+graph!$E$32)</f>
        <v>22.128389248438</v>
      </c>
      <c r="C502" s="805" t="e">
        <f aca="false">IF(graph!$E$2=0,20,IF(SUM(K502+L502=0),NA(),0.25))</f>
        <v>#N/A</v>
      </c>
      <c r="D502" s="321" t="e">
        <f aca="false">IF(graph!$E$2=0,20,IF(AND(B502&lt;graph!$E$10+graph!$E$32,B502&gt;graph!$E$10-graph!$E$32),0.25,NA()))</f>
        <v>#N/A</v>
      </c>
      <c r="K502" s="806" t="n">
        <f aca="false">IF(graph!$E$20=0,0,IF(graph!$E$2=0,20,IF(AND(B502&lt;graph!$E$20+graph!$E$32,B502&gt;graph!$E$20-graph!$E$32),0.25,0)))</f>
        <v>0</v>
      </c>
      <c r="L502" s="806" t="n">
        <f aca="false">IF(graph!$E$22=0,0,IF(graph!$E$2=0,20,IF(AND(B502&gt;graph!$E$22-graph!$E$32,B502&lt;graph!$E$22+graph!$E$32),0.25,0)))</f>
        <v>0</v>
      </c>
    </row>
    <row r="503" customFormat="false" ht="12.75" hidden="false" customHeight="false" outlineLevel="0" collapsed="false">
      <c r="B503" s="735" t="n">
        <f aca="false">IF(graph!$E$2=0,"",B502+graph!$E$32)</f>
        <v>22.1318810062407</v>
      </c>
      <c r="C503" s="805" t="e">
        <f aca="false">IF(graph!$E$2=0,20,IF(SUM(K503+L503=0),NA(),0.25))</f>
        <v>#N/A</v>
      </c>
      <c r="D503" s="321" t="e">
        <f aca="false">IF(graph!$E$2=0,20,IF(AND(B503&lt;graph!$E$10+graph!$E$32,B503&gt;graph!$E$10-graph!$E$32),0.25,NA()))</f>
        <v>#N/A</v>
      </c>
      <c r="K503" s="806" t="n">
        <f aca="false">IF(graph!$E$20=0,0,IF(graph!$E$2=0,20,IF(AND(B503&lt;graph!$E$20+graph!$E$32,B503&gt;graph!$E$20-graph!$E$32),0.25,0)))</f>
        <v>0</v>
      </c>
      <c r="L503" s="806" t="n">
        <f aca="false">IF(graph!$E$22=0,0,IF(graph!$E$2=0,20,IF(AND(B503&gt;graph!$E$22-graph!$E$32,B503&lt;graph!$E$22+graph!$E$32),0.25,0)))</f>
        <v>0</v>
      </c>
    </row>
    <row r="504" customFormat="false" ht="12.75" hidden="false" customHeight="false" outlineLevel="0" collapsed="false">
      <c r="B504" s="735" t="n">
        <f aca="false">IF(graph!$E$2=0,"",B503+graph!$E$32)</f>
        <v>22.1353727640434</v>
      </c>
      <c r="C504" s="805" t="e">
        <f aca="false">IF(graph!$E$2=0,20,IF(SUM(K504+L504=0),NA(),0.25))</f>
        <v>#N/A</v>
      </c>
      <c r="D504" s="321" t="e">
        <f aca="false">IF(graph!$E$2=0,20,IF(AND(B504&lt;graph!$E$10+graph!$E$32,B504&gt;graph!$E$10-graph!$E$32),0.25,NA()))</f>
        <v>#N/A</v>
      </c>
      <c r="K504" s="806" t="n">
        <f aca="false">IF(graph!$E$20=0,0,IF(graph!$E$2=0,20,IF(AND(B504&lt;graph!$E$20+graph!$E$32,B504&gt;graph!$E$20-graph!$E$32),0.25,0)))</f>
        <v>0</v>
      </c>
      <c r="L504" s="806" t="n">
        <f aca="false">IF(graph!$E$22=0,0,IF(graph!$E$2=0,20,IF(AND(B504&gt;graph!$E$22-graph!$E$32,B504&lt;graph!$E$22+graph!$E$32),0.25,0)))</f>
        <v>0</v>
      </c>
    </row>
    <row r="505" customFormat="false" ht="12.75" hidden="false" customHeight="false" outlineLevel="0" collapsed="false">
      <c r="B505" s="735" t="n">
        <f aca="false">IF(graph!$E$2=0,"",B504+graph!$E$32)</f>
        <v>22.1388645218461</v>
      </c>
      <c r="C505" s="805" t="e">
        <f aca="false">IF(graph!$E$2=0,20,IF(SUM(K505+L505=0),NA(),0.25))</f>
        <v>#N/A</v>
      </c>
      <c r="D505" s="321" t="e">
        <f aca="false">IF(graph!$E$2=0,20,IF(AND(B505&lt;graph!$E$10+graph!$E$32,B505&gt;graph!$E$10-graph!$E$32),0.25,NA()))</f>
        <v>#N/A</v>
      </c>
      <c r="K505" s="806" t="n">
        <f aca="false">IF(graph!$E$20=0,0,IF(graph!$E$2=0,20,IF(AND(B505&lt;graph!$E$20+graph!$E$32,B505&gt;graph!$E$20-graph!$E$32),0.25,0)))</f>
        <v>0</v>
      </c>
      <c r="L505" s="806" t="n">
        <f aca="false">IF(graph!$E$22=0,0,IF(graph!$E$2=0,20,IF(AND(B505&gt;graph!$E$22-graph!$E$32,B505&lt;graph!$E$22+graph!$E$32),0.25,0)))</f>
        <v>0</v>
      </c>
    </row>
    <row r="506" customFormat="false" ht="12.75" hidden="false" customHeight="false" outlineLevel="0" collapsed="false">
      <c r="B506" s="735" t="n">
        <f aca="false">IF(graph!$E$2=0,"",B505+graph!$E$32)</f>
        <v>22.1423562796488</v>
      </c>
      <c r="C506" s="805" t="e">
        <f aca="false">IF(graph!$E$2=0,20,IF(SUM(K506+L506=0),NA(),0.25))</f>
        <v>#N/A</v>
      </c>
      <c r="D506" s="321" t="e">
        <f aca="false">IF(graph!$E$2=0,20,IF(AND(B506&lt;graph!$E$10+graph!$E$32,B506&gt;graph!$E$10-graph!$E$32),0.25,NA()))</f>
        <v>#N/A</v>
      </c>
      <c r="K506" s="806" t="n">
        <f aca="false">IF(graph!$E$20=0,0,IF(graph!$E$2=0,20,IF(AND(B506&lt;graph!$E$20+graph!$E$32,B506&gt;graph!$E$20-graph!$E$32),0.25,0)))</f>
        <v>0</v>
      </c>
      <c r="L506" s="806" t="n">
        <f aca="false">IF(graph!$E$22=0,0,IF(graph!$E$2=0,20,IF(AND(B506&gt;graph!$E$22-graph!$E$32,B506&lt;graph!$E$22+graph!$E$32),0.25,0)))</f>
        <v>0</v>
      </c>
    </row>
    <row r="507" customFormat="false" ht="12.75" hidden="false" customHeight="false" outlineLevel="0" collapsed="false">
      <c r="B507" s="735" t="n">
        <f aca="false">IF(graph!$E$2=0,"",B506+graph!$E$32)</f>
        <v>22.1458480374515</v>
      </c>
      <c r="C507" s="805" t="e">
        <f aca="false">IF(graph!$E$2=0,20,IF(SUM(K507+L507=0),NA(),0.25))</f>
        <v>#N/A</v>
      </c>
      <c r="D507" s="321" t="e">
        <f aca="false">IF(graph!$E$2=0,20,IF(AND(B507&lt;graph!$E$10+graph!$E$32,B507&gt;graph!$E$10-graph!$E$32),0.25,NA()))</f>
        <v>#N/A</v>
      </c>
      <c r="K507" s="806" t="n">
        <f aca="false">IF(graph!$E$20=0,0,IF(graph!$E$2=0,20,IF(AND(B507&lt;graph!$E$20+graph!$E$32,B507&gt;graph!$E$20-graph!$E$32),0.25,0)))</f>
        <v>0</v>
      </c>
      <c r="L507" s="806" t="n">
        <f aca="false">IF(graph!$E$22=0,0,IF(graph!$E$2=0,20,IF(AND(B507&gt;graph!$E$22-graph!$E$32,B507&lt;graph!$E$22+graph!$E$32),0.25,0)))</f>
        <v>0</v>
      </c>
    </row>
    <row r="508" customFormat="false" ht="12.75" hidden="false" customHeight="false" outlineLevel="0" collapsed="false">
      <c r="B508" s="735" t="n">
        <f aca="false">IF(graph!$E$2=0,"",B507+graph!$E$32)</f>
        <v>22.1493397952542</v>
      </c>
      <c r="C508" s="805" t="e">
        <f aca="false">IF(graph!$E$2=0,20,IF(SUM(K508+L508=0),NA(),0.25))</f>
        <v>#N/A</v>
      </c>
      <c r="D508" s="321" t="e">
        <f aca="false">IF(graph!$E$2=0,20,IF(AND(B508&lt;graph!$E$10+graph!$E$32,B508&gt;graph!$E$10-graph!$E$32),0.25,NA()))</f>
        <v>#N/A</v>
      </c>
      <c r="K508" s="806" t="n">
        <f aca="false">IF(graph!$E$20=0,0,IF(graph!$E$2=0,20,IF(AND(B508&lt;graph!$E$20+graph!$E$32,B508&gt;graph!$E$20-graph!$E$32),0.25,0)))</f>
        <v>0</v>
      </c>
      <c r="L508" s="806" t="n">
        <f aca="false">IF(graph!$E$22=0,0,IF(graph!$E$2=0,20,IF(AND(B508&gt;graph!$E$22-graph!$E$32,B508&lt;graph!$E$22+graph!$E$32),0.25,0)))</f>
        <v>0</v>
      </c>
    </row>
    <row r="509" customFormat="false" ht="12.75" hidden="false" customHeight="false" outlineLevel="0" collapsed="false">
      <c r="B509" s="735" t="n">
        <f aca="false">IF(graph!$E$2=0,"",B508+graph!$E$32)</f>
        <v>22.1528315530569</v>
      </c>
      <c r="C509" s="805" t="e">
        <f aca="false">IF(graph!$E$2=0,20,IF(SUM(K509+L509=0),NA(),0.25))</f>
        <v>#N/A</v>
      </c>
      <c r="D509" s="321" t="e">
        <f aca="false">IF(graph!$E$2=0,20,IF(AND(B509&lt;graph!$E$10+graph!$E$32,B509&gt;graph!$E$10-graph!$E$32),0.25,NA()))</f>
        <v>#N/A</v>
      </c>
      <c r="K509" s="806" t="n">
        <f aca="false">IF(graph!$E$20=0,0,IF(graph!$E$2=0,20,IF(AND(B509&lt;graph!$E$20+graph!$E$32,B509&gt;graph!$E$20-graph!$E$32),0.25,0)))</f>
        <v>0</v>
      </c>
      <c r="L509" s="806" t="n">
        <f aca="false">IF(graph!$E$22=0,0,IF(graph!$E$2=0,20,IF(AND(B509&gt;graph!$E$22-graph!$E$32,B509&lt;graph!$E$22+graph!$E$32),0.25,0)))</f>
        <v>0</v>
      </c>
    </row>
    <row r="510" customFormat="false" ht="12.75" hidden="false" customHeight="false" outlineLevel="0" collapsed="false">
      <c r="B510" s="735" t="n">
        <f aca="false">IF(graph!$E$2=0,"",B509+graph!$E$32)</f>
        <v>22.1563233108596</v>
      </c>
      <c r="C510" s="805" t="e">
        <f aca="false">IF(graph!$E$2=0,20,IF(SUM(K510+L510=0),NA(),0.25))</f>
        <v>#N/A</v>
      </c>
      <c r="D510" s="321" t="e">
        <f aca="false">IF(graph!$E$2=0,20,IF(AND(B510&lt;graph!$E$10+graph!$E$32,B510&gt;graph!$E$10-graph!$E$32),0.25,NA()))</f>
        <v>#N/A</v>
      </c>
      <c r="K510" s="806" t="n">
        <f aca="false">IF(graph!$E$20=0,0,IF(graph!$E$2=0,20,IF(AND(B510&lt;graph!$E$20+graph!$E$32,B510&gt;graph!$E$20-graph!$E$32),0.25,0)))</f>
        <v>0</v>
      </c>
      <c r="L510" s="806" t="n">
        <f aca="false">IF(graph!$E$22=0,0,IF(graph!$E$2=0,20,IF(AND(B510&gt;graph!$E$22-graph!$E$32,B510&lt;graph!$E$22+graph!$E$32),0.25,0)))</f>
        <v>0</v>
      </c>
    </row>
    <row r="511" customFormat="false" ht="12.75" hidden="false" customHeight="false" outlineLevel="0" collapsed="false">
      <c r="B511" s="735" t="n">
        <f aca="false">IF(graph!$E$2=0,"",B510+graph!$E$32)</f>
        <v>22.1598150686623</v>
      </c>
      <c r="C511" s="805" t="e">
        <f aca="false">IF(graph!$E$2=0,20,IF(SUM(K511+L511=0),NA(),0.25))</f>
        <v>#N/A</v>
      </c>
      <c r="D511" s="321" t="e">
        <f aca="false">IF(graph!$E$2=0,20,IF(AND(B511&lt;graph!$E$10+graph!$E$32,B511&gt;graph!$E$10-graph!$E$32),0.25,NA()))</f>
        <v>#N/A</v>
      </c>
      <c r="K511" s="806" t="n">
        <f aca="false">IF(graph!$E$20=0,0,IF(graph!$E$2=0,20,IF(AND(B511&lt;graph!$E$20+graph!$E$32,B511&gt;graph!$E$20-graph!$E$32),0.25,0)))</f>
        <v>0</v>
      </c>
      <c r="L511" s="806" t="n">
        <f aca="false">IF(graph!$E$22=0,0,IF(graph!$E$2=0,20,IF(AND(B511&gt;graph!$E$22-graph!$E$32,B511&lt;graph!$E$22+graph!$E$32),0.25,0)))</f>
        <v>0</v>
      </c>
    </row>
    <row r="512" customFormat="false" ht="12.75" hidden="false" customHeight="false" outlineLevel="0" collapsed="false">
      <c r="B512" s="735" t="n">
        <f aca="false">IF(graph!$E$2=0,"",B511+graph!$E$32)</f>
        <v>22.163306826465</v>
      </c>
      <c r="C512" s="805" t="e">
        <f aca="false">IF(graph!$E$2=0,20,IF(SUM(K512+L512=0),NA(),0.25))</f>
        <v>#N/A</v>
      </c>
      <c r="D512" s="321" t="e">
        <f aca="false">IF(graph!$E$2=0,20,IF(AND(B512&lt;graph!$E$10+graph!$E$32,B512&gt;graph!$E$10-graph!$E$32),0.25,NA()))</f>
        <v>#N/A</v>
      </c>
      <c r="K512" s="806" t="n">
        <f aca="false">IF(graph!$E$20=0,0,IF(graph!$E$2=0,20,IF(AND(B512&lt;graph!$E$20+graph!$E$32,B512&gt;graph!$E$20-graph!$E$32),0.25,0)))</f>
        <v>0</v>
      </c>
      <c r="L512" s="806" t="n">
        <f aca="false">IF(graph!$E$22=0,0,IF(graph!$E$2=0,20,IF(AND(B512&gt;graph!$E$22-graph!$E$32,B512&lt;graph!$E$22+graph!$E$32),0.25,0)))</f>
        <v>0</v>
      </c>
    </row>
    <row r="513" customFormat="false" ht="12.75" hidden="false" customHeight="false" outlineLevel="0" collapsed="false">
      <c r="B513" s="735" t="n">
        <f aca="false">IF(graph!$E$2=0,"",B512+graph!$E$32)</f>
        <v>22.1667985842677</v>
      </c>
      <c r="C513" s="805" t="e">
        <f aca="false">IF(graph!$E$2=0,20,IF(SUM(K513+L513=0),NA(),0.25))</f>
        <v>#N/A</v>
      </c>
      <c r="D513" s="321" t="e">
        <f aca="false">IF(graph!$E$2=0,20,IF(AND(B513&lt;graph!$E$10+graph!$E$32,B513&gt;graph!$E$10-graph!$E$32),0.25,NA()))</f>
        <v>#N/A</v>
      </c>
      <c r="K513" s="806" t="n">
        <f aca="false">IF(graph!$E$20=0,0,IF(graph!$E$2=0,20,IF(AND(B513&lt;graph!$E$20+graph!$E$32,B513&gt;graph!$E$20-graph!$E$32),0.25,0)))</f>
        <v>0</v>
      </c>
      <c r="L513" s="806" t="n">
        <f aca="false">IF(graph!$E$22=0,0,IF(graph!$E$2=0,20,IF(AND(B513&gt;graph!$E$22-graph!$E$32,B513&lt;graph!$E$22+graph!$E$32),0.25,0)))</f>
        <v>0</v>
      </c>
    </row>
    <row r="514" customFormat="false" ht="12.75" hidden="false" customHeight="false" outlineLevel="0" collapsed="false">
      <c r="B514" s="735" t="n">
        <f aca="false">IF(graph!$E$2=0,"",B513+graph!$E$32)</f>
        <v>22.1702903420704</v>
      </c>
      <c r="C514" s="805" t="e">
        <f aca="false">IF(graph!$E$2=0,20,IF(SUM(K514+L514=0),NA(),0.25))</f>
        <v>#N/A</v>
      </c>
      <c r="D514" s="321" t="e">
        <f aca="false">IF(graph!$E$2=0,20,IF(AND(B514&lt;graph!$E$10+graph!$E$32,B514&gt;graph!$E$10-graph!$E$32),0.25,NA()))</f>
        <v>#N/A</v>
      </c>
      <c r="K514" s="806" t="n">
        <f aca="false">IF(graph!$E$20=0,0,IF(graph!$E$2=0,20,IF(AND(B514&lt;graph!$E$20+graph!$E$32,B514&gt;graph!$E$20-graph!$E$32),0.25,0)))</f>
        <v>0</v>
      </c>
      <c r="L514" s="806" t="n">
        <f aca="false">IF(graph!$E$22=0,0,IF(graph!$E$2=0,20,IF(AND(B514&gt;graph!$E$22-graph!$E$32,B514&lt;graph!$E$22+graph!$E$32),0.25,0)))</f>
        <v>0</v>
      </c>
    </row>
    <row r="515" customFormat="false" ht="12.75" hidden="false" customHeight="false" outlineLevel="0" collapsed="false">
      <c r="B515" s="735" t="n">
        <f aca="false">IF(graph!$E$2=0,"",B514+graph!$E$32)</f>
        <v>22.1737820998731</v>
      </c>
      <c r="C515" s="805" t="e">
        <f aca="false">IF(graph!$E$2=0,20,IF(SUM(K515+L515=0),NA(),0.25))</f>
        <v>#N/A</v>
      </c>
      <c r="D515" s="321" t="e">
        <f aca="false">IF(graph!$E$2=0,20,IF(AND(B515&lt;graph!$E$10+graph!$E$32,B515&gt;graph!$E$10-graph!$E$32),0.25,NA()))</f>
        <v>#N/A</v>
      </c>
      <c r="K515" s="806" t="n">
        <f aca="false">IF(graph!$E$20=0,0,IF(graph!$E$2=0,20,IF(AND(B515&lt;graph!$E$20+graph!$E$32,B515&gt;graph!$E$20-graph!$E$32),0.25,0)))</f>
        <v>0</v>
      </c>
      <c r="L515" s="806" t="n">
        <f aca="false">IF(graph!$E$22=0,0,IF(graph!$E$2=0,20,IF(AND(B515&gt;graph!$E$22-graph!$E$32,B515&lt;graph!$E$22+graph!$E$32),0.25,0)))</f>
        <v>0</v>
      </c>
    </row>
    <row r="516" customFormat="false" ht="12.75" hidden="false" customHeight="false" outlineLevel="0" collapsed="false">
      <c r="B516" s="735" t="n">
        <f aca="false">IF(graph!$E$2=0,"",B515+graph!$E$32)</f>
        <v>22.1772738576758</v>
      </c>
      <c r="C516" s="805" t="e">
        <f aca="false">IF(graph!$E$2=0,20,IF(SUM(K516+L516=0),NA(),0.25))</f>
        <v>#N/A</v>
      </c>
      <c r="D516" s="321" t="e">
        <f aca="false">IF(graph!$E$2=0,20,IF(AND(B516&lt;graph!$E$10+graph!$E$32,B516&gt;graph!$E$10-graph!$E$32),0.25,NA()))</f>
        <v>#N/A</v>
      </c>
      <c r="K516" s="806" t="n">
        <f aca="false">IF(graph!$E$20=0,0,IF(graph!$E$2=0,20,IF(AND(B516&lt;graph!$E$20+graph!$E$32,B516&gt;graph!$E$20-graph!$E$32),0.25,0)))</f>
        <v>0</v>
      </c>
      <c r="L516" s="806" t="n">
        <f aca="false">IF(graph!$E$22=0,0,IF(graph!$E$2=0,20,IF(AND(B516&gt;graph!$E$22-graph!$E$32,B516&lt;graph!$E$22+graph!$E$32),0.25,0)))</f>
        <v>0</v>
      </c>
    </row>
    <row r="517" customFormat="false" ht="12.75" hidden="false" customHeight="false" outlineLevel="0" collapsed="false">
      <c r="B517" s="735" t="n">
        <f aca="false">IF(graph!$E$2=0,"",B516+graph!$E$32)</f>
        <v>22.1807656154785</v>
      </c>
      <c r="C517" s="805" t="e">
        <f aca="false">IF(graph!$E$2=0,20,IF(SUM(K517+L517=0),NA(),0.25))</f>
        <v>#N/A</v>
      </c>
      <c r="D517" s="321" t="e">
        <f aca="false">IF(graph!$E$2=0,20,IF(AND(B517&lt;graph!$E$10+graph!$E$32,B517&gt;graph!$E$10-graph!$E$32),0.25,NA()))</f>
        <v>#N/A</v>
      </c>
      <c r="K517" s="806" t="n">
        <f aca="false">IF(graph!$E$20=0,0,IF(graph!$E$2=0,20,IF(AND(B517&lt;graph!$E$20+graph!$E$32,B517&gt;graph!$E$20-graph!$E$32),0.25,0)))</f>
        <v>0</v>
      </c>
      <c r="L517" s="806" t="n">
        <f aca="false">IF(graph!$E$22=0,0,IF(graph!$E$2=0,20,IF(AND(B517&gt;graph!$E$22-graph!$E$32,B517&lt;graph!$E$22+graph!$E$32),0.25,0)))</f>
        <v>0</v>
      </c>
    </row>
    <row r="518" customFormat="false" ht="12.75" hidden="false" customHeight="false" outlineLevel="0" collapsed="false">
      <c r="B518" s="735" t="n">
        <f aca="false">IF(graph!$E$2=0,"",B517+graph!$E$32)</f>
        <v>22.1842573732812</v>
      </c>
      <c r="C518" s="805" t="e">
        <f aca="false">IF(graph!$E$2=0,20,IF(SUM(K518+L518=0),NA(),0.25))</f>
        <v>#N/A</v>
      </c>
      <c r="D518" s="321" t="e">
        <f aca="false">IF(graph!$E$2=0,20,IF(AND(B518&lt;graph!$E$10+graph!$E$32,B518&gt;graph!$E$10-graph!$E$32),0.25,NA()))</f>
        <v>#N/A</v>
      </c>
      <c r="K518" s="806" t="n">
        <f aca="false">IF(graph!$E$20=0,0,IF(graph!$E$2=0,20,IF(AND(B518&lt;graph!$E$20+graph!$E$32,B518&gt;graph!$E$20-graph!$E$32),0.25,0)))</f>
        <v>0</v>
      </c>
      <c r="L518" s="806" t="n">
        <f aca="false">IF(graph!$E$22=0,0,IF(graph!$E$2=0,20,IF(AND(B518&gt;graph!$E$22-graph!$E$32,B518&lt;graph!$E$22+graph!$E$32),0.25,0)))</f>
        <v>0</v>
      </c>
    </row>
    <row r="519" customFormat="false" ht="12.75" hidden="false" customHeight="false" outlineLevel="0" collapsed="false">
      <c r="B519" s="735" t="n">
        <f aca="false">IF(graph!$E$2=0,"",B518+graph!$E$32)</f>
        <v>22.1877491310839</v>
      </c>
      <c r="C519" s="805" t="e">
        <f aca="false">IF(graph!$E$2=0,20,IF(SUM(K519+L519=0),NA(),0.25))</f>
        <v>#N/A</v>
      </c>
      <c r="D519" s="321" t="e">
        <f aca="false">IF(graph!$E$2=0,20,IF(AND(B519&lt;graph!$E$10+graph!$E$32,B519&gt;graph!$E$10-graph!$E$32),0.25,NA()))</f>
        <v>#N/A</v>
      </c>
      <c r="K519" s="806" t="n">
        <f aca="false">IF(graph!$E$20=0,0,IF(graph!$E$2=0,20,IF(AND(B519&lt;graph!$E$20+graph!$E$32,B519&gt;graph!$E$20-graph!$E$32),0.25,0)))</f>
        <v>0</v>
      </c>
      <c r="L519" s="806" t="n">
        <f aca="false">IF(graph!$E$22=0,0,IF(graph!$E$2=0,20,IF(AND(B519&gt;graph!$E$22-graph!$E$32,B519&lt;graph!$E$22+graph!$E$32),0.25,0)))</f>
        <v>0</v>
      </c>
    </row>
    <row r="520" customFormat="false" ht="12.75" hidden="false" customHeight="false" outlineLevel="0" collapsed="false">
      <c r="B520" s="735" t="n">
        <f aca="false">IF(graph!$E$2=0,"",B519+graph!$E$32)</f>
        <v>22.1912408888866</v>
      </c>
      <c r="C520" s="805" t="e">
        <f aca="false">IF(graph!$E$2=0,20,IF(SUM(K520+L520=0),NA(),0.25))</f>
        <v>#N/A</v>
      </c>
      <c r="D520" s="321" t="e">
        <f aca="false">IF(graph!$E$2=0,20,IF(AND(B520&lt;graph!$E$10+graph!$E$32,B520&gt;graph!$E$10-graph!$E$32),0.25,NA()))</f>
        <v>#N/A</v>
      </c>
      <c r="K520" s="806" t="n">
        <f aca="false">IF(graph!$E$20=0,0,IF(graph!$E$2=0,20,IF(AND(B520&lt;graph!$E$20+graph!$E$32,B520&gt;graph!$E$20-graph!$E$32),0.25,0)))</f>
        <v>0</v>
      </c>
      <c r="L520" s="806" t="n">
        <f aca="false">IF(graph!$E$22=0,0,IF(graph!$E$2=0,20,IF(AND(B520&gt;graph!$E$22-graph!$E$32,B520&lt;graph!$E$22+graph!$E$32),0.25,0)))</f>
        <v>0</v>
      </c>
    </row>
    <row r="521" customFormat="false" ht="12.75" hidden="false" customHeight="false" outlineLevel="0" collapsed="false">
      <c r="B521" s="735" t="n">
        <f aca="false">IF(graph!$E$2=0,"",B520+graph!$E$32)</f>
        <v>22.1947326466893</v>
      </c>
      <c r="C521" s="805" t="e">
        <f aca="false">IF(graph!$E$2=0,20,IF(SUM(K521+L521=0),NA(),0.25))</f>
        <v>#N/A</v>
      </c>
      <c r="D521" s="321" t="e">
        <f aca="false">IF(graph!$E$2=0,20,IF(AND(B521&lt;graph!$E$10+graph!$E$32,B521&gt;graph!$E$10-graph!$E$32),0.25,NA()))</f>
        <v>#N/A</v>
      </c>
      <c r="K521" s="806" t="n">
        <f aca="false">IF(graph!$E$20=0,0,IF(graph!$E$2=0,20,IF(AND(B521&lt;graph!$E$20+graph!$E$32,B521&gt;graph!$E$20-graph!$E$32),0.25,0)))</f>
        <v>0</v>
      </c>
      <c r="L521" s="806" t="n">
        <f aca="false">IF(graph!$E$22=0,0,IF(graph!$E$2=0,20,IF(AND(B521&gt;graph!$E$22-graph!$E$32,B521&lt;graph!$E$22+graph!$E$32),0.25,0)))</f>
        <v>0</v>
      </c>
    </row>
    <row r="522" customFormat="false" ht="12.75" hidden="false" customHeight="false" outlineLevel="0" collapsed="false">
      <c r="B522" s="735" t="n">
        <f aca="false">IF(graph!$E$2=0,"",B521+graph!$E$32)</f>
        <v>22.198224404492</v>
      </c>
      <c r="C522" s="805" t="e">
        <f aca="false">IF(graph!$E$2=0,20,IF(SUM(K522+L522=0),NA(),0.25))</f>
        <v>#N/A</v>
      </c>
      <c r="D522" s="321" t="e">
        <f aca="false">IF(graph!$E$2=0,20,IF(AND(B522&lt;graph!$E$10+graph!$E$32,B522&gt;graph!$E$10-graph!$E$32),0.25,NA()))</f>
        <v>#N/A</v>
      </c>
      <c r="K522" s="806" t="n">
        <f aca="false">IF(graph!$E$20=0,0,IF(graph!$E$2=0,20,IF(AND(B522&lt;graph!$E$20+graph!$E$32,B522&gt;graph!$E$20-graph!$E$32),0.25,0)))</f>
        <v>0</v>
      </c>
      <c r="L522" s="806" t="n">
        <f aca="false">IF(graph!$E$22=0,0,IF(graph!$E$2=0,20,IF(AND(B522&gt;graph!$E$22-graph!$E$32,B522&lt;graph!$E$22+graph!$E$32),0.25,0)))</f>
        <v>0</v>
      </c>
    </row>
    <row r="523" customFormat="false" ht="12.75" hidden="false" customHeight="false" outlineLevel="0" collapsed="false">
      <c r="B523" s="735" t="n">
        <f aca="false">IF(graph!$E$2=0,"",B522+graph!$E$32)</f>
        <v>22.2017161622947</v>
      </c>
      <c r="C523" s="805" t="e">
        <f aca="false">IF(graph!$E$2=0,20,IF(SUM(K523+L523=0),NA(),0.25))</f>
        <v>#N/A</v>
      </c>
      <c r="D523" s="321" t="e">
        <f aca="false">IF(graph!$E$2=0,20,IF(AND(B523&lt;graph!$E$10+graph!$E$32,B523&gt;graph!$E$10-graph!$E$32),0.25,NA()))</f>
        <v>#N/A</v>
      </c>
      <c r="K523" s="806" t="n">
        <f aca="false">IF(graph!$E$20=0,0,IF(graph!$E$2=0,20,IF(AND(B523&lt;graph!$E$20+graph!$E$32,B523&gt;graph!$E$20-graph!$E$32),0.25,0)))</f>
        <v>0</v>
      </c>
      <c r="L523" s="806" t="n">
        <f aca="false">IF(graph!$E$22=0,0,IF(graph!$E$2=0,20,IF(AND(B523&gt;graph!$E$22-graph!$E$32,B523&lt;graph!$E$22+graph!$E$32),0.25,0)))</f>
        <v>0</v>
      </c>
    </row>
    <row r="524" customFormat="false" ht="12.75" hidden="false" customHeight="false" outlineLevel="0" collapsed="false">
      <c r="B524" s="735" t="n">
        <f aca="false">IF(graph!$E$2=0,"",B523+graph!$E$32)</f>
        <v>22.2052079200974</v>
      </c>
      <c r="C524" s="805" t="e">
        <f aca="false">IF(graph!$E$2=0,20,IF(SUM(K524+L524=0),NA(),0.25))</f>
        <v>#N/A</v>
      </c>
      <c r="D524" s="321" t="e">
        <f aca="false">IF(graph!$E$2=0,20,IF(AND(B524&lt;graph!$E$10+graph!$E$32,B524&gt;graph!$E$10-graph!$E$32),0.25,NA()))</f>
        <v>#N/A</v>
      </c>
      <c r="K524" s="806" t="n">
        <f aca="false">IF(graph!$E$20=0,0,IF(graph!$E$2=0,20,IF(AND(B524&lt;graph!$E$20+graph!$E$32,B524&gt;graph!$E$20-graph!$E$32),0.25,0)))</f>
        <v>0</v>
      </c>
      <c r="L524" s="806" t="n">
        <f aca="false">IF(graph!$E$22=0,0,IF(graph!$E$2=0,20,IF(AND(B524&gt;graph!$E$22-graph!$E$32,B524&lt;graph!$E$22+graph!$E$32),0.25,0)))</f>
        <v>0</v>
      </c>
    </row>
    <row r="525" customFormat="false" ht="12.75" hidden="false" customHeight="false" outlineLevel="0" collapsed="false">
      <c r="B525" s="735" t="n">
        <f aca="false">IF(graph!$E$2=0,"",B524+graph!$E$32)</f>
        <v>22.2086996779001</v>
      </c>
      <c r="C525" s="805" t="e">
        <f aca="false">IF(graph!$E$2=0,20,IF(SUM(K525+L525=0),NA(),0.25))</f>
        <v>#N/A</v>
      </c>
      <c r="D525" s="321" t="e">
        <f aca="false">IF(graph!$E$2=0,20,IF(AND(B525&lt;graph!$E$10+graph!$E$32,B525&gt;graph!$E$10-graph!$E$32),0.25,NA()))</f>
        <v>#N/A</v>
      </c>
      <c r="K525" s="806" t="n">
        <f aca="false">IF(graph!$E$20=0,0,IF(graph!$E$2=0,20,IF(AND(B525&lt;graph!$E$20+graph!$E$32,B525&gt;graph!$E$20-graph!$E$32),0.25,0)))</f>
        <v>0</v>
      </c>
      <c r="L525" s="806" t="n">
        <f aca="false">IF(graph!$E$22=0,0,IF(graph!$E$2=0,20,IF(AND(B525&gt;graph!$E$22-graph!$E$32,B525&lt;graph!$E$22+graph!$E$32),0.25,0)))</f>
        <v>0</v>
      </c>
    </row>
    <row r="526" customFormat="false" ht="12.75" hidden="false" customHeight="false" outlineLevel="0" collapsed="false">
      <c r="B526" s="735" t="n">
        <f aca="false">IF(graph!$E$2=0,"",B525+graph!$E$32)</f>
        <v>22.2121914357028</v>
      </c>
      <c r="C526" s="805" t="e">
        <f aca="false">IF(graph!$E$2=0,20,IF(SUM(K526+L526=0),NA(),0.25))</f>
        <v>#N/A</v>
      </c>
      <c r="D526" s="321" t="e">
        <f aca="false">IF(graph!$E$2=0,20,IF(AND(B526&lt;graph!$E$10+graph!$E$32,B526&gt;graph!$E$10-graph!$E$32),0.25,NA()))</f>
        <v>#N/A</v>
      </c>
      <c r="K526" s="806" t="n">
        <f aca="false">IF(graph!$E$20=0,0,IF(graph!$E$2=0,20,IF(AND(B526&lt;graph!$E$20+graph!$E$32,B526&gt;graph!$E$20-graph!$E$32),0.25,0)))</f>
        <v>0</v>
      </c>
      <c r="L526" s="806" t="n">
        <f aca="false">IF(graph!$E$22=0,0,IF(graph!$E$2=0,20,IF(AND(B526&gt;graph!$E$22-graph!$E$32,B526&lt;graph!$E$22+graph!$E$32),0.25,0)))</f>
        <v>0</v>
      </c>
    </row>
    <row r="527" customFormat="false" ht="12.75" hidden="false" customHeight="false" outlineLevel="0" collapsed="false">
      <c r="B527" s="735" t="n">
        <f aca="false">IF(graph!$E$2=0,"",B526+graph!$E$32)</f>
        <v>22.2156831935055</v>
      </c>
      <c r="C527" s="805" t="e">
        <f aca="false">IF(graph!$E$2=0,20,IF(SUM(K527+L527=0),NA(),0.25))</f>
        <v>#N/A</v>
      </c>
      <c r="D527" s="321" t="e">
        <f aca="false">IF(graph!$E$2=0,20,IF(AND(B527&lt;graph!$E$10+graph!$E$32,B527&gt;graph!$E$10-graph!$E$32),0.25,NA()))</f>
        <v>#N/A</v>
      </c>
      <c r="K527" s="806" t="n">
        <f aca="false">IF(graph!$E$20=0,0,IF(graph!$E$2=0,20,IF(AND(B527&lt;graph!$E$20+graph!$E$32,B527&gt;graph!$E$20-graph!$E$32),0.25,0)))</f>
        <v>0</v>
      </c>
      <c r="L527" s="806" t="n">
        <f aca="false">IF(graph!$E$22=0,0,IF(graph!$E$2=0,20,IF(AND(B527&gt;graph!$E$22-graph!$E$32,B527&lt;graph!$E$22+graph!$E$32),0.25,0)))</f>
        <v>0</v>
      </c>
    </row>
    <row r="528" customFormat="false" ht="12.75" hidden="false" customHeight="false" outlineLevel="0" collapsed="false">
      <c r="B528" s="735" t="n">
        <f aca="false">IF(graph!$E$2=0,"",B527+graph!$E$32)</f>
        <v>22.2191749513082</v>
      </c>
      <c r="C528" s="805" t="e">
        <f aca="false">IF(graph!$E$2=0,20,IF(SUM(K528+L528=0),NA(),0.25))</f>
        <v>#N/A</v>
      </c>
      <c r="D528" s="321" t="e">
        <f aca="false">IF(graph!$E$2=0,20,IF(AND(B528&lt;graph!$E$10+graph!$E$32,B528&gt;graph!$E$10-graph!$E$32),0.25,NA()))</f>
        <v>#N/A</v>
      </c>
      <c r="K528" s="806" t="n">
        <f aca="false">IF(graph!$E$20=0,0,IF(graph!$E$2=0,20,IF(AND(B528&lt;graph!$E$20+graph!$E$32,B528&gt;graph!$E$20-graph!$E$32),0.25,0)))</f>
        <v>0</v>
      </c>
      <c r="L528" s="806" t="n">
        <f aca="false">IF(graph!$E$22=0,0,IF(graph!$E$2=0,20,IF(AND(B528&gt;graph!$E$22-graph!$E$32,B528&lt;graph!$E$22+graph!$E$32),0.25,0)))</f>
        <v>0</v>
      </c>
    </row>
    <row r="529" customFormat="false" ht="12.75" hidden="false" customHeight="false" outlineLevel="0" collapsed="false">
      <c r="B529" s="735" t="n">
        <f aca="false">IF(graph!$E$2=0,"",B528+graph!$E$32)</f>
        <v>22.2226667091109</v>
      </c>
      <c r="C529" s="805" t="e">
        <f aca="false">IF(graph!$E$2=0,20,IF(SUM(K529+L529=0),NA(),0.25))</f>
        <v>#N/A</v>
      </c>
      <c r="D529" s="321" t="e">
        <f aca="false">IF(graph!$E$2=0,20,IF(AND(B529&lt;graph!$E$10+graph!$E$32,B529&gt;graph!$E$10-graph!$E$32),0.25,NA()))</f>
        <v>#N/A</v>
      </c>
      <c r="K529" s="806" t="n">
        <f aca="false">IF(graph!$E$20=0,0,IF(graph!$E$2=0,20,IF(AND(B529&lt;graph!$E$20+graph!$E$32,B529&gt;graph!$E$20-graph!$E$32),0.25,0)))</f>
        <v>0</v>
      </c>
      <c r="L529" s="806" t="n">
        <f aca="false">IF(graph!$E$22=0,0,IF(graph!$E$2=0,20,IF(AND(B529&gt;graph!$E$22-graph!$E$32,B529&lt;graph!$E$22+graph!$E$32),0.25,0)))</f>
        <v>0</v>
      </c>
    </row>
    <row r="530" customFormat="false" ht="12.75" hidden="false" customHeight="false" outlineLevel="0" collapsed="false">
      <c r="B530" s="735" t="n">
        <f aca="false">IF(graph!$E$2=0,"",B529+graph!$E$32)</f>
        <v>22.2261584669137</v>
      </c>
      <c r="C530" s="805" t="e">
        <f aca="false">IF(graph!$E$2=0,20,IF(SUM(K530+L530=0),NA(),0.25))</f>
        <v>#N/A</v>
      </c>
      <c r="D530" s="321" t="e">
        <f aca="false">IF(graph!$E$2=0,20,IF(AND(B530&lt;graph!$E$10+graph!$E$32,B530&gt;graph!$E$10-graph!$E$32),0.25,NA()))</f>
        <v>#N/A</v>
      </c>
      <c r="K530" s="806" t="n">
        <f aca="false">IF(graph!$E$20=0,0,IF(graph!$E$2=0,20,IF(AND(B530&lt;graph!$E$20+graph!$E$32,B530&gt;graph!$E$20-graph!$E$32),0.25,0)))</f>
        <v>0</v>
      </c>
      <c r="L530" s="806" t="n">
        <f aca="false">IF(graph!$E$22=0,0,IF(graph!$E$2=0,20,IF(AND(B530&gt;graph!$E$22-graph!$E$32,B530&lt;graph!$E$22+graph!$E$32),0.25,0)))</f>
        <v>0</v>
      </c>
    </row>
    <row r="531" customFormat="false" ht="12.75" hidden="false" customHeight="false" outlineLevel="0" collapsed="false">
      <c r="B531" s="735" t="n">
        <f aca="false">IF(graph!$E$2=0,"",B530+graph!$E$32)</f>
        <v>22.2296502247164</v>
      </c>
      <c r="C531" s="805" t="e">
        <f aca="false">IF(graph!$E$2=0,20,IF(SUM(K531+L531=0),NA(),0.25))</f>
        <v>#N/A</v>
      </c>
      <c r="D531" s="321" t="e">
        <f aca="false">IF(graph!$E$2=0,20,IF(AND(B531&lt;graph!$E$10+graph!$E$32,B531&gt;graph!$E$10-graph!$E$32),0.25,NA()))</f>
        <v>#N/A</v>
      </c>
      <c r="K531" s="806" t="n">
        <f aca="false">IF(graph!$E$20=0,0,IF(graph!$E$2=0,20,IF(AND(B531&lt;graph!$E$20+graph!$E$32,B531&gt;graph!$E$20-graph!$E$32),0.25,0)))</f>
        <v>0</v>
      </c>
      <c r="L531" s="806" t="n">
        <f aca="false">IF(graph!$E$22=0,0,IF(graph!$E$2=0,20,IF(AND(B531&gt;graph!$E$22-graph!$E$32,B531&lt;graph!$E$22+graph!$E$32),0.25,0)))</f>
        <v>0</v>
      </c>
    </row>
    <row r="532" customFormat="false" ht="12.75" hidden="false" customHeight="false" outlineLevel="0" collapsed="false">
      <c r="B532" s="735" t="n">
        <f aca="false">IF(graph!$E$2=0,"",B531+graph!$E$32)</f>
        <v>22.2331419825191</v>
      </c>
      <c r="C532" s="805" t="e">
        <f aca="false">IF(graph!$E$2=0,20,IF(SUM(K532+L532=0),NA(),0.25))</f>
        <v>#N/A</v>
      </c>
      <c r="D532" s="321" t="e">
        <f aca="false">IF(graph!$E$2=0,20,IF(AND(B532&lt;graph!$E$10+graph!$E$32,B532&gt;graph!$E$10-graph!$E$32),0.25,NA()))</f>
        <v>#N/A</v>
      </c>
      <c r="K532" s="806" t="n">
        <f aca="false">IF(graph!$E$20=0,0,IF(graph!$E$2=0,20,IF(AND(B532&lt;graph!$E$20+graph!$E$32,B532&gt;graph!$E$20-graph!$E$32),0.25,0)))</f>
        <v>0</v>
      </c>
      <c r="L532" s="806" t="n">
        <f aca="false">IF(graph!$E$22=0,0,IF(graph!$E$2=0,20,IF(AND(B532&gt;graph!$E$22-graph!$E$32,B532&lt;graph!$E$22+graph!$E$32),0.25,0)))</f>
        <v>0</v>
      </c>
    </row>
    <row r="533" customFormat="false" ht="12.75" hidden="false" customHeight="false" outlineLevel="0" collapsed="false">
      <c r="B533" s="735" t="n">
        <f aca="false">IF(graph!$E$2=0,"",B532+graph!$E$32)</f>
        <v>22.2366337403218</v>
      </c>
      <c r="C533" s="805" t="e">
        <f aca="false">IF(graph!$E$2=0,20,IF(SUM(K533+L533=0),NA(),0.25))</f>
        <v>#N/A</v>
      </c>
      <c r="D533" s="321" t="e">
        <f aca="false">IF(graph!$E$2=0,20,IF(AND(B533&lt;graph!$E$10+graph!$E$32,B533&gt;graph!$E$10-graph!$E$32),0.25,NA()))</f>
        <v>#N/A</v>
      </c>
      <c r="K533" s="806" t="n">
        <f aca="false">IF(graph!$E$20=0,0,IF(graph!$E$2=0,20,IF(AND(B533&lt;graph!$E$20+graph!$E$32,B533&gt;graph!$E$20-graph!$E$32),0.25,0)))</f>
        <v>0</v>
      </c>
      <c r="L533" s="806" t="n">
        <f aca="false">IF(graph!$E$22=0,0,IF(graph!$E$2=0,20,IF(AND(B533&gt;graph!$E$22-graph!$E$32,B533&lt;graph!$E$22+graph!$E$32),0.25,0)))</f>
        <v>0</v>
      </c>
    </row>
    <row r="534" customFormat="false" ht="12.75" hidden="false" customHeight="false" outlineLevel="0" collapsed="false">
      <c r="B534" s="735" t="n">
        <f aca="false">IF(graph!$E$2=0,"",B533+graph!$E$32)</f>
        <v>22.2401254981245</v>
      </c>
      <c r="C534" s="805" t="e">
        <f aca="false">IF(graph!$E$2=0,20,IF(SUM(K534+L534=0),NA(),0.25))</f>
        <v>#N/A</v>
      </c>
      <c r="D534" s="321" t="e">
        <f aca="false">IF(graph!$E$2=0,20,IF(AND(B534&lt;graph!$E$10+graph!$E$32,B534&gt;graph!$E$10-graph!$E$32),0.25,NA()))</f>
        <v>#N/A</v>
      </c>
      <c r="K534" s="806" t="n">
        <f aca="false">IF(graph!$E$20=0,0,IF(graph!$E$2=0,20,IF(AND(B534&lt;graph!$E$20+graph!$E$32,B534&gt;graph!$E$20-graph!$E$32),0.25,0)))</f>
        <v>0</v>
      </c>
      <c r="L534" s="806" t="n">
        <f aca="false">IF(graph!$E$22=0,0,IF(graph!$E$2=0,20,IF(AND(B534&gt;graph!$E$22-graph!$E$32,B534&lt;graph!$E$22+graph!$E$32),0.25,0)))</f>
        <v>0</v>
      </c>
    </row>
    <row r="535" customFormat="false" ht="12.75" hidden="false" customHeight="false" outlineLevel="0" collapsed="false">
      <c r="B535" s="735" t="n">
        <f aca="false">IF(graph!$E$2=0,"",B534+graph!$E$32)</f>
        <v>22.2436172559272</v>
      </c>
      <c r="C535" s="805" t="e">
        <f aca="false">IF(graph!$E$2=0,20,IF(SUM(K535+L535=0),NA(),0.25))</f>
        <v>#N/A</v>
      </c>
      <c r="D535" s="321" t="e">
        <f aca="false">IF(graph!$E$2=0,20,IF(AND(B535&lt;graph!$E$10+graph!$E$32,B535&gt;graph!$E$10-graph!$E$32),0.25,NA()))</f>
        <v>#N/A</v>
      </c>
      <c r="K535" s="806" t="n">
        <f aca="false">IF(graph!$E$20=0,0,IF(graph!$E$2=0,20,IF(AND(B535&lt;graph!$E$20+graph!$E$32,B535&gt;graph!$E$20-graph!$E$32),0.25,0)))</f>
        <v>0</v>
      </c>
      <c r="L535" s="806" t="n">
        <f aca="false">IF(graph!$E$22=0,0,IF(graph!$E$2=0,20,IF(AND(B535&gt;graph!$E$22-graph!$E$32,B535&lt;graph!$E$22+graph!$E$32),0.25,0)))</f>
        <v>0</v>
      </c>
    </row>
    <row r="536" customFormat="false" ht="12.75" hidden="false" customHeight="false" outlineLevel="0" collapsed="false">
      <c r="B536" s="735" t="n">
        <f aca="false">IF(graph!$E$2=0,"",B535+graph!$E$32)</f>
        <v>22.2471090137299</v>
      </c>
      <c r="C536" s="805" t="e">
        <f aca="false">IF(graph!$E$2=0,20,IF(SUM(K536+L536=0),NA(),0.25))</f>
        <v>#N/A</v>
      </c>
      <c r="D536" s="321" t="e">
        <f aca="false">IF(graph!$E$2=0,20,IF(AND(B536&lt;graph!$E$10+graph!$E$32,B536&gt;graph!$E$10-graph!$E$32),0.25,NA()))</f>
        <v>#N/A</v>
      </c>
      <c r="K536" s="806" t="n">
        <f aca="false">IF(graph!$E$20=0,0,IF(graph!$E$2=0,20,IF(AND(B536&lt;graph!$E$20+graph!$E$32,B536&gt;graph!$E$20-graph!$E$32),0.25,0)))</f>
        <v>0</v>
      </c>
      <c r="L536" s="806" t="n">
        <f aca="false">IF(graph!$E$22=0,0,IF(graph!$E$2=0,20,IF(AND(B536&gt;graph!$E$22-graph!$E$32,B536&lt;graph!$E$22+graph!$E$32),0.25,0)))</f>
        <v>0</v>
      </c>
    </row>
    <row r="537" customFormat="false" ht="12.75" hidden="false" customHeight="false" outlineLevel="0" collapsed="false">
      <c r="B537" s="735" t="n">
        <f aca="false">IF(graph!$E$2=0,"",B536+graph!$E$32)</f>
        <v>22.2506007715326</v>
      </c>
      <c r="C537" s="805" t="e">
        <f aca="false">IF(graph!$E$2=0,20,IF(SUM(K537+L537=0),NA(),0.25))</f>
        <v>#N/A</v>
      </c>
      <c r="D537" s="321" t="e">
        <f aca="false">IF(graph!$E$2=0,20,IF(AND(B537&lt;graph!$E$10+graph!$E$32,B537&gt;graph!$E$10-graph!$E$32),0.25,NA()))</f>
        <v>#N/A</v>
      </c>
      <c r="K537" s="806" t="n">
        <f aca="false">IF(graph!$E$20=0,0,IF(graph!$E$2=0,20,IF(AND(B537&lt;graph!$E$20+graph!$E$32,B537&gt;graph!$E$20-graph!$E$32),0.25,0)))</f>
        <v>0</v>
      </c>
      <c r="L537" s="806" t="n">
        <f aca="false">IF(graph!$E$22=0,0,IF(graph!$E$2=0,20,IF(AND(B537&gt;graph!$E$22-graph!$E$32,B537&lt;graph!$E$22+graph!$E$32),0.25,0)))</f>
        <v>0</v>
      </c>
    </row>
    <row r="538" customFormat="false" ht="12.75" hidden="false" customHeight="false" outlineLevel="0" collapsed="false">
      <c r="B538" s="735" t="n">
        <f aca="false">IF(graph!$E$2=0,"",B537+graph!$E$32)</f>
        <v>22.2540925293353</v>
      </c>
      <c r="C538" s="805" t="e">
        <f aca="false">IF(graph!$E$2=0,20,IF(SUM(K538+L538=0),NA(),0.25))</f>
        <v>#N/A</v>
      </c>
      <c r="D538" s="321" t="e">
        <f aca="false">IF(graph!$E$2=0,20,IF(AND(B538&lt;graph!$E$10+graph!$E$32,B538&gt;graph!$E$10-graph!$E$32),0.25,NA()))</f>
        <v>#N/A</v>
      </c>
      <c r="K538" s="806" t="n">
        <f aca="false">IF(graph!$E$20=0,0,IF(graph!$E$2=0,20,IF(AND(B538&lt;graph!$E$20+graph!$E$32,B538&gt;graph!$E$20-graph!$E$32),0.25,0)))</f>
        <v>0</v>
      </c>
      <c r="L538" s="806" t="n">
        <f aca="false">IF(graph!$E$22=0,0,IF(graph!$E$2=0,20,IF(AND(B538&gt;graph!$E$22-graph!$E$32,B538&lt;graph!$E$22+graph!$E$32),0.25,0)))</f>
        <v>0</v>
      </c>
    </row>
    <row r="539" customFormat="false" ht="12.75" hidden="false" customHeight="false" outlineLevel="0" collapsed="false">
      <c r="B539" s="735" t="n">
        <f aca="false">IF(graph!$E$2=0,"",B538+graph!$E$32)</f>
        <v>22.257584287138</v>
      </c>
      <c r="C539" s="805" t="e">
        <f aca="false">IF(graph!$E$2=0,20,IF(SUM(K539+L539=0),NA(),0.25))</f>
        <v>#N/A</v>
      </c>
      <c r="D539" s="321" t="e">
        <f aca="false">IF(graph!$E$2=0,20,IF(AND(B539&lt;graph!$E$10+graph!$E$32,B539&gt;graph!$E$10-graph!$E$32),0.25,NA()))</f>
        <v>#N/A</v>
      </c>
      <c r="K539" s="806" t="n">
        <f aca="false">IF(graph!$E$20=0,0,IF(graph!$E$2=0,20,IF(AND(B539&lt;graph!$E$20+graph!$E$32,B539&gt;graph!$E$20-graph!$E$32),0.25,0)))</f>
        <v>0</v>
      </c>
      <c r="L539" s="806" t="n">
        <f aca="false">IF(graph!$E$22=0,0,IF(graph!$E$2=0,20,IF(AND(B539&gt;graph!$E$22-graph!$E$32,B539&lt;graph!$E$22+graph!$E$32),0.25,0)))</f>
        <v>0</v>
      </c>
    </row>
    <row r="540" customFormat="false" ht="12.75" hidden="false" customHeight="false" outlineLevel="0" collapsed="false">
      <c r="B540" s="735" t="n">
        <f aca="false">IF(graph!$E$2=0,"",B539+graph!$E$32)</f>
        <v>22.2610760449407</v>
      </c>
      <c r="C540" s="805" t="e">
        <f aca="false">IF(graph!$E$2=0,20,IF(SUM(K540+L540=0),NA(),0.25))</f>
        <v>#N/A</v>
      </c>
      <c r="D540" s="321" t="e">
        <f aca="false">IF(graph!$E$2=0,20,IF(AND(B540&lt;graph!$E$10+graph!$E$32,B540&gt;graph!$E$10-graph!$E$32),0.25,NA()))</f>
        <v>#N/A</v>
      </c>
      <c r="K540" s="806" t="n">
        <f aca="false">IF(graph!$E$20=0,0,IF(graph!$E$2=0,20,IF(AND(B540&lt;graph!$E$20+graph!$E$32,B540&gt;graph!$E$20-graph!$E$32),0.25,0)))</f>
        <v>0</v>
      </c>
      <c r="L540" s="806" t="n">
        <f aca="false">IF(graph!$E$22=0,0,IF(graph!$E$2=0,20,IF(AND(B540&gt;graph!$E$22-graph!$E$32,B540&lt;graph!$E$22+graph!$E$32),0.25,0)))</f>
        <v>0</v>
      </c>
    </row>
    <row r="541" customFormat="false" ht="12.75" hidden="false" customHeight="false" outlineLevel="0" collapsed="false">
      <c r="B541" s="735" t="n">
        <f aca="false">IF(graph!$E$2=0,"",B540+graph!$E$32)</f>
        <v>22.2645678027434</v>
      </c>
      <c r="C541" s="805" t="e">
        <f aca="false">IF(graph!$E$2=0,20,IF(SUM(K541+L541=0),NA(),0.25))</f>
        <v>#N/A</v>
      </c>
      <c r="D541" s="321" t="e">
        <f aca="false">IF(graph!$E$2=0,20,IF(AND(B541&lt;graph!$E$10+graph!$E$32,B541&gt;graph!$E$10-graph!$E$32),0.25,NA()))</f>
        <v>#N/A</v>
      </c>
      <c r="K541" s="806" t="n">
        <f aca="false">IF(graph!$E$20=0,0,IF(graph!$E$2=0,20,IF(AND(B541&lt;graph!$E$20+graph!$E$32,B541&gt;graph!$E$20-graph!$E$32),0.25,0)))</f>
        <v>0</v>
      </c>
      <c r="L541" s="806" t="n">
        <f aca="false">IF(graph!$E$22=0,0,IF(graph!$E$2=0,20,IF(AND(B541&gt;graph!$E$22-graph!$E$32,B541&lt;graph!$E$22+graph!$E$32),0.25,0)))</f>
        <v>0</v>
      </c>
    </row>
    <row r="542" customFormat="false" ht="12.75" hidden="false" customHeight="false" outlineLevel="0" collapsed="false">
      <c r="B542" s="735" t="n">
        <f aca="false">IF(graph!$E$2=0,"",B541+graph!$E$32)</f>
        <v>22.2680595605461</v>
      </c>
      <c r="C542" s="805" t="e">
        <f aca="false">IF(graph!$E$2=0,20,IF(SUM(K542+L542=0),NA(),0.25))</f>
        <v>#N/A</v>
      </c>
      <c r="D542" s="321" t="e">
        <f aca="false">IF(graph!$E$2=0,20,IF(AND(B542&lt;graph!$E$10+graph!$E$32,B542&gt;graph!$E$10-graph!$E$32),0.25,NA()))</f>
        <v>#N/A</v>
      </c>
      <c r="K542" s="806" t="n">
        <f aca="false">IF(graph!$E$20=0,0,IF(graph!$E$2=0,20,IF(AND(B542&lt;graph!$E$20+graph!$E$32,B542&gt;graph!$E$20-graph!$E$32),0.25,0)))</f>
        <v>0</v>
      </c>
      <c r="L542" s="806" t="n">
        <f aca="false">IF(graph!$E$22=0,0,IF(graph!$E$2=0,20,IF(AND(B542&gt;graph!$E$22-graph!$E$32,B542&lt;graph!$E$22+graph!$E$32),0.25,0)))</f>
        <v>0</v>
      </c>
    </row>
    <row r="543" customFormat="false" ht="12.75" hidden="false" customHeight="false" outlineLevel="0" collapsed="false">
      <c r="B543" s="735" t="n">
        <f aca="false">IF(graph!$E$2=0,"",B542+graph!$E$32)</f>
        <v>22.2715513183488</v>
      </c>
      <c r="C543" s="805" t="e">
        <f aca="false">IF(graph!$E$2=0,20,IF(SUM(K543+L543=0),NA(),0.25))</f>
        <v>#N/A</v>
      </c>
      <c r="D543" s="321" t="e">
        <f aca="false">IF(graph!$E$2=0,20,IF(AND(B543&lt;graph!$E$10+graph!$E$32,B543&gt;graph!$E$10-graph!$E$32),0.25,NA()))</f>
        <v>#N/A</v>
      </c>
      <c r="K543" s="806" t="n">
        <f aca="false">IF(graph!$E$20=0,0,IF(graph!$E$2=0,20,IF(AND(B543&lt;graph!$E$20+graph!$E$32,B543&gt;graph!$E$20-graph!$E$32),0.25,0)))</f>
        <v>0</v>
      </c>
      <c r="L543" s="806" t="n">
        <f aca="false">IF(graph!$E$22=0,0,IF(graph!$E$2=0,20,IF(AND(B543&gt;graph!$E$22-graph!$E$32,B543&lt;graph!$E$22+graph!$E$32),0.25,0)))</f>
        <v>0</v>
      </c>
    </row>
    <row r="544" customFormat="false" ht="12.75" hidden="false" customHeight="false" outlineLevel="0" collapsed="false">
      <c r="B544" s="735" t="n">
        <f aca="false">IF(graph!$E$2=0,"",B543+graph!$E$32)</f>
        <v>22.2750430761515</v>
      </c>
      <c r="C544" s="805" t="e">
        <f aca="false">IF(graph!$E$2=0,20,IF(SUM(K544+L544=0),NA(),0.25))</f>
        <v>#N/A</v>
      </c>
      <c r="D544" s="321" t="e">
        <f aca="false">IF(graph!$E$2=0,20,IF(AND(B544&lt;graph!$E$10+graph!$E$32,B544&gt;graph!$E$10-graph!$E$32),0.25,NA()))</f>
        <v>#N/A</v>
      </c>
      <c r="K544" s="806" t="n">
        <f aca="false">IF(graph!$E$20=0,0,IF(graph!$E$2=0,20,IF(AND(B544&lt;graph!$E$20+graph!$E$32,B544&gt;graph!$E$20-graph!$E$32),0.25,0)))</f>
        <v>0</v>
      </c>
      <c r="L544" s="806" t="n">
        <f aca="false">IF(graph!$E$22=0,0,IF(graph!$E$2=0,20,IF(AND(B544&gt;graph!$E$22-graph!$E$32,B544&lt;graph!$E$22+graph!$E$32),0.25,0)))</f>
        <v>0</v>
      </c>
    </row>
    <row r="545" customFormat="false" ht="12.75" hidden="false" customHeight="false" outlineLevel="0" collapsed="false">
      <c r="B545" s="735" t="n">
        <f aca="false">IF(graph!$E$2=0,"",B544+graph!$E$32)</f>
        <v>22.2785348339542</v>
      </c>
      <c r="C545" s="805" t="e">
        <f aca="false">IF(graph!$E$2=0,20,IF(SUM(K545+L545=0),NA(),0.25))</f>
        <v>#N/A</v>
      </c>
      <c r="D545" s="321" t="e">
        <f aca="false">IF(graph!$E$2=0,20,IF(AND(B545&lt;graph!$E$10+graph!$E$32,B545&gt;graph!$E$10-graph!$E$32),0.25,NA()))</f>
        <v>#N/A</v>
      </c>
      <c r="K545" s="806" t="n">
        <f aca="false">IF(graph!$E$20=0,0,IF(graph!$E$2=0,20,IF(AND(B545&lt;graph!$E$20+graph!$E$32,B545&gt;graph!$E$20-graph!$E$32),0.25,0)))</f>
        <v>0</v>
      </c>
      <c r="L545" s="806" t="n">
        <f aca="false">IF(graph!$E$22=0,0,IF(graph!$E$2=0,20,IF(AND(B545&gt;graph!$E$22-graph!$E$32,B545&lt;graph!$E$22+graph!$E$32),0.25,0)))</f>
        <v>0</v>
      </c>
    </row>
    <row r="546" customFormat="false" ht="12.75" hidden="false" customHeight="false" outlineLevel="0" collapsed="false">
      <c r="B546" s="735" t="n">
        <f aca="false">IF(graph!$E$2=0,"",B545+graph!$E$32)</f>
        <v>22.2820265917569</v>
      </c>
      <c r="C546" s="805" t="e">
        <f aca="false">IF(graph!$E$2=0,20,IF(SUM(K546+L546=0),NA(),0.25))</f>
        <v>#N/A</v>
      </c>
      <c r="D546" s="321" t="e">
        <f aca="false">IF(graph!$E$2=0,20,IF(AND(B546&lt;graph!$E$10+graph!$E$32,B546&gt;graph!$E$10-graph!$E$32),0.25,NA()))</f>
        <v>#N/A</v>
      </c>
      <c r="K546" s="806" t="n">
        <f aca="false">IF(graph!$E$20=0,0,IF(graph!$E$2=0,20,IF(AND(B546&lt;graph!$E$20+graph!$E$32,B546&gt;graph!$E$20-graph!$E$32),0.25,0)))</f>
        <v>0</v>
      </c>
      <c r="L546" s="806" t="n">
        <f aca="false">IF(graph!$E$22=0,0,IF(graph!$E$2=0,20,IF(AND(B546&gt;graph!$E$22-graph!$E$32,B546&lt;graph!$E$22+graph!$E$32),0.25,0)))</f>
        <v>0</v>
      </c>
    </row>
    <row r="547" customFormat="false" ht="12.75" hidden="false" customHeight="false" outlineLevel="0" collapsed="false">
      <c r="B547" s="735" t="n">
        <f aca="false">IF(graph!$E$2=0,"",B546+graph!$E$32)</f>
        <v>22.2855183495596</v>
      </c>
      <c r="C547" s="805" t="e">
        <f aca="false">IF(graph!$E$2=0,20,IF(SUM(K547+L547=0),NA(),0.25))</f>
        <v>#N/A</v>
      </c>
      <c r="D547" s="321" t="e">
        <f aca="false">IF(graph!$E$2=0,20,IF(AND(B547&lt;graph!$E$10+graph!$E$32,B547&gt;graph!$E$10-graph!$E$32),0.25,NA()))</f>
        <v>#N/A</v>
      </c>
      <c r="K547" s="806" t="n">
        <f aca="false">IF(graph!$E$20=0,0,IF(graph!$E$2=0,20,IF(AND(B547&lt;graph!$E$20+graph!$E$32,B547&gt;graph!$E$20-graph!$E$32),0.25,0)))</f>
        <v>0</v>
      </c>
      <c r="L547" s="806" t="n">
        <f aca="false">IF(graph!$E$22=0,0,IF(graph!$E$2=0,20,IF(AND(B547&gt;graph!$E$22-graph!$E$32,B547&lt;graph!$E$22+graph!$E$32),0.25,0)))</f>
        <v>0</v>
      </c>
    </row>
    <row r="548" customFormat="false" ht="12.75" hidden="false" customHeight="false" outlineLevel="0" collapsed="false">
      <c r="B548" s="735" t="n">
        <f aca="false">IF(graph!$E$2=0,"",B547+graph!$E$32)</f>
        <v>22.2890101073623</v>
      </c>
      <c r="C548" s="805" t="e">
        <f aca="false">IF(graph!$E$2=0,20,IF(SUM(K548+L548=0),NA(),0.25))</f>
        <v>#N/A</v>
      </c>
      <c r="D548" s="321" t="e">
        <f aca="false">IF(graph!$E$2=0,20,IF(AND(B548&lt;graph!$E$10+graph!$E$32,B548&gt;graph!$E$10-graph!$E$32),0.25,NA()))</f>
        <v>#N/A</v>
      </c>
      <c r="K548" s="806" t="n">
        <f aca="false">IF(graph!$E$20=0,0,IF(graph!$E$2=0,20,IF(AND(B548&lt;graph!$E$20+graph!$E$32,B548&gt;graph!$E$20-graph!$E$32),0.25,0)))</f>
        <v>0</v>
      </c>
      <c r="L548" s="806" t="n">
        <f aca="false">IF(graph!$E$22=0,0,IF(graph!$E$2=0,20,IF(AND(B548&gt;graph!$E$22-graph!$E$32,B548&lt;graph!$E$22+graph!$E$32),0.25,0)))</f>
        <v>0</v>
      </c>
    </row>
    <row r="549" customFormat="false" ht="12.75" hidden="false" customHeight="false" outlineLevel="0" collapsed="false">
      <c r="B549" s="735" t="n">
        <f aca="false">IF(graph!$E$2=0,"",B548+graph!$E$32)</f>
        <v>22.292501865165</v>
      </c>
      <c r="C549" s="805" t="e">
        <f aca="false">IF(graph!$E$2=0,20,IF(SUM(K549+L549=0),NA(),0.25))</f>
        <v>#N/A</v>
      </c>
      <c r="D549" s="321" t="e">
        <f aca="false">IF(graph!$E$2=0,20,IF(AND(B549&lt;graph!$E$10+graph!$E$32,B549&gt;graph!$E$10-graph!$E$32),0.25,NA()))</f>
        <v>#N/A</v>
      </c>
      <c r="K549" s="806" t="n">
        <f aca="false">IF(graph!$E$20=0,0,IF(graph!$E$2=0,20,IF(AND(B549&lt;graph!$E$20+graph!$E$32,B549&gt;graph!$E$20-graph!$E$32),0.25,0)))</f>
        <v>0</v>
      </c>
      <c r="L549" s="806" t="n">
        <f aca="false">IF(graph!$E$22=0,0,IF(graph!$E$2=0,20,IF(AND(B549&gt;graph!$E$22-graph!$E$32,B549&lt;graph!$E$22+graph!$E$32),0.25,0)))</f>
        <v>0</v>
      </c>
    </row>
    <row r="550" customFormat="false" ht="12.75" hidden="false" customHeight="false" outlineLevel="0" collapsed="false">
      <c r="B550" s="735" t="n">
        <f aca="false">IF(graph!$E$2=0,"",B549+graph!$E$32)</f>
        <v>22.2959936229677</v>
      </c>
      <c r="C550" s="805" t="e">
        <f aca="false">IF(graph!$E$2=0,20,IF(SUM(K550+L550=0),NA(),0.25))</f>
        <v>#N/A</v>
      </c>
      <c r="D550" s="321" t="e">
        <f aca="false">IF(graph!$E$2=0,20,IF(AND(B550&lt;graph!$E$10+graph!$E$32,B550&gt;graph!$E$10-graph!$E$32),0.25,NA()))</f>
        <v>#N/A</v>
      </c>
      <c r="K550" s="806" t="n">
        <f aca="false">IF(graph!$E$20=0,0,IF(graph!$E$2=0,20,IF(AND(B550&lt;graph!$E$20+graph!$E$32,B550&gt;graph!$E$20-graph!$E$32),0.25,0)))</f>
        <v>0</v>
      </c>
      <c r="L550" s="806" t="n">
        <f aca="false">IF(graph!$E$22=0,0,IF(graph!$E$2=0,20,IF(AND(B550&gt;graph!$E$22-graph!$E$32,B550&lt;graph!$E$22+graph!$E$32),0.25,0)))</f>
        <v>0</v>
      </c>
    </row>
    <row r="551" customFormat="false" ht="12.75" hidden="false" customHeight="false" outlineLevel="0" collapsed="false">
      <c r="B551" s="735" t="n">
        <f aca="false">IF(graph!$E$2=0,"",B550+graph!$E$32)</f>
        <v>22.2994853807704</v>
      </c>
      <c r="C551" s="805" t="e">
        <f aca="false">IF(graph!$E$2=0,20,IF(SUM(K551+L551=0),NA(),0.25))</f>
        <v>#N/A</v>
      </c>
      <c r="D551" s="321" t="e">
        <f aca="false">IF(graph!$E$2=0,20,IF(AND(B551&lt;graph!$E$10+graph!$E$32,B551&gt;graph!$E$10-graph!$E$32),0.25,NA()))</f>
        <v>#N/A</v>
      </c>
      <c r="K551" s="806" t="n">
        <f aca="false">IF(graph!$E$20=0,0,IF(graph!$E$2=0,20,IF(AND(B551&lt;graph!$E$20+graph!$E$32,B551&gt;graph!$E$20-graph!$E$32),0.25,0)))</f>
        <v>0</v>
      </c>
      <c r="L551" s="806" t="n">
        <f aca="false">IF(graph!$E$22=0,0,IF(graph!$E$2=0,20,IF(AND(B551&gt;graph!$E$22-graph!$E$32,B551&lt;graph!$E$22+graph!$E$32),0.25,0)))</f>
        <v>0</v>
      </c>
    </row>
    <row r="552" customFormat="false" ht="12.75" hidden="false" customHeight="false" outlineLevel="0" collapsed="false">
      <c r="B552" s="735" t="n">
        <f aca="false">IF(graph!$E$2=0,"",B551+graph!$E$32)</f>
        <v>22.3029771385731</v>
      </c>
      <c r="C552" s="805" t="e">
        <f aca="false">IF(graph!$E$2=0,20,IF(SUM(K552+L552=0),NA(),0.25))</f>
        <v>#N/A</v>
      </c>
      <c r="D552" s="321" t="e">
        <f aca="false">IF(graph!$E$2=0,20,IF(AND(B552&lt;graph!$E$10+graph!$E$32,B552&gt;graph!$E$10-graph!$E$32),0.25,NA()))</f>
        <v>#N/A</v>
      </c>
      <c r="K552" s="806" t="n">
        <f aca="false">IF(graph!$E$20=0,0,IF(graph!$E$2=0,20,IF(AND(B552&lt;graph!$E$20+graph!$E$32,B552&gt;graph!$E$20-graph!$E$32),0.25,0)))</f>
        <v>0</v>
      </c>
      <c r="L552" s="806" t="n">
        <f aca="false">IF(graph!$E$22=0,0,IF(graph!$E$2=0,20,IF(AND(B552&gt;graph!$E$22-graph!$E$32,B552&lt;graph!$E$22+graph!$E$32),0.25,0)))</f>
        <v>0</v>
      </c>
    </row>
    <row r="553" customFormat="false" ht="12.75" hidden="false" customHeight="false" outlineLevel="0" collapsed="false">
      <c r="B553" s="735" t="n">
        <f aca="false">IF(graph!$E$2=0,"",B552+graph!$E$32)</f>
        <v>22.3064688963758</v>
      </c>
      <c r="C553" s="805" t="e">
        <f aca="false">IF(graph!$E$2=0,20,IF(SUM(K553+L553=0),NA(),0.25))</f>
        <v>#N/A</v>
      </c>
      <c r="D553" s="321" t="e">
        <f aca="false">IF(graph!$E$2=0,20,IF(AND(B553&lt;graph!$E$10+graph!$E$32,B553&gt;graph!$E$10-graph!$E$32),0.25,NA()))</f>
        <v>#N/A</v>
      </c>
      <c r="K553" s="806" t="n">
        <f aca="false">IF(graph!$E$20=0,0,IF(graph!$E$2=0,20,IF(AND(B553&lt;graph!$E$20+graph!$E$32,B553&gt;graph!$E$20-graph!$E$32),0.25,0)))</f>
        <v>0</v>
      </c>
      <c r="L553" s="806" t="n">
        <f aca="false">IF(graph!$E$22=0,0,IF(graph!$E$2=0,20,IF(AND(B553&gt;graph!$E$22-graph!$E$32,B553&lt;graph!$E$22+graph!$E$32),0.25,0)))</f>
        <v>0</v>
      </c>
    </row>
    <row r="554" customFormat="false" ht="12.75" hidden="false" customHeight="false" outlineLevel="0" collapsed="false">
      <c r="B554" s="735" t="n">
        <f aca="false">IF(graph!$E$2=0,"",B553+graph!$E$32)</f>
        <v>22.3099606541785</v>
      </c>
      <c r="C554" s="805" t="e">
        <f aca="false">IF(graph!$E$2=0,20,IF(SUM(K554+L554=0),NA(),0.25))</f>
        <v>#N/A</v>
      </c>
      <c r="D554" s="321" t="e">
        <f aca="false">IF(graph!$E$2=0,20,IF(AND(B554&lt;graph!$E$10+graph!$E$32,B554&gt;graph!$E$10-graph!$E$32),0.25,NA()))</f>
        <v>#N/A</v>
      </c>
      <c r="K554" s="806" t="n">
        <f aca="false">IF(graph!$E$20=0,0,IF(graph!$E$2=0,20,IF(AND(B554&lt;graph!$E$20+graph!$E$32,B554&gt;graph!$E$20-graph!$E$32),0.25,0)))</f>
        <v>0</v>
      </c>
      <c r="L554" s="806" t="n">
        <f aca="false">IF(graph!$E$22=0,0,IF(graph!$E$2=0,20,IF(AND(B554&gt;graph!$E$22-graph!$E$32,B554&lt;graph!$E$22+graph!$E$32),0.25,0)))</f>
        <v>0</v>
      </c>
    </row>
    <row r="555" customFormat="false" ht="12.75" hidden="false" customHeight="false" outlineLevel="0" collapsed="false">
      <c r="B555" s="735" t="n">
        <f aca="false">IF(graph!$E$2=0,"",B554+graph!$E$32)</f>
        <v>22.3134524119812</v>
      </c>
      <c r="C555" s="805" t="e">
        <f aca="false">IF(graph!$E$2=0,20,IF(SUM(K555+L555=0),NA(),0.25))</f>
        <v>#N/A</v>
      </c>
      <c r="D555" s="321" t="e">
        <f aca="false">IF(graph!$E$2=0,20,IF(AND(B555&lt;graph!$E$10+graph!$E$32,B555&gt;graph!$E$10-graph!$E$32),0.25,NA()))</f>
        <v>#N/A</v>
      </c>
      <c r="K555" s="806" t="n">
        <f aca="false">IF(graph!$E$20=0,0,IF(graph!$E$2=0,20,IF(AND(B555&lt;graph!$E$20+graph!$E$32,B555&gt;graph!$E$20-graph!$E$32),0.25,0)))</f>
        <v>0</v>
      </c>
      <c r="L555" s="806" t="n">
        <f aca="false">IF(graph!$E$22=0,0,IF(graph!$E$2=0,20,IF(AND(B555&gt;graph!$E$22-graph!$E$32,B555&lt;graph!$E$22+graph!$E$32),0.25,0)))</f>
        <v>0</v>
      </c>
    </row>
    <row r="556" customFormat="false" ht="12.75" hidden="false" customHeight="false" outlineLevel="0" collapsed="false">
      <c r="B556" s="735" t="n">
        <f aca="false">IF(graph!$E$2=0,"",B555+graph!$E$32)</f>
        <v>22.3169441697839</v>
      </c>
      <c r="C556" s="805" t="e">
        <f aca="false">IF(graph!$E$2=0,20,IF(SUM(K556+L556=0),NA(),0.25))</f>
        <v>#N/A</v>
      </c>
      <c r="D556" s="321" t="e">
        <f aca="false">IF(graph!$E$2=0,20,IF(AND(B556&lt;graph!$E$10+graph!$E$32,B556&gt;graph!$E$10-graph!$E$32),0.25,NA()))</f>
        <v>#N/A</v>
      </c>
      <c r="K556" s="806" t="n">
        <f aca="false">IF(graph!$E$20=0,0,IF(graph!$E$2=0,20,IF(AND(B556&lt;graph!$E$20+graph!$E$32,B556&gt;graph!$E$20-graph!$E$32),0.25,0)))</f>
        <v>0</v>
      </c>
      <c r="L556" s="806" t="n">
        <f aca="false">IF(graph!$E$22=0,0,IF(graph!$E$2=0,20,IF(AND(B556&gt;graph!$E$22-graph!$E$32,B556&lt;graph!$E$22+graph!$E$32),0.25,0)))</f>
        <v>0</v>
      </c>
    </row>
    <row r="557" customFormat="false" ht="12.75" hidden="false" customHeight="false" outlineLevel="0" collapsed="false">
      <c r="B557" s="735" t="n">
        <f aca="false">IF(graph!$E$2=0,"",B556+graph!$E$32)</f>
        <v>22.3204359275866</v>
      </c>
      <c r="C557" s="805" t="e">
        <f aca="false">IF(graph!$E$2=0,20,IF(SUM(K557+L557=0),NA(),0.25))</f>
        <v>#N/A</v>
      </c>
      <c r="D557" s="321" t="e">
        <f aca="false">IF(graph!$E$2=0,20,IF(AND(B557&lt;graph!$E$10+graph!$E$32,B557&gt;graph!$E$10-graph!$E$32),0.25,NA()))</f>
        <v>#N/A</v>
      </c>
      <c r="K557" s="806" t="n">
        <f aca="false">IF(graph!$E$20=0,0,IF(graph!$E$2=0,20,IF(AND(B557&lt;graph!$E$20+graph!$E$32,B557&gt;graph!$E$20-graph!$E$32),0.25,0)))</f>
        <v>0</v>
      </c>
      <c r="L557" s="806" t="n">
        <f aca="false">IF(graph!$E$22=0,0,IF(graph!$E$2=0,20,IF(AND(B557&gt;graph!$E$22-graph!$E$32,B557&lt;graph!$E$22+graph!$E$32),0.25,0)))</f>
        <v>0</v>
      </c>
    </row>
    <row r="558" customFormat="false" ht="12.75" hidden="false" customHeight="false" outlineLevel="0" collapsed="false">
      <c r="B558" s="735" t="n">
        <f aca="false">IF(graph!$E$2=0,"",B557+graph!$E$32)</f>
        <v>22.3239276853893</v>
      </c>
      <c r="C558" s="805" t="e">
        <f aca="false">IF(graph!$E$2=0,20,IF(SUM(K558+L558=0),NA(),0.25))</f>
        <v>#N/A</v>
      </c>
      <c r="D558" s="321" t="e">
        <f aca="false">IF(graph!$E$2=0,20,IF(AND(B558&lt;graph!$E$10+graph!$E$32,B558&gt;graph!$E$10-graph!$E$32),0.25,NA()))</f>
        <v>#N/A</v>
      </c>
      <c r="K558" s="806" t="n">
        <f aca="false">IF(graph!$E$20=0,0,IF(graph!$E$2=0,20,IF(AND(B558&lt;graph!$E$20+graph!$E$32,B558&gt;graph!$E$20-graph!$E$32),0.25,0)))</f>
        <v>0</v>
      </c>
      <c r="L558" s="806" t="n">
        <f aca="false">IF(graph!$E$22=0,0,IF(graph!$E$2=0,20,IF(AND(B558&gt;graph!$E$22-graph!$E$32,B558&lt;graph!$E$22+graph!$E$32),0.25,0)))</f>
        <v>0</v>
      </c>
    </row>
    <row r="559" customFormat="false" ht="12.75" hidden="false" customHeight="false" outlineLevel="0" collapsed="false">
      <c r="B559" s="735" t="n">
        <f aca="false">IF(graph!$E$2=0,"",B558+graph!$E$32)</f>
        <v>22.327419443192</v>
      </c>
      <c r="C559" s="805" t="e">
        <f aca="false">IF(graph!$E$2=0,20,IF(SUM(K559+L559=0),NA(),0.25))</f>
        <v>#N/A</v>
      </c>
      <c r="D559" s="321" t="e">
        <f aca="false">IF(graph!$E$2=0,20,IF(AND(B559&lt;graph!$E$10+graph!$E$32,B559&gt;graph!$E$10-graph!$E$32),0.25,NA()))</f>
        <v>#N/A</v>
      </c>
      <c r="K559" s="806" t="n">
        <f aca="false">IF(graph!$E$20=0,0,IF(graph!$E$2=0,20,IF(AND(B559&lt;graph!$E$20+graph!$E$32,B559&gt;graph!$E$20-graph!$E$32),0.25,0)))</f>
        <v>0</v>
      </c>
      <c r="L559" s="806" t="n">
        <f aca="false">IF(graph!$E$22=0,0,IF(graph!$E$2=0,20,IF(AND(B559&gt;graph!$E$22-graph!$E$32,B559&lt;graph!$E$22+graph!$E$32),0.25,0)))</f>
        <v>0</v>
      </c>
    </row>
    <row r="560" customFormat="false" ht="12.75" hidden="false" customHeight="false" outlineLevel="0" collapsed="false">
      <c r="B560" s="735" t="n">
        <f aca="false">IF(graph!$E$2=0,"",B559+graph!$E$32)</f>
        <v>22.3309112009947</v>
      </c>
      <c r="C560" s="805" t="e">
        <f aca="false">IF(graph!$E$2=0,20,IF(SUM(K560+L560=0),NA(),0.25))</f>
        <v>#N/A</v>
      </c>
      <c r="D560" s="321" t="e">
        <f aca="false">IF(graph!$E$2=0,20,IF(AND(B560&lt;graph!$E$10+graph!$E$32,B560&gt;graph!$E$10-graph!$E$32),0.25,NA()))</f>
        <v>#N/A</v>
      </c>
      <c r="K560" s="806" t="n">
        <f aca="false">IF(graph!$E$20=0,0,IF(graph!$E$2=0,20,IF(AND(B560&lt;graph!$E$20+graph!$E$32,B560&gt;graph!$E$20-graph!$E$32),0.25,0)))</f>
        <v>0</v>
      </c>
      <c r="L560" s="806" t="n">
        <f aca="false">IF(graph!$E$22=0,0,IF(graph!$E$2=0,20,IF(AND(B560&gt;graph!$E$22-graph!$E$32,B560&lt;graph!$E$22+graph!$E$32),0.25,0)))</f>
        <v>0</v>
      </c>
    </row>
    <row r="561" customFormat="false" ht="12.75" hidden="false" customHeight="false" outlineLevel="0" collapsed="false">
      <c r="B561" s="735" t="n">
        <f aca="false">IF(graph!$E$2=0,"",B560+graph!$E$32)</f>
        <v>22.3344029587974</v>
      </c>
      <c r="C561" s="805" t="e">
        <f aca="false">IF(graph!$E$2=0,20,IF(SUM(K561+L561=0),NA(),0.25))</f>
        <v>#N/A</v>
      </c>
      <c r="D561" s="321" t="e">
        <f aca="false">IF(graph!$E$2=0,20,IF(AND(B561&lt;graph!$E$10+graph!$E$32,B561&gt;graph!$E$10-graph!$E$32),0.25,NA()))</f>
        <v>#N/A</v>
      </c>
      <c r="K561" s="806" t="n">
        <f aca="false">IF(graph!$E$20=0,0,IF(graph!$E$2=0,20,IF(AND(B561&lt;graph!$E$20+graph!$E$32,B561&gt;graph!$E$20-graph!$E$32),0.25,0)))</f>
        <v>0</v>
      </c>
      <c r="L561" s="806" t="n">
        <f aca="false">IF(graph!$E$22=0,0,IF(graph!$E$2=0,20,IF(AND(B561&gt;graph!$E$22-graph!$E$32,B561&lt;graph!$E$22+graph!$E$32),0.25,0)))</f>
        <v>0</v>
      </c>
    </row>
    <row r="562" customFormat="false" ht="12.75" hidden="false" customHeight="false" outlineLevel="0" collapsed="false">
      <c r="B562" s="735" t="n">
        <f aca="false">IF(graph!$E$2=0,"",B561+graph!$E$32)</f>
        <v>22.3378947166001</v>
      </c>
      <c r="C562" s="805" t="e">
        <f aca="false">IF(graph!$E$2=0,20,IF(SUM(K562+L562=0),NA(),0.25))</f>
        <v>#N/A</v>
      </c>
      <c r="D562" s="321" t="e">
        <f aca="false">IF(graph!$E$2=0,20,IF(AND(B562&lt;graph!$E$10+graph!$E$32,B562&gt;graph!$E$10-graph!$E$32),0.25,NA()))</f>
        <v>#N/A</v>
      </c>
      <c r="K562" s="806" t="n">
        <f aca="false">IF(graph!$E$20=0,0,IF(graph!$E$2=0,20,IF(AND(B562&lt;graph!$E$20+graph!$E$32,B562&gt;graph!$E$20-graph!$E$32),0.25,0)))</f>
        <v>0</v>
      </c>
      <c r="L562" s="806" t="n">
        <f aca="false">IF(graph!$E$22=0,0,IF(graph!$E$2=0,20,IF(AND(B562&gt;graph!$E$22-graph!$E$32,B562&lt;graph!$E$22+graph!$E$32),0.25,0)))</f>
        <v>0</v>
      </c>
    </row>
    <row r="563" customFormat="false" ht="12.75" hidden="false" customHeight="false" outlineLevel="0" collapsed="false">
      <c r="B563" s="735" t="n">
        <f aca="false">IF(graph!$E$2=0,"",B562+graph!$E$32)</f>
        <v>22.3413864744028</v>
      </c>
      <c r="C563" s="805" t="e">
        <f aca="false">IF(graph!$E$2=0,20,IF(SUM(K563+L563=0),NA(),0.25))</f>
        <v>#N/A</v>
      </c>
      <c r="D563" s="321" t="e">
        <f aca="false">IF(graph!$E$2=0,20,IF(AND(B563&lt;graph!$E$10+graph!$E$32,B563&gt;graph!$E$10-graph!$E$32),0.25,NA()))</f>
        <v>#N/A</v>
      </c>
      <c r="K563" s="806" t="n">
        <f aca="false">IF(graph!$E$20=0,0,IF(graph!$E$2=0,20,IF(AND(B563&lt;graph!$E$20+graph!$E$32,B563&gt;graph!$E$20-graph!$E$32),0.25,0)))</f>
        <v>0</v>
      </c>
      <c r="L563" s="806" t="n">
        <f aca="false">IF(graph!$E$22=0,0,IF(graph!$E$2=0,20,IF(AND(B563&gt;graph!$E$22-graph!$E$32,B563&lt;graph!$E$22+graph!$E$32),0.25,0)))</f>
        <v>0</v>
      </c>
    </row>
    <row r="564" customFormat="false" ht="12.75" hidden="false" customHeight="false" outlineLevel="0" collapsed="false">
      <c r="B564" s="735" t="n">
        <f aca="false">IF(graph!$E$2=0,"",B563+graph!$E$32)</f>
        <v>22.3448782322055</v>
      </c>
      <c r="C564" s="805" t="e">
        <f aca="false">IF(graph!$E$2=0,20,IF(SUM(K564+L564=0),NA(),0.25))</f>
        <v>#N/A</v>
      </c>
      <c r="D564" s="321" t="e">
        <f aca="false">IF(graph!$E$2=0,20,IF(AND(B564&lt;graph!$E$10+graph!$E$32,B564&gt;graph!$E$10-graph!$E$32),0.25,NA()))</f>
        <v>#N/A</v>
      </c>
      <c r="K564" s="806" t="n">
        <f aca="false">IF(graph!$E$20=0,0,IF(graph!$E$2=0,20,IF(AND(B564&lt;graph!$E$20+graph!$E$32,B564&gt;graph!$E$20-graph!$E$32),0.25,0)))</f>
        <v>0</v>
      </c>
      <c r="L564" s="806" t="n">
        <f aca="false">IF(graph!$E$22=0,0,IF(graph!$E$2=0,20,IF(AND(B564&gt;graph!$E$22-graph!$E$32,B564&lt;graph!$E$22+graph!$E$32),0.25,0)))</f>
        <v>0</v>
      </c>
    </row>
    <row r="565" customFormat="false" ht="12.75" hidden="false" customHeight="false" outlineLevel="0" collapsed="false">
      <c r="B565" s="735" t="n">
        <f aca="false">IF(graph!$E$2=0,"",B564+graph!$E$32)</f>
        <v>22.3483699900082</v>
      </c>
      <c r="C565" s="805" t="e">
        <f aca="false">IF(graph!$E$2=0,20,IF(SUM(K565+L565=0),NA(),0.25))</f>
        <v>#N/A</v>
      </c>
      <c r="D565" s="321" t="e">
        <f aca="false">IF(graph!$E$2=0,20,IF(AND(B565&lt;graph!$E$10+graph!$E$32,B565&gt;graph!$E$10-graph!$E$32),0.25,NA()))</f>
        <v>#N/A</v>
      </c>
      <c r="K565" s="806" t="n">
        <f aca="false">IF(graph!$E$20=0,0,IF(graph!$E$2=0,20,IF(AND(B565&lt;graph!$E$20+graph!$E$32,B565&gt;graph!$E$20-graph!$E$32),0.25,0)))</f>
        <v>0</v>
      </c>
      <c r="L565" s="806" t="n">
        <f aca="false">IF(graph!$E$22=0,0,IF(graph!$E$2=0,20,IF(AND(B565&gt;graph!$E$22-graph!$E$32,B565&lt;graph!$E$22+graph!$E$32),0.25,0)))</f>
        <v>0</v>
      </c>
    </row>
    <row r="566" customFormat="false" ht="12.75" hidden="false" customHeight="false" outlineLevel="0" collapsed="false">
      <c r="B566" s="735" t="n">
        <f aca="false">IF(graph!$E$2=0,"",B565+graph!$E$32)</f>
        <v>22.3518617478109</v>
      </c>
      <c r="C566" s="805" t="e">
        <f aca="false">IF(graph!$E$2=0,20,IF(SUM(K566+L566=0),NA(),0.25))</f>
        <v>#N/A</v>
      </c>
      <c r="D566" s="321" t="e">
        <f aca="false">IF(graph!$E$2=0,20,IF(AND(B566&lt;graph!$E$10+graph!$E$32,B566&gt;graph!$E$10-graph!$E$32),0.25,NA()))</f>
        <v>#N/A</v>
      </c>
      <c r="K566" s="806" t="n">
        <f aca="false">IF(graph!$E$20=0,0,IF(graph!$E$2=0,20,IF(AND(B566&lt;graph!$E$20+graph!$E$32,B566&gt;graph!$E$20-graph!$E$32),0.25,0)))</f>
        <v>0</v>
      </c>
      <c r="L566" s="806" t="n">
        <f aca="false">IF(graph!$E$22=0,0,IF(graph!$E$2=0,20,IF(AND(B566&gt;graph!$E$22-graph!$E$32,B566&lt;graph!$E$22+graph!$E$32),0.25,0)))</f>
        <v>0</v>
      </c>
    </row>
    <row r="567" customFormat="false" ht="12.75" hidden="false" customHeight="false" outlineLevel="0" collapsed="false">
      <c r="B567" s="735" t="n">
        <f aca="false">IF(graph!$E$2=0,"",B566+graph!$E$32)</f>
        <v>22.3553535056137</v>
      </c>
      <c r="C567" s="805" t="e">
        <f aca="false">IF(graph!$E$2=0,20,IF(SUM(K567+L567=0),NA(),0.25))</f>
        <v>#N/A</v>
      </c>
      <c r="D567" s="321" t="e">
        <f aca="false">IF(graph!$E$2=0,20,IF(AND(B567&lt;graph!$E$10+graph!$E$32,B567&gt;graph!$E$10-graph!$E$32),0.25,NA()))</f>
        <v>#N/A</v>
      </c>
      <c r="K567" s="806" t="n">
        <f aca="false">IF(graph!$E$20=0,0,IF(graph!$E$2=0,20,IF(AND(B567&lt;graph!$E$20+graph!$E$32,B567&gt;graph!$E$20-graph!$E$32),0.25,0)))</f>
        <v>0</v>
      </c>
      <c r="L567" s="806" t="n">
        <f aca="false">IF(graph!$E$22=0,0,IF(graph!$E$2=0,20,IF(AND(B567&gt;graph!$E$22-graph!$E$32,B567&lt;graph!$E$22+graph!$E$32),0.25,0)))</f>
        <v>0</v>
      </c>
    </row>
    <row r="568" customFormat="false" ht="12.75" hidden="false" customHeight="false" outlineLevel="0" collapsed="false">
      <c r="B568" s="735" t="n">
        <f aca="false">IF(graph!$E$2=0,"",B567+graph!$E$32)</f>
        <v>22.3588452634164</v>
      </c>
      <c r="C568" s="805" t="e">
        <f aca="false">IF(graph!$E$2=0,20,IF(SUM(K568+L568=0),NA(),0.25))</f>
        <v>#N/A</v>
      </c>
      <c r="D568" s="321" t="e">
        <f aca="false">IF(graph!$E$2=0,20,IF(AND(B568&lt;graph!$E$10+graph!$E$32,B568&gt;graph!$E$10-graph!$E$32),0.25,NA()))</f>
        <v>#N/A</v>
      </c>
      <c r="K568" s="806" t="n">
        <f aca="false">IF(graph!$E$20=0,0,IF(graph!$E$2=0,20,IF(AND(B568&lt;graph!$E$20+graph!$E$32,B568&gt;graph!$E$20-graph!$E$32),0.25,0)))</f>
        <v>0</v>
      </c>
      <c r="L568" s="806" t="n">
        <f aca="false">IF(graph!$E$22=0,0,IF(graph!$E$2=0,20,IF(AND(B568&gt;graph!$E$22-graph!$E$32,B568&lt;graph!$E$22+graph!$E$32),0.25,0)))</f>
        <v>0</v>
      </c>
    </row>
    <row r="569" customFormat="false" ht="12.75" hidden="false" customHeight="false" outlineLevel="0" collapsed="false">
      <c r="B569" s="735" t="n">
        <f aca="false">IF(graph!$E$2=0,"",B568+graph!$E$32)</f>
        <v>22.3623370212191</v>
      </c>
      <c r="C569" s="805" t="e">
        <f aca="false">IF(graph!$E$2=0,20,IF(SUM(K569+L569=0),NA(),0.25))</f>
        <v>#N/A</v>
      </c>
      <c r="D569" s="321" t="e">
        <f aca="false">IF(graph!$E$2=0,20,IF(AND(B569&lt;graph!$E$10+graph!$E$32,B569&gt;graph!$E$10-graph!$E$32),0.25,NA()))</f>
        <v>#N/A</v>
      </c>
      <c r="K569" s="806" t="n">
        <f aca="false">IF(graph!$E$20=0,0,IF(graph!$E$2=0,20,IF(AND(B569&lt;graph!$E$20+graph!$E$32,B569&gt;graph!$E$20-graph!$E$32),0.25,0)))</f>
        <v>0</v>
      </c>
      <c r="L569" s="806" t="n">
        <f aca="false">IF(graph!$E$22=0,0,IF(graph!$E$2=0,20,IF(AND(B569&gt;graph!$E$22-graph!$E$32,B569&lt;graph!$E$22+graph!$E$32),0.25,0)))</f>
        <v>0</v>
      </c>
    </row>
    <row r="570" customFormat="false" ht="12.75" hidden="false" customHeight="false" outlineLevel="0" collapsed="false">
      <c r="B570" s="735" t="n">
        <f aca="false">IF(graph!$E$2=0,"",B569+graph!$E$32)</f>
        <v>22.3658287790218</v>
      </c>
      <c r="C570" s="805" t="e">
        <f aca="false">IF(graph!$E$2=0,20,IF(SUM(K570+L570=0),NA(),0.25))</f>
        <v>#N/A</v>
      </c>
      <c r="D570" s="321" t="e">
        <f aca="false">IF(graph!$E$2=0,20,IF(AND(B570&lt;graph!$E$10+graph!$E$32,B570&gt;graph!$E$10-graph!$E$32),0.25,NA()))</f>
        <v>#N/A</v>
      </c>
      <c r="K570" s="806" t="n">
        <f aca="false">IF(graph!$E$20=0,0,IF(graph!$E$2=0,20,IF(AND(B570&lt;graph!$E$20+graph!$E$32,B570&gt;graph!$E$20-graph!$E$32),0.25,0)))</f>
        <v>0</v>
      </c>
      <c r="L570" s="806" t="n">
        <f aca="false">IF(graph!$E$22=0,0,IF(graph!$E$2=0,20,IF(AND(B570&gt;graph!$E$22-graph!$E$32,B570&lt;graph!$E$22+graph!$E$32),0.25,0)))</f>
        <v>0</v>
      </c>
    </row>
    <row r="571" customFormat="false" ht="12.75" hidden="false" customHeight="false" outlineLevel="0" collapsed="false">
      <c r="B571" s="735" t="n">
        <f aca="false">IF(graph!$E$2=0,"",B570+graph!$E$32)</f>
        <v>22.3693205368245</v>
      </c>
      <c r="C571" s="805" t="e">
        <f aca="false">IF(graph!$E$2=0,20,IF(SUM(K571+L571=0),NA(),0.25))</f>
        <v>#N/A</v>
      </c>
      <c r="D571" s="321" t="e">
        <f aca="false">IF(graph!$E$2=0,20,IF(AND(B571&lt;graph!$E$10+graph!$E$32,B571&gt;graph!$E$10-graph!$E$32),0.25,NA()))</f>
        <v>#N/A</v>
      </c>
      <c r="K571" s="806" t="n">
        <f aca="false">IF(graph!$E$20=0,0,IF(graph!$E$2=0,20,IF(AND(B571&lt;graph!$E$20+graph!$E$32,B571&gt;graph!$E$20-graph!$E$32),0.25,0)))</f>
        <v>0</v>
      </c>
      <c r="L571" s="806" t="n">
        <f aca="false">IF(graph!$E$22=0,0,IF(graph!$E$2=0,20,IF(AND(B571&gt;graph!$E$22-graph!$E$32,B571&lt;graph!$E$22+graph!$E$32),0.25,0)))</f>
        <v>0</v>
      </c>
    </row>
    <row r="572" customFormat="false" ht="12.75" hidden="false" customHeight="false" outlineLevel="0" collapsed="false">
      <c r="B572" s="735" t="n">
        <f aca="false">IF(graph!$E$2=0,"",B571+graph!$E$32)</f>
        <v>22.3728122946272</v>
      </c>
      <c r="C572" s="805" t="e">
        <f aca="false">IF(graph!$E$2=0,20,IF(SUM(K572+L572=0),NA(),0.25))</f>
        <v>#N/A</v>
      </c>
      <c r="D572" s="321" t="e">
        <f aca="false">IF(graph!$E$2=0,20,IF(AND(B572&lt;graph!$E$10+graph!$E$32,B572&gt;graph!$E$10-graph!$E$32),0.25,NA()))</f>
        <v>#N/A</v>
      </c>
      <c r="K572" s="806" t="n">
        <f aca="false">IF(graph!$E$20=0,0,IF(graph!$E$2=0,20,IF(AND(B572&lt;graph!$E$20+graph!$E$32,B572&gt;graph!$E$20-graph!$E$32),0.25,0)))</f>
        <v>0</v>
      </c>
      <c r="L572" s="806" t="n">
        <f aca="false">IF(graph!$E$22=0,0,IF(graph!$E$2=0,20,IF(AND(B572&gt;graph!$E$22-graph!$E$32,B572&lt;graph!$E$22+graph!$E$32),0.25,0)))</f>
        <v>0</v>
      </c>
    </row>
    <row r="573" customFormat="false" ht="12.75" hidden="false" customHeight="false" outlineLevel="0" collapsed="false">
      <c r="B573" s="735" t="n">
        <f aca="false">IF(graph!$E$2=0,"",B572+graph!$E$32)</f>
        <v>22.3763040524299</v>
      </c>
      <c r="C573" s="805" t="e">
        <f aca="false">IF(graph!$E$2=0,20,IF(SUM(K573+L573=0),NA(),0.25))</f>
        <v>#N/A</v>
      </c>
      <c r="D573" s="321" t="e">
        <f aca="false">IF(graph!$E$2=0,20,IF(AND(B573&lt;graph!$E$10+graph!$E$32,B573&gt;graph!$E$10-graph!$E$32),0.25,NA()))</f>
        <v>#N/A</v>
      </c>
      <c r="K573" s="806" t="n">
        <f aca="false">IF(graph!$E$20=0,0,IF(graph!$E$2=0,20,IF(AND(B573&lt;graph!$E$20+graph!$E$32,B573&gt;graph!$E$20-graph!$E$32),0.25,0)))</f>
        <v>0</v>
      </c>
      <c r="L573" s="806" t="n">
        <f aca="false">IF(graph!$E$22=0,0,IF(graph!$E$2=0,20,IF(AND(B573&gt;graph!$E$22-graph!$E$32,B573&lt;graph!$E$22+graph!$E$32),0.25,0)))</f>
        <v>0</v>
      </c>
    </row>
    <row r="574" customFormat="false" ht="12.75" hidden="false" customHeight="false" outlineLevel="0" collapsed="false">
      <c r="B574" s="735" t="n">
        <f aca="false">IF(graph!$E$2=0,"",B573+graph!$E$32)</f>
        <v>22.3797958102326</v>
      </c>
      <c r="C574" s="805" t="e">
        <f aca="false">IF(graph!$E$2=0,20,IF(SUM(K574+L574=0),NA(),0.25))</f>
        <v>#N/A</v>
      </c>
      <c r="D574" s="321" t="e">
        <f aca="false">IF(graph!$E$2=0,20,IF(AND(B574&lt;graph!$E$10+graph!$E$32,B574&gt;graph!$E$10-graph!$E$32),0.25,NA()))</f>
        <v>#N/A</v>
      </c>
      <c r="K574" s="806" t="n">
        <f aca="false">IF(graph!$E$20=0,0,IF(graph!$E$2=0,20,IF(AND(B574&lt;graph!$E$20+graph!$E$32,B574&gt;graph!$E$20-graph!$E$32),0.25,0)))</f>
        <v>0</v>
      </c>
      <c r="L574" s="806" t="n">
        <f aca="false">IF(graph!$E$22=0,0,IF(graph!$E$2=0,20,IF(AND(B574&gt;graph!$E$22-graph!$E$32,B574&lt;graph!$E$22+graph!$E$32),0.25,0)))</f>
        <v>0</v>
      </c>
    </row>
    <row r="575" customFormat="false" ht="12.75" hidden="false" customHeight="false" outlineLevel="0" collapsed="false">
      <c r="B575" s="735" t="n">
        <f aca="false">IF(graph!$E$2=0,"",B574+graph!$E$32)</f>
        <v>22.3832875680353</v>
      </c>
      <c r="C575" s="805" t="e">
        <f aca="false">IF(graph!$E$2=0,20,IF(SUM(K575+L575=0),NA(),0.25))</f>
        <v>#N/A</v>
      </c>
      <c r="D575" s="321" t="e">
        <f aca="false">IF(graph!$E$2=0,20,IF(AND(B575&lt;graph!$E$10+graph!$E$32,B575&gt;graph!$E$10-graph!$E$32),0.25,NA()))</f>
        <v>#N/A</v>
      </c>
      <c r="K575" s="806" t="n">
        <f aca="false">IF(graph!$E$20=0,0,IF(graph!$E$2=0,20,IF(AND(B575&lt;graph!$E$20+graph!$E$32,B575&gt;graph!$E$20-graph!$E$32),0.25,0)))</f>
        <v>0</v>
      </c>
      <c r="L575" s="806" t="n">
        <f aca="false">IF(graph!$E$22=0,0,IF(graph!$E$2=0,20,IF(AND(B575&gt;graph!$E$22-graph!$E$32,B575&lt;graph!$E$22+graph!$E$32),0.25,0)))</f>
        <v>0</v>
      </c>
    </row>
    <row r="576" customFormat="false" ht="12.75" hidden="false" customHeight="false" outlineLevel="0" collapsed="false">
      <c r="B576" s="735" t="n">
        <f aca="false">IF(graph!$E$2=0,"",B575+graph!$E$32)</f>
        <v>22.386779325838</v>
      </c>
      <c r="C576" s="805" t="e">
        <f aca="false">IF(graph!$E$2=0,20,IF(SUM(K576+L576=0),NA(),0.25))</f>
        <v>#N/A</v>
      </c>
      <c r="D576" s="321" t="e">
        <f aca="false">IF(graph!$E$2=0,20,IF(AND(B576&lt;graph!$E$10+graph!$E$32,B576&gt;graph!$E$10-graph!$E$32),0.25,NA()))</f>
        <v>#N/A</v>
      </c>
      <c r="K576" s="806" t="n">
        <f aca="false">IF(graph!$E$20=0,0,IF(graph!$E$2=0,20,IF(AND(B576&lt;graph!$E$20+graph!$E$32,B576&gt;graph!$E$20-graph!$E$32),0.25,0)))</f>
        <v>0</v>
      </c>
      <c r="L576" s="806" t="n">
        <f aca="false">IF(graph!$E$22=0,0,IF(graph!$E$2=0,20,IF(AND(B576&gt;graph!$E$22-graph!$E$32,B576&lt;graph!$E$22+graph!$E$32),0.25,0)))</f>
        <v>0</v>
      </c>
    </row>
    <row r="577" customFormat="false" ht="12.75" hidden="false" customHeight="false" outlineLevel="0" collapsed="false">
      <c r="B577" s="735" t="n">
        <f aca="false">IF(graph!$E$2=0,"",B576+graph!$E$32)</f>
        <v>22.3902710836407</v>
      </c>
      <c r="C577" s="805" t="e">
        <f aca="false">IF(graph!$E$2=0,20,IF(SUM(K577+L577=0),NA(),0.25))</f>
        <v>#N/A</v>
      </c>
      <c r="D577" s="321" t="e">
        <f aca="false">IF(graph!$E$2=0,20,IF(AND(B577&lt;graph!$E$10+graph!$E$32,B577&gt;graph!$E$10-graph!$E$32),0.25,NA()))</f>
        <v>#N/A</v>
      </c>
      <c r="K577" s="806" t="n">
        <f aca="false">IF(graph!$E$20=0,0,IF(graph!$E$2=0,20,IF(AND(B577&lt;graph!$E$20+graph!$E$32,B577&gt;graph!$E$20-graph!$E$32),0.25,0)))</f>
        <v>0</v>
      </c>
      <c r="L577" s="806" t="n">
        <f aca="false">IF(graph!$E$22=0,0,IF(graph!$E$2=0,20,IF(AND(B577&gt;graph!$E$22-graph!$E$32,B577&lt;graph!$E$22+graph!$E$32),0.25,0)))</f>
        <v>0</v>
      </c>
    </row>
    <row r="578" customFormat="false" ht="12.75" hidden="false" customHeight="false" outlineLevel="0" collapsed="false">
      <c r="B578" s="735" t="n">
        <f aca="false">IF(graph!$E$2=0,"",B577+graph!$E$32)</f>
        <v>22.3937628414434</v>
      </c>
      <c r="C578" s="805" t="e">
        <f aca="false">IF(graph!$E$2=0,20,IF(SUM(K578+L578=0),NA(),0.25))</f>
        <v>#N/A</v>
      </c>
      <c r="D578" s="321" t="e">
        <f aca="false">IF(graph!$E$2=0,20,IF(AND(B578&lt;graph!$E$10+graph!$E$32,B578&gt;graph!$E$10-graph!$E$32),0.25,NA()))</f>
        <v>#N/A</v>
      </c>
      <c r="K578" s="806" t="n">
        <f aca="false">IF(graph!$E$20=0,0,IF(graph!$E$2=0,20,IF(AND(B578&lt;graph!$E$20+graph!$E$32,B578&gt;graph!$E$20-graph!$E$32),0.25,0)))</f>
        <v>0</v>
      </c>
      <c r="L578" s="806" t="n">
        <f aca="false">IF(graph!$E$22=0,0,IF(graph!$E$2=0,20,IF(AND(B578&gt;graph!$E$22-graph!$E$32,B578&lt;graph!$E$22+graph!$E$32),0.25,0)))</f>
        <v>0</v>
      </c>
    </row>
    <row r="579" customFormat="false" ht="12.75" hidden="false" customHeight="false" outlineLevel="0" collapsed="false">
      <c r="B579" s="735" t="n">
        <f aca="false">IF(graph!$E$2=0,"",B578+graph!$E$32)</f>
        <v>22.3972545992461</v>
      </c>
      <c r="C579" s="805" t="e">
        <f aca="false">IF(graph!$E$2=0,20,IF(SUM(K579+L579=0),NA(),0.25))</f>
        <v>#N/A</v>
      </c>
      <c r="D579" s="321" t="e">
        <f aca="false">IF(graph!$E$2=0,20,IF(AND(B579&lt;graph!$E$10+graph!$E$32,B579&gt;graph!$E$10-graph!$E$32),0.25,NA()))</f>
        <v>#N/A</v>
      </c>
      <c r="K579" s="806" t="n">
        <f aca="false">IF(graph!$E$20=0,0,IF(graph!$E$2=0,20,IF(AND(B579&lt;graph!$E$20+graph!$E$32,B579&gt;graph!$E$20-graph!$E$32),0.25,0)))</f>
        <v>0</v>
      </c>
      <c r="L579" s="806" t="n">
        <f aca="false">IF(graph!$E$22=0,0,IF(graph!$E$2=0,20,IF(AND(B579&gt;graph!$E$22-graph!$E$32,B579&lt;graph!$E$22+graph!$E$32),0.25,0)))</f>
        <v>0</v>
      </c>
    </row>
    <row r="580" customFormat="false" ht="12.75" hidden="false" customHeight="false" outlineLevel="0" collapsed="false">
      <c r="B580" s="735" t="n">
        <f aca="false">IF(graph!$E$2=0,"",B579+graph!$E$32)</f>
        <v>22.4007463570488</v>
      </c>
      <c r="C580" s="805" t="e">
        <f aca="false">IF(graph!$E$2=0,20,IF(SUM(K580+L580=0),NA(),0.25))</f>
        <v>#N/A</v>
      </c>
      <c r="D580" s="321" t="e">
        <f aca="false">IF(graph!$E$2=0,20,IF(AND(B580&lt;graph!$E$10+graph!$E$32,B580&gt;graph!$E$10-graph!$E$32),0.25,NA()))</f>
        <v>#N/A</v>
      </c>
      <c r="K580" s="806" t="n">
        <f aca="false">IF(graph!$E$20=0,0,IF(graph!$E$2=0,20,IF(AND(B580&lt;graph!$E$20+graph!$E$32,B580&gt;graph!$E$20-graph!$E$32),0.25,0)))</f>
        <v>0</v>
      </c>
      <c r="L580" s="806" t="n">
        <f aca="false">IF(graph!$E$22=0,0,IF(graph!$E$2=0,20,IF(AND(B580&gt;graph!$E$22-graph!$E$32,B580&lt;graph!$E$22+graph!$E$32),0.25,0)))</f>
        <v>0</v>
      </c>
    </row>
    <row r="581" customFormat="false" ht="12.75" hidden="false" customHeight="false" outlineLevel="0" collapsed="false">
      <c r="B581" s="735" t="n">
        <f aca="false">IF(graph!$E$2=0,"",B580+graph!$E$32)</f>
        <v>22.4042381148515</v>
      </c>
      <c r="C581" s="805" t="e">
        <f aca="false">IF(graph!$E$2=0,20,IF(SUM(K581+L581=0),NA(),0.25))</f>
        <v>#N/A</v>
      </c>
      <c r="D581" s="321" t="e">
        <f aca="false">IF(graph!$E$2=0,20,IF(AND(B581&lt;graph!$E$10+graph!$E$32,B581&gt;graph!$E$10-graph!$E$32),0.25,NA()))</f>
        <v>#N/A</v>
      </c>
      <c r="K581" s="806" t="n">
        <f aca="false">IF(graph!$E$20=0,0,IF(graph!$E$2=0,20,IF(AND(B581&lt;graph!$E$20+graph!$E$32,B581&gt;graph!$E$20-graph!$E$32),0.25,0)))</f>
        <v>0</v>
      </c>
      <c r="L581" s="806" t="n">
        <f aca="false">IF(graph!$E$22=0,0,IF(graph!$E$2=0,20,IF(AND(B581&gt;graph!$E$22-graph!$E$32,B581&lt;graph!$E$22+graph!$E$32),0.25,0)))</f>
        <v>0</v>
      </c>
    </row>
    <row r="582" customFormat="false" ht="12.75" hidden="false" customHeight="false" outlineLevel="0" collapsed="false">
      <c r="B582" s="735" t="n">
        <f aca="false">IF(graph!$E$2=0,"",B581+graph!$E$32)</f>
        <v>22.4077298726542</v>
      </c>
      <c r="C582" s="805" t="e">
        <f aca="false">IF(graph!$E$2=0,20,IF(SUM(K582+L582=0),NA(),0.25))</f>
        <v>#N/A</v>
      </c>
      <c r="D582" s="321" t="e">
        <f aca="false">IF(graph!$E$2=0,20,IF(AND(B582&lt;graph!$E$10+graph!$E$32,B582&gt;graph!$E$10-graph!$E$32),0.25,NA()))</f>
        <v>#N/A</v>
      </c>
      <c r="K582" s="806" t="n">
        <f aca="false">IF(graph!$E$20=0,0,IF(graph!$E$2=0,20,IF(AND(B582&lt;graph!$E$20+graph!$E$32,B582&gt;graph!$E$20-graph!$E$32),0.25,0)))</f>
        <v>0</v>
      </c>
      <c r="L582" s="806" t="n">
        <f aca="false">IF(graph!$E$22=0,0,IF(graph!$E$2=0,20,IF(AND(B582&gt;graph!$E$22-graph!$E$32,B582&lt;graph!$E$22+graph!$E$32),0.25,0)))</f>
        <v>0</v>
      </c>
    </row>
    <row r="583" customFormat="false" ht="12.75" hidden="false" customHeight="false" outlineLevel="0" collapsed="false">
      <c r="B583" s="735" t="n">
        <f aca="false">IF(graph!$E$2=0,"",B582+graph!$E$32)</f>
        <v>22.4112216304569</v>
      </c>
      <c r="C583" s="805" t="e">
        <f aca="false">IF(graph!$E$2=0,20,IF(SUM(K583+L583=0),NA(),0.25))</f>
        <v>#N/A</v>
      </c>
      <c r="D583" s="321" t="e">
        <f aca="false">IF(graph!$E$2=0,20,IF(AND(B583&lt;graph!$E$10+graph!$E$32,B583&gt;graph!$E$10-graph!$E$32),0.25,NA()))</f>
        <v>#N/A</v>
      </c>
      <c r="K583" s="806" t="n">
        <f aca="false">IF(graph!$E$20=0,0,IF(graph!$E$2=0,20,IF(AND(B583&lt;graph!$E$20+graph!$E$32,B583&gt;graph!$E$20-graph!$E$32),0.25,0)))</f>
        <v>0</v>
      </c>
      <c r="L583" s="806" t="n">
        <f aca="false">IF(graph!$E$22=0,0,IF(graph!$E$2=0,20,IF(AND(B583&gt;graph!$E$22-graph!$E$32,B583&lt;graph!$E$22+graph!$E$32),0.25,0)))</f>
        <v>0</v>
      </c>
    </row>
    <row r="584" customFormat="false" ht="12.75" hidden="false" customHeight="false" outlineLevel="0" collapsed="false">
      <c r="B584" s="735" t="n">
        <f aca="false">IF(graph!$E$2=0,"",B583+graph!$E$32)</f>
        <v>22.4147133882596</v>
      </c>
      <c r="C584" s="805" t="e">
        <f aca="false">IF(graph!$E$2=0,20,IF(SUM(K584+L584=0),NA(),0.25))</f>
        <v>#N/A</v>
      </c>
      <c r="D584" s="321" t="e">
        <f aca="false">IF(graph!$E$2=0,20,IF(AND(B584&lt;graph!$E$10+graph!$E$32,B584&gt;graph!$E$10-graph!$E$32),0.25,NA()))</f>
        <v>#N/A</v>
      </c>
      <c r="K584" s="806" t="n">
        <f aca="false">IF(graph!$E$20=0,0,IF(graph!$E$2=0,20,IF(AND(B584&lt;graph!$E$20+graph!$E$32,B584&gt;graph!$E$20-graph!$E$32),0.25,0)))</f>
        <v>0</v>
      </c>
      <c r="L584" s="806" t="n">
        <f aca="false">IF(graph!$E$22=0,0,IF(graph!$E$2=0,20,IF(AND(B584&gt;graph!$E$22-graph!$E$32,B584&lt;graph!$E$22+graph!$E$32),0.25,0)))</f>
        <v>0</v>
      </c>
    </row>
    <row r="585" customFormat="false" ht="12.75" hidden="false" customHeight="false" outlineLevel="0" collapsed="false">
      <c r="B585" s="735" t="n">
        <f aca="false">IF(graph!$E$2=0,"",B584+graph!$E$32)</f>
        <v>22.4182051460623</v>
      </c>
      <c r="C585" s="805" t="e">
        <f aca="false">IF(graph!$E$2=0,20,IF(SUM(K585+L585=0),NA(),0.25))</f>
        <v>#N/A</v>
      </c>
      <c r="D585" s="321" t="e">
        <f aca="false">IF(graph!$E$2=0,20,IF(AND(B585&lt;graph!$E$10+graph!$E$32,B585&gt;graph!$E$10-graph!$E$32),0.25,NA()))</f>
        <v>#N/A</v>
      </c>
      <c r="K585" s="806" t="n">
        <f aca="false">IF(graph!$E$20=0,0,IF(graph!$E$2=0,20,IF(AND(B585&lt;graph!$E$20+graph!$E$32,B585&gt;graph!$E$20-graph!$E$32),0.25,0)))</f>
        <v>0</v>
      </c>
      <c r="L585" s="806" t="n">
        <f aca="false">IF(graph!$E$22=0,0,IF(graph!$E$2=0,20,IF(AND(B585&gt;graph!$E$22-graph!$E$32,B585&lt;graph!$E$22+graph!$E$32),0.25,0)))</f>
        <v>0</v>
      </c>
    </row>
    <row r="586" customFormat="false" ht="12.75" hidden="false" customHeight="false" outlineLevel="0" collapsed="false">
      <c r="B586" s="735" t="n">
        <f aca="false">IF(graph!$E$2=0,"",B585+graph!$E$32)</f>
        <v>22.421696903865</v>
      </c>
      <c r="C586" s="805" t="e">
        <f aca="false">IF(graph!$E$2=0,20,IF(SUM(K586+L586=0),NA(),0.25))</f>
        <v>#N/A</v>
      </c>
      <c r="D586" s="321" t="e">
        <f aca="false">IF(graph!$E$2=0,20,IF(AND(B586&lt;graph!$E$10+graph!$E$32,B586&gt;graph!$E$10-graph!$E$32),0.25,NA()))</f>
        <v>#N/A</v>
      </c>
      <c r="K586" s="806" t="n">
        <f aca="false">IF(graph!$E$20=0,0,IF(graph!$E$2=0,20,IF(AND(B586&lt;graph!$E$20+graph!$E$32,B586&gt;graph!$E$20-graph!$E$32),0.25,0)))</f>
        <v>0</v>
      </c>
      <c r="L586" s="806" t="n">
        <f aca="false">IF(graph!$E$22=0,0,IF(graph!$E$2=0,20,IF(AND(B586&gt;graph!$E$22-graph!$E$32,B586&lt;graph!$E$22+graph!$E$32),0.25,0)))</f>
        <v>0</v>
      </c>
    </row>
    <row r="587" customFormat="false" ht="12.75" hidden="false" customHeight="false" outlineLevel="0" collapsed="false">
      <c r="B587" s="735" t="n">
        <f aca="false">IF(graph!$E$2=0,"",B586+graph!$E$32)</f>
        <v>22.4251886616677</v>
      </c>
      <c r="C587" s="805" t="e">
        <f aca="false">IF(graph!$E$2=0,20,IF(SUM(K587+L587=0),NA(),0.25))</f>
        <v>#N/A</v>
      </c>
      <c r="D587" s="321" t="e">
        <f aca="false">IF(graph!$E$2=0,20,IF(AND(B587&lt;graph!$E$10+graph!$E$32,B587&gt;graph!$E$10-graph!$E$32),0.25,NA()))</f>
        <v>#N/A</v>
      </c>
      <c r="K587" s="806" t="n">
        <f aca="false">IF(graph!$E$20=0,0,IF(graph!$E$2=0,20,IF(AND(B587&lt;graph!$E$20+graph!$E$32,B587&gt;graph!$E$20-graph!$E$32),0.25,0)))</f>
        <v>0</v>
      </c>
      <c r="L587" s="806" t="n">
        <f aca="false">IF(graph!$E$22=0,0,IF(graph!$E$2=0,20,IF(AND(B587&gt;graph!$E$22-graph!$E$32,B587&lt;graph!$E$22+graph!$E$32),0.25,0)))</f>
        <v>0</v>
      </c>
    </row>
    <row r="588" customFormat="false" ht="12.75" hidden="false" customHeight="false" outlineLevel="0" collapsed="false">
      <c r="B588" s="735" t="n">
        <f aca="false">IF(graph!$E$2=0,"",B587+graph!$E$32)</f>
        <v>22.4286804194704</v>
      </c>
      <c r="C588" s="805" t="e">
        <f aca="false">IF(graph!$E$2=0,20,IF(SUM(K588+L588=0),NA(),0.25))</f>
        <v>#N/A</v>
      </c>
      <c r="D588" s="321" t="e">
        <f aca="false">IF(graph!$E$2=0,20,IF(AND(B588&lt;graph!$E$10+graph!$E$32,B588&gt;graph!$E$10-graph!$E$32),0.25,NA()))</f>
        <v>#N/A</v>
      </c>
      <c r="K588" s="806" t="n">
        <f aca="false">IF(graph!$E$20=0,0,IF(graph!$E$2=0,20,IF(AND(B588&lt;graph!$E$20+graph!$E$32,B588&gt;graph!$E$20-graph!$E$32),0.25,0)))</f>
        <v>0</v>
      </c>
      <c r="L588" s="806" t="n">
        <f aca="false">IF(graph!$E$22=0,0,IF(graph!$E$2=0,20,IF(AND(B588&gt;graph!$E$22-graph!$E$32,B588&lt;graph!$E$22+graph!$E$32),0.25,0)))</f>
        <v>0</v>
      </c>
    </row>
    <row r="589" customFormat="false" ht="12.75" hidden="false" customHeight="false" outlineLevel="0" collapsed="false">
      <c r="B589" s="735" t="n">
        <f aca="false">IF(graph!$E$2=0,"",B588+graph!$E$32)</f>
        <v>22.4321721772731</v>
      </c>
      <c r="C589" s="805" t="e">
        <f aca="false">IF(graph!$E$2=0,20,IF(SUM(K589+L589=0),NA(),0.25))</f>
        <v>#N/A</v>
      </c>
      <c r="D589" s="321" t="e">
        <f aca="false">IF(graph!$E$2=0,20,IF(AND(B589&lt;graph!$E$10+graph!$E$32,B589&gt;graph!$E$10-graph!$E$32),0.25,NA()))</f>
        <v>#N/A</v>
      </c>
      <c r="K589" s="806" t="n">
        <f aca="false">IF(graph!$E$20=0,0,IF(graph!$E$2=0,20,IF(AND(B589&lt;graph!$E$20+graph!$E$32,B589&gt;graph!$E$20-graph!$E$32),0.25,0)))</f>
        <v>0</v>
      </c>
      <c r="L589" s="806" t="n">
        <f aca="false">IF(graph!$E$22=0,0,IF(graph!$E$2=0,20,IF(AND(B589&gt;graph!$E$22-graph!$E$32,B589&lt;graph!$E$22+graph!$E$32),0.25,0)))</f>
        <v>0</v>
      </c>
    </row>
    <row r="590" customFormat="false" ht="12.75" hidden="false" customHeight="false" outlineLevel="0" collapsed="false">
      <c r="B590" s="735" t="n">
        <f aca="false">IF(graph!$E$2=0,"",B589+graph!$E$32)</f>
        <v>22.4356639350758</v>
      </c>
      <c r="C590" s="805" t="e">
        <f aca="false">IF(graph!$E$2=0,20,IF(SUM(K590+L590=0),NA(),0.25))</f>
        <v>#N/A</v>
      </c>
      <c r="D590" s="321" t="e">
        <f aca="false">IF(graph!$E$2=0,20,IF(AND(B590&lt;graph!$E$10+graph!$E$32,B590&gt;graph!$E$10-graph!$E$32),0.25,NA()))</f>
        <v>#N/A</v>
      </c>
      <c r="K590" s="806" t="n">
        <f aca="false">IF(graph!$E$20=0,0,IF(graph!$E$2=0,20,IF(AND(B590&lt;graph!$E$20+graph!$E$32,B590&gt;graph!$E$20-graph!$E$32),0.25,0)))</f>
        <v>0</v>
      </c>
      <c r="L590" s="806" t="n">
        <f aca="false">IF(graph!$E$22=0,0,IF(graph!$E$2=0,20,IF(AND(B590&gt;graph!$E$22-graph!$E$32,B590&lt;graph!$E$22+graph!$E$32),0.25,0)))</f>
        <v>0</v>
      </c>
    </row>
    <row r="591" customFormat="false" ht="12.75" hidden="false" customHeight="false" outlineLevel="0" collapsed="false">
      <c r="B591" s="735" t="n">
        <f aca="false">IF(graph!$E$2=0,"",B590+graph!$E$32)</f>
        <v>22.4391556928785</v>
      </c>
      <c r="C591" s="805" t="e">
        <f aca="false">IF(graph!$E$2=0,20,IF(SUM(K591+L591=0),NA(),0.25))</f>
        <v>#N/A</v>
      </c>
      <c r="D591" s="321" t="e">
        <f aca="false">IF(graph!$E$2=0,20,IF(AND(B591&lt;graph!$E$10+graph!$E$32,B591&gt;graph!$E$10-graph!$E$32),0.25,NA()))</f>
        <v>#N/A</v>
      </c>
      <c r="K591" s="806" t="n">
        <f aca="false">IF(graph!$E$20=0,0,IF(graph!$E$2=0,20,IF(AND(B591&lt;graph!$E$20+graph!$E$32,B591&gt;graph!$E$20-graph!$E$32),0.25,0)))</f>
        <v>0</v>
      </c>
      <c r="L591" s="806" t="n">
        <f aca="false">IF(graph!$E$22=0,0,IF(graph!$E$2=0,20,IF(AND(B591&gt;graph!$E$22-graph!$E$32,B591&lt;graph!$E$22+graph!$E$32),0.25,0)))</f>
        <v>0</v>
      </c>
    </row>
    <row r="592" customFormat="false" ht="12.75" hidden="false" customHeight="false" outlineLevel="0" collapsed="false">
      <c r="B592" s="735" t="n">
        <f aca="false">IF(graph!$E$2=0,"",B591+graph!$E$32)</f>
        <v>22.4426474506812</v>
      </c>
      <c r="C592" s="805" t="e">
        <f aca="false">IF(graph!$E$2=0,20,IF(SUM(K592+L592=0),NA(),0.25))</f>
        <v>#N/A</v>
      </c>
      <c r="D592" s="321" t="e">
        <f aca="false">IF(graph!$E$2=0,20,IF(AND(B592&lt;graph!$E$10+graph!$E$32,B592&gt;graph!$E$10-graph!$E$32),0.25,NA()))</f>
        <v>#N/A</v>
      </c>
      <c r="K592" s="806" t="n">
        <f aca="false">IF(graph!$E$20=0,0,IF(graph!$E$2=0,20,IF(AND(B592&lt;graph!$E$20+graph!$E$32,B592&gt;graph!$E$20-graph!$E$32),0.25,0)))</f>
        <v>0</v>
      </c>
      <c r="L592" s="806" t="n">
        <f aca="false">IF(graph!$E$22=0,0,IF(graph!$E$2=0,20,IF(AND(B592&gt;graph!$E$22-graph!$E$32,B592&lt;graph!$E$22+graph!$E$32),0.25,0)))</f>
        <v>0</v>
      </c>
    </row>
    <row r="593" customFormat="false" ht="12.75" hidden="false" customHeight="false" outlineLevel="0" collapsed="false">
      <c r="B593" s="735" t="n">
        <f aca="false">IF(graph!$E$2=0,"",B592+graph!$E$32)</f>
        <v>22.4461392084839</v>
      </c>
      <c r="C593" s="805" t="e">
        <f aca="false">IF(graph!$E$2=0,20,IF(SUM(K593+L593=0),NA(),0.25))</f>
        <v>#N/A</v>
      </c>
      <c r="D593" s="321" t="e">
        <f aca="false">IF(graph!$E$2=0,20,IF(AND(B593&lt;graph!$E$10+graph!$E$32,B593&gt;graph!$E$10-graph!$E$32),0.25,NA()))</f>
        <v>#N/A</v>
      </c>
      <c r="K593" s="806" t="n">
        <f aca="false">IF(graph!$E$20=0,0,IF(graph!$E$2=0,20,IF(AND(B593&lt;graph!$E$20+graph!$E$32,B593&gt;graph!$E$20-graph!$E$32),0.25,0)))</f>
        <v>0</v>
      </c>
      <c r="L593" s="806" t="n">
        <f aca="false">IF(graph!$E$22=0,0,IF(graph!$E$2=0,20,IF(AND(B593&gt;graph!$E$22-graph!$E$32,B593&lt;graph!$E$22+graph!$E$32),0.25,0)))</f>
        <v>0</v>
      </c>
    </row>
    <row r="594" customFormat="false" ht="12.75" hidden="false" customHeight="false" outlineLevel="0" collapsed="false">
      <c r="B594" s="735" t="n">
        <f aca="false">IF(graph!$E$2=0,"",B593+graph!$E$32)</f>
        <v>22.4496309662866</v>
      </c>
      <c r="C594" s="805" t="e">
        <f aca="false">IF(graph!$E$2=0,20,IF(SUM(K594+L594=0),NA(),0.25))</f>
        <v>#N/A</v>
      </c>
      <c r="D594" s="321" t="e">
        <f aca="false">IF(graph!$E$2=0,20,IF(AND(B594&lt;graph!$E$10+graph!$E$32,B594&gt;graph!$E$10-graph!$E$32),0.25,NA()))</f>
        <v>#N/A</v>
      </c>
      <c r="K594" s="806" t="n">
        <f aca="false">IF(graph!$E$20=0,0,IF(graph!$E$2=0,20,IF(AND(B594&lt;graph!$E$20+graph!$E$32,B594&gt;graph!$E$20-graph!$E$32),0.25,0)))</f>
        <v>0</v>
      </c>
      <c r="L594" s="806" t="n">
        <f aca="false">IF(graph!$E$22=0,0,IF(graph!$E$2=0,20,IF(AND(B594&gt;graph!$E$22-graph!$E$32,B594&lt;graph!$E$22+graph!$E$32),0.25,0)))</f>
        <v>0</v>
      </c>
    </row>
    <row r="595" customFormat="false" ht="12.75" hidden="false" customHeight="false" outlineLevel="0" collapsed="false">
      <c r="B595" s="735" t="n">
        <f aca="false">IF(graph!$E$2=0,"",B594+graph!$E$32)</f>
        <v>22.4531227240893</v>
      </c>
      <c r="C595" s="805" t="e">
        <f aca="false">IF(graph!$E$2=0,20,IF(SUM(K595+L595=0),NA(),0.25))</f>
        <v>#N/A</v>
      </c>
      <c r="D595" s="321" t="e">
        <f aca="false">IF(graph!$E$2=0,20,IF(AND(B595&lt;graph!$E$10+graph!$E$32,B595&gt;graph!$E$10-graph!$E$32),0.25,NA()))</f>
        <v>#N/A</v>
      </c>
      <c r="K595" s="806" t="n">
        <f aca="false">IF(graph!$E$20=0,0,IF(graph!$E$2=0,20,IF(AND(B595&lt;graph!$E$20+graph!$E$32,B595&gt;graph!$E$20-graph!$E$32),0.25,0)))</f>
        <v>0</v>
      </c>
      <c r="L595" s="806" t="n">
        <f aca="false">IF(graph!$E$22=0,0,IF(graph!$E$2=0,20,IF(AND(B595&gt;graph!$E$22-graph!$E$32,B595&lt;graph!$E$22+graph!$E$32),0.25,0)))</f>
        <v>0</v>
      </c>
    </row>
    <row r="596" customFormat="false" ht="12.75" hidden="false" customHeight="false" outlineLevel="0" collapsed="false">
      <c r="B596" s="735" t="n">
        <f aca="false">IF(graph!$E$2=0,"",B595+graph!$E$32)</f>
        <v>22.456614481892</v>
      </c>
      <c r="C596" s="805" t="e">
        <f aca="false">IF(graph!$E$2=0,20,IF(SUM(K596+L596=0),NA(),0.25))</f>
        <v>#N/A</v>
      </c>
      <c r="D596" s="321" t="e">
        <f aca="false">IF(graph!$E$2=0,20,IF(AND(B596&lt;graph!$E$10+graph!$E$32,B596&gt;graph!$E$10-graph!$E$32),0.25,NA()))</f>
        <v>#N/A</v>
      </c>
      <c r="K596" s="806" t="n">
        <f aca="false">IF(graph!$E$20=0,0,IF(graph!$E$2=0,20,IF(AND(B596&lt;graph!$E$20+graph!$E$32,B596&gt;graph!$E$20-graph!$E$32),0.25,0)))</f>
        <v>0</v>
      </c>
      <c r="L596" s="806" t="n">
        <f aca="false">IF(graph!$E$22=0,0,IF(graph!$E$2=0,20,IF(AND(B596&gt;graph!$E$22-graph!$E$32,B596&lt;graph!$E$22+graph!$E$32),0.25,0)))</f>
        <v>0</v>
      </c>
    </row>
    <row r="597" customFormat="false" ht="12.75" hidden="false" customHeight="false" outlineLevel="0" collapsed="false">
      <c r="B597" s="735" t="n">
        <f aca="false">IF(graph!$E$2=0,"",B596+graph!$E$32)</f>
        <v>22.4601062396947</v>
      </c>
      <c r="C597" s="805" t="e">
        <f aca="false">IF(graph!$E$2=0,20,IF(SUM(K597+L597=0),NA(),0.25))</f>
        <v>#N/A</v>
      </c>
      <c r="D597" s="321" t="e">
        <f aca="false">IF(graph!$E$2=0,20,IF(AND(B597&lt;graph!$E$10+graph!$E$32,B597&gt;graph!$E$10-graph!$E$32),0.25,NA()))</f>
        <v>#N/A</v>
      </c>
      <c r="K597" s="806" t="n">
        <f aca="false">IF(graph!$E$20=0,0,IF(graph!$E$2=0,20,IF(AND(B597&lt;graph!$E$20+graph!$E$32,B597&gt;graph!$E$20-graph!$E$32),0.25,0)))</f>
        <v>0</v>
      </c>
      <c r="L597" s="806" t="n">
        <f aca="false">IF(graph!$E$22=0,0,IF(graph!$E$2=0,20,IF(AND(B597&gt;graph!$E$22-graph!$E$32,B597&lt;graph!$E$22+graph!$E$32),0.25,0)))</f>
        <v>0</v>
      </c>
    </row>
    <row r="598" customFormat="false" ht="12.75" hidden="false" customHeight="false" outlineLevel="0" collapsed="false">
      <c r="B598" s="735" t="n">
        <f aca="false">IF(graph!$E$2=0,"",B597+graph!$E$32)</f>
        <v>22.4635979974974</v>
      </c>
      <c r="C598" s="805" t="e">
        <f aca="false">IF(graph!$E$2=0,20,IF(SUM(K598+L598=0),NA(),0.25))</f>
        <v>#N/A</v>
      </c>
      <c r="D598" s="321" t="e">
        <f aca="false">IF(graph!$E$2=0,20,IF(AND(B598&lt;graph!$E$10+graph!$E$32,B598&gt;graph!$E$10-graph!$E$32),0.25,NA()))</f>
        <v>#N/A</v>
      </c>
      <c r="K598" s="806" t="n">
        <f aca="false">IF(graph!$E$20=0,0,IF(graph!$E$2=0,20,IF(AND(B598&lt;graph!$E$20+graph!$E$32,B598&gt;graph!$E$20-graph!$E$32),0.25,0)))</f>
        <v>0</v>
      </c>
      <c r="L598" s="806" t="n">
        <f aca="false">IF(graph!$E$22=0,0,IF(graph!$E$2=0,20,IF(AND(B598&gt;graph!$E$22-graph!$E$32,B598&lt;graph!$E$22+graph!$E$32),0.25,0)))</f>
        <v>0</v>
      </c>
    </row>
    <row r="599" customFormat="false" ht="12.75" hidden="false" customHeight="false" outlineLevel="0" collapsed="false">
      <c r="B599" s="735" t="n">
        <f aca="false">IF(graph!$E$2=0,"",B598+graph!$E$32)</f>
        <v>22.4670897553001</v>
      </c>
      <c r="C599" s="805" t="e">
        <f aca="false">IF(graph!$E$2=0,20,IF(SUM(K599+L599=0),NA(),0.25))</f>
        <v>#N/A</v>
      </c>
      <c r="D599" s="321" t="e">
        <f aca="false">IF(graph!$E$2=0,20,IF(AND(B599&lt;graph!$E$10+graph!$E$32,B599&gt;graph!$E$10-graph!$E$32),0.25,NA()))</f>
        <v>#N/A</v>
      </c>
      <c r="K599" s="806" t="n">
        <f aca="false">IF(graph!$E$20=0,0,IF(graph!$E$2=0,20,IF(AND(B599&lt;graph!$E$20+graph!$E$32,B599&gt;graph!$E$20-graph!$E$32),0.25,0)))</f>
        <v>0</v>
      </c>
      <c r="L599" s="806" t="n">
        <f aca="false">IF(graph!$E$22=0,0,IF(graph!$E$2=0,20,IF(AND(B599&gt;graph!$E$22-graph!$E$32,B599&lt;graph!$E$22+graph!$E$32),0.25,0)))</f>
        <v>0</v>
      </c>
    </row>
    <row r="600" customFormat="false" ht="12.75" hidden="false" customHeight="false" outlineLevel="0" collapsed="false">
      <c r="B600" s="735" t="n">
        <f aca="false">IF(graph!$E$2=0,"",B599+graph!$E$32)</f>
        <v>22.4705815131028</v>
      </c>
      <c r="C600" s="805" t="e">
        <f aca="false">IF(graph!$E$2=0,20,IF(SUM(K600+L600=0),NA(),0.25))</f>
        <v>#N/A</v>
      </c>
      <c r="D600" s="321" t="e">
        <f aca="false">IF(graph!$E$2=0,20,IF(AND(B600&lt;graph!$E$10+graph!$E$32,B600&gt;graph!$E$10-graph!$E$32),0.25,NA()))</f>
        <v>#N/A</v>
      </c>
      <c r="K600" s="806" t="n">
        <f aca="false">IF(graph!$E$20=0,0,IF(graph!$E$2=0,20,IF(AND(B600&lt;graph!$E$20+graph!$E$32,B600&gt;graph!$E$20-graph!$E$32),0.25,0)))</f>
        <v>0</v>
      </c>
      <c r="L600" s="806" t="n">
        <f aca="false">IF(graph!$E$22=0,0,IF(graph!$E$2=0,20,IF(AND(B600&gt;graph!$E$22-graph!$E$32,B600&lt;graph!$E$22+graph!$E$32),0.25,0)))</f>
        <v>0</v>
      </c>
    </row>
    <row r="601" customFormat="false" ht="12.75" hidden="false" customHeight="false" outlineLevel="0" collapsed="false">
      <c r="B601" s="735" t="n">
        <f aca="false">IF(graph!$E$2=0,"",B600+graph!$E$32)</f>
        <v>22.4740732709055</v>
      </c>
      <c r="C601" s="805" t="e">
        <f aca="false">IF(graph!$E$2=0,20,IF(SUM(K601+L601=0),NA(),0.25))</f>
        <v>#N/A</v>
      </c>
      <c r="D601" s="321" t="e">
        <f aca="false">IF(graph!$E$2=0,20,IF(AND(B601&lt;graph!$E$10+graph!$E$32,B601&gt;graph!$E$10-graph!$E$32),0.25,NA()))</f>
        <v>#N/A</v>
      </c>
      <c r="K601" s="806" t="n">
        <f aca="false">IF(graph!$E$20=0,0,IF(graph!$E$2=0,20,IF(AND(B601&lt;graph!$E$20+graph!$E$32,B601&gt;graph!$E$20-graph!$E$32),0.25,0)))</f>
        <v>0</v>
      </c>
      <c r="L601" s="806" t="n">
        <f aca="false">IF(graph!$E$22=0,0,IF(graph!$E$2=0,20,IF(AND(B601&gt;graph!$E$22-graph!$E$32,B601&lt;graph!$E$22+graph!$E$32),0.25,0)))</f>
        <v>0</v>
      </c>
    </row>
    <row r="602" customFormat="false" ht="12.75" hidden="false" customHeight="false" outlineLevel="0" collapsed="false">
      <c r="B602" s="735" t="n">
        <f aca="false">IF(graph!$E$2=0,"",B601+graph!$E$32)</f>
        <v>22.4775650287082</v>
      </c>
      <c r="C602" s="805" t="e">
        <f aca="false">IF(graph!$E$2=0,20,IF(SUM(K602+L602=0),NA(),0.25))</f>
        <v>#N/A</v>
      </c>
      <c r="D602" s="321" t="e">
        <f aca="false">IF(graph!$E$2=0,20,IF(AND(B602&lt;graph!$E$10+graph!$E$32,B602&gt;graph!$E$10-graph!$E$32),0.25,NA()))</f>
        <v>#N/A</v>
      </c>
      <c r="K602" s="806" t="n">
        <f aca="false">IF(graph!$E$20=0,0,IF(graph!$E$2=0,20,IF(AND(B602&lt;graph!$E$20+graph!$E$32,B602&gt;graph!$E$20-graph!$E$32),0.25,0)))</f>
        <v>0</v>
      </c>
      <c r="L602" s="806" t="n">
        <f aca="false">IF(graph!$E$22=0,0,IF(graph!$E$2=0,20,IF(AND(B602&gt;graph!$E$22-graph!$E$32,B602&lt;graph!$E$22+graph!$E$32),0.25,0)))</f>
        <v>0</v>
      </c>
    </row>
    <row r="603" customFormat="false" ht="12.75" hidden="false" customHeight="false" outlineLevel="0" collapsed="false">
      <c r="B603" s="735" t="n">
        <f aca="false">IF(graph!$E$2=0,"",B602+graph!$E$32)</f>
        <v>22.481056786511</v>
      </c>
      <c r="C603" s="805" t="e">
        <f aca="false">IF(graph!$E$2=0,20,IF(SUM(K603+L603=0),NA(),0.25))</f>
        <v>#N/A</v>
      </c>
      <c r="D603" s="321" t="e">
        <f aca="false">IF(graph!$E$2=0,20,IF(AND(B603&lt;graph!$E$10+graph!$E$32,B603&gt;graph!$E$10-graph!$E$32),0.25,NA()))</f>
        <v>#N/A</v>
      </c>
      <c r="K603" s="806" t="n">
        <f aca="false">IF(graph!$E$20=0,0,IF(graph!$E$2=0,20,IF(AND(B603&lt;graph!$E$20+graph!$E$32,B603&gt;graph!$E$20-graph!$E$32),0.25,0)))</f>
        <v>0</v>
      </c>
      <c r="L603" s="806" t="n">
        <f aca="false">IF(graph!$E$22=0,0,IF(graph!$E$2=0,20,IF(AND(B603&gt;graph!$E$22-graph!$E$32,B603&lt;graph!$E$22+graph!$E$32),0.25,0)))</f>
        <v>0</v>
      </c>
    </row>
    <row r="604" customFormat="false" ht="12.75" hidden="false" customHeight="false" outlineLevel="0" collapsed="false">
      <c r="B604" s="735" t="n">
        <f aca="false">IF(graph!$E$2=0,"",B603+graph!$E$32)</f>
        <v>22.4845485443137</v>
      </c>
      <c r="C604" s="805" t="e">
        <f aca="false">IF(graph!$E$2=0,20,IF(SUM(K604+L604=0),NA(),0.25))</f>
        <v>#N/A</v>
      </c>
      <c r="D604" s="321" t="e">
        <f aca="false">IF(graph!$E$2=0,20,IF(AND(B604&lt;graph!$E$10+graph!$E$32,B604&gt;graph!$E$10-graph!$E$32),0.25,NA()))</f>
        <v>#N/A</v>
      </c>
      <c r="K604" s="806" t="n">
        <f aca="false">IF(graph!$E$20=0,0,IF(graph!$E$2=0,20,IF(AND(B604&lt;graph!$E$20+graph!$E$32,B604&gt;graph!$E$20-graph!$E$32),0.25,0)))</f>
        <v>0</v>
      </c>
      <c r="L604" s="806" t="n">
        <f aca="false">IF(graph!$E$22=0,0,IF(graph!$E$2=0,20,IF(AND(B604&gt;graph!$E$22-graph!$E$32,B604&lt;graph!$E$22+graph!$E$32),0.25,0)))</f>
        <v>0</v>
      </c>
    </row>
    <row r="605" customFormat="false" ht="12.75" hidden="false" customHeight="false" outlineLevel="0" collapsed="false">
      <c r="B605" s="735" t="n">
        <f aca="false">IF(graph!$E$2=0,"",B604+graph!$E$32)</f>
        <v>22.4880403021164</v>
      </c>
      <c r="C605" s="805" t="e">
        <f aca="false">IF(graph!$E$2=0,20,IF(SUM(K605+L605=0),NA(),0.25))</f>
        <v>#N/A</v>
      </c>
      <c r="D605" s="321" t="e">
        <f aca="false">IF(graph!$E$2=0,20,IF(AND(B605&lt;graph!$E$10+graph!$E$32,B605&gt;graph!$E$10-graph!$E$32),0.25,NA()))</f>
        <v>#N/A</v>
      </c>
      <c r="K605" s="806" t="n">
        <f aca="false">IF(graph!$E$20=0,0,IF(graph!$E$2=0,20,IF(AND(B605&lt;graph!$E$20+graph!$E$32,B605&gt;graph!$E$20-graph!$E$32),0.25,0)))</f>
        <v>0</v>
      </c>
      <c r="L605" s="806" t="n">
        <f aca="false">IF(graph!$E$22=0,0,IF(graph!$E$2=0,20,IF(AND(B605&gt;graph!$E$22-graph!$E$32,B605&lt;graph!$E$22+graph!$E$32),0.25,0)))</f>
        <v>0</v>
      </c>
    </row>
    <row r="606" customFormat="false" ht="12.75" hidden="false" customHeight="false" outlineLevel="0" collapsed="false">
      <c r="B606" s="735" t="n">
        <f aca="false">IF(graph!$E$2=0,"",B605+graph!$E$32)</f>
        <v>22.4915320599191</v>
      </c>
      <c r="C606" s="805" t="e">
        <f aca="false">IF(graph!$E$2=0,20,IF(SUM(K606+L606=0),NA(),0.25))</f>
        <v>#N/A</v>
      </c>
      <c r="D606" s="321" t="e">
        <f aca="false">IF(graph!$E$2=0,20,IF(AND(B606&lt;graph!$E$10+graph!$E$32,B606&gt;graph!$E$10-graph!$E$32),0.25,NA()))</f>
        <v>#N/A</v>
      </c>
      <c r="K606" s="806" t="n">
        <f aca="false">IF(graph!$E$20=0,0,IF(graph!$E$2=0,20,IF(AND(B606&lt;graph!$E$20+graph!$E$32,B606&gt;graph!$E$20-graph!$E$32),0.25,0)))</f>
        <v>0</v>
      </c>
      <c r="L606" s="806" t="n">
        <f aca="false">IF(graph!$E$22=0,0,IF(graph!$E$2=0,20,IF(AND(B606&gt;graph!$E$22-graph!$E$32,B606&lt;graph!$E$22+graph!$E$32),0.25,0)))</f>
        <v>0</v>
      </c>
    </row>
    <row r="607" customFormat="false" ht="12.75" hidden="false" customHeight="false" outlineLevel="0" collapsed="false">
      <c r="B607" s="735" t="n">
        <f aca="false">IF(graph!$E$2=0,"",B606+graph!$E$32)</f>
        <v>22.4950238177218</v>
      </c>
      <c r="C607" s="805" t="e">
        <f aca="false">IF(graph!$E$2=0,20,IF(SUM(K607+L607=0),NA(),0.25))</f>
        <v>#N/A</v>
      </c>
      <c r="D607" s="321" t="e">
        <f aca="false">IF(graph!$E$2=0,20,IF(AND(B607&lt;graph!$E$10+graph!$E$32,B607&gt;graph!$E$10-graph!$E$32),0.25,NA()))</f>
        <v>#N/A</v>
      </c>
      <c r="K607" s="806" t="n">
        <f aca="false">IF(graph!$E$20=0,0,IF(graph!$E$2=0,20,IF(AND(B607&lt;graph!$E$20+graph!$E$32,B607&gt;graph!$E$20-graph!$E$32),0.25,0)))</f>
        <v>0</v>
      </c>
      <c r="L607" s="806" t="n">
        <f aca="false">IF(graph!$E$22=0,0,IF(graph!$E$2=0,20,IF(AND(B607&gt;graph!$E$22-graph!$E$32,B607&lt;graph!$E$22+graph!$E$32),0.25,0)))</f>
        <v>0</v>
      </c>
    </row>
    <row r="608" customFormat="false" ht="12.75" hidden="false" customHeight="false" outlineLevel="0" collapsed="false">
      <c r="B608" s="735" t="n">
        <f aca="false">IF(graph!$E$2=0,"",B607+graph!$E$32)</f>
        <v>22.4985155755245</v>
      </c>
      <c r="C608" s="805" t="e">
        <f aca="false">IF(graph!$E$2=0,20,IF(SUM(K608+L608=0),NA(),0.25))</f>
        <v>#N/A</v>
      </c>
      <c r="D608" s="321" t="e">
        <f aca="false">IF(graph!$E$2=0,20,IF(AND(B608&lt;graph!$E$10+graph!$E$32,B608&gt;graph!$E$10-graph!$E$32),0.25,NA()))</f>
        <v>#N/A</v>
      </c>
      <c r="K608" s="806" t="n">
        <f aca="false">IF(graph!$E$20=0,0,IF(graph!$E$2=0,20,IF(AND(B608&lt;graph!$E$20+graph!$E$32,B608&gt;graph!$E$20-graph!$E$32),0.25,0)))</f>
        <v>0</v>
      </c>
      <c r="L608" s="806" t="n">
        <f aca="false">IF(graph!$E$22=0,0,IF(graph!$E$2=0,20,IF(AND(B608&gt;graph!$E$22-graph!$E$32,B608&lt;graph!$E$22+graph!$E$32),0.25,0)))</f>
        <v>0</v>
      </c>
    </row>
    <row r="609" customFormat="false" ht="12.75" hidden="false" customHeight="false" outlineLevel="0" collapsed="false">
      <c r="B609" s="735" t="n">
        <f aca="false">IF(graph!$E$2=0,"",B608+graph!$E$32)</f>
        <v>22.5020073333272</v>
      </c>
      <c r="C609" s="805" t="e">
        <f aca="false">IF(graph!$E$2=0,20,IF(SUM(K609+L609=0),NA(),0.25))</f>
        <v>#N/A</v>
      </c>
      <c r="D609" s="321" t="e">
        <f aca="false">IF(graph!$E$2=0,20,IF(AND(B609&lt;graph!$E$10+graph!$E$32,B609&gt;graph!$E$10-graph!$E$32),0.25,NA()))</f>
        <v>#N/A</v>
      </c>
      <c r="K609" s="806" t="n">
        <f aca="false">IF(graph!$E$20=0,0,IF(graph!$E$2=0,20,IF(AND(B609&lt;graph!$E$20+graph!$E$32,B609&gt;graph!$E$20-graph!$E$32),0.25,0)))</f>
        <v>0</v>
      </c>
      <c r="L609" s="806" t="n">
        <f aca="false">IF(graph!$E$22=0,0,IF(graph!$E$2=0,20,IF(AND(B609&gt;graph!$E$22-graph!$E$32,B609&lt;graph!$E$22+graph!$E$32),0.25,0)))</f>
        <v>0</v>
      </c>
    </row>
    <row r="610" customFormat="false" ht="12.75" hidden="false" customHeight="false" outlineLevel="0" collapsed="false">
      <c r="B610" s="735" t="n">
        <f aca="false">IF(graph!$E$2=0,"",B609+graph!$E$32)</f>
        <v>22.5054990911299</v>
      </c>
      <c r="C610" s="805" t="e">
        <f aca="false">IF(graph!$E$2=0,20,IF(SUM(K610+L610=0),NA(),0.25))</f>
        <v>#N/A</v>
      </c>
      <c r="D610" s="321" t="e">
        <f aca="false">IF(graph!$E$2=0,20,IF(AND(B610&lt;graph!$E$10+graph!$E$32,B610&gt;graph!$E$10-graph!$E$32),0.25,NA()))</f>
        <v>#N/A</v>
      </c>
      <c r="K610" s="806" t="n">
        <f aca="false">IF(graph!$E$20=0,0,IF(graph!$E$2=0,20,IF(AND(B610&lt;graph!$E$20+graph!$E$32,B610&gt;graph!$E$20-graph!$E$32),0.25,0)))</f>
        <v>0</v>
      </c>
      <c r="L610" s="806" t="n">
        <f aca="false">IF(graph!$E$22=0,0,IF(graph!$E$2=0,20,IF(AND(B610&gt;graph!$E$22-graph!$E$32,B610&lt;graph!$E$22+graph!$E$32),0.25,0)))</f>
        <v>0</v>
      </c>
    </row>
    <row r="611" customFormat="false" ht="12.75" hidden="false" customHeight="false" outlineLevel="0" collapsed="false">
      <c r="B611" s="735" t="n">
        <f aca="false">IF(graph!$E$2=0,"",B610+graph!$E$32)</f>
        <v>22.5089908489326</v>
      </c>
      <c r="C611" s="805" t="e">
        <f aca="false">IF(graph!$E$2=0,20,IF(SUM(K611+L611=0),NA(),0.25))</f>
        <v>#N/A</v>
      </c>
      <c r="D611" s="321" t="e">
        <f aca="false">IF(graph!$E$2=0,20,IF(AND(B611&lt;graph!$E$10+graph!$E$32,B611&gt;graph!$E$10-graph!$E$32),0.25,NA()))</f>
        <v>#N/A</v>
      </c>
      <c r="K611" s="806" t="n">
        <f aca="false">IF(graph!$E$20=0,0,IF(graph!$E$2=0,20,IF(AND(B611&lt;graph!$E$20+graph!$E$32,B611&gt;graph!$E$20-graph!$E$32),0.25,0)))</f>
        <v>0</v>
      </c>
      <c r="L611" s="806" t="n">
        <f aca="false">IF(graph!$E$22=0,0,IF(graph!$E$2=0,20,IF(AND(B611&gt;graph!$E$22-graph!$E$32,B611&lt;graph!$E$22+graph!$E$32),0.25,0)))</f>
        <v>0</v>
      </c>
    </row>
    <row r="612" customFormat="false" ht="12.75" hidden="false" customHeight="false" outlineLevel="0" collapsed="false">
      <c r="B612" s="735" t="n">
        <f aca="false">IF(graph!$E$2=0,"",B611+graph!$E$32)</f>
        <v>22.5124826067353</v>
      </c>
      <c r="C612" s="805" t="e">
        <f aca="false">IF(graph!$E$2=0,20,IF(SUM(K612+L612=0),NA(),0.25))</f>
        <v>#N/A</v>
      </c>
      <c r="D612" s="321" t="e">
        <f aca="false">IF(graph!$E$2=0,20,IF(AND(B612&lt;graph!$E$10+graph!$E$32,B612&gt;graph!$E$10-graph!$E$32),0.25,NA()))</f>
        <v>#N/A</v>
      </c>
      <c r="K612" s="806" t="n">
        <f aca="false">IF(graph!$E$20=0,0,IF(graph!$E$2=0,20,IF(AND(B612&lt;graph!$E$20+graph!$E$32,B612&gt;graph!$E$20-graph!$E$32),0.25,0)))</f>
        <v>0</v>
      </c>
      <c r="L612" s="806" t="n">
        <f aca="false">IF(graph!$E$22=0,0,IF(graph!$E$2=0,20,IF(AND(B612&gt;graph!$E$22-graph!$E$32,B612&lt;graph!$E$22+graph!$E$32),0.25,0)))</f>
        <v>0</v>
      </c>
    </row>
    <row r="613" customFormat="false" ht="12.75" hidden="false" customHeight="false" outlineLevel="0" collapsed="false">
      <c r="B613" s="735" t="n">
        <f aca="false">IF(graph!$E$2=0,"",B612+graph!$E$32)</f>
        <v>22.515974364538</v>
      </c>
      <c r="C613" s="805" t="e">
        <f aca="false">IF(graph!$E$2=0,20,IF(SUM(K613+L613=0),NA(),0.25))</f>
        <v>#N/A</v>
      </c>
      <c r="D613" s="321" t="e">
        <f aca="false">IF(graph!$E$2=0,20,IF(AND(B613&lt;graph!$E$10+graph!$E$32,B613&gt;graph!$E$10-graph!$E$32),0.25,NA()))</f>
        <v>#N/A</v>
      </c>
      <c r="K613" s="806" t="n">
        <f aca="false">IF(graph!$E$20=0,0,IF(graph!$E$2=0,20,IF(AND(B613&lt;graph!$E$20+graph!$E$32,B613&gt;graph!$E$20-graph!$E$32),0.25,0)))</f>
        <v>0</v>
      </c>
      <c r="L613" s="806" t="n">
        <f aca="false">IF(graph!$E$22=0,0,IF(graph!$E$2=0,20,IF(AND(B613&gt;graph!$E$22-graph!$E$32,B613&lt;graph!$E$22+graph!$E$32),0.25,0)))</f>
        <v>0</v>
      </c>
    </row>
    <row r="614" customFormat="false" ht="12.75" hidden="false" customHeight="false" outlineLevel="0" collapsed="false">
      <c r="B614" s="735" t="n">
        <f aca="false">IF(graph!$E$2=0,"",B613+graph!$E$32)</f>
        <v>22.5194661223407</v>
      </c>
      <c r="C614" s="805" t="e">
        <f aca="false">IF(graph!$E$2=0,20,IF(SUM(K614+L614=0),NA(),0.25))</f>
        <v>#N/A</v>
      </c>
      <c r="D614" s="321" t="e">
        <f aca="false">IF(graph!$E$2=0,20,IF(AND(B614&lt;graph!$E$10+graph!$E$32,B614&gt;graph!$E$10-graph!$E$32),0.25,NA()))</f>
        <v>#N/A</v>
      </c>
      <c r="K614" s="806" t="n">
        <f aca="false">IF(graph!$E$20=0,0,IF(graph!$E$2=0,20,IF(AND(B614&lt;graph!$E$20+graph!$E$32,B614&gt;graph!$E$20-graph!$E$32),0.25,0)))</f>
        <v>0</v>
      </c>
      <c r="L614" s="806" t="n">
        <f aca="false">IF(graph!$E$22=0,0,IF(graph!$E$2=0,20,IF(AND(B614&gt;graph!$E$22-graph!$E$32,B614&lt;graph!$E$22+graph!$E$32),0.25,0)))</f>
        <v>0</v>
      </c>
    </row>
    <row r="615" customFormat="false" ht="12.75" hidden="false" customHeight="false" outlineLevel="0" collapsed="false">
      <c r="B615" s="735" t="n">
        <f aca="false">IF(graph!$E$2=0,"",B614+graph!$E$32)</f>
        <v>22.5229578801434</v>
      </c>
      <c r="C615" s="805" t="e">
        <f aca="false">IF(graph!$E$2=0,20,IF(SUM(K615+L615=0),NA(),0.25))</f>
        <v>#N/A</v>
      </c>
      <c r="D615" s="321" t="e">
        <f aca="false">IF(graph!$E$2=0,20,IF(AND(B615&lt;graph!$E$10+graph!$E$32,B615&gt;graph!$E$10-graph!$E$32),0.25,NA()))</f>
        <v>#N/A</v>
      </c>
      <c r="K615" s="806" t="n">
        <f aca="false">IF(graph!$E$20=0,0,IF(graph!$E$2=0,20,IF(AND(B615&lt;graph!$E$20+graph!$E$32,B615&gt;graph!$E$20-graph!$E$32),0.25,0)))</f>
        <v>0</v>
      </c>
      <c r="L615" s="806" t="n">
        <f aca="false">IF(graph!$E$22=0,0,IF(graph!$E$2=0,20,IF(AND(B615&gt;graph!$E$22-graph!$E$32,B615&lt;graph!$E$22+graph!$E$32),0.25,0)))</f>
        <v>0</v>
      </c>
    </row>
    <row r="616" customFormat="false" ht="12.75" hidden="false" customHeight="false" outlineLevel="0" collapsed="false">
      <c r="B616" s="735" t="n">
        <f aca="false">IF(graph!$E$2=0,"",B615+graph!$E$32)</f>
        <v>22.5264496379461</v>
      </c>
      <c r="C616" s="805" t="e">
        <f aca="false">IF(graph!$E$2=0,20,IF(SUM(K616+L616=0),NA(),0.25))</f>
        <v>#N/A</v>
      </c>
      <c r="D616" s="321" t="e">
        <f aca="false">IF(graph!$E$2=0,20,IF(AND(B616&lt;graph!$E$10+graph!$E$32,B616&gt;graph!$E$10-graph!$E$32),0.25,NA()))</f>
        <v>#N/A</v>
      </c>
      <c r="K616" s="806" t="n">
        <f aca="false">IF(graph!$E$20=0,0,IF(graph!$E$2=0,20,IF(AND(B616&lt;graph!$E$20+graph!$E$32,B616&gt;graph!$E$20-graph!$E$32),0.25,0)))</f>
        <v>0</v>
      </c>
      <c r="L616" s="806" t="n">
        <f aca="false">IF(graph!$E$22=0,0,IF(graph!$E$2=0,20,IF(AND(B616&gt;graph!$E$22-graph!$E$32,B616&lt;graph!$E$22+graph!$E$32),0.25,0)))</f>
        <v>0</v>
      </c>
    </row>
    <row r="617" customFormat="false" ht="12.75" hidden="false" customHeight="false" outlineLevel="0" collapsed="false">
      <c r="B617" s="735" t="n">
        <f aca="false">IF(graph!$E$2=0,"",B616+graph!$E$32)</f>
        <v>22.5299413957488</v>
      </c>
      <c r="C617" s="805" t="e">
        <f aca="false">IF(graph!$E$2=0,20,IF(SUM(K617+L617=0),NA(),0.25))</f>
        <v>#N/A</v>
      </c>
      <c r="D617" s="321" t="e">
        <f aca="false">IF(graph!$E$2=0,20,IF(AND(B617&lt;graph!$E$10+graph!$E$32,B617&gt;graph!$E$10-graph!$E$32),0.25,NA()))</f>
        <v>#N/A</v>
      </c>
      <c r="K617" s="806" t="n">
        <f aca="false">IF(graph!$E$20=0,0,IF(graph!$E$2=0,20,IF(AND(B617&lt;graph!$E$20+graph!$E$32,B617&gt;graph!$E$20-graph!$E$32),0.25,0)))</f>
        <v>0</v>
      </c>
      <c r="L617" s="806" t="n">
        <f aca="false">IF(graph!$E$22=0,0,IF(graph!$E$2=0,20,IF(AND(B617&gt;graph!$E$22-graph!$E$32,B617&lt;graph!$E$22+graph!$E$32),0.25,0)))</f>
        <v>0</v>
      </c>
    </row>
    <row r="618" customFormat="false" ht="12.75" hidden="false" customHeight="false" outlineLevel="0" collapsed="false">
      <c r="B618" s="735" t="n">
        <f aca="false">IF(graph!$E$2=0,"",B617+graph!$E$32)</f>
        <v>22.5334331535515</v>
      </c>
      <c r="C618" s="805" t="e">
        <f aca="false">IF(graph!$E$2=0,20,IF(SUM(K618+L618=0),NA(),0.25))</f>
        <v>#N/A</v>
      </c>
      <c r="D618" s="321" t="e">
        <f aca="false">IF(graph!$E$2=0,20,IF(AND(B618&lt;graph!$E$10+graph!$E$32,B618&gt;graph!$E$10-graph!$E$32),0.25,NA()))</f>
        <v>#N/A</v>
      </c>
      <c r="K618" s="806" t="n">
        <f aca="false">IF(graph!$E$20=0,0,IF(graph!$E$2=0,20,IF(AND(B618&lt;graph!$E$20+graph!$E$32,B618&gt;graph!$E$20-graph!$E$32),0.25,0)))</f>
        <v>0</v>
      </c>
      <c r="L618" s="806" t="n">
        <f aca="false">IF(graph!$E$22=0,0,IF(graph!$E$2=0,20,IF(AND(B618&gt;graph!$E$22-graph!$E$32,B618&lt;graph!$E$22+graph!$E$32),0.25,0)))</f>
        <v>0</v>
      </c>
    </row>
    <row r="619" customFormat="false" ht="12.75" hidden="false" customHeight="false" outlineLevel="0" collapsed="false">
      <c r="B619" s="735" t="n">
        <f aca="false">IF(graph!$E$2=0,"",B618+graph!$E$32)</f>
        <v>22.5369249113542</v>
      </c>
      <c r="C619" s="805" t="e">
        <f aca="false">IF(graph!$E$2=0,20,IF(SUM(K619+L619=0),NA(),0.25))</f>
        <v>#N/A</v>
      </c>
      <c r="D619" s="321" t="e">
        <f aca="false">IF(graph!$E$2=0,20,IF(AND(B619&lt;graph!$E$10+graph!$E$32,B619&gt;graph!$E$10-graph!$E$32),0.25,NA()))</f>
        <v>#N/A</v>
      </c>
      <c r="K619" s="806" t="n">
        <f aca="false">IF(graph!$E$20=0,0,IF(graph!$E$2=0,20,IF(AND(B619&lt;graph!$E$20+graph!$E$32,B619&gt;graph!$E$20-graph!$E$32),0.25,0)))</f>
        <v>0</v>
      </c>
      <c r="L619" s="806" t="n">
        <f aca="false">IF(graph!$E$22=0,0,IF(graph!$E$2=0,20,IF(AND(B619&gt;graph!$E$22-graph!$E$32,B619&lt;graph!$E$22+graph!$E$32),0.25,0)))</f>
        <v>0</v>
      </c>
    </row>
    <row r="620" customFormat="false" ht="12.75" hidden="false" customHeight="false" outlineLevel="0" collapsed="false">
      <c r="B620" s="735" t="n">
        <f aca="false">IF(graph!$E$2=0,"",B619+graph!$E$32)</f>
        <v>22.5404166691569</v>
      </c>
      <c r="C620" s="805" t="e">
        <f aca="false">IF(graph!$E$2=0,20,IF(SUM(K620+L620=0),NA(),0.25))</f>
        <v>#N/A</v>
      </c>
      <c r="D620" s="321" t="e">
        <f aca="false">IF(graph!$E$2=0,20,IF(AND(B620&lt;graph!$E$10+graph!$E$32,B620&gt;graph!$E$10-graph!$E$32),0.25,NA()))</f>
        <v>#N/A</v>
      </c>
      <c r="K620" s="806" t="n">
        <f aca="false">IF(graph!$E$20=0,0,IF(graph!$E$2=0,20,IF(AND(B620&lt;graph!$E$20+graph!$E$32,B620&gt;graph!$E$20-graph!$E$32),0.25,0)))</f>
        <v>0</v>
      </c>
      <c r="L620" s="806" t="n">
        <f aca="false">IF(graph!$E$22=0,0,IF(graph!$E$2=0,20,IF(AND(B620&gt;graph!$E$22-graph!$E$32,B620&lt;graph!$E$22+graph!$E$32),0.25,0)))</f>
        <v>0</v>
      </c>
    </row>
    <row r="621" customFormat="false" ht="12.75" hidden="false" customHeight="false" outlineLevel="0" collapsed="false">
      <c r="B621" s="735" t="n">
        <f aca="false">IF(graph!$E$2=0,"",B620+graph!$E$32)</f>
        <v>22.5439084269596</v>
      </c>
      <c r="C621" s="805" t="e">
        <f aca="false">IF(graph!$E$2=0,20,IF(SUM(K621+L621=0),NA(),0.25))</f>
        <v>#N/A</v>
      </c>
      <c r="D621" s="321" t="e">
        <f aca="false">IF(graph!$E$2=0,20,IF(AND(B621&lt;graph!$E$10+graph!$E$32,B621&gt;graph!$E$10-graph!$E$32),0.25,NA()))</f>
        <v>#N/A</v>
      </c>
      <c r="K621" s="806" t="n">
        <f aca="false">IF(graph!$E$20=0,0,IF(graph!$E$2=0,20,IF(AND(B621&lt;graph!$E$20+graph!$E$32,B621&gt;graph!$E$20-graph!$E$32),0.25,0)))</f>
        <v>0</v>
      </c>
      <c r="L621" s="806" t="n">
        <f aca="false">IF(graph!$E$22=0,0,IF(graph!$E$2=0,20,IF(AND(B621&gt;graph!$E$22-graph!$E$32,B621&lt;graph!$E$22+graph!$E$32),0.25,0)))</f>
        <v>0</v>
      </c>
    </row>
    <row r="622" customFormat="false" ht="12.75" hidden="false" customHeight="false" outlineLevel="0" collapsed="false">
      <c r="B622" s="735" t="n">
        <f aca="false">IF(graph!$E$2=0,"",B621+graph!$E$32)</f>
        <v>22.5474001847623</v>
      </c>
      <c r="C622" s="805" t="e">
        <f aca="false">IF(graph!$E$2=0,20,IF(SUM(K622+L622=0),NA(),0.25))</f>
        <v>#N/A</v>
      </c>
      <c r="D622" s="321" t="e">
        <f aca="false">IF(graph!$E$2=0,20,IF(AND(B622&lt;graph!$E$10+graph!$E$32,B622&gt;graph!$E$10-graph!$E$32),0.25,NA()))</f>
        <v>#N/A</v>
      </c>
      <c r="K622" s="806" t="n">
        <f aca="false">IF(graph!$E$20=0,0,IF(graph!$E$2=0,20,IF(AND(B622&lt;graph!$E$20+graph!$E$32,B622&gt;graph!$E$20-graph!$E$32),0.25,0)))</f>
        <v>0</v>
      </c>
      <c r="L622" s="806" t="n">
        <f aca="false">IF(graph!$E$22=0,0,IF(graph!$E$2=0,20,IF(AND(B622&gt;graph!$E$22-graph!$E$32,B622&lt;graph!$E$22+graph!$E$32),0.25,0)))</f>
        <v>0</v>
      </c>
    </row>
    <row r="623" customFormat="false" ht="12.75" hidden="false" customHeight="false" outlineLevel="0" collapsed="false">
      <c r="B623" s="735" t="n">
        <f aca="false">IF(graph!$E$2=0,"",B622+graph!$E$32)</f>
        <v>22.550891942565</v>
      </c>
      <c r="C623" s="805" t="e">
        <f aca="false">IF(graph!$E$2=0,20,IF(SUM(K623+L623=0),NA(),0.25))</f>
        <v>#N/A</v>
      </c>
      <c r="D623" s="321" t="e">
        <f aca="false">IF(graph!$E$2=0,20,IF(AND(B623&lt;graph!$E$10+graph!$E$32,B623&gt;graph!$E$10-graph!$E$32),0.25,NA()))</f>
        <v>#N/A</v>
      </c>
      <c r="K623" s="806" t="n">
        <f aca="false">IF(graph!$E$20=0,0,IF(graph!$E$2=0,20,IF(AND(B623&lt;graph!$E$20+graph!$E$32,B623&gt;graph!$E$20-graph!$E$32),0.25,0)))</f>
        <v>0</v>
      </c>
      <c r="L623" s="806" t="n">
        <f aca="false">IF(graph!$E$22=0,0,IF(graph!$E$2=0,20,IF(AND(B623&gt;graph!$E$22-graph!$E$32,B623&lt;graph!$E$22+graph!$E$32),0.25,0)))</f>
        <v>0</v>
      </c>
    </row>
    <row r="624" customFormat="false" ht="12.75" hidden="false" customHeight="false" outlineLevel="0" collapsed="false">
      <c r="B624" s="735" t="n">
        <f aca="false">IF(graph!$E$2=0,"",B623+graph!$E$32)</f>
        <v>22.5543837003677</v>
      </c>
      <c r="C624" s="805" t="e">
        <f aca="false">IF(graph!$E$2=0,20,IF(SUM(K624+L624=0),NA(),0.25))</f>
        <v>#N/A</v>
      </c>
      <c r="D624" s="321" t="e">
        <f aca="false">IF(graph!$E$2=0,20,IF(AND(B624&lt;graph!$E$10+graph!$E$32,B624&gt;graph!$E$10-graph!$E$32),0.25,NA()))</f>
        <v>#N/A</v>
      </c>
      <c r="K624" s="806" t="n">
        <f aca="false">IF(graph!$E$20=0,0,IF(graph!$E$2=0,20,IF(AND(B624&lt;graph!$E$20+graph!$E$32,B624&gt;graph!$E$20-graph!$E$32),0.25,0)))</f>
        <v>0</v>
      </c>
      <c r="L624" s="806" t="n">
        <f aca="false">IF(graph!$E$22=0,0,IF(graph!$E$2=0,20,IF(AND(B624&gt;graph!$E$22-graph!$E$32,B624&lt;graph!$E$22+graph!$E$32),0.25,0)))</f>
        <v>0</v>
      </c>
    </row>
    <row r="625" customFormat="false" ht="12.75" hidden="false" customHeight="false" outlineLevel="0" collapsed="false">
      <c r="B625" s="735" t="n">
        <f aca="false">IF(graph!$E$2=0,"",B624+graph!$E$32)</f>
        <v>22.5578754581704</v>
      </c>
      <c r="C625" s="805" t="e">
        <f aca="false">IF(graph!$E$2=0,20,IF(SUM(K625+L625=0),NA(),0.25))</f>
        <v>#N/A</v>
      </c>
      <c r="D625" s="321" t="e">
        <f aca="false">IF(graph!$E$2=0,20,IF(AND(B625&lt;graph!$E$10+graph!$E$32,B625&gt;graph!$E$10-graph!$E$32),0.25,NA()))</f>
        <v>#N/A</v>
      </c>
      <c r="K625" s="806" t="n">
        <f aca="false">IF(graph!$E$20=0,0,IF(graph!$E$2=0,20,IF(AND(B625&lt;graph!$E$20+graph!$E$32,B625&gt;graph!$E$20-graph!$E$32),0.25,0)))</f>
        <v>0</v>
      </c>
      <c r="L625" s="806" t="n">
        <f aca="false">IF(graph!$E$22=0,0,IF(graph!$E$2=0,20,IF(AND(B625&gt;graph!$E$22-graph!$E$32,B625&lt;graph!$E$22+graph!$E$32),0.25,0)))</f>
        <v>0</v>
      </c>
    </row>
    <row r="626" customFormat="false" ht="12.75" hidden="false" customHeight="false" outlineLevel="0" collapsed="false">
      <c r="B626" s="735" t="n">
        <f aca="false">IF(graph!$E$2=0,"",B625+graph!$E$32)</f>
        <v>22.5613672159731</v>
      </c>
      <c r="C626" s="805" t="e">
        <f aca="false">IF(graph!$E$2=0,20,IF(SUM(K626+L626=0),NA(),0.25))</f>
        <v>#N/A</v>
      </c>
      <c r="D626" s="321" t="e">
        <f aca="false">IF(graph!$E$2=0,20,IF(AND(B626&lt;graph!$E$10+graph!$E$32,B626&gt;graph!$E$10-graph!$E$32),0.25,NA()))</f>
        <v>#N/A</v>
      </c>
      <c r="K626" s="806" t="n">
        <f aca="false">IF(graph!$E$20=0,0,IF(graph!$E$2=0,20,IF(AND(B626&lt;graph!$E$20+graph!$E$32,B626&gt;graph!$E$20-graph!$E$32),0.25,0)))</f>
        <v>0</v>
      </c>
      <c r="L626" s="806" t="n">
        <f aca="false">IF(graph!$E$22=0,0,IF(graph!$E$2=0,20,IF(AND(B626&gt;graph!$E$22-graph!$E$32,B626&lt;graph!$E$22+graph!$E$32),0.25,0)))</f>
        <v>0</v>
      </c>
    </row>
    <row r="627" customFormat="false" ht="12.75" hidden="false" customHeight="false" outlineLevel="0" collapsed="false">
      <c r="B627" s="735" t="n">
        <f aca="false">IF(graph!$E$2=0,"",B626+graph!$E$32)</f>
        <v>22.5648589737758</v>
      </c>
      <c r="C627" s="805" t="e">
        <f aca="false">IF(graph!$E$2=0,20,IF(SUM(K627+L627=0),NA(),0.25))</f>
        <v>#N/A</v>
      </c>
      <c r="D627" s="321" t="e">
        <f aca="false">IF(graph!$E$2=0,20,IF(AND(B627&lt;graph!$E$10+graph!$E$32,B627&gt;graph!$E$10-graph!$E$32),0.25,NA()))</f>
        <v>#N/A</v>
      </c>
      <c r="K627" s="806" t="n">
        <f aca="false">IF(graph!$E$20=0,0,IF(graph!$E$2=0,20,IF(AND(B627&lt;graph!$E$20+graph!$E$32,B627&gt;graph!$E$20-graph!$E$32),0.25,0)))</f>
        <v>0</v>
      </c>
      <c r="L627" s="806" t="n">
        <f aca="false">IF(graph!$E$22=0,0,IF(graph!$E$2=0,20,IF(AND(B627&gt;graph!$E$22-graph!$E$32,B627&lt;graph!$E$22+graph!$E$32),0.25,0)))</f>
        <v>0</v>
      </c>
    </row>
    <row r="628" customFormat="false" ht="12.75" hidden="false" customHeight="false" outlineLevel="0" collapsed="false">
      <c r="B628" s="735" t="n">
        <f aca="false">IF(graph!$E$2=0,"",B627+graph!$E$32)</f>
        <v>22.5683507315785</v>
      </c>
      <c r="C628" s="805" t="e">
        <f aca="false">IF(graph!$E$2=0,20,IF(SUM(K628+L628=0),NA(),0.25))</f>
        <v>#N/A</v>
      </c>
      <c r="D628" s="321" t="e">
        <f aca="false">IF(graph!$E$2=0,20,IF(AND(B628&lt;graph!$E$10+graph!$E$32,B628&gt;graph!$E$10-graph!$E$32),0.25,NA()))</f>
        <v>#N/A</v>
      </c>
      <c r="K628" s="806" t="n">
        <f aca="false">IF(graph!$E$20=0,0,IF(graph!$E$2=0,20,IF(AND(B628&lt;graph!$E$20+graph!$E$32,B628&gt;graph!$E$20-graph!$E$32),0.25,0)))</f>
        <v>0</v>
      </c>
      <c r="L628" s="806" t="n">
        <f aca="false">IF(graph!$E$22=0,0,IF(graph!$E$2=0,20,IF(AND(B628&gt;graph!$E$22-graph!$E$32,B628&lt;graph!$E$22+graph!$E$32),0.25,0)))</f>
        <v>0</v>
      </c>
    </row>
    <row r="629" customFormat="false" ht="12.75" hidden="false" customHeight="false" outlineLevel="0" collapsed="false">
      <c r="B629" s="735" t="n">
        <f aca="false">IF(graph!$E$2=0,"",B628+graph!$E$32)</f>
        <v>22.5718424893812</v>
      </c>
      <c r="C629" s="805" t="e">
        <f aca="false">IF(graph!$E$2=0,20,IF(SUM(K629+L629=0),NA(),0.25))</f>
        <v>#N/A</v>
      </c>
      <c r="D629" s="321" t="e">
        <f aca="false">IF(graph!$E$2=0,20,IF(AND(B629&lt;graph!$E$10+graph!$E$32,B629&gt;graph!$E$10-graph!$E$32),0.25,NA()))</f>
        <v>#N/A</v>
      </c>
      <c r="K629" s="806" t="n">
        <f aca="false">IF(graph!$E$20=0,0,IF(graph!$E$2=0,20,IF(AND(B629&lt;graph!$E$20+graph!$E$32,B629&gt;graph!$E$20-graph!$E$32),0.25,0)))</f>
        <v>0</v>
      </c>
      <c r="L629" s="806" t="n">
        <f aca="false">IF(graph!$E$22=0,0,IF(graph!$E$2=0,20,IF(AND(B629&gt;graph!$E$22-graph!$E$32,B629&lt;graph!$E$22+graph!$E$32),0.25,0)))</f>
        <v>0</v>
      </c>
    </row>
    <row r="630" customFormat="false" ht="12.75" hidden="false" customHeight="false" outlineLevel="0" collapsed="false">
      <c r="B630" s="735" t="n">
        <f aca="false">IF(graph!$E$2=0,"",B629+graph!$E$32)</f>
        <v>22.5753342471839</v>
      </c>
      <c r="C630" s="805" t="e">
        <f aca="false">IF(graph!$E$2=0,20,IF(SUM(K630+L630=0),NA(),0.25))</f>
        <v>#N/A</v>
      </c>
      <c r="D630" s="321" t="e">
        <f aca="false">IF(graph!$E$2=0,20,IF(AND(B630&lt;graph!$E$10+graph!$E$32,B630&gt;graph!$E$10-graph!$E$32),0.25,NA()))</f>
        <v>#N/A</v>
      </c>
      <c r="K630" s="806" t="n">
        <f aca="false">IF(graph!$E$20=0,0,IF(graph!$E$2=0,20,IF(AND(B630&lt;graph!$E$20+graph!$E$32,B630&gt;graph!$E$20-graph!$E$32),0.25,0)))</f>
        <v>0</v>
      </c>
      <c r="L630" s="806" t="n">
        <f aca="false">IF(graph!$E$22=0,0,IF(graph!$E$2=0,20,IF(AND(B630&gt;graph!$E$22-graph!$E$32,B630&lt;graph!$E$22+graph!$E$32),0.25,0)))</f>
        <v>0</v>
      </c>
    </row>
    <row r="631" customFormat="false" ht="12.75" hidden="false" customHeight="false" outlineLevel="0" collapsed="false">
      <c r="B631" s="735" t="n">
        <f aca="false">IF(graph!$E$2=0,"",B630+graph!$E$32)</f>
        <v>22.5788260049866</v>
      </c>
      <c r="C631" s="805" t="e">
        <f aca="false">IF(graph!$E$2=0,20,IF(SUM(K631+L631=0),NA(),0.25))</f>
        <v>#N/A</v>
      </c>
      <c r="D631" s="321" t="e">
        <f aca="false">IF(graph!$E$2=0,20,IF(AND(B631&lt;graph!$E$10+graph!$E$32,B631&gt;graph!$E$10-graph!$E$32),0.25,NA()))</f>
        <v>#N/A</v>
      </c>
      <c r="K631" s="806" t="n">
        <f aca="false">IF(graph!$E$20=0,0,IF(graph!$E$2=0,20,IF(AND(B631&lt;graph!$E$20+graph!$E$32,B631&gt;graph!$E$20-graph!$E$32),0.25,0)))</f>
        <v>0</v>
      </c>
      <c r="L631" s="806" t="n">
        <f aca="false">IF(graph!$E$22=0,0,IF(graph!$E$2=0,20,IF(AND(B631&gt;graph!$E$22-graph!$E$32,B631&lt;graph!$E$22+graph!$E$32),0.25,0)))</f>
        <v>0</v>
      </c>
    </row>
    <row r="632" customFormat="false" ht="12.75" hidden="false" customHeight="false" outlineLevel="0" collapsed="false">
      <c r="B632" s="735" t="n">
        <f aca="false">IF(graph!$E$2=0,"",B631+graph!$E$32)</f>
        <v>22.5823177627893</v>
      </c>
      <c r="C632" s="805" t="e">
        <f aca="false">IF(graph!$E$2=0,20,IF(SUM(K632+L632=0),NA(),0.25))</f>
        <v>#N/A</v>
      </c>
      <c r="D632" s="321" t="e">
        <f aca="false">IF(graph!$E$2=0,20,IF(AND(B632&lt;graph!$E$10+graph!$E$32,B632&gt;graph!$E$10-graph!$E$32),0.25,NA()))</f>
        <v>#N/A</v>
      </c>
      <c r="K632" s="806" t="n">
        <f aca="false">IF(graph!$E$20=0,0,IF(graph!$E$2=0,20,IF(AND(B632&lt;graph!$E$20+graph!$E$32,B632&gt;graph!$E$20-graph!$E$32),0.25,0)))</f>
        <v>0</v>
      </c>
      <c r="L632" s="806" t="n">
        <f aca="false">IF(graph!$E$22=0,0,IF(graph!$E$2=0,20,IF(AND(B632&gt;graph!$E$22-graph!$E$32,B632&lt;graph!$E$22+graph!$E$32),0.25,0)))</f>
        <v>0</v>
      </c>
    </row>
    <row r="633" customFormat="false" ht="12.75" hidden="false" customHeight="false" outlineLevel="0" collapsed="false">
      <c r="B633" s="735" t="n">
        <f aca="false">IF(graph!$E$2=0,"",B632+graph!$E$32)</f>
        <v>22.585809520592</v>
      </c>
      <c r="C633" s="805" t="e">
        <f aca="false">IF(graph!$E$2=0,20,IF(SUM(K633+L633=0),NA(),0.25))</f>
        <v>#N/A</v>
      </c>
      <c r="D633" s="321" t="e">
        <f aca="false">IF(graph!$E$2=0,20,IF(AND(B633&lt;graph!$E$10+graph!$E$32,B633&gt;graph!$E$10-graph!$E$32),0.25,NA()))</f>
        <v>#N/A</v>
      </c>
      <c r="K633" s="806" t="n">
        <f aca="false">IF(graph!$E$20=0,0,IF(graph!$E$2=0,20,IF(AND(B633&lt;graph!$E$20+graph!$E$32,B633&gt;graph!$E$20-graph!$E$32),0.25,0)))</f>
        <v>0</v>
      </c>
      <c r="L633" s="806" t="n">
        <f aca="false">IF(graph!$E$22=0,0,IF(graph!$E$2=0,20,IF(AND(B633&gt;graph!$E$22-graph!$E$32,B633&lt;graph!$E$22+graph!$E$32),0.25,0)))</f>
        <v>0</v>
      </c>
    </row>
    <row r="634" customFormat="false" ht="12.75" hidden="false" customHeight="false" outlineLevel="0" collapsed="false">
      <c r="B634" s="735" t="n">
        <f aca="false">IF(graph!$E$2=0,"",B633+graph!$E$32)</f>
        <v>22.5893012783947</v>
      </c>
      <c r="C634" s="805" t="e">
        <f aca="false">IF(graph!$E$2=0,20,IF(SUM(K634+L634=0),NA(),0.25))</f>
        <v>#N/A</v>
      </c>
      <c r="D634" s="321" t="e">
        <f aca="false">IF(graph!$E$2=0,20,IF(AND(B634&lt;graph!$E$10+graph!$E$32,B634&gt;graph!$E$10-graph!$E$32),0.25,NA()))</f>
        <v>#N/A</v>
      </c>
      <c r="K634" s="806" t="n">
        <f aca="false">IF(graph!$E$20=0,0,IF(graph!$E$2=0,20,IF(AND(B634&lt;graph!$E$20+graph!$E$32,B634&gt;graph!$E$20-graph!$E$32),0.25,0)))</f>
        <v>0</v>
      </c>
      <c r="L634" s="806" t="n">
        <f aca="false">IF(graph!$E$22=0,0,IF(graph!$E$2=0,20,IF(AND(B634&gt;graph!$E$22-graph!$E$32,B634&lt;graph!$E$22+graph!$E$32),0.25,0)))</f>
        <v>0</v>
      </c>
    </row>
    <row r="635" customFormat="false" ht="12.75" hidden="false" customHeight="false" outlineLevel="0" collapsed="false">
      <c r="B635" s="735" t="n">
        <f aca="false">IF(graph!$E$2=0,"",B634+graph!$E$32)</f>
        <v>22.5927930361974</v>
      </c>
      <c r="C635" s="805" t="e">
        <f aca="false">IF(graph!$E$2=0,20,IF(SUM(K635+L635=0),NA(),0.25))</f>
        <v>#N/A</v>
      </c>
      <c r="D635" s="321" t="e">
        <f aca="false">IF(graph!$E$2=0,20,IF(AND(B635&lt;graph!$E$10+graph!$E$32,B635&gt;graph!$E$10-graph!$E$32),0.25,NA()))</f>
        <v>#N/A</v>
      </c>
      <c r="K635" s="806" t="n">
        <f aca="false">IF(graph!$E$20=0,0,IF(graph!$E$2=0,20,IF(AND(B635&lt;graph!$E$20+graph!$E$32,B635&gt;graph!$E$20-graph!$E$32),0.25,0)))</f>
        <v>0</v>
      </c>
      <c r="L635" s="806" t="n">
        <f aca="false">IF(graph!$E$22=0,0,IF(graph!$E$2=0,20,IF(AND(B635&gt;graph!$E$22-graph!$E$32,B635&lt;graph!$E$22+graph!$E$32),0.25,0)))</f>
        <v>0</v>
      </c>
    </row>
    <row r="636" customFormat="false" ht="12.75" hidden="false" customHeight="false" outlineLevel="0" collapsed="false">
      <c r="B636" s="735" t="n">
        <f aca="false">IF(graph!$E$2=0,"",B635+graph!$E$32)</f>
        <v>22.5962847940001</v>
      </c>
      <c r="C636" s="805" t="e">
        <f aca="false">IF(graph!$E$2=0,20,IF(SUM(K636+L636=0),NA(),0.25))</f>
        <v>#N/A</v>
      </c>
      <c r="D636" s="321" t="e">
        <f aca="false">IF(graph!$E$2=0,20,IF(AND(B636&lt;graph!$E$10+graph!$E$32,B636&gt;graph!$E$10-graph!$E$32),0.25,NA()))</f>
        <v>#N/A</v>
      </c>
      <c r="K636" s="806" t="n">
        <f aca="false">IF(graph!$E$20=0,0,IF(graph!$E$2=0,20,IF(AND(B636&lt;graph!$E$20+graph!$E$32,B636&gt;graph!$E$20-graph!$E$32),0.25,0)))</f>
        <v>0</v>
      </c>
      <c r="L636" s="806" t="n">
        <f aca="false">IF(graph!$E$22=0,0,IF(graph!$E$2=0,20,IF(AND(B636&gt;graph!$E$22-graph!$E$32,B636&lt;graph!$E$22+graph!$E$32),0.25,0)))</f>
        <v>0</v>
      </c>
    </row>
    <row r="637" customFormat="false" ht="12.75" hidden="false" customHeight="false" outlineLevel="0" collapsed="false">
      <c r="B637" s="735" t="n">
        <f aca="false">IF(graph!$E$2=0,"",B636+graph!$E$32)</f>
        <v>22.5997765518028</v>
      </c>
      <c r="C637" s="805" t="e">
        <f aca="false">IF(graph!$E$2=0,20,IF(SUM(K637+L637=0),NA(),0.25))</f>
        <v>#N/A</v>
      </c>
      <c r="D637" s="321" t="e">
        <f aca="false">IF(graph!$E$2=0,20,IF(AND(B637&lt;graph!$E$10+graph!$E$32,B637&gt;graph!$E$10-graph!$E$32),0.25,NA()))</f>
        <v>#N/A</v>
      </c>
      <c r="K637" s="806" t="n">
        <f aca="false">IF(graph!$E$20=0,0,IF(graph!$E$2=0,20,IF(AND(B637&lt;graph!$E$20+graph!$E$32,B637&gt;graph!$E$20-graph!$E$32),0.25,0)))</f>
        <v>0</v>
      </c>
      <c r="L637" s="806" t="n">
        <f aca="false">IF(graph!$E$22=0,0,IF(graph!$E$2=0,20,IF(AND(B637&gt;graph!$E$22-graph!$E$32,B637&lt;graph!$E$22+graph!$E$32),0.25,0)))</f>
        <v>0</v>
      </c>
    </row>
    <row r="638" customFormat="false" ht="12.75" hidden="false" customHeight="false" outlineLevel="0" collapsed="false">
      <c r="B638" s="735" t="n">
        <f aca="false">IF(graph!$E$2=0,"",B637+graph!$E$32)</f>
        <v>22.6032683096055</v>
      </c>
      <c r="C638" s="805" t="e">
        <f aca="false">IF(graph!$E$2=0,20,IF(SUM(K638+L638=0),NA(),0.25))</f>
        <v>#N/A</v>
      </c>
      <c r="D638" s="321" t="e">
        <f aca="false">IF(graph!$E$2=0,20,IF(AND(B638&lt;graph!$E$10+graph!$E$32,B638&gt;graph!$E$10-graph!$E$32),0.25,NA()))</f>
        <v>#N/A</v>
      </c>
      <c r="K638" s="806" t="n">
        <f aca="false">IF(graph!$E$20=0,0,IF(graph!$E$2=0,20,IF(AND(B638&lt;graph!$E$20+graph!$E$32,B638&gt;graph!$E$20-graph!$E$32),0.25,0)))</f>
        <v>0</v>
      </c>
      <c r="L638" s="806" t="n">
        <f aca="false">IF(graph!$E$22=0,0,IF(graph!$E$2=0,20,IF(AND(B638&gt;graph!$E$22-graph!$E$32,B638&lt;graph!$E$22+graph!$E$32),0.25,0)))</f>
        <v>0</v>
      </c>
    </row>
    <row r="639" customFormat="false" ht="12.75" hidden="false" customHeight="false" outlineLevel="0" collapsed="false">
      <c r="B639" s="735" t="n">
        <f aca="false">IF(graph!$E$2=0,"",B638+graph!$E$32)</f>
        <v>22.6067600674082</v>
      </c>
      <c r="C639" s="805" t="e">
        <f aca="false">IF(graph!$E$2=0,20,IF(SUM(K639+L639=0),NA(),0.25))</f>
        <v>#N/A</v>
      </c>
      <c r="D639" s="321" t="e">
        <f aca="false">IF(graph!$E$2=0,20,IF(AND(B639&lt;graph!$E$10+graph!$E$32,B639&gt;graph!$E$10-graph!$E$32),0.25,NA()))</f>
        <v>#N/A</v>
      </c>
      <c r="K639" s="806" t="n">
        <f aca="false">IF(graph!$E$20=0,0,IF(graph!$E$2=0,20,IF(AND(B639&lt;graph!$E$20+graph!$E$32,B639&gt;graph!$E$20-graph!$E$32),0.25,0)))</f>
        <v>0</v>
      </c>
      <c r="L639" s="806" t="n">
        <f aca="false">IF(graph!$E$22=0,0,IF(graph!$E$2=0,20,IF(AND(B639&gt;graph!$E$22-graph!$E$32,B639&lt;graph!$E$22+graph!$E$32),0.25,0)))</f>
        <v>0</v>
      </c>
    </row>
    <row r="640" customFormat="false" ht="12.75" hidden="false" customHeight="false" outlineLevel="0" collapsed="false">
      <c r="B640" s="735" t="n">
        <f aca="false">IF(graph!$E$2=0,"",B639+graph!$E$32)</f>
        <v>22.610251825211</v>
      </c>
      <c r="C640" s="805" t="e">
        <f aca="false">IF(graph!$E$2=0,20,IF(SUM(K640+L640=0),NA(),0.25))</f>
        <v>#N/A</v>
      </c>
      <c r="D640" s="321" t="e">
        <f aca="false">IF(graph!$E$2=0,20,IF(AND(B640&lt;graph!$E$10+graph!$E$32,B640&gt;graph!$E$10-graph!$E$32),0.25,NA()))</f>
        <v>#N/A</v>
      </c>
      <c r="K640" s="806" t="n">
        <f aca="false">IF(graph!$E$20=0,0,IF(graph!$E$2=0,20,IF(AND(B640&lt;graph!$E$20+graph!$E$32,B640&gt;graph!$E$20-graph!$E$32),0.25,0)))</f>
        <v>0</v>
      </c>
      <c r="L640" s="806" t="n">
        <f aca="false">IF(graph!$E$22=0,0,IF(graph!$E$2=0,20,IF(AND(B640&gt;graph!$E$22-graph!$E$32,B640&lt;graph!$E$22+graph!$E$32),0.25,0)))</f>
        <v>0</v>
      </c>
    </row>
    <row r="641" customFormat="false" ht="12.75" hidden="false" customHeight="false" outlineLevel="0" collapsed="false">
      <c r="B641" s="735" t="n">
        <f aca="false">IF(graph!$E$2=0,"",B640+graph!$E$32)</f>
        <v>22.6137435830137</v>
      </c>
      <c r="C641" s="805" t="e">
        <f aca="false">IF(graph!$E$2=0,20,IF(SUM(K641+L641=0),NA(),0.25))</f>
        <v>#N/A</v>
      </c>
      <c r="D641" s="321" t="e">
        <f aca="false">IF(graph!$E$2=0,20,IF(AND(B641&lt;graph!$E$10+graph!$E$32,B641&gt;graph!$E$10-graph!$E$32),0.25,NA()))</f>
        <v>#N/A</v>
      </c>
      <c r="K641" s="806" t="n">
        <f aca="false">IF(graph!$E$20=0,0,IF(graph!$E$2=0,20,IF(AND(B641&lt;graph!$E$20+graph!$E$32,B641&gt;graph!$E$20-graph!$E$32),0.25,0)))</f>
        <v>0</v>
      </c>
      <c r="L641" s="806" t="n">
        <f aca="false">IF(graph!$E$22=0,0,IF(graph!$E$2=0,20,IF(AND(B641&gt;graph!$E$22-graph!$E$32,B641&lt;graph!$E$22+graph!$E$32),0.25,0)))</f>
        <v>0</v>
      </c>
    </row>
    <row r="642" customFormat="false" ht="12.75" hidden="false" customHeight="false" outlineLevel="0" collapsed="false">
      <c r="B642" s="735" t="n">
        <f aca="false">IF(graph!$E$2=0,"",B641+graph!$E$32)</f>
        <v>22.6172353408164</v>
      </c>
      <c r="C642" s="805" t="e">
        <f aca="false">IF(graph!$E$2=0,20,IF(SUM(K642+L642=0),NA(),0.25))</f>
        <v>#N/A</v>
      </c>
      <c r="D642" s="321" t="e">
        <f aca="false">IF(graph!$E$2=0,20,IF(AND(B642&lt;graph!$E$10+graph!$E$32,B642&gt;graph!$E$10-graph!$E$32),0.25,NA()))</f>
        <v>#N/A</v>
      </c>
      <c r="K642" s="806" t="n">
        <f aca="false">IF(graph!$E$20=0,0,IF(graph!$E$2=0,20,IF(AND(B642&lt;graph!$E$20+graph!$E$32,B642&gt;graph!$E$20-graph!$E$32),0.25,0)))</f>
        <v>0</v>
      </c>
      <c r="L642" s="806" t="n">
        <f aca="false">IF(graph!$E$22=0,0,IF(graph!$E$2=0,20,IF(AND(B642&gt;graph!$E$22-graph!$E$32,B642&lt;graph!$E$22+graph!$E$32),0.25,0)))</f>
        <v>0</v>
      </c>
    </row>
    <row r="643" customFormat="false" ht="12.75" hidden="false" customHeight="false" outlineLevel="0" collapsed="false">
      <c r="B643" s="735" t="n">
        <f aca="false">IF(graph!$E$2=0,"",B642+graph!$E$32)</f>
        <v>22.6207270986191</v>
      </c>
      <c r="C643" s="805" t="e">
        <f aca="false">IF(graph!$E$2=0,20,IF(SUM(K643+L643=0),NA(),0.25))</f>
        <v>#N/A</v>
      </c>
      <c r="D643" s="321" t="e">
        <f aca="false">IF(graph!$E$2=0,20,IF(AND(B643&lt;graph!$E$10+graph!$E$32,B643&gt;graph!$E$10-graph!$E$32),0.25,NA()))</f>
        <v>#N/A</v>
      </c>
      <c r="K643" s="806" t="n">
        <f aca="false">IF(graph!$E$20=0,0,IF(graph!$E$2=0,20,IF(AND(B643&lt;graph!$E$20+graph!$E$32,B643&gt;graph!$E$20-graph!$E$32),0.25,0)))</f>
        <v>0</v>
      </c>
      <c r="L643" s="806" t="n">
        <f aca="false">IF(graph!$E$22=0,0,IF(graph!$E$2=0,20,IF(AND(B643&gt;graph!$E$22-graph!$E$32,B643&lt;graph!$E$22+graph!$E$32),0.25,0)))</f>
        <v>0</v>
      </c>
    </row>
    <row r="644" customFormat="false" ht="12.75" hidden="false" customHeight="false" outlineLevel="0" collapsed="false">
      <c r="B644" s="735" t="n">
        <f aca="false">IF(graph!$E$2=0,"",B643+graph!$E$32)</f>
        <v>22.6242188564218</v>
      </c>
      <c r="C644" s="805" t="e">
        <f aca="false">IF(graph!$E$2=0,20,IF(SUM(K644+L644=0),NA(),0.25))</f>
        <v>#N/A</v>
      </c>
      <c r="D644" s="321" t="e">
        <f aca="false">IF(graph!$E$2=0,20,IF(AND(B644&lt;graph!$E$10+graph!$E$32,B644&gt;graph!$E$10-graph!$E$32),0.25,NA()))</f>
        <v>#N/A</v>
      </c>
      <c r="K644" s="806" t="n">
        <f aca="false">IF(graph!$E$20=0,0,IF(graph!$E$2=0,20,IF(AND(B644&lt;graph!$E$20+graph!$E$32,B644&gt;graph!$E$20-graph!$E$32),0.25,0)))</f>
        <v>0</v>
      </c>
      <c r="L644" s="806" t="n">
        <f aca="false">IF(graph!$E$22=0,0,IF(graph!$E$2=0,20,IF(AND(B644&gt;graph!$E$22-graph!$E$32,B644&lt;graph!$E$22+graph!$E$32),0.25,0)))</f>
        <v>0</v>
      </c>
    </row>
    <row r="645" customFormat="false" ht="12.75" hidden="false" customHeight="false" outlineLevel="0" collapsed="false">
      <c r="B645" s="735" t="n">
        <f aca="false">IF(graph!$E$2=0,"",B644+graph!$E$32)</f>
        <v>22.6277106142245</v>
      </c>
      <c r="C645" s="805" t="e">
        <f aca="false">IF(graph!$E$2=0,20,IF(SUM(K645+L645=0),NA(),0.25))</f>
        <v>#N/A</v>
      </c>
      <c r="D645" s="321" t="e">
        <f aca="false">IF(graph!$E$2=0,20,IF(AND(B645&lt;graph!$E$10+graph!$E$32,B645&gt;graph!$E$10-graph!$E$32),0.25,NA()))</f>
        <v>#N/A</v>
      </c>
      <c r="K645" s="806" t="n">
        <f aca="false">IF(graph!$E$20=0,0,IF(graph!$E$2=0,20,IF(AND(B645&lt;graph!$E$20+graph!$E$32,B645&gt;graph!$E$20-graph!$E$32),0.25,0)))</f>
        <v>0</v>
      </c>
      <c r="L645" s="806" t="n">
        <f aca="false">IF(graph!$E$22=0,0,IF(graph!$E$2=0,20,IF(AND(B645&gt;graph!$E$22-graph!$E$32,B645&lt;graph!$E$22+graph!$E$32),0.25,0)))</f>
        <v>0</v>
      </c>
    </row>
    <row r="646" customFormat="false" ht="12.75" hidden="false" customHeight="false" outlineLevel="0" collapsed="false">
      <c r="B646" s="735" t="n">
        <f aca="false">IF(graph!$E$2=0,"",B645+graph!$E$32)</f>
        <v>22.6312023720272</v>
      </c>
      <c r="C646" s="805" t="e">
        <f aca="false">IF(graph!$E$2=0,20,IF(SUM(K646+L646=0),NA(),0.25))</f>
        <v>#N/A</v>
      </c>
      <c r="D646" s="321" t="e">
        <f aca="false">IF(graph!$E$2=0,20,IF(AND(B646&lt;graph!$E$10+graph!$E$32,B646&gt;graph!$E$10-graph!$E$32),0.25,NA()))</f>
        <v>#N/A</v>
      </c>
      <c r="K646" s="806" t="n">
        <f aca="false">IF(graph!$E$20=0,0,IF(graph!$E$2=0,20,IF(AND(B646&lt;graph!$E$20+graph!$E$32,B646&gt;graph!$E$20-graph!$E$32),0.25,0)))</f>
        <v>0</v>
      </c>
      <c r="L646" s="806" t="n">
        <f aca="false">IF(graph!$E$22=0,0,IF(graph!$E$2=0,20,IF(AND(B646&gt;graph!$E$22-graph!$E$32,B646&lt;graph!$E$22+graph!$E$32),0.25,0)))</f>
        <v>0</v>
      </c>
    </row>
    <row r="647" customFormat="false" ht="12.75" hidden="false" customHeight="false" outlineLevel="0" collapsed="false">
      <c r="B647" s="735" t="n">
        <f aca="false">IF(graph!$E$2=0,"",B646+graph!$E$32)</f>
        <v>22.6346941298299</v>
      </c>
      <c r="C647" s="805" t="e">
        <f aca="false">IF(graph!$E$2=0,20,IF(SUM(K647+L647=0),NA(),0.25))</f>
        <v>#N/A</v>
      </c>
      <c r="D647" s="321" t="e">
        <f aca="false">IF(graph!$E$2=0,20,IF(AND(B647&lt;graph!$E$10+graph!$E$32,B647&gt;graph!$E$10-graph!$E$32),0.25,NA()))</f>
        <v>#N/A</v>
      </c>
      <c r="K647" s="806" t="n">
        <f aca="false">IF(graph!$E$20=0,0,IF(graph!$E$2=0,20,IF(AND(B647&lt;graph!$E$20+graph!$E$32,B647&gt;graph!$E$20-graph!$E$32),0.25,0)))</f>
        <v>0</v>
      </c>
      <c r="L647" s="806" t="n">
        <f aca="false">IF(graph!$E$22=0,0,IF(graph!$E$2=0,20,IF(AND(B647&gt;graph!$E$22-graph!$E$32,B647&lt;graph!$E$22+graph!$E$32),0.25,0)))</f>
        <v>0</v>
      </c>
    </row>
    <row r="648" customFormat="false" ht="12.75" hidden="false" customHeight="false" outlineLevel="0" collapsed="false">
      <c r="B648" s="735" t="n">
        <f aca="false">IF(graph!$E$2=0,"",B647+graph!$E$32)</f>
        <v>22.6381858876326</v>
      </c>
      <c r="C648" s="805" t="e">
        <f aca="false">IF(graph!$E$2=0,20,IF(SUM(K648+L648=0),NA(),0.25))</f>
        <v>#N/A</v>
      </c>
      <c r="D648" s="321" t="e">
        <f aca="false">IF(graph!$E$2=0,20,IF(AND(B648&lt;graph!$E$10+graph!$E$32,B648&gt;graph!$E$10-graph!$E$32),0.25,NA()))</f>
        <v>#N/A</v>
      </c>
      <c r="K648" s="806" t="n">
        <f aca="false">IF(graph!$E$20=0,0,IF(graph!$E$2=0,20,IF(AND(B648&lt;graph!$E$20+graph!$E$32,B648&gt;graph!$E$20-graph!$E$32),0.25,0)))</f>
        <v>0</v>
      </c>
      <c r="L648" s="806" t="n">
        <f aca="false">IF(graph!$E$22=0,0,IF(graph!$E$2=0,20,IF(AND(B648&gt;graph!$E$22-graph!$E$32,B648&lt;graph!$E$22+graph!$E$32),0.25,0)))</f>
        <v>0</v>
      </c>
    </row>
    <row r="649" customFormat="false" ht="12.75" hidden="false" customHeight="false" outlineLevel="0" collapsed="false">
      <c r="B649" s="735" t="n">
        <f aca="false">IF(graph!$E$2=0,"",B648+graph!$E$32)</f>
        <v>22.6416776454353</v>
      </c>
      <c r="C649" s="805" t="e">
        <f aca="false">IF(graph!$E$2=0,20,IF(SUM(K649+L649=0),NA(),0.25))</f>
        <v>#N/A</v>
      </c>
      <c r="D649" s="321" t="e">
        <f aca="false">IF(graph!$E$2=0,20,IF(AND(B649&lt;graph!$E$10+graph!$E$32,B649&gt;graph!$E$10-graph!$E$32),0.25,NA()))</f>
        <v>#N/A</v>
      </c>
      <c r="K649" s="806" t="n">
        <f aca="false">IF(graph!$E$20=0,0,IF(graph!$E$2=0,20,IF(AND(B649&lt;graph!$E$20+graph!$E$32,B649&gt;graph!$E$20-graph!$E$32),0.25,0)))</f>
        <v>0</v>
      </c>
      <c r="L649" s="806" t="n">
        <f aca="false">IF(graph!$E$22=0,0,IF(graph!$E$2=0,20,IF(AND(B649&gt;graph!$E$22-graph!$E$32,B649&lt;graph!$E$22+graph!$E$32),0.25,0)))</f>
        <v>0</v>
      </c>
    </row>
    <row r="650" customFormat="false" ht="12.75" hidden="false" customHeight="false" outlineLevel="0" collapsed="false">
      <c r="B650" s="735" t="n">
        <f aca="false">IF(graph!$E$2=0,"",B649+graph!$E$32)</f>
        <v>22.645169403238</v>
      </c>
      <c r="C650" s="805" t="e">
        <f aca="false">IF(graph!$E$2=0,20,IF(SUM(K650+L650=0),NA(),0.25))</f>
        <v>#N/A</v>
      </c>
      <c r="D650" s="321" t="e">
        <f aca="false">IF(graph!$E$2=0,20,IF(AND(B650&lt;graph!$E$10+graph!$E$32,B650&gt;graph!$E$10-graph!$E$32),0.25,NA()))</f>
        <v>#N/A</v>
      </c>
      <c r="K650" s="806" t="n">
        <f aca="false">IF(graph!$E$20=0,0,IF(graph!$E$2=0,20,IF(AND(B650&lt;graph!$E$20+graph!$E$32,B650&gt;graph!$E$20-graph!$E$32),0.25,0)))</f>
        <v>0</v>
      </c>
      <c r="L650" s="806" t="n">
        <f aca="false">IF(graph!$E$22=0,0,IF(graph!$E$2=0,20,IF(AND(B650&gt;graph!$E$22-graph!$E$32,B650&lt;graph!$E$22+graph!$E$32),0.25,0)))</f>
        <v>0</v>
      </c>
    </row>
    <row r="651" customFormat="false" ht="12.75" hidden="false" customHeight="false" outlineLevel="0" collapsed="false">
      <c r="B651" s="735" t="n">
        <f aca="false">IF(graph!$E$2=0,"",B650+graph!$E$32)</f>
        <v>22.6486611610407</v>
      </c>
      <c r="C651" s="805" t="e">
        <f aca="false">IF(graph!$E$2=0,20,IF(SUM(K651+L651=0),NA(),0.25))</f>
        <v>#N/A</v>
      </c>
      <c r="D651" s="321" t="e">
        <f aca="false">IF(graph!$E$2=0,20,IF(AND(B651&lt;graph!$E$10+graph!$E$32,B651&gt;graph!$E$10-graph!$E$32),0.25,NA()))</f>
        <v>#N/A</v>
      </c>
      <c r="K651" s="806" t="n">
        <f aca="false">IF(graph!$E$20=0,0,IF(graph!$E$2=0,20,IF(AND(B651&lt;graph!$E$20+graph!$E$32,B651&gt;graph!$E$20-graph!$E$32),0.25,0)))</f>
        <v>0</v>
      </c>
      <c r="L651" s="806" t="n">
        <f aca="false">IF(graph!$E$22=0,0,IF(graph!$E$2=0,20,IF(AND(B651&gt;graph!$E$22-graph!$E$32,B651&lt;graph!$E$22+graph!$E$32),0.25,0)))</f>
        <v>0</v>
      </c>
    </row>
    <row r="652" customFormat="false" ht="12.75" hidden="false" customHeight="false" outlineLevel="0" collapsed="false">
      <c r="B652" s="735" t="n">
        <f aca="false">IF(graph!$E$2=0,"",B651+graph!$E$32)</f>
        <v>22.6521529188434</v>
      </c>
      <c r="C652" s="805" t="e">
        <f aca="false">IF(graph!$E$2=0,20,IF(SUM(K652+L652=0),NA(),0.25))</f>
        <v>#N/A</v>
      </c>
      <c r="D652" s="321" t="e">
        <f aca="false">IF(graph!$E$2=0,20,IF(AND(B652&lt;graph!$E$10+graph!$E$32,B652&gt;graph!$E$10-graph!$E$32),0.25,NA()))</f>
        <v>#N/A</v>
      </c>
      <c r="K652" s="806" t="n">
        <f aca="false">IF(graph!$E$20=0,0,IF(graph!$E$2=0,20,IF(AND(B652&lt;graph!$E$20+graph!$E$32,B652&gt;graph!$E$20-graph!$E$32),0.25,0)))</f>
        <v>0</v>
      </c>
      <c r="L652" s="806" t="n">
        <f aca="false">IF(graph!$E$22=0,0,IF(graph!$E$2=0,20,IF(AND(B652&gt;graph!$E$22-graph!$E$32,B652&lt;graph!$E$22+graph!$E$32),0.25,0)))</f>
        <v>0</v>
      </c>
    </row>
    <row r="653" customFormat="false" ht="12.75" hidden="false" customHeight="false" outlineLevel="0" collapsed="false">
      <c r="B653" s="735" t="n">
        <f aca="false">IF(graph!$E$2=0,"",B652+graph!$E$32)</f>
        <v>22.6556446766461</v>
      </c>
      <c r="C653" s="805" t="e">
        <f aca="false">IF(graph!$E$2=0,20,IF(SUM(K653+L653=0),NA(),0.25))</f>
        <v>#N/A</v>
      </c>
      <c r="D653" s="321" t="e">
        <f aca="false">IF(graph!$E$2=0,20,IF(AND(B653&lt;graph!$E$10+graph!$E$32,B653&gt;graph!$E$10-graph!$E$32),0.25,NA()))</f>
        <v>#N/A</v>
      </c>
      <c r="K653" s="806" t="n">
        <f aca="false">IF(graph!$E$20=0,0,IF(graph!$E$2=0,20,IF(AND(B653&lt;graph!$E$20+graph!$E$32,B653&gt;graph!$E$20-graph!$E$32),0.25,0)))</f>
        <v>0</v>
      </c>
      <c r="L653" s="806" t="n">
        <f aca="false">IF(graph!$E$22=0,0,IF(graph!$E$2=0,20,IF(AND(B653&gt;graph!$E$22-graph!$E$32,B653&lt;graph!$E$22+graph!$E$32),0.25,0)))</f>
        <v>0</v>
      </c>
    </row>
    <row r="654" customFormat="false" ht="12.75" hidden="false" customHeight="false" outlineLevel="0" collapsed="false">
      <c r="B654" s="735" t="n">
        <f aca="false">IF(graph!$E$2=0,"",B653+graph!$E$32)</f>
        <v>22.6591364344488</v>
      </c>
      <c r="C654" s="805" t="e">
        <f aca="false">IF(graph!$E$2=0,20,IF(SUM(K654+L654=0),NA(),0.25))</f>
        <v>#N/A</v>
      </c>
      <c r="D654" s="321" t="e">
        <f aca="false">IF(graph!$E$2=0,20,IF(AND(B654&lt;graph!$E$10+graph!$E$32,B654&gt;graph!$E$10-graph!$E$32),0.25,NA()))</f>
        <v>#N/A</v>
      </c>
      <c r="K654" s="806" t="n">
        <f aca="false">IF(graph!$E$20=0,0,IF(graph!$E$2=0,20,IF(AND(B654&lt;graph!$E$20+graph!$E$32,B654&gt;graph!$E$20-graph!$E$32),0.25,0)))</f>
        <v>0</v>
      </c>
      <c r="L654" s="806" t="n">
        <f aca="false">IF(graph!$E$22=0,0,IF(graph!$E$2=0,20,IF(AND(B654&gt;graph!$E$22-graph!$E$32,B654&lt;graph!$E$22+graph!$E$32),0.25,0)))</f>
        <v>0</v>
      </c>
    </row>
    <row r="655" customFormat="false" ht="12.75" hidden="false" customHeight="false" outlineLevel="0" collapsed="false">
      <c r="B655" s="735" t="n">
        <f aca="false">IF(graph!$E$2=0,"",B654+graph!$E$32)</f>
        <v>22.6626281922515</v>
      </c>
      <c r="C655" s="805" t="e">
        <f aca="false">IF(graph!$E$2=0,20,IF(SUM(K655+L655=0),NA(),0.25))</f>
        <v>#N/A</v>
      </c>
      <c r="D655" s="321" t="e">
        <f aca="false">IF(graph!$E$2=0,20,IF(AND(B655&lt;graph!$E$10+graph!$E$32,B655&gt;graph!$E$10-graph!$E$32),0.25,NA()))</f>
        <v>#N/A</v>
      </c>
      <c r="K655" s="806" t="n">
        <f aca="false">IF(graph!$E$20=0,0,IF(graph!$E$2=0,20,IF(AND(B655&lt;graph!$E$20+graph!$E$32,B655&gt;graph!$E$20-graph!$E$32),0.25,0)))</f>
        <v>0</v>
      </c>
      <c r="L655" s="806" t="n">
        <f aca="false">IF(graph!$E$22=0,0,IF(graph!$E$2=0,20,IF(AND(B655&gt;graph!$E$22-graph!$E$32,B655&lt;graph!$E$22+graph!$E$32),0.25,0)))</f>
        <v>0</v>
      </c>
    </row>
    <row r="656" customFormat="false" ht="12.75" hidden="false" customHeight="false" outlineLevel="0" collapsed="false">
      <c r="B656" s="735" t="n">
        <f aca="false">IF(graph!$E$2=0,"",B655+graph!$E$32)</f>
        <v>22.6661199500542</v>
      </c>
      <c r="C656" s="805" t="e">
        <f aca="false">IF(graph!$E$2=0,20,IF(SUM(K656+L656=0),NA(),0.25))</f>
        <v>#N/A</v>
      </c>
      <c r="D656" s="321" t="e">
        <f aca="false">IF(graph!$E$2=0,20,IF(AND(B656&lt;graph!$E$10+graph!$E$32,B656&gt;graph!$E$10-graph!$E$32),0.25,NA()))</f>
        <v>#N/A</v>
      </c>
      <c r="K656" s="806" t="n">
        <f aca="false">IF(graph!$E$20=0,0,IF(graph!$E$2=0,20,IF(AND(B656&lt;graph!$E$20+graph!$E$32,B656&gt;graph!$E$20-graph!$E$32),0.25,0)))</f>
        <v>0</v>
      </c>
      <c r="L656" s="806" t="n">
        <f aca="false">IF(graph!$E$22=0,0,IF(graph!$E$2=0,20,IF(AND(B656&gt;graph!$E$22-graph!$E$32,B656&lt;graph!$E$22+graph!$E$32),0.25,0)))</f>
        <v>0</v>
      </c>
    </row>
    <row r="657" customFormat="false" ht="12.75" hidden="false" customHeight="false" outlineLevel="0" collapsed="false">
      <c r="B657" s="735" t="n">
        <f aca="false">IF(graph!$E$2=0,"",B656+graph!$E$32)</f>
        <v>22.6696117078569</v>
      </c>
      <c r="C657" s="805" t="e">
        <f aca="false">IF(graph!$E$2=0,20,IF(SUM(K657+L657=0),NA(),0.25))</f>
        <v>#N/A</v>
      </c>
      <c r="D657" s="321" t="e">
        <f aca="false">IF(graph!$E$2=0,20,IF(AND(B657&lt;graph!$E$10+graph!$E$32,B657&gt;graph!$E$10-graph!$E$32),0.25,NA()))</f>
        <v>#N/A</v>
      </c>
      <c r="K657" s="806" t="n">
        <f aca="false">IF(graph!$E$20=0,0,IF(graph!$E$2=0,20,IF(AND(B657&lt;graph!$E$20+graph!$E$32,B657&gt;graph!$E$20-graph!$E$32),0.25,0)))</f>
        <v>0</v>
      </c>
      <c r="L657" s="806" t="n">
        <f aca="false">IF(graph!$E$22=0,0,IF(graph!$E$2=0,20,IF(AND(B657&gt;graph!$E$22-graph!$E$32,B657&lt;graph!$E$22+graph!$E$32),0.25,0)))</f>
        <v>0</v>
      </c>
    </row>
    <row r="658" customFormat="false" ht="12.75" hidden="false" customHeight="false" outlineLevel="0" collapsed="false">
      <c r="B658" s="735" t="n">
        <f aca="false">IF(graph!$E$2=0,"",B657+graph!$E$32)</f>
        <v>22.6731034656596</v>
      </c>
      <c r="C658" s="805" t="e">
        <f aca="false">IF(graph!$E$2=0,20,IF(SUM(K658+L658=0),NA(),0.25))</f>
        <v>#N/A</v>
      </c>
      <c r="D658" s="321" t="e">
        <f aca="false">IF(graph!$E$2=0,20,IF(AND(B658&lt;graph!$E$10+graph!$E$32,B658&gt;graph!$E$10-graph!$E$32),0.25,NA()))</f>
        <v>#N/A</v>
      </c>
      <c r="K658" s="806" t="n">
        <f aca="false">IF(graph!$E$20=0,0,IF(graph!$E$2=0,20,IF(AND(B658&lt;graph!$E$20+graph!$E$32,B658&gt;graph!$E$20-graph!$E$32),0.25,0)))</f>
        <v>0</v>
      </c>
      <c r="L658" s="806" t="n">
        <f aca="false">IF(graph!$E$22=0,0,IF(graph!$E$2=0,20,IF(AND(B658&gt;graph!$E$22-graph!$E$32,B658&lt;graph!$E$22+graph!$E$32),0.25,0)))</f>
        <v>0</v>
      </c>
    </row>
    <row r="659" customFormat="false" ht="12.75" hidden="false" customHeight="false" outlineLevel="0" collapsed="false">
      <c r="B659" s="735" t="n">
        <f aca="false">IF(graph!$E$2=0,"",B658+graph!$E$32)</f>
        <v>22.6765952234623</v>
      </c>
      <c r="C659" s="805" t="e">
        <f aca="false">IF(graph!$E$2=0,20,IF(SUM(K659+L659=0),NA(),0.25))</f>
        <v>#N/A</v>
      </c>
      <c r="D659" s="321" t="e">
        <f aca="false">IF(graph!$E$2=0,20,IF(AND(B659&lt;graph!$E$10+graph!$E$32,B659&gt;graph!$E$10-graph!$E$32),0.25,NA()))</f>
        <v>#N/A</v>
      </c>
      <c r="K659" s="806" t="n">
        <f aca="false">IF(graph!$E$20=0,0,IF(graph!$E$2=0,20,IF(AND(B659&lt;graph!$E$20+graph!$E$32,B659&gt;graph!$E$20-graph!$E$32),0.25,0)))</f>
        <v>0</v>
      </c>
      <c r="L659" s="806" t="n">
        <f aca="false">IF(graph!$E$22=0,0,IF(graph!$E$2=0,20,IF(AND(B659&gt;graph!$E$22-graph!$E$32,B659&lt;graph!$E$22+graph!$E$32),0.25,0)))</f>
        <v>0</v>
      </c>
    </row>
    <row r="660" customFormat="false" ht="12.75" hidden="false" customHeight="false" outlineLevel="0" collapsed="false">
      <c r="B660" s="735" t="n">
        <f aca="false">IF(graph!$E$2=0,"",B659+graph!$E$32)</f>
        <v>22.680086981265</v>
      </c>
      <c r="C660" s="805" t="e">
        <f aca="false">IF(graph!$E$2=0,20,IF(SUM(K660+L660=0),NA(),0.25))</f>
        <v>#N/A</v>
      </c>
      <c r="D660" s="321" t="e">
        <f aca="false">IF(graph!$E$2=0,20,IF(AND(B660&lt;graph!$E$10+graph!$E$32,B660&gt;graph!$E$10-graph!$E$32),0.25,NA()))</f>
        <v>#N/A</v>
      </c>
      <c r="K660" s="806" t="n">
        <f aca="false">IF(graph!$E$20=0,0,IF(graph!$E$2=0,20,IF(AND(B660&lt;graph!$E$20+graph!$E$32,B660&gt;graph!$E$20-graph!$E$32),0.25,0)))</f>
        <v>0</v>
      </c>
      <c r="L660" s="806" t="n">
        <f aca="false">IF(graph!$E$22=0,0,IF(graph!$E$2=0,20,IF(AND(B660&gt;graph!$E$22-graph!$E$32,B660&lt;graph!$E$22+graph!$E$32),0.25,0)))</f>
        <v>0</v>
      </c>
    </row>
    <row r="661" customFormat="false" ht="12.75" hidden="false" customHeight="false" outlineLevel="0" collapsed="false">
      <c r="B661" s="735" t="n">
        <f aca="false">IF(graph!$E$2=0,"",B660+graph!$E$32)</f>
        <v>22.6835787390677</v>
      </c>
      <c r="C661" s="805" t="e">
        <f aca="false">IF(graph!$E$2=0,20,IF(SUM(K661+L661=0),NA(),0.25))</f>
        <v>#N/A</v>
      </c>
      <c r="D661" s="321" t="e">
        <f aca="false">IF(graph!$E$2=0,20,IF(AND(B661&lt;graph!$E$10+graph!$E$32,B661&gt;graph!$E$10-graph!$E$32),0.25,NA()))</f>
        <v>#N/A</v>
      </c>
      <c r="K661" s="806" t="n">
        <f aca="false">IF(graph!$E$20=0,0,IF(graph!$E$2=0,20,IF(AND(B661&lt;graph!$E$20+graph!$E$32,B661&gt;graph!$E$20-graph!$E$32),0.25,0)))</f>
        <v>0</v>
      </c>
      <c r="L661" s="806" t="n">
        <f aca="false">IF(graph!$E$22=0,0,IF(graph!$E$2=0,20,IF(AND(B661&gt;graph!$E$22-graph!$E$32,B661&lt;graph!$E$22+graph!$E$32),0.25,0)))</f>
        <v>0</v>
      </c>
    </row>
    <row r="662" customFormat="false" ht="12.75" hidden="false" customHeight="false" outlineLevel="0" collapsed="false">
      <c r="B662" s="735" t="n">
        <f aca="false">IF(graph!$E$2=0,"",B661+graph!$E$32)</f>
        <v>22.6870704968704</v>
      </c>
      <c r="C662" s="805" t="e">
        <f aca="false">IF(graph!$E$2=0,20,IF(SUM(K662+L662=0),NA(),0.25))</f>
        <v>#N/A</v>
      </c>
      <c r="D662" s="321" t="e">
        <f aca="false">IF(graph!$E$2=0,20,IF(AND(B662&lt;graph!$E$10+graph!$E$32,B662&gt;graph!$E$10-graph!$E$32),0.25,NA()))</f>
        <v>#N/A</v>
      </c>
      <c r="K662" s="806" t="n">
        <f aca="false">IF(graph!$E$20=0,0,IF(graph!$E$2=0,20,IF(AND(B662&lt;graph!$E$20+graph!$E$32,B662&gt;graph!$E$20-graph!$E$32),0.25,0)))</f>
        <v>0</v>
      </c>
      <c r="L662" s="806" t="n">
        <f aca="false">IF(graph!$E$22=0,0,IF(graph!$E$2=0,20,IF(AND(B662&gt;graph!$E$22-graph!$E$32,B662&lt;graph!$E$22+graph!$E$32),0.25,0)))</f>
        <v>0</v>
      </c>
    </row>
    <row r="663" customFormat="false" ht="12.75" hidden="false" customHeight="false" outlineLevel="0" collapsed="false">
      <c r="B663" s="735" t="n">
        <f aca="false">IF(graph!$E$2=0,"",B662+graph!$E$32)</f>
        <v>22.6905622546731</v>
      </c>
      <c r="C663" s="805" t="e">
        <f aca="false">IF(graph!$E$2=0,20,IF(SUM(K663+L663=0),NA(),0.25))</f>
        <v>#N/A</v>
      </c>
      <c r="D663" s="321" t="e">
        <f aca="false">IF(graph!$E$2=0,20,IF(AND(B663&lt;graph!$E$10+graph!$E$32,B663&gt;graph!$E$10-graph!$E$32),0.25,NA()))</f>
        <v>#N/A</v>
      </c>
      <c r="K663" s="806" t="n">
        <f aca="false">IF(graph!$E$20=0,0,IF(graph!$E$2=0,20,IF(AND(B663&lt;graph!$E$20+graph!$E$32,B663&gt;graph!$E$20-graph!$E$32),0.25,0)))</f>
        <v>0</v>
      </c>
      <c r="L663" s="806" t="n">
        <f aca="false">IF(graph!$E$22=0,0,IF(graph!$E$2=0,20,IF(AND(B663&gt;graph!$E$22-graph!$E$32,B663&lt;graph!$E$22+graph!$E$32),0.25,0)))</f>
        <v>0</v>
      </c>
    </row>
    <row r="664" customFormat="false" ht="12.75" hidden="false" customHeight="false" outlineLevel="0" collapsed="false">
      <c r="B664" s="735" t="n">
        <f aca="false">IF(graph!$E$2=0,"",B663+graph!$E$32)</f>
        <v>22.6940540124758</v>
      </c>
      <c r="C664" s="805" t="e">
        <f aca="false">IF(graph!$E$2=0,20,IF(SUM(K664+L664=0),NA(),0.25))</f>
        <v>#N/A</v>
      </c>
      <c r="D664" s="321" t="e">
        <f aca="false">IF(graph!$E$2=0,20,IF(AND(B664&lt;graph!$E$10+graph!$E$32,B664&gt;graph!$E$10-graph!$E$32),0.25,NA()))</f>
        <v>#N/A</v>
      </c>
      <c r="K664" s="806" t="n">
        <f aca="false">IF(graph!$E$20=0,0,IF(graph!$E$2=0,20,IF(AND(B664&lt;graph!$E$20+graph!$E$32,B664&gt;graph!$E$20-graph!$E$32),0.25,0)))</f>
        <v>0</v>
      </c>
      <c r="L664" s="806" t="n">
        <f aca="false">IF(graph!$E$22=0,0,IF(graph!$E$2=0,20,IF(AND(B664&gt;graph!$E$22-graph!$E$32,B664&lt;graph!$E$22+graph!$E$32),0.25,0)))</f>
        <v>0</v>
      </c>
    </row>
    <row r="665" customFormat="false" ht="12.75" hidden="false" customHeight="false" outlineLevel="0" collapsed="false">
      <c r="B665" s="735" t="n">
        <f aca="false">IF(graph!$E$2=0,"",B664+graph!$E$32)</f>
        <v>22.6975457702785</v>
      </c>
      <c r="C665" s="805" t="e">
        <f aca="false">IF(graph!$E$2=0,20,IF(SUM(K665+L665=0),NA(),0.25))</f>
        <v>#N/A</v>
      </c>
      <c r="D665" s="321" t="e">
        <f aca="false">IF(graph!$E$2=0,20,IF(AND(B665&lt;graph!$E$10+graph!$E$32,B665&gt;graph!$E$10-graph!$E$32),0.25,NA()))</f>
        <v>#N/A</v>
      </c>
      <c r="K665" s="806" t="n">
        <f aca="false">IF(graph!$E$20=0,0,IF(graph!$E$2=0,20,IF(AND(B665&lt;graph!$E$20+graph!$E$32,B665&gt;graph!$E$20-graph!$E$32),0.25,0)))</f>
        <v>0</v>
      </c>
      <c r="L665" s="806" t="n">
        <f aca="false">IF(graph!$E$22=0,0,IF(graph!$E$2=0,20,IF(AND(B665&gt;graph!$E$22-graph!$E$32,B665&lt;graph!$E$22+graph!$E$32),0.25,0)))</f>
        <v>0</v>
      </c>
    </row>
    <row r="666" customFormat="false" ht="12.75" hidden="false" customHeight="false" outlineLevel="0" collapsed="false">
      <c r="B666" s="735" t="n">
        <f aca="false">IF(graph!$E$2=0,"",B665+graph!$E$32)</f>
        <v>22.7010375280812</v>
      </c>
      <c r="C666" s="805" t="e">
        <f aca="false">IF(graph!$E$2=0,20,IF(SUM(K666+L666=0),NA(),0.25))</f>
        <v>#N/A</v>
      </c>
      <c r="D666" s="321" t="e">
        <f aca="false">IF(graph!$E$2=0,20,IF(AND(B666&lt;graph!$E$10+graph!$E$32,B666&gt;graph!$E$10-graph!$E$32),0.25,NA()))</f>
        <v>#N/A</v>
      </c>
      <c r="K666" s="806" t="n">
        <f aca="false">IF(graph!$E$20=0,0,IF(graph!$E$2=0,20,IF(AND(B666&lt;graph!$E$20+graph!$E$32,B666&gt;graph!$E$20-graph!$E$32),0.25,0)))</f>
        <v>0</v>
      </c>
      <c r="L666" s="806" t="n">
        <f aca="false">IF(graph!$E$22=0,0,IF(graph!$E$2=0,20,IF(AND(B666&gt;graph!$E$22-graph!$E$32,B666&lt;graph!$E$22+graph!$E$32),0.25,0)))</f>
        <v>0</v>
      </c>
    </row>
    <row r="667" customFormat="false" ht="12.75" hidden="false" customHeight="false" outlineLevel="0" collapsed="false">
      <c r="B667" s="735" t="n">
        <f aca="false">IF(graph!$E$2=0,"",B666+graph!$E$32)</f>
        <v>22.7045292858839</v>
      </c>
      <c r="C667" s="805" t="e">
        <f aca="false">IF(graph!$E$2=0,20,IF(SUM(K667+L667=0),NA(),0.25))</f>
        <v>#N/A</v>
      </c>
      <c r="D667" s="321" t="e">
        <f aca="false">IF(graph!$E$2=0,20,IF(AND(B667&lt;graph!$E$10+graph!$E$32,B667&gt;graph!$E$10-graph!$E$32),0.25,NA()))</f>
        <v>#N/A</v>
      </c>
      <c r="K667" s="806" t="n">
        <f aca="false">IF(graph!$E$20=0,0,IF(graph!$E$2=0,20,IF(AND(B667&lt;graph!$E$20+graph!$E$32,B667&gt;graph!$E$20-graph!$E$32),0.25,0)))</f>
        <v>0</v>
      </c>
      <c r="L667" s="806" t="n">
        <f aca="false">IF(graph!$E$22=0,0,IF(graph!$E$2=0,20,IF(AND(B667&gt;graph!$E$22-graph!$E$32,B667&lt;graph!$E$22+graph!$E$32),0.25,0)))</f>
        <v>0</v>
      </c>
    </row>
    <row r="668" customFormat="false" ht="12.75" hidden="false" customHeight="false" outlineLevel="0" collapsed="false">
      <c r="B668" s="735" t="n">
        <f aca="false">IF(graph!$E$2=0,"",B667+graph!$E$32)</f>
        <v>22.7080210436866</v>
      </c>
      <c r="C668" s="805" t="e">
        <f aca="false">IF(graph!$E$2=0,20,IF(SUM(K668+L668=0),NA(),0.25))</f>
        <v>#N/A</v>
      </c>
      <c r="D668" s="321" t="e">
        <f aca="false">IF(graph!$E$2=0,20,IF(AND(B668&lt;graph!$E$10+graph!$E$32,B668&gt;graph!$E$10-graph!$E$32),0.25,NA()))</f>
        <v>#N/A</v>
      </c>
      <c r="K668" s="806" t="n">
        <f aca="false">IF(graph!$E$20=0,0,IF(graph!$E$2=0,20,IF(AND(B668&lt;graph!$E$20+graph!$E$32,B668&gt;graph!$E$20-graph!$E$32),0.25,0)))</f>
        <v>0</v>
      </c>
      <c r="L668" s="806" t="n">
        <f aca="false">IF(graph!$E$22=0,0,IF(graph!$E$2=0,20,IF(AND(B668&gt;graph!$E$22-graph!$E$32,B668&lt;graph!$E$22+graph!$E$32),0.25,0)))</f>
        <v>0</v>
      </c>
    </row>
    <row r="669" customFormat="false" ht="12.75" hidden="false" customHeight="false" outlineLevel="0" collapsed="false">
      <c r="B669" s="735" t="n">
        <f aca="false">IF(graph!$E$2=0,"",B668+graph!$E$32)</f>
        <v>22.7115128014893</v>
      </c>
      <c r="C669" s="805" t="e">
        <f aca="false">IF(graph!$E$2=0,20,IF(SUM(K669+L669=0),NA(),0.25))</f>
        <v>#N/A</v>
      </c>
      <c r="D669" s="321" t="e">
        <f aca="false">IF(graph!$E$2=0,20,IF(AND(B669&lt;graph!$E$10+graph!$E$32,B669&gt;graph!$E$10-graph!$E$32),0.25,NA()))</f>
        <v>#N/A</v>
      </c>
      <c r="K669" s="806" t="n">
        <f aca="false">IF(graph!$E$20=0,0,IF(graph!$E$2=0,20,IF(AND(B669&lt;graph!$E$20+graph!$E$32,B669&gt;graph!$E$20-graph!$E$32),0.25,0)))</f>
        <v>0</v>
      </c>
      <c r="L669" s="806" t="n">
        <f aca="false">IF(graph!$E$22=0,0,IF(graph!$E$2=0,20,IF(AND(B669&gt;graph!$E$22-graph!$E$32,B669&lt;graph!$E$22+graph!$E$32),0.25,0)))</f>
        <v>0</v>
      </c>
    </row>
    <row r="670" customFormat="false" ht="12.75" hidden="false" customHeight="false" outlineLevel="0" collapsed="false">
      <c r="B670" s="735" t="n">
        <f aca="false">IF(graph!$E$2=0,"",B669+graph!$E$32)</f>
        <v>22.715004559292</v>
      </c>
      <c r="C670" s="805" t="e">
        <f aca="false">IF(graph!$E$2=0,20,IF(SUM(K670+L670=0),NA(),0.25))</f>
        <v>#N/A</v>
      </c>
      <c r="D670" s="321" t="e">
        <f aca="false">IF(graph!$E$2=0,20,IF(AND(B670&lt;graph!$E$10+graph!$E$32,B670&gt;graph!$E$10-graph!$E$32),0.25,NA()))</f>
        <v>#N/A</v>
      </c>
      <c r="K670" s="806" t="n">
        <f aca="false">IF(graph!$E$20=0,0,IF(graph!$E$2=0,20,IF(AND(B670&lt;graph!$E$20+graph!$E$32,B670&gt;graph!$E$20-graph!$E$32),0.25,0)))</f>
        <v>0</v>
      </c>
      <c r="L670" s="806" t="n">
        <f aca="false">IF(graph!$E$22=0,0,IF(graph!$E$2=0,20,IF(AND(B670&gt;graph!$E$22-graph!$E$32,B670&lt;graph!$E$22+graph!$E$32),0.25,0)))</f>
        <v>0</v>
      </c>
    </row>
    <row r="671" customFormat="false" ht="12.75" hidden="false" customHeight="false" outlineLevel="0" collapsed="false">
      <c r="B671" s="735" t="n">
        <f aca="false">IF(graph!$E$2=0,"",B670+graph!$E$32)</f>
        <v>22.7184963170947</v>
      </c>
      <c r="C671" s="805" t="e">
        <f aca="false">IF(graph!$E$2=0,20,IF(SUM(K671+L671=0),NA(),0.25))</f>
        <v>#N/A</v>
      </c>
      <c r="D671" s="321" t="e">
        <f aca="false">IF(graph!$E$2=0,20,IF(AND(B671&lt;graph!$E$10+graph!$E$32,B671&gt;graph!$E$10-graph!$E$32),0.25,NA()))</f>
        <v>#N/A</v>
      </c>
      <c r="K671" s="806" t="n">
        <f aca="false">IF(graph!$E$20=0,0,IF(graph!$E$2=0,20,IF(AND(B671&lt;graph!$E$20+graph!$E$32,B671&gt;graph!$E$20-graph!$E$32),0.25,0)))</f>
        <v>0</v>
      </c>
      <c r="L671" s="806" t="n">
        <f aca="false">IF(graph!$E$22=0,0,IF(graph!$E$2=0,20,IF(AND(B671&gt;graph!$E$22-graph!$E$32,B671&lt;graph!$E$22+graph!$E$32),0.25,0)))</f>
        <v>0</v>
      </c>
    </row>
    <row r="672" customFormat="false" ht="12.75" hidden="false" customHeight="false" outlineLevel="0" collapsed="false">
      <c r="B672" s="735" t="n">
        <f aca="false">IF(graph!$E$2=0,"",B671+graph!$E$32)</f>
        <v>22.7219880748974</v>
      </c>
      <c r="C672" s="805" t="e">
        <f aca="false">IF(graph!$E$2=0,20,IF(SUM(K672+L672=0),NA(),0.25))</f>
        <v>#N/A</v>
      </c>
      <c r="D672" s="321" t="e">
        <f aca="false">IF(graph!$E$2=0,20,IF(AND(B672&lt;graph!$E$10+graph!$E$32,B672&gt;graph!$E$10-graph!$E$32),0.25,NA()))</f>
        <v>#N/A</v>
      </c>
      <c r="K672" s="806" t="n">
        <f aca="false">IF(graph!$E$20=0,0,IF(graph!$E$2=0,20,IF(AND(B672&lt;graph!$E$20+graph!$E$32,B672&gt;graph!$E$20-graph!$E$32),0.25,0)))</f>
        <v>0</v>
      </c>
      <c r="L672" s="806" t="n">
        <f aca="false">IF(graph!$E$22=0,0,IF(graph!$E$2=0,20,IF(AND(B672&gt;graph!$E$22-graph!$E$32,B672&lt;graph!$E$22+graph!$E$32),0.25,0)))</f>
        <v>0</v>
      </c>
    </row>
    <row r="673" customFormat="false" ht="12.75" hidden="false" customHeight="false" outlineLevel="0" collapsed="false">
      <c r="B673" s="735" t="n">
        <f aca="false">IF(graph!$E$2=0,"",B672+graph!$E$32)</f>
        <v>22.7254798327001</v>
      </c>
      <c r="C673" s="805" t="e">
        <f aca="false">IF(graph!$E$2=0,20,IF(SUM(K673+L673=0),NA(),0.25))</f>
        <v>#N/A</v>
      </c>
      <c r="D673" s="321" t="e">
        <f aca="false">IF(graph!$E$2=0,20,IF(AND(B673&lt;graph!$E$10+graph!$E$32,B673&gt;graph!$E$10-graph!$E$32),0.25,NA()))</f>
        <v>#N/A</v>
      </c>
      <c r="K673" s="806" t="n">
        <f aca="false">IF(graph!$E$20=0,0,IF(graph!$E$2=0,20,IF(AND(B673&lt;graph!$E$20+graph!$E$32,B673&gt;graph!$E$20-graph!$E$32),0.25,0)))</f>
        <v>0</v>
      </c>
      <c r="L673" s="806" t="n">
        <f aca="false">IF(graph!$E$22=0,0,IF(graph!$E$2=0,20,IF(AND(B673&gt;graph!$E$22-graph!$E$32,B673&lt;graph!$E$22+graph!$E$32),0.25,0)))</f>
        <v>0</v>
      </c>
    </row>
    <row r="674" customFormat="false" ht="12.75" hidden="false" customHeight="false" outlineLevel="0" collapsed="false">
      <c r="B674" s="735" t="n">
        <f aca="false">IF(graph!$E$2=0,"",B673+graph!$E$32)</f>
        <v>22.7289715905028</v>
      </c>
      <c r="C674" s="805" t="e">
        <f aca="false">IF(graph!$E$2=0,20,IF(SUM(K674+L674=0),NA(),0.25))</f>
        <v>#N/A</v>
      </c>
      <c r="D674" s="321" t="e">
        <f aca="false">IF(graph!$E$2=0,20,IF(AND(B674&lt;graph!$E$10+graph!$E$32,B674&gt;graph!$E$10-graph!$E$32),0.25,NA()))</f>
        <v>#N/A</v>
      </c>
      <c r="K674" s="806" t="n">
        <f aca="false">IF(graph!$E$20=0,0,IF(graph!$E$2=0,20,IF(AND(B674&lt;graph!$E$20+graph!$E$32,B674&gt;graph!$E$20-graph!$E$32),0.25,0)))</f>
        <v>0</v>
      </c>
      <c r="L674" s="806" t="n">
        <f aca="false">IF(graph!$E$22=0,0,IF(graph!$E$2=0,20,IF(AND(B674&gt;graph!$E$22-graph!$E$32,B674&lt;graph!$E$22+graph!$E$32),0.25,0)))</f>
        <v>0</v>
      </c>
    </row>
    <row r="675" customFormat="false" ht="12.75" hidden="false" customHeight="false" outlineLevel="0" collapsed="false">
      <c r="B675" s="735" t="n">
        <f aca="false">IF(graph!$E$2=0,"",B674+graph!$E$32)</f>
        <v>22.7324633483055</v>
      </c>
      <c r="C675" s="805" t="e">
        <f aca="false">IF(graph!$E$2=0,20,IF(SUM(K675+L675=0),NA(),0.25))</f>
        <v>#N/A</v>
      </c>
      <c r="D675" s="321" t="e">
        <f aca="false">IF(graph!$E$2=0,20,IF(AND(B675&lt;graph!$E$10+graph!$E$32,B675&gt;graph!$E$10-graph!$E$32),0.25,NA()))</f>
        <v>#N/A</v>
      </c>
      <c r="K675" s="806" t="n">
        <f aca="false">IF(graph!$E$20=0,0,IF(graph!$E$2=0,20,IF(AND(B675&lt;graph!$E$20+graph!$E$32,B675&gt;graph!$E$20-graph!$E$32),0.25,0)))</f>
        <v>0</v>
      </c>
      <c r="L675" s="806" t="n">
        <f aca="false">IF(graph!$E$22=0,0,IF(graph!$E$2=0,20,IF(AND(B675&gt;graph!$E$22-graph!$E$32,B675&lt;graph!$E$22+graph!$E$32),0.25,0)))</f>
        <v>0</v>
      </c>
    </row>
    <row r="676" customFormat="false" ht="12.75" hidden="false" customHeight="false" outlineLevel="0" collapsed="false">
      <c r="B676" s="735" t="n">
        <f aca="false">IF(graph!$E$2=0,"",B675+graph!$E$32)</f>
        <v>22.7359551061082</v>
      </c>
      <c r="C676" s="805" t="e">
        <f aca="false">IF(graph!$E$2=0,20,IF(SUM(K676+L676=0),NA(),0.25))</f>
        <v>#N/A</v>
      </c>
      <c r="D676" s="321" t="e">
        <f aca="false">IF(graph!$E$2=0,20,IF(AND(B676&lt;graph!$E$10+graph!$E$32,B676&gt;graph!$E$10-graph!$E$32),0.25,NA()))</f>
        <v>#N/A</v>
      </c>
      <c r="K676" s="806" t="n">
        <f aca="false">IF(graph!$E$20=0,0,IF(graph!$E$2=0,20,IF(AND(B676&lt;graph!$E$20+graph!$E$32,B676&gt;graph!$E$20-graph!$E$32),0.25,0)))</f>
        <v>0</v>
      </c>
      <c r="L676" s="806" t="n">
        <f aca="false">IF(graph!$E$22=0,0,IF(graph!$E$2=0,20,IF(AND(B676&gt;graph!$E$22-graph!$E$32,B676&lt;graph!$E$22+graph!$E$32),0.25,0)))</f>
        <v>0</v>
      </c>
    </row>
    <row r="677" customFormat="false" ht="12.75" hidden="false" customHeight="false" outlineLevel="0" collapsed="false">
      <c r="B677" s="735" t="n">
        <f aca="false">IF(graph!$E$2=0,"",B676+graph!$E$32)</f>
        <v>22.739446863911</v>
      </c>
      <c r="C677" s="805" t="e">
        <f aca="false">IF(graph!$E$2=0,20,IF(SUM(K677+L677=0),NA(),0.25))</f>
        <v>#N/A</v>
      </c>
      <c r="D677" s="321" t="e">
        <f aca="false">IF(graph!$E$2=0,20,IF(AND(B677&lt;graph!$E$10+graph!$E$32,B677&gt;graph!$E$10-graph!$E$32),0.25,NA()))</f>
        <v>#N/A</v>
      </c>
      <c r="K677" s="806" t="n">
        <f aca="false">IF(graph!$E$20=0,0,IF(graph!$E$2=0,20,IF(AND(B677&lt;graph!$E$20+graph!$E$32,B677&gt;graph!$E$20-graph!$E$32),0.25,0)))</f>
        <v>0</v>
      </c>
      <c r="L677" s="806" t="n">
        <f aca="false">IF(graph!$E$22=0,0,IF(graph!$E$2=0,20,IF(AND(B677&gt;graph!$E$22-graph!$E$32,B677&lt;graph!$E$22+graph!$E$32),0.25,0)))</f>
        <v>0</v>
      </c>
    </row>
    <row r="678" customFormat="false" ht="12.75" hidden="false" customHeight="false" outlineLevel="0" collapsed="false">
      <c r="B678" s="735" t="n">
        <f aca="false">IF(graph!$E$2=0,"",B677+graph!$E$32)</f>
        <v>22.7429386217137</v>
      </c>
      <c r="C678" s="805" t="e">
        <f aca="false">IF(graph!$E$2=0,20,IF(SUM(K678+L678=0),NA(),0.25))</f>
        <v>#N/A</v>
      </c>
      <c r="D678" s="321" t="e">
        <f aca="false">IF(graph!$E$2=0,20,IF(AND(B678&lt;graph!$E$10+graph!$E$32,B678&gt;graph!$E$10-graph!$E$32),0.25,NA()))</f>
        <v>#N/A</v>
      </c>
      <c r="K678" s="806" t="n">
        <f aca="false">IF(graph!$E$20=0,0,IF(graph!$E$2=0,20,IF(AND(B678&lt;graph!$E$20+graph!$E$32,B678&gt;graph!$E$20-graph!$E$32),0.25,0)))</f>
        <v>0</v>
      </c>
      <c r="L678" s="806" t="n">
        <f aca="false">IF(graph!$E$22=0,0,IF(graph!$E$2=0,20,IF(AND(B678&gt;graph!$E$22-graph!$E$32,B678&lt;graph!$E$22+graph!$E$32),0.25,0)))</f>
        <v>0</v>
      </c>
    </row>
    <row r="679" customFormat="false" ht="12.75" hidden="false" customHeight="false" outlineLevel="0" collapsed="false">
      <c r="B679" s="735" t="n">
        <f aca="false">IF(graph!$E$2=0,"",B678+graph!$E$32)</f>
        <v>22.7464303795164</v>
      </c>
      <c r="C679" s="805" t="e">
        <f aca="false">IF(graph!$E$2=0,20,IF(SUM(K679+L679=0),NA(),0.25))</f>
        <v>#N/A</v>
      </c>
      <c r="D679" s="321" t="e">
        <f aca="false">IF(graph!$E$2=0,20,IF(AND(B679&lt;graph!$E$10+graph!$E$32,B679&gt;graph!$E$10-graph!$E$32),0.25,NA()))</f>
        <v>#N/A</v>
      </c>
      <c r="K679" s="806" t="n">
        <f aca="false">IF(graph!$E$20=0,0,IF(graph!$E$2=0,20,IF(AND(B679&lt;graph!$E$20+graph!$E$32,B679&gt;graph!$E$20-graph!$E$32),0.25,0)))</f>
        <v>0</v>
      </c>
      <c r="L679" s="806" t="n">
        <f aca="false">IF(graph!$E$22=0,0,IF(graph!$E$2=0,20,IF(AND(B679&gt;graph!$E$22-graph!$E$32,B679&lt;graph!$E$22+graph!$E$32),0.25,0)))</f>
        <v>0</v>
      </c>
    </row>
    <row r="680" customFormat="false" ht="12.75" hidden="false" customHeight="false" outlineLevel="0" collapsed="false">
      <c r="B680" s="735" t="n">
        <f aca="false">IF(graph!$E$2=0,"",B679+graph!$E$32)</f>
        <v>22.7499221373191</v>
      </c>
      <c r="C680" s="805" t="e">
        <f aca="false">IF(graph!$E$2=0,20,IF(SUM(K680+L680=0),NA(),0.25))</f>
        <v>#N/A</v>
      </c>
      <c r="D680" s="321" t="e">
        <f aca="false">IF(graph!$E$2=0,20,IF(AND(B680&lt;graph!$E$10+graph!$E$32,B680&gt;graph!$E$10-graph!$E$32),0.25,NA()))</f>
        <v>#N/A</v>
      </c>
      <c r="K680" s="806" t="n">
        <f aca="false">IF(graph!$E$20=0,0,IF(graph!$E$2=0,20,IF(AND(B680&lt;graph!$E$20+graph!$E$32,B680&gt;graph!$E$20-graph!$E$32),0.25,0)))</f>
        <v>0</v>
      </c>
      <c r="L680" s="806" t="n">
        <f aca="false">IF(graph!$E$22=0,0,IF(graph!$E$2=0,20,IF(AND(B680&gt;graph!$E$22-graph!$E$32,B680&lt;graph!$E$22+graph!$E$32),0.25,0)))</f>
        <v>0</v>
      </c>
    </row>
    <row r="681" customFormat="false" ht="12.75" hidden="false" customHeight="false" outlineLevel="0" collapsed="false">
      <c r="B681" s="735" t="n">
        <f aca="false">IF(graph!$E$2=0,"",B680+graph!$E$32)</f>
        <v>22.7534138951218</v>
      </c>
      <c r="C681" s="805" t="e">
        <f aca="false">IF(graph!$E$2=0,20,IF(SUM(K681+L681=0),NA(),0.25))</f>
        <v>#N/A</v>
      </c>
      <c r="D681" s="321" t="e">
        <f aca="false">IF(graph!$E$2=0,20,IF(AND(B681&lt;graph!$E$10+graph!$E$32,B681&gt;graph!$E$10-graph!$E$32),0.25,NA()))</f>
        <v>#N/A</v>
      </c>
      <c r="K681" s="806" t="n">
        <f aca="false">IF(graph!$E$20=0,0,IF(graph!$E$2=0,20,IF(AND(B681&lt;graph!$E$20+graph!$E$32,B681&gt;graph!$E$20-graph!$E$32),0.25,0)))</f>
        <v>0</v>
      </c>
      <c r="L681" s="806" t="n">
        <f aca="false">IF(graph!$E$22=0,0,IF(graph!$E$2=0,20,IF(AND(B681&gt;graph!$E$22-graph!$E$32,B681&lt;graph!$E$22+graph!$E$32),0.25,0)))</f>
        <v>0</v>
      </c>
    </row>
    <row r="682" customFormat="false" ht="12.75" hidden="false" customHeight="false" outlineLevel="0" collapsed="false">
      <c r="B682" s="735" t="n">
        <f aca="false">IF(graph!$E$2=0,"",B681+graph!$E$32)</f>
        <v>22.7569056529245</v>
      </c>
      <c r="C682" s="805" t="e">
        <f aca="false">IF(graph!$E$2=0,20,IF(SUM(K682+L682=0),NA(),0.25))</f>
        <v>#N/A</v>
      </c>
      <c r="D682" s="321" t="e">
        <f aca="false">IF(graph!$E$2=0,20,IF(AND(B682&lt;graph!$E$10+graph!$E$32,B682&gt;graph!$E$10-graph!$E$32),0.25,NA()))</f>
        <v>#N/A</v>
      </c>
      <c r="K682" s="806" t="n">
        <f aca="false">IF(graph!$E$20=0,0,IF(graph!$E$2=0,20,IF(AND(B682&lt;graph!$E$20+graph!$E$32,B682&gt;graph!$E$20-graph!$E$32),0.25,0)))</f>
        <v>0</v>
      </c>
      <c r="L682" s="806" t="n">
        <f aca="false">IF(graph!$E$22=0,0,IF(graph!$E$2=0,20,IF(AND(B682&gt;graph!$E$22-graph!$E$32,B682&lt;graph!$E$22+graph!$E$32),0.25,0)))</f>
        <v>0</v>
      </c>
    </row>
    <row r="683" customFormat="false" ht="12.75" hidden="false" customHeight="false" outlineLevel="0" collapsed="false">
      <c r="B683" s="735" t="n">
        <f aca="false">IF(graph!$E$2=0,"",B682+graph!$E$32)</f>
        <v>22.7603974107272</v>
      </c>
      <c r="C683" s="805" t="e">
        <f aca="false">IF(graph!$E$2=0,20,IF(SUM(K683+L683=0),NA(),0.25))</f>
        <v>#N/A</v>
      </c>
      <c r="D683" s="321" t="e">
        <f aca="false">IF(graph!$E$2=0,20,IF(AND(B683&lt;graph!$E$10+graph!$E$32,B683&gt;graph!$E$10-graph!$E$32),0.25,NA()))</f>
        <v>#N/A</v>
      </c>
      <c r="K683" s="806" t="n">
        <f aca="false">IF(graph!$E$20=0,0,IF(graph!$E$2=0,20,IF(AND(B683&lt;graph!$E$20+graph!$E$32,B683&gt;graph!$E$20-graph!$E$32),0.25,0)))</f>
        <v>0</v>
      </c>
      <c r="L683" s="806" t="n">
        <f aca="false">IF(graph!$E$22=0,0,IF(graph!$E$2=0,20,IF(AND(B683&gt;graph!$E$22-graph!$E$32,B683&lt;graph!$E$22+graph!$E$32),0.25,0)))</f>
        <v>0</v>
      </c>
    </row>
    <row r="684" customFormat="false" ht="12.75" hidden="false" customHeight="false" outlineLevel="0" collapsed="false">
      <c r="B684" s="735" t="n">
        <f aca="false">IF(graph!$E$2=0,"",B683+graph!$E$32)</f>
        <v>22.7638891685299</v>
      </c>
      <c r="C684" s="805" t="e">
        <f aca="false">IF(graph!$E$2=0,20,IF(SUM(K684+L684=0),NA(),0.25))</f>
        <v>#N/A</v>
      </c>
      <c r="D684" s="321" t="e">
        <f aca="false">IF(graph!$E$2=0,20,IF(AND(B684&lt;graph!$E$10+graph!$E$32,B684&gt;graph!$E$10-graph!$E$32),0.25,NA()))</f>
        <v>#N/A</v>
      </c>
      <c r="K684" s="806" t="n">
        <f aca="false">IF(graph!$E$20=0,0,IF(graph!$E$2=0,20,IF(AND(B684&lt;graph!$E$20+graph!$E$32,B684&gt;graph!$E$20-graph!$E$32),0.25,0)))</f>
        <v>0</v>
      </c>
      <c r="L684" s="806" t="n">
        <f aca="false">IF(graph!$E$22=0,0,IF(graph!$E$2=0,20,IF(AND(B684&gt;graph!$E$22-graph!$E$32,B684&lt;graph!$E$22+graph!$E$32),0.25,0)))</f>
        <v>0</v>
      </c>
    </row>
    <row r="685" customFormat="false" ht="12.75" hidden="false" customHeight="false" outlineLevel="0" collapsed="false">
      <c r="B685" s="735" t="n">
        <f aca="false">IF(graph!$E$2=0,"",B684+graph!$E$32)</f>
        <v>22.7673809263326</v>
      </c>
      <c r="C685" s="805" t="e">
        <f aca="false">IF(graph!$E$2=0,20,IF(SUM(K685+L685=0),NA(),0.25))</f>
        <v>#N/A</v>
      </c>
      <c r="D685" s="321" t="e">
        <f aca="false">IF(graph!$E$2=0,20,IF(AND(B685&lt;graph!$E$10+graph!$E$32,B685&gt;graph!$E$10-graph!$E$32),0.25,NA()))</f>
        <v>#N/A</v>
      </c>
      <c r="K685" s="806" t="n">
        <f aca="false">IF(graph!$E$20=0,0,IF(graph!$E$2=0,20,IF(AND(B685&lt;graph!$E$20+graph!$E$32,B685&gt;graph!$E$20-graph!$E$32),0.25,0)))</f>
        <v>0</v>
      </c>
      <c r="L685" s="806" t="n">
        <f aca="false">IF(graph!$E$22=0,0,IF(graph!$E$2=0,20,IF(AND(B685&gt;graph!$E$22-graph!$E$32,B685&lt;graph!$E$22+graph!$E$32),0.25,0)))</f>
        <v>0</v>
      </c>
    </row>
    <row r="686" customFormat="false" ht="12.75" hidden="false" customHeight="false" outlineLevel="0" collapsed="false">
      <c r="B686" s="735" t="n">
        <f aca="false">IF(graph!$E$2=0,"",B685+graph!$E$32)</f>
        <v>22.7708726841353</v>
      </c>
      <c r="C686" s="805" t="e">
        <f aca="false">IF(graph!$E$2=0,20,IF(SUM(K686+L686=0),NA(),0.25))</f>
        <v>#N/A</v>
      </c>
      <c r="D686" s="321" t="e">
        <f aca="false">IF(graph!$E$2=0,20,IF(AND(B686&lt;graph!$E$10+graph!$E$32,B686&gt;graph!$E$10-graph!$E$32),0.25,NA()))</f>
        <v>#N/A</v>
      </c>
      <c r="K686" s="806" t="n">
        <f aca="false">IF(graph!$E$20=0,0,IF(graph!$E$2=0,20,IF(AND(B686&lt;graph!$E$20+graph!$E$32,B686&gt;graph!$E$20-graph!$E$32),0.25,0)))</f>
        <v>0</v>
      </c>
      <c r="L686" s="806" t="n">
        <f aca="false">IF(graph!$E$22=0,0,IF(graph!$E$2=0,20,IF(AND(B686&gt;graph!$E$22-graph!$E$32,B686&lt;graph!$E$22+graph!$E$32),0.25,0)))</f>
        <v>0</v>
      </c>
    </row>
    <row r="687" customFormat="false" ht="12.75" hidden="false" customHeight="false" outlineLevel="0" collapsed="false">
      <c r="B687" s="735" t="n">
        <f aca="false">IF(graph!$E$2=0,"",B686+graph!$E$32)</f>
        <v>22.774364441938</v>
      </c>
      <c r="C687" s="805" t="e">
        <f aca="false">IF(graph!$E$2=0,20,IF(SUM(K687+L687=0),NA(),0.25))</f>
        <v>#N/A</v>
      </c>
      <c r="D687" s="321" t="e">
        <f aca="false">IF(graph!$E$2=0,20,IF(AND(B687&lt;graph!$E$10+graph!$E$32,B687&gt;graph!$E$10-graph!$E$32),0.25,NA()))</f>
        <v>#N/A</v>
      </c>
      <c r="K687" s="806" t="n">
        <f aca="false">IF(graph!$E$20=0,0,IF(graph!$E$2=0,20,IF(AND(B687&lt;graph!$E$20+graph!$E$32,B687&gt;graph!$E$20-graph!$E$32),0.25,0)))</f>
        <v>0</v>
      </c>
      <c r="L687" s="806" t="n">
        <f aca="false">IF(graph!$E$22=0,0,IF(graph!$E$2=0,20,IF(AND(B687&gt;graph!$E$22-graph!$E$32,B687&lt;graph!$E$22+graph!$E$32),0.25,0)))</f>
        <v>0</v>
      </c>
    </row>
    <row r="688" customFormat="false" ht="12.75" hidden="false" customHeight="false" outlineLevel="0" collapsed="false">
      <c r="B688" s="735" t="n">
        <f aca="false">IF(graph!$E$2=0,"",B687+graph!$E$32)</f>
        <v>22.7778561997407</v>
      </c>
      <c r="C688" s="805" t="e">
        <f aca="false">IF(graph!$E$2=0,20,IF(SUM(K688+L688=0),NA(),0.25))</f>
        <v>#N/A</v>
      </c>
      <c r="D688" s="321" t="e">
        <f aca="false">IF(graph!$E$2=0,20,IF(AND(B688&lt;graph!$E$10+graph!$E$32,B688&gt;graph!$E$10-graph!$E$32),0.25,NA()))</f>
        <v>#N/A</v>
      </c>
      <c r="K688" s="806" t="n">
        <f aca="false">IF(graph!$E$20=0,0,IF(graph!$E$2=0,20,IF(AND(B688&lt;graph!$E$20+graph!$E$32,B688&gt;graph!$E$20-graph!$E$32),0.25,0)))</f>
        <v>0</v>
      </c>
      <c r="L688" s="806" t="n">
        <f aca="false">IF(graph!$E$22=0,0,IF(graph!$E$2=0,20,IF(AND(B688&gt;graph!$E$22-graph!$E$32,B688&lt;graph!$E$22+graph!$E$32),0.25,0)))</f>
        <v>0</v>
      </c>
    </row>
    <row r="689" customFormat="false" ht="12.75" hidden="false" customHeight="false" outlineLevel="0" collapsed="false">
      <c r="B689" s="735" t="n">
        <f aca="false">IF(graph!$E$2=0,"",B688+graph!$E$32)</f>
        <v>22.7813479575434</v>
      </c>
      <c r="C689" s="805" t="e">
        <f aca="false">IF(graph!$E$2=0,20,IF(SUM(K689+L689=0),NA(),0.25))</f>
        <v>#N/A</v>
      </c>
      <c r="D689" s="321" t="e">
        <f aca="false">IF(graph!$E$2=0,20,IF(AND(B689&lt;graph!$E$10+graph!$E$32,B689&gt;graph!$E$10-graph!$E$32),0.25,NA()))</f>
        <v>#N/A</v>
      </c>
      <c r="K689" s="806" t="n">
        <f aca="false">IF(graph!$E$20=0,0,IF(graph!$E$2=0,20,IF(AND(B689&lt;graph!$E$20+graph!$E$32,B689&gt;graph!$E$20-graph!$E$32),0.25,0)))</f>
        <v>0</v>
      </c>
      <c r="L689" s="806" t="n">
        <f aca="false">IF(graph!$E$22=0,0,IF(graph!$E$2=0,20,IF(AND(B689&gt;graph!$E$22-graph!$E$32,B689&lt;graph!$E$22+graph!$E$32),0.25,0)))</f>
        <v>0</v>
      </c>
    </row>
    <row r="690" customFormat="false" ht="12.75" hidden="false" customHeight="false" outlineLevel="0" collapsed="false">
      <c r="B690" s="735" t="n">
        <f aca="false">IF(graph!$E$2=0,"",B689+graph!$E$32)</f>
        <v>22.7848397153461</v>
      </c>
      <c r="C690" s="805" t="e">
        <f aca="false">IF(graph!$E$2=0,20,IF(SUM(K690+L690=0),NA(),0.25))</f>
        <v>#N/A</v>
      </c>
      <c r="D690" s="321" t="e">
        <f aca="false">IF(graph!$E$2=0,20,IF(AND(B690&lt;graph!$E$10+graph!$E$32,B690&gt;graph!$E$10-graph!$E$32),0.25,NA()))</f>
        <v>#N/A</v>
      </c>
      <c r="K690" s="806" t="n">
        <f aca="false">IF(graph!$E$20=0,0,IF(graph!$E$2=0,20,IF(AND(B690&lt;graph!$E$20+graph!$E$32,B690&gt;graph!$E$20-graph!$E$32),0.25,0)))</f>
        <v>0</v>
      </c>
      <c r="L690" s="806" t="n">
        <f aca="false">IF(graph!$E$22=0,0,IF(graph!$E$2=0,20,IF(AND(B690&gt;graph!$E$22-graph!$E$32,B690&lt;graph!$E$22+graph!$E$32),0.25,0)))</f>
        <v>0</v>
      </c>
    </row>
    <row r="691" customFormat="false" ht="12.75" hidden="false" customHeight="false" outlineLevel="0" collapsed="false">
      <c r="B691" s="735" t="n">
        <f aca="false">IF(graph!$E$2=0,"",B690+graph!$E$32)</f>
        <v>22.7883314731488</v>
      </c>
      <c r="C691" s="805" t="e">
        <f aca="false">IF(graph!$E$2=0,20,IF(SUM(K691+L691=0),NA(),0.25))</f>
        <v>#N/A</v>
      </c>
      <c r="D691" s="321" t="e">
        <f aca="false">IF(graph!$E$2=0,20,IF(AND(B691&lt;graph!$E$10+graph!$E$32,B691&gt;graph!$E$10-graph!$E$32),0.25,NA()))</f>
        <v>#N/A</v>
      </c>
      <c r="K691" s="806" t="n">
        <f aca="false">IF(graph!$E$20=0,0,IF(graph!$E$2=0,20,IF(AND(B691&lt;graph!$E$20+graph!$E$32,B691&gt;graph!$E$20-graph!$E$32),0.25,0)))</f>
        <v>0</v>
      </c>
      <c r="L691" s="806" t="n">
        <f aca="false">IF(graph!$E$22=0,0,IF(graph!$E$2=0,20,IF(AND(B691&gt;graph!$E$22-graph!$E$32,B691&lt;graph!$E$22+graph!$E$32),0.25,0)))</f>
        <v>0</v>
      </c>
    </row>
    <row r="692" customFormat="false" ht="12.75" hidden="false" customHeight="false" outlineLevel="0" collapsed="false">
      <c r="B692" s="735" t="n">
        <f aca="false">IF(graph!$E$2=0,"",B691+graph!$E$32)</f>
        <v>22.7918232309515</v>
      </c>
      <c r="C692" s="805" t="e">
        <f aca="false">IF(graph!$E$2=0,20,IF(SUM(K692+L692=0),NA(),0.25))</f>
        <v>#N/A</v>
      </c>
      <c r="D692" s="321" t="e">
        <f aca="false">IF(graph!$E$2=0,20,IF(AND(B692&lt;graph!$E$10+graph!$E$32,B692&gt;graph!$E$10-graph!$E$32),0.25,NA()))</f>
        <v>#N/A</v>
      </c>
      <c r="K692" s="806" t="n">
        <f aca="false">IF(graph!$E$20=0,0,IF(graph!$E$2=0,20,IF(AND(B692&lt;graph!$E$20+graph!$E$32,B692&gt;graph!$E$20-graph!$E$32),0.25,0)))</f>
        <v>0</v>
      </c>
      <c r="L692" s="806" t="n">
        <f aca="false">IF(graph!$E$22=0,0,IF(graph!$E$2=0,20,IF(AND(B692&gt;graph!$E$22-graph!$E$32,B692&lt;graph!$E$22+graph!$E$32),0.25,0)))</f>
        <v>0</v>
      </c>
    </row>
    <row r="693" customFormat="false" ht="12.75" hidden="false" customHeight="false" outlineLevel="0" collapsed="false">
      <c r="B693" s="735" t="n">
        <f aca="false">IF(graph!$E$2=0,"",B692+graph!$E$32)</f>
        <v>22.7953149887542</v>
      </c>
      <c r="C693" s="805" t="e">
        <f aca="false">IF(graph!$E$2=0,20,IF(SUM(K693+L693=0),NA(),0.25))</f>
        <v>#N/A</v>
      </c>
      <c r="D693" s="321" t="e">
        <f aca="false">IF(graph!$E$2=0,20,IF(AND(B693&lt;graph!$E$10+graph!$E$32,B693&gt;graph!$E$10-graph!$E$32),0.25,NA()))</f>
        <v>#N/A</v>
      </c>
      <c r="K693" s="806" t="n">
        <f aca="false">IF(graph!$E$20=0,0,IF(graph!$E$2=0,20,IF(AND(B693&lt;graph!$E$20+graph!$E$32,B693&gt;graph!$E$20-graph!$E$32),0.25,0)))</f>
        <v>0</v>
      </c>
      <c r="L693" s="806" t="n">
        <f aca="false">IF(graph!$E$22=0,0,IF(graph!$E$2=0,20,IF(AND(B693&gt;graph!$E$22-graph!$E$32,B693&lt;graph!$E$22+graph!$E$32),0.25,0)))</f>
        <v>0</v>
      </c>
    </row>
    <row r="694" customFormat="false" ht="12.75" hidden="false" customHeight="false" outlineLevel="0" collapsed="false">
      <c r="B694" s="735" t="n">
        <f aca="false">IF(graph!$E$2=0,"",B693+graph!$E$32)</f>
        <v>22.7988067465569</v>
      </c>
      <c r="C694" s="805" t="e">
        <f aca="false">IF(graph!$E$2=0,20,IF(SUM(K694+L694=0),NA(),0.25))</f>
        <v>#N/A</v>
      </c>
      <c r="D694" s="321" t="e">
        <f aca="false">IF(graph!$E$2=0,20,IF(AND(B694&lt;graph!$E$10+graph!$E$32,B694&gt;graph!$E$10-graph!$E$32),0.25,NA()))</f>
        <v>#N/A</v>
      </c>
      <c r="K694" s="806" t="n">
        <f aca="false">IF(graph!$E$20=0,0,IF(graph!$E$2=0,20,IF(AND(B694&lt;graph!$E$20+graph!$E$32,B694&gt;graph!$E$20-graph!$E$32),0.25,0)))</f>
        <v>0</v>
      </c>
      <c r="L694" s="806" t="n">
        <f aca="false">IF(graph!$E$22=0,0,IF(graph!$E$2=0,20,IF(AND(B694&gt;graph!$E$22-graph!$E$32,B694&lt;graph!$E$22+graph!$E$32),0.25,0)))</f>
        <v>0</v>
      </c>
    </row>
    <row r="695" customFormat="false" ht="12.75" hidden="false" customHeight="false" outlineLevel="0" collapsed="false">
      <c r="B695" s="735" t="n">
        <f aca="false">IF(graph!$E$2=0,"",B694+graph!$E$32)</f>
        <v>22.8022985043596</v>
      </c>
      <c r="C695" s="805" t="e">
        <f aca="false">IF(graph!$E$2=0,20,IF(SUM(K695+L695=0),NA(),0.25))</f>
        <v>#N/A</v>
      </c>
      <c r="D695" s="321" t="e">
        <f aca="false">IF(graph!$E$2=0,20,IF(AND(B695&lt;graph!$E$10+graph!$E$32,B695&gt;graph!$E$10-graph!$E$32),0.25,NA()))</f>
        <v>#N/A</v>
      </c>
      <c r="K695" s="806" t="n">
        <f aca="false">IF(graph!$E$20=0,0,IF(graph!$E$2=0,20,IF(AND(B695&lt;graph!$E$20+graph!$E$32,B695&gt;graph!$E$20-graph!$E$32),0.25,0)))</f>
        <v>0</v>
      </c>
      <c r="L695" s="806" t="n">
        <f aca="false">IF(graph!$E$22=0,0,IF(graph!$E$2=0,20,IF(AND(B695&gt;graph!$E$22-graph!$E$32,B695&lt;graph!$E$22+graph!$E$32),0.25,0)))</f>
        <v>0</v>
      </c>
    </row>
    <row r="696" customFormat="false" ht="12.75" hidden="false" customHeight="false" outlineLevel="0" collapsed="false">
      <c r="B696" s="735" t="n">
        <f aca="false">IF(graph!$E$2=0,"",B695+graph!$E$32)</f>
        <v>22.8057902621623</v>
      </c>
      <c r="C696" s="805" t="e">
        <f aca="false">IF(graph!$E$2=0,20,IF(SUM(K696+L696=0),NA(),0.25))</f>
        <v>#N/A</v>
      </c>
      <c r="D696" s="321" t="e">
        <f aca="false">IF(graph!$E$2=0,20,IF(AND(B696&lt;graph!$E$10+graph!$E$32,B696&gt;graph!$E$10-graph!$E$32),0.25,NA()))</f>
        <v>#N/A</v>
      </c>
      <c r="K696" s="806" t="n">
        <f aca="false">IF(graph!$E$20=0,0,IF(graph!$E$2=0,20,IF(AND(B696&lt;graph!$E$20+graph!$E$32,B696&gt;graph!$E$20-graph!$E$32),0.25,0)))</f>
        <v>0</v>
      </c>
      <c r="L696" s="806" t="n">
        <f aca="false">IF(graph!$E$22=0,0,IF(graph!$E$2=0,20,IF(AND(B696&gt;graph!$E$22-graph!$E$32,B696&lt;graph!$E$22+graph!$E$32),0.25,0)))</f>
        <v>0</v>
      </c>
    </row>
    <row r="697" customFormat="false" ht="12.75" hidden="false" customHeight="false" outlineLevel="0" collapsed="false">
      <c r="B697" s="735" t="n">
        <f aca="false">IF(graph!$E$2=0,"",B696+graph!$E$32)</f>
        <v>22.809282019965</v>
      </c>
      <c r="C697" s="805" t="e">
        <f aca="false">IF(graph!$E$2=0,20,IF(SUM(K697+L697=0),NA(),0.25))</f>
        <v>#N/A</v>
      </c>
      <c r="D697" s="321" t="e">
        <f aca="false">IF(graph!$E$2=0,20,IF(AND(B697&lt;graph!$E$10+graph!$E$32,B697&gt;graph!$E$10-graph!$E$32),0.25,NA()))</f>
        <v>#N/A</v>
      </c>
      <c r="K697" s="806" t="n">
        <f aca="false">IF(graph!$E$20=0,0,IF(graph!$E$2=0,20,IF(AND(B697&lt;graph!$E$20+graph!$E$32,B697&gt;graph!$E$20-graph!$E$32),0.25,0)))</f>
        <v>0</v>
      </c>
      <c r="L697" s="806" t="n">
        <f aca="false">IF(graph!$E$22=0,0,IF(graph!$E$2=0,20,IF(AND(B697&gt;graph!$E$22-graph!$E$32,B697&lt;graph!$E$22+graph!$E$32),0.25,0)))</f>
        <v>0</v>
      </c>
    </row>
    <row r="698" customFormat="false" ht="12.75" hidden="false" customHeight="false" outlineLevel="0" collapsed="false">
      <c r="B698" s="735" t="n">
        <f aca="false">IF(graph!$E$2=0,"",B697+graph!$E$32)</f>
        <v>22.8127737777677</v>
      </c>
      <c r="C698" s="805" t="e">
        <f aca="false">IF(graph!$E$2=0,20,IF(SUM(K698+L698=0),NA(),0.25))</f>
        <v>#N/A</v>
      </c>
      <c r="D698" s="321" t="e">
        <f aca="false">IF(graph!$E$2=0,20,IF(AND(B698&lt;graph!$E$10+graph!$E$32,B698&gt;graph!$E$10-graph!$E$32),0.25,NA()))</f>
        <v>#N/A</v>
      </c>
      <c r="K698" s="806" t="n">
        <f aca="false">IF(graph!$E$20=0,0,IF(graph!$E$2=0,20,IF(AND(B698&lt;graph!$E$20+graph!$E$32,B698&gt;graph!$E$20-graph!$E$32),0.25,0)))</f>
        <v>0</v>
      </c>
      <c r="L698" s="806" t="n">
        <f aca="false">IF(graph!$E$22=0,0,IF(graph!$E$2=0,20,IF(AND(B698&gt;graph!$E$22-graph!$E$32,B698&lt;graph!$E$22+graph!$E$32),0.25,0)))</f>
        <v>0</v>
      </c>
    </row>
    <row r="699" customFormat="false" ht="12.75" hidden="false" customHeight="false" outlineLevel="0" collapsed="false">
      <c r="B699" s="735" t="n">
        <f aca="false">IF(graph!$E$2=0,"",B698+graph!$E$32)</f>
        <v>22.8162655355704</v>
      </c>
      <c r="C699" s="805" t="e">
        <f aca="false">IF(graph!$E$2=0,20,IF(SUM(K699+L699=0),NA(),0.25))</f>
        <v>#N/A</v>
      </c>
      <c r="D699" s="321" t="e">
        <f aca="false">IF(graph!$E$2=0,20,IF(AND(B699&lt;graph!$E$10+graph!$E$32,B699&gt;graph!$E$10-graph!$E$32),0.25,NA()))</f>
        <v>#N/A</v>
      </c>
      <c r="K699" s="806" t="n">
        <f aca="false">IF(graph!$E$20=0,0,IF(graph!$E$2=0,20,IF(AND(B699&lt;graph!$E$20+graph!$E$32,B699&gt;graph!$E$20-graph!$E$32),0.25,0)))</f>
        <v>0</v>
      </c>
      <c r="L699" s="806" t="n">
        <f aca="false">IF(graph!$E$22=0,0,IF(graph!$E$2=0,20,IF(AND(B699&gt;graph!$E$22-graph!$E$32,B699&lt;graph!$E$22+graph!$E$32),0.25,0)))</f>
        <v>0</v>
      </c>
    </row>
    <row r="700" customFormat="false" ht="12.75" hidden="false" customHeight="false" outlineLevel="0" collapsed="false">
      <c r="B700" s="735" t="n">
        <f aca="false">IF(graph!$E$2=0,"",B699+graph!$E$32)</f>
        <v>22.8197572933731</v>
      </c>
      <c r="C700" s="805" t="e">
        <f aca="false">IF(graph!$E$2=0,20,IF(SUM(K700+L700=0),NA(),0.25))</f>
        <v>#N/A</v>
      </c>
      <c r="D700" s="321" t="e">
        <f aca="false">IF(graph!$E$2=0,20,IF(AND(B700&lt;graph!$E$10+graph!$E$32,B700&gt;graph!$E$10-graph!$E$32),0.25,NA()))</f>
        <v>#N/A</v>
      </c>
      <c r="K700" s="806" t="n">
        <f aca="false">IF(graph!$E$20=0,0,IF(graph!$E$2=0,20,IF(AND(B700&lt;graph!$E$20+graph!$E$32,B700&gt;graph!$E$20-graph!$E$32),0.25,0)))</f>
        <v>0</v>
      </c>
      <c r="L700" s="806" t="n">
        <f aca="false">IF(graph!$E$22=0,0,IF(graph!$E$2=0,20,IF(AND(B700&gt;graph!$E$22-graph!$E$32,B700&lt;graph!$E$22+graph!$E$32),0.25,0)))</f>
        <v>0</v>
      </c>
    </row>
    <row r="701" customFormat="false" ht="12.75" hidden="false" customHeight="false" outlineLevel="0" collapsed="false">
      <c r="B701" s="735" t="n">
        <f aca="false">IF(graph!$E$2=0,"",B700+graph!$E$32)</f>
        <v>22.8232490511758</v>
      </c>
      <c r="C701" s="805" t="e">
        <f aca="false">IF(graph!$E$2=0,20,IF(SUM(K701+L701=0),NA(),0.25))</f>
        <v>#N/A</v>
      </c>
      <c r="D701" s="321" t="e">
        <f aca="false">IF(graph!$E$2=0,20,IF(AND(B701&lt;graph!$E$10+graph!$E$32,B701&gt;graph!$E$10-graph!$E$32),0.25,NA()))</f>
        <v>#N/A</v>
      </c>
      <c r="K701" s="806" t="n">
        <f aca="false">IF(graph!$E$20=0,0,IF(graph!$E$2=0,20,IF(AND(B701&lt;graph!$E$20+graph!$E$32,B701&gt;graph!$E$20-graph!$E$32),0.25,0)))</f>
        <v>0</v>
      </c>
      <c r="L701" s="806" t="n">
        <f aca="false">IF(graph!$E$22=0,0,IF(graph!$E$2=0,20,IF(AND(B701&gt;graph!$E$22-graph!$E$32,B701&lt;graph!$E$22+graph!$E$32),0.25,0)))</f>
        <v>0</v>
      </c>
    </row>
    <row r="702" customFormat="false" ht="12.75" hidden="false" customHeight="false" outlineLevel="0" collapsed="false">
      <c r="B702" s="735" t="n">
        <f aca="false">IF(graph!$E$2=0,"",B701+graph!$E$32)</f>
        <v>22.8267408089785</v>
      </c>
      <c r="C702" s="805" t="e">
        <f aca="false">IF(graph!$E$2=0,20,IF(SUM(K702+L702=0),NA(),0.25))</f>
        <v>#N/A</v>
      </c>
      <c r="D702" s="321" t="e">
        <f aca="false">IF(graph!$E$2=0,20,IF(AND(B702&lt;graph!$E$10+graph!$E$32,B702&gt;graph!$E$10-graph!$E$32),0.25,NA()))</f>
        <v>#N/A</v>
      </c>
      <c r="K702" s="806" t="n">
        <f aca="false">IF(graph!$E$20=0,0,IF(graph!$E$2=0,20,IF(AND(B702&lt;graph!$E$20+graph!$E$32,B702&gt;graph!$E$20-graph!$E$32),0.25,0)))</f>
        <v>0</v>
      </c>
      <c r="L702" s="806" t="n">
        <f aca="false">IF(graph!$E$22=0,0,IF(graph!$E$2=0,20,IF(AND(B702&gt;graph!$E$22-graph!$E$32,B702&lt;graph!$E$22+graph!$E$32),0.25,0)))</f>
        <v>0</v>
      </c>
    </row>
    <row r="703" customFormat="false" ht="12.75" hidden="false" customHeight="false" outlineLevel="0" collapsed="false">
      <c r="B703" s="735" t="n">
        <f aca="false">IF(graph!$E$2=0,"",B702+graph!$E$32)</f>
        <v>22.8302325667812</v>
      </c>
      <c r="C703" s="805" t="e">
        <f aca="false">IF(graph!$E$2=0,20,IF(SUM(K703+L703=0),NA(),0.25))</f>
        <v>#N/A</v>
      </c>
      <c r="D703" s="321" t="e">
        <f aca="false">IF(graph!$E$2=0,20,IF(AND(B703&lt;graph!$E$10+graph!$E$32,B703&gt;graph!$E$10-graph!$E$32),0.25,NA()))</f>
        <v>#N/A</v>
      </c>
      <c r="K703" s="806" t="n">
        <f aca="false">IF(graph!$E$20=0,0,IF(graph!$E$2=0,20,IF(AND(B703&lt;graph!$E$20+graph!$E$32,B703&gt;graph!$E$20-graph!$E$32),0.25,0)))</f>
        <v>0</v>
      </c>
      <c r="L703" s="806" t="n">
        <f aca="false">IF(graph!$E$22=0,0,IF(graph!$E$2=0,20,IF(AND(B703&gt;graph!$E$22-graph!$E$32,B703&lt;graph!$E$22+graph!$E$32),0.25,0)))</f>
        <v>0</v>
      </c>
    </row>
    <row r="704" customFormat="false" ht="12.75" hidden="false" customHeight="false" outlineLevel="0" collapsed="false">
      <c r="B704" s="735" t="n">
        <f aca="false">IF(graph!$E$2=0,"",B703+graph!$E$32)</f>
        <v>22.8337243245839</v>
      </c>
      <c r="C704" s="805" t="e">
        <f aca="false">IF(graph!$E$2=0,20,IF(SUM(K704+L704=0),NA(),0.25))</f>
        <v>#N/A</v>
      </c>
      <c r="D704" s="321" t="e">
        <f aca="false">IF(graph!$E$2=0,20,IF(AND(B704&lt;graph!$E$10+graph!$E$32,B704&gt;graph!$E$10-graph!$E$32),0.25,NA()))</f>
        <v>#N/A</v>
      </c>
      <c r="K704" s="806" t="n">
        <f aca="false">IF(graph!$E$20=0,0,IF(graph!$E$2=0,20,IF(AND(B704&lt;graph!$E$20+graph!$E$32,B704&gt;graph!$E$20-graph!$E$32),0.25,0)))</f>
        <v>0</v>
      </c>
      <c r="L704" s="806" t="n">
        <f aca="false">IF(graph!$E$22=0,0,IF(graph!$E$2=0,20,IF(AND(B704&gt;graph!$E$22-graph!$E$32,B704&lt;graph!$E$22+graph!$E$32),0.25,0)))</f>
        <v>0</v>
      </c>
    </row>
    <row r="705" customFormat="false" ht="12.75" hidden="false" customHeight="false" outlineLevel="0" collapsed="false">
      <c r="B705" s="735" t="n">
        <f aca="false">IF(graph!$E$2=0,"",B704+graph!$E$32)</f>
        <v>22.8372160823866</v>
      </c>
      <c r="C705" s="805" t="e">
        <f aca="false">IF(graph!$E$2=0,20,IF(SUM(K705+L705=0),NA(),0.25))</f>
        <v>#N/A</v>
      </c>
      <c r="D705" s="321" t="e">
        <f aca="false">IF(graph!$E$2=0,20,IF(AND(B705&lt;graph!$E$10+graph!$E$32,B705&gt;graph!$E$10-graph!$E$32),0.25,NA()))</f>
        <v>#N/A</v>
      </c>
      <c r="K705" s="806" t="n">
        <f aca="false">IF(graph!$E$20=0,0,IF(graph!$E$2=0,20,IF(AND(B705&lt;graph!$E$20+graph!$E$32,B705&gt;graph!$E$20-graph!$E$32),0.25,0)))</f>
        <v>0</v>
      </c>
      <c r="L705" s="806" t="n">
        <f aca="false">IF(graph!$E$22=0,0,IF(graph!$E$2=0,20,IF(AND(B705&gt;graph!$E$22-graph!$E$32,B705&lt;graph!$E$22+graph!$E$32),0.25,0)))</f>
        <v>0</v>
      </c>
    </row>
    <row r="706" customFormat="false" ht="12.75" hidden="false" customHeight="false" outlineLevel="0" collapsed="false">
      <c r="B706" s="735" t="n">
        <f aca="false">IF(graph!$E$2=0,"",B705+graph!$E$32)</f>
        <v>22.8407078401893</v>
      </c>
      <c r="C706" s="805" t="e">
        <f aca="false">IF(graph!$E$2=0,20,IF(SUM(K706+L706=0),NA(),0.25))</f>
        <v>#N/A</v>
      </c>
      <c r="D706" s="321" t="e">
        <f aca="false">IF(graph!$E$2=0,20,IF(AND(B706&lt;graph!$E$10+graph!$E$32,B706&gt;graph!$E$10-graph!$E$32),0.25,NA()))</f>
        <v>#N/A</v>
      </c>
      <c r="K706" s="806" t="n">
        <f aca="false">IF(graph!$E$20=0,0,IF(graph!$E$2=0,20,IF(AND(B706&lt;graph!$E$20+graph!$E$32,B706&gt;graph!$E$20-graph!$E$32),0.25,0)))</f>
        <v>0</v>
      </c>
      <c r="L706" s="806" t="n">
        <f aca="false">IF(graph!$E$22=0,0,IF(graph!$E$2=0,20,IF(AND(B706&gt;graph!$E$22-graph!$E$32,B706&lt;graph!$E$22+graph!$E$32),0.25,0)))</f>
        <v>0</v>
      </c>
    </row>
    <row r="707" customFormat="false" ht="12.75" hidden="false" customHeight="false" outlineLevel="0" collapsed="false">
      <c r="B707" s="735" t="n">
        <f aca="false">IF(graph!$E$2=0,"",B706+graph!$E$32)</f>
        <v>22.844199597992</v>
      </c>
      <c r="C707" s="805" t="e">
        <f aca="false">IF(graph!$E$2=0,20,IF(SUM(K707+L707=0),NA(),0.25))</f>
        <v>#N/A</v>
      </c>
      <c r="D707" s="321" t="e">
        <f aca="false">IF(graph!$E$2=0,20,IF(AND(B707&lt;graph!$E$10+graph!$E$32,B707&gt;graph!$E$10-graph!$E$32),0.25,NA()))</f>
        <v>#N/A</v>
      </c>
      <c r="K707" s="806" t="n">
        <f aca="false">IF(graph!$E$20=0,0,IF(graph!$E$2=0,20,IF(AND(B707&lt;graph!$E$20+graph!$E$32,B707&gt;graph!$E$20-graph!$E$32),0.25,0)))</f>
        <v>0</v>
      </c>
      <c r="L707" s="806" t="n">
        <f aca="false">IF(graph!$E$22=0,0,IF(graph!$E$2=0,20,IF(AND(B707&gt;graph!$E$22-graph!$E$32,B707&lt;graph!$E$22+graph!$E$32),0.25,0)))</f>
        <v>0</v>
      </c>
    </row>
    <row r="708" customFormat="false" ht="12.75" hidden="false" customHeight="false" outlineLevel="0" collapsed="false">
      <c r="B708" s="735" t="n">
        <f aca="false">IF(graph!$E$2=0,"",B707+graph!$E$32)</f>
        <v>22.8476913557947</v>
      </c>
      <c r="C708" s="805" t="e">
        <f aca="false">IF(graph!$E$2=0,20,IF(SUM(K708+L708=0),NA(),0.25))</f>
        <v>#N/A</v>
      </c>
      <c r="D708" s="321" t="e">
        <f aca="false">IF(graph!$E$2=0,20,IF(AND(B708&lt;graph!$E$10+graph!$E$32,B708&gt;graph!$E$10-graph!$E$32),0.25,NA()))</f>
        <v>#N/A</v>
      </c>
      <c r="K708" s="806" t="n">
        <f aca="false">IF(graph!$E$20=0,0,IF(graph!$E$2=0,20,IF(AND(B708&lt;graph!$E$20+graph!$E$32,B708&gt;graph!$E$20-graph!$E$32),0.25,0)))</f>
        <v>0</v>
      </c>
      <c r="L708" s="806" t="n">
        <f aca="false">IF(graph!$E$22=0,0,IF(graph!$E$2=0,20,IF(AND(B708&gt;graph!$E$22-graph!$E$32,B708&lt;graph!$E$22+graph!$E$32),0.25,0)))</f>
        <v>0</v>
      </c>
    </row>
    <row r="709" customFormat="false" ht="12.75" hidden="false" customHeight="false" outlineLevel="0" collapsed="false">
      <c r="B709" s="735" t="n">
        <f aca="false">IF(graph!$E$2=0,"",B708+graph!$E$32)</f>
        <v>22.8511831135974</v>
      </c>
      <c r="C709" s="805" t="e">
        <f aca="false">IF(graph!$E$2=0,20,IF(SUM(K709+L709=0),NA(),0.25))</f>
        <v>#N/A</v>
      </c>
      <c r="D709" s="321" t="e">
        <f aca="false">IF(graph!$E$2=0,20,IF(AND(B709&lt;graph!$E$10+graph!$E$32,B709&gt;graph!$E$10-graph!$E$32),0.25,NA()))</f>
        <v>#N/A</v>
      </c>
      <c r="K709" s="806" t="n">
        <f aca="false">IF(graph!$E$20=0,0,IF(graph!$E$2=0,20,IF(AND(B709&lt;graph!$E$20+graph!$E$32,B709&gt;graph!$E$20-graph!$E$32),0.25,0)))</f>
        <v>0</v>
      </c>
      <c r="L709" s="806" t="n">
        <f aca="false">IF(graph!$E$22=0,0,IF(graph!$E$2=0,20,IF(AND(B709&gt;graph!$E$22-graph!$E$32,B709&lt;graph!$E$22+graph!$E$32),0.25,0)))</f>
        <v>0</v>
      </c>
    </row>
    <row r="710" customFormat="false" ht="12.75" hidden="false" customHeight="false" outlineLevel="0" collapsed="false">
      <c r="B710" s="735" t="n">
        <f aca="false">IF(graph!$E$2=0,"",B709+graph!$E$32)</f>
        <v>22.8546748714001</v>
      </c>
      <c r="C710" s="805" t="e">
        <f aca="false">IF(graph!$E$2=0,20,IF(SUM(K710+L710=0),NA(),0.25))</f>
        <v>#N/A</v>
      </c>
      <c r="D710" s="321" t="e">
        <f aca="false">IF(graph!$E$2=0,20,IF(AND(B710&lt;graph!$E$10+graph!$E$32,B710&gt;graph!$E$10-graph!$E$32),0.25,NA()))</f>
        <v>#N/A</v>
      </c>
      <c r="K710" s="806" t="n">
        <f aca="false">IF(graph!$E$20=0,0,IF(graph!$E$2=0,20,IF(AND(B710&lt;graph!$E$20+graph!$E$32,B710&gt;graph!$E$20-graph!$E$32),0.25,0)))</f>
        <v>0</v>
      </c>
      <c r="L710" s="806" t="n">
        <f aca="false">IF(graph!$E$22=0,0,IF(graph!$E$2=0,20,IF(AND(B710&gt;graph!$E$22-graph!$E$32,B710&lt;graph!$E$22+graph!$E$32),0.25,0)))</f>
        <v>0</v>
      </c>
    </row>
    <row r="711" customFormat="false" ht="12.75" hidden="false" customHeight="false" outlineLevel="0" collapsed="false">
      <c r="B711" s="735" t="n">
        <f aca="false">IF(graph!$E$2=0,"",B710+graph!$E$32)</f>
        <v>22.8581666292028</v>
      </c>
      <c r="C711" s="805" t="e">
        <f aca="false">IF(graph!$E$2=0,20,IF(SUM(K711+L711=0),NA(),0.25))</f>
        <v>#N/A</v>
      </c>
      <c r="D711" s="321" t="e">
        <f aca="false">IF(graph!$E$2=0,20,IF(AND(B711&lt;graph!$E$10+graph!$E$32,B711&gt;graph!$E$10-graph!$E$32),0.25,NA()))</f>
        <v>#N/A</v>
      </c>
      <c r="K711" s="806" t="n">
        <f aca="false">IF(graph!$E$20=0,0,IF(graph!$E$2=0,20,IF(AND(B711&lt;graph!$E$20+graph!$E$32,B711&gt;graph!$E$20-graph!$E$32),0.25,0)))</f>
        <v>0</v>
      </c>
      <c r="L711" s="806" t="n">
        <f aca="false">IF(graph!$E$22=0,0,IF(graph!$E$2=0,20,IF(AND(B711&gt;graph!$E$22-graph!$E$32,B711&lt;graph!$E$22+graph!$E$32),0.25,0)))</f>
        <v>0</v>
      </c>
    </row>
    <row r="712" customFormat="false" ht="12.75" hidden="false" customHeight="false" outlineLevel="0" collapsed="false">
      <c r="B712" s="735" t="n">
        <f aca="false">IF(graph!$E$2=0,"",B711+graph!$E$32)</f>
        <v>22.8616583870055</v>
      </c>
      <c r="C712" s="805" t="e">
        <f aca="false">IF(graph!$E$2=0,20,IF(SUM(K712+L712=0),NA(),0.25))</f>
        <v>#N/A</v>
      </c>
      <c r="D712" s="321" t="e">
        <f aca="false">IF(graph!$E$2=0,20,IF(AND(B712&lt;graph!$E$10+graph!$E$32,B712&gt;graph!$E$10-graph!$E$32),0.25,NA()))</f>
        <v>#N/A</v>
      </c>
      <c r="K712" s="806" t="n">
        <f aca="false">IF(graph!$E$20=0,0,IF(graph!$E$2=0,20,IF(AND(B712&lt;graph!$E$20+graph!$E$32,B712&gt;graph!$E$20-graph!$E$32),0.25,0)))</f>
        <v>0</v>
      </c>
      <c r="L712" s="806" t="n">
        <f aca="false">IF(graph!$E$22=0,0,IF(graph!$E$2=0,20,IF(AND(B712&gt;graph!$E$22-graph!$E$32,B712&lt;graph!$E$22+graph!$E$32),0.25,0)))</f>
        <v>0</v>
      </c>
    </row>
    <row r="713" customFormat="false" ht="12.75" hidden="false" customHeight="false" outlineLevel="0" collapsed="false">
      <c r="B713" s="735" t="n">
        <f aca="false">IF(graph!$E$2=0,"",B712+graph!$E$32)</f>
        <v>22.8651501448082</v>
      </c>
      <c r="C713" s="805" t="e">
        <f aca="false">IF(graph!$E$2=0,20,IF(SUM(K713+L713=0),NA(),0.25))</f>
        <v>#N/A</v>
      </c>
      <c r="D713" s="321" t="e">
        <f aca="false">IF(graph!$E$2=0,20,IF(AND(B713&lt;graph!$E$10+graph!$E$32,B713&gt;graph!$E$10-graph!$E$32),0.25,NA()))</f>
        <v>#N/A</v>
      </c>
      <c r="K713" s="806" t="n">
        <f aca="false">IF(graph!$E$20=0,0,IF(graph!$E$2=0,20,IF(AND(B713&lt;graph!$E$20+graph!$E$32,B713&gt;graph!$E$20-graph!$E$32),0.25,0)))</f>
        <v>0</v>
      </c>
      <c r="L713" s="806" t="n">
        <f aca="false">IF(graph!$E$22=0,0,IF(graph!$E$2=0,20,IF(AND(B713&gt;graph!$E$22-graph!$E$32,B713&lt;graph!$E$22+graph!$E$32),0.25,0)))</f>
        <v>0</v>
      </c>
    </row>
    <row r="714" customFormat="false" ht="12.75" hidden="false" customHeight="false" outlineLevel="0" collapsed="false">
      <c r="B714" s="735" t="n">
        <f aca="false">IF(graph!$E$2=0,"",B713+graph!$E$32)</f>
        <v>22.868641902611</v>
      </c>
      <c r="C714" s="805" t="e">
        <f aca="false">IF(graph!$E$2=0,20,IF(SUM(K714+L714=0),NA(),0.25))</f>
        <v>#N/A</v>
      </c>
      <c r="D714" s="321" t="e">
        <f aca="false">IF(graph!$E$2=0,20,IF(AND(B714&lt;graph!$E$10+graph!$E$32,B714&gt;graph!$E$10-graph!$E$32),0.25,NA()))</f>
        <v>#N/A</v>
      </c>
      <c r="K714" s="806" t="n">
        <f aca="false">IF(graph!$E$20=0,0,IF(graph!$E$2=0,20,IF(AND(B714&lt;graph!$E$20+graph!$E$32,B714&gt;graph!$E$20-graph!$E$32),0.25,0)))</f>
        <v>0</v>
      </c>
      <c r="L714" s="806" t="n">
        <f aca="false">IF(graph!$E$22=0,0,IF(graph!$E$2=0,20,IF(AND(B714&gt;graph!$E$22-graph!$E$32,B714&lt;graph!$E$22+graph!$E$32),0.25,0)))</f>
        <v>0</v>
      </c>
    </row>
    <row r="715" customFormat="false" ht="12.75" hidden="false" customHeight="false" outlineLevel="0" collapsed="false">
      <c r="B715" s="735" t="n">
        <f aca="false">IF(graph!$E$2=0,"",B714+graph!$E$32)</f>
        <v>22.8721336604137</v>
      </c>
      <c r="C715" s="805" t="e">
        <f aca="false">IF(graph!$E$2=0,20,IF(SUM(K715+L715=0),NA(),0.25))</f>
        <v>#N/A</v>
      </c>
      <c r="D715" s="321" t="e">
        <f aca="false">IF(graph!$E$2=0,20,IF(AND(B715&lt;graph!$E$10+graph!$E$32,B715&gt;graph!$E$10-graph!$E$32),0.25,NA()))</f>
        <v>#N/A</v>
      </c>
      <c r="K715" s="806" t="n">
        <f aca="false">IF(graph!$E$20=0,0,IF(graph!$E$2=0,20,IF(AND(B715&lt;graph!$E$20+graph!$E$32,B715&gt;graph!$E$20-graph!$E$32),0.25,0)))</f>
        <v>0</v>
      </c>
      <c r="L715" s="806" t="n">
        <f aca="false">IF(graph!$E$22=0,0,IF(graph!$E$2=0,20,IF(AND(B715&gt;graph!$E$22-graph!$E$32,B715&lt;graph!$E$22+graph!$E$32),0.25,0)))</f>
        <v>0</v>
      </c>
    </row>
    <row r="716" customFormat="false" ht="12.75" hidden="false" customHeight="false" outlineLevel="0" collapsed="false">
      <c r="B716" s="735" t="n">
        <f aca="false">IF(graph!$E$2=0,"",B715+graph!$E$32)</f>
        <v>22.8756254182164</v>
      </c>
      <c r="C716" s="805" t="e">
        <f aca="false">IF(graph!$E$2=0,20,IF(SUM(K716+L716=0),NA(),0.25))</f>
        <v>#N/A</v>
      </c>
      <c r="D716" s="321" t="e">
        <f aca="false">IF(graph!$E$2=0,20,IF(AND(B716&lt;graph!$E$10+graph!$E$32,B716&gt;graph!$E$10-graph!$E$32),0.25,NA()))</f>
        <v>#N/A</v>
      </c>
      <c r="K716" s="806" t="n">
        <f aca="false">IF(graph!$E$20=0,0,IF(graph!$E$2=0,20,IF(AND(B716&lt;graph!$E$20+graph!$E$32,B716&gt;graph!$E$20-graph!$E$32),0.25,0)))</f>
        <v>0</v>
      </c>
      <c r="L716" s="806" t="n">
        <f aca="false">IF(graph!$E$22=0,0,IF(graph!$E$2=0,20,IF(AND(B716&gt;graph!$E$22-graph!$E$32,B716&lt;graph!$E$22+graph!$E$32),0.25,0)))</f>
        <v>0</v>
      </c>
    </row>
    <row r="717" customFormat="false" ht="12.75" hidden="false" customHeight="false" outlineLevel="0" collapsed="false">
      <c r="B717" s="735" t="n">
        <f aca="false">IF(graph!$E$2=0,"",B716+graph!$E$32)</f>
        <v>22.8791171760191</v>
      </c>
      <c r="C717" s="805" t="e">
        <f aca="false">IF(graph!$E$2=0,20,IF(SUM(K717+L717=0),NA(),0.25))</f>
        <v>#N/A</v>
      </c>
      <c r="D717" s="321" t="e">
        <f aca="false">IF(graph!$E$2=0,20,IF(AND(B717&lt;graph!$E$10+graph!$E$32,B717&gt;graph!$E$10-graph!$E$32),0.25,NA()))</f>
        <v>#N/A</v>
      </c>
      <c r="K717" s="806" t="n">
        <f aca="false">IF(graph!$E$20=0,0,IF(graph!$E$2=0,20,IF(AND(B717&lt;graph!$E$20+graph!$E$32,B717&gt;graph!$E$20-graph!$E$32),0.25,0)))</f>
        <v>0</v>
      </c>
      <c r="L717" s="806" t="n">
        <f aca="false">IF(graph!$E$22=0,0,IF(graph!$E$2=0,20,IF(AND(B717&gt;graph!$E$22-graph!$E$32,B717&lt;graph!$E$22+graph!$E$32),0.25,0)))</f>
        <v>0</v>
      </c>
    </row>
    <row r="718" customFormat="false" ht="12.75" hidden="false" customHeight="false" outlineLevel="0" collapsed="false">
      <c r="B718" s="735" t="n">
        <f aca="false">IF(graph!$E$2=0,"",B717+graph!$E$32)</f>
        <v>22.8826089338218</v>
      </c>
      <c r="C718" s="805" t="e">
        <f aca="false">IF(graph!$E$2=0,20,IF(SUM(K718+L718=0),NA(),0.25))</f>
        <v>#N/A</v>
      </c>
      <c r="D718" s="321" t="e">
        <f aca="false">IF(graph!$E$2=0,20,IF(AND(B718&lt;graph!$E$10+graph!$E$32,B718&gt;graph!$E$10-graph!$E$32),0.25,NA()))</f>
        <v>#N/A</v>
      </c>
      <c r="K718" s="806" t="n">
        <f aca="false">IF(graph!$E$20=0,0,IF(graph!$E$2=0,20,IF(AND(B718&lt;graph!$E$20+graph!$E$32,B718&gt;graph!$E$20-graph!$E$32),0.25,0)))</f>
        <v>0</v>
      </c>
      <c r="L718" s="806" t="n">
        <f aca="false">IF(graph!$E$22=0,0,IF(graph!$E$2=0,20,IF(AND(B718&gt;graph!$E$22-graph!$E$32,B718&lt;graph!$E$22+graph!$E$32),0.25,0)))</f>
        <v>0</v>
      </c>
    </row>
    <row r="719" customFormat="false" ht="12.75" hidden="false" customHeight="false" outlineLevel="0" collapsed="false">
      <c r="B719" s="735" t="n">
        <f aca="false">IF(graph!$E$2=0,"",B718+graph!$E$32)</f>
        <v>22.8861006916245</v>
      </c>
      <c r="C719" s="805" t="e">
        <f aca="false">IF(graph!$E$2=0,20,IF(SUM(K719+L719=0),NA(),0.25))</f>
        <v>#N/A</v>
      </c>
      <c r="D719" s="321" t="e">
        <f aca="false">IF(graph!$E$2=0,20,IF(AND(B719&lt;graph!$E$10+graph!$E$32,B719&gt;graph!$E$10-graph!$E$32),0.25,NA()))</f>
        <v>#N/A</v>
      </c>
      <c r="K719" s="806" t="n">
        <f aca="false">IF(graph!$E$20=0,0,IF(graph!$E$2=0,20,IF(AND(B719&lt;graph!$E$20+graph!$E$32,B719&gt;graph!$E$20-graph!$E$32),0.25,0)))</f>
        <v>0</v>
      </c>
      <c r="L719" s="806" t="n">
        <f aca="false">IF(graph!$E$22=0,0,IF(graph!$E$2=0,20,IF(AND(B719&gt;graph!$E$22-graph!$E$32,B719&lt;graph!$E$22+graph!$E$32),0.25,0)))</f>
        <v>0</v>
      </c>
    </row>
    <row r="720" customFormat="false" ht="12.75" hidden="false" customHeight="false" outlineLevel="0" collapsed="false">
      <c r="B720" s="735" t="n">
        <f aca="false">IF(graph!$E$2=0,"",B719+graph!$E$32)</f>
        <v>22.8895924494272</v>
      </c>
      <c r="C720" s="805" t="e">
        <f aca="false">IF(graph!$E$2=0,20,IF(SUM(K720+L720=0),NA(),0.25))</f>
        <v>#N/A</v>
      </c>
      <c r="D720" s="321" t="e">
        <f aca="false">IF(graph!$E$2=0,20,IF(AND(B720&lt;graph!$E$10+graph!$E$32,B720&gt;graph!$E$10-graph!$E$32),0.25,NA()))</f>
        <v>#N/A</v>
      </c>
      <c r="K720" s="806" t="n">
        <f aca="false">IF(graph!$E$20=0,0,IF(graph!$E$2=0,20,IF(AND(B720&lt;graph!$E$20+graph!$E$32,B720&gt;graph!$E$20-graph!$E$32),0.25,0)))</f>
        <v>0</v>
      </c>
      <c r="L720" s="806" t="n">
        <f aca="false">IF(graph!$E$22=0,0,IF(graph!$E$2=0,20,IF(AND(B720&gt;graph!$E$22-graph!$E$32,B720&lt;graph!$E$22+graph!$E$32),0.25,0)))</f>
        <v>0</v>
      </c>
    </row>
    <row r="721" customFormat="false" ht="12.75" hidden="false" customHeight="false" outlineLevel="0" collapsed="false">
      <c r="B721" s="735" t="n">
        <f aca="false">IF(graph!$E$2=0,"",B720+graph!$E$32)</f>
        <v>22.8930842072299</v>
      </c>
      <c r="C721" s="805" t="e">
        <f aca="false">IF(graph!$E$2=0,20,IF(SUM(K721+L721=0),NA(),0.25))</f>
        <v>#N/A</v>
      </c>
      <c r="D721" s="321" t="e">
        <f aca="false">IF(graph!$E$2=0,20,IF(AND(B721&lt;graph!$E$10+graph!$E$32,B721&gt;graph!$E$10-graph!$E$32),0.25,NA()))</f>
        <v>#N/A</v>
      </c>
      <c r="K721" s="806" t="n">
        <f aca="false">IF(graph!$E$20=0,0,IF(graph!$E$2=0,20,IF(AND(B721&lt;graph!$E$20+graph!$E$32,B721&gt;graph!$E$20-graph!$E$32),0.25,0)))</f>
        <v>0</v>
      </c>
      <c r="L721" s="806" t="n">
        <f aca="false">IF(graph!$E$22=0,0,IF(graph!$E$2=0,20,IF(AND(B721&gt;graph!$E$22-graph!$E$32,B721&lt;graph!$E$22+graph!$E$32),0.25,0)))</f>
        <v>0</v>
      </c>
    </row>
    <row r="722" customFormat="false" ht="12.75" hidden="false" customHeight="false" outlineLevel="0" collapsed="false">
      <c r="B722" s="735" t="n">
        <f aca="false">IF(graph!$E$2=0,"",B721+graph!$E$32)</f>
        <v>22.8965759650326</v>
      </c>
      <c r="C722" s="805" t="e">
        <f aca="false">IF(graph!$E$2=0,20,IF(SUM(K722+L722=0),NA(),0.25))</f>
        <v>#N/A</v>
      </c>
      <c r="D722" s="321" t="e">
        <f aca="false">IF(graph!$E$2=0,20,IF(AND(B722&lt;graph!$E$10+graph!$E$32,B722&gt;graph!$E$10-graph!$E$32),0.25,NA()))</f>
        <v>#N/A</v>
      </c>
      <c r="K722" s="806" t="n">
        <f aca="false">IF(graph!$E$20=0,0,IF(graph!$E$2=0,20,IF(AND(B722&lt;graph!$E$20+graph!$E$32,B722&gt;graph!$E$20-graph!$E$32),0.25,0)))</f>
        <v>0</v>
      </c>
      <c r="L722" s="806" t="n">
        <f aca="false">IF(graph!$E$22=0,0,IF(graph!$E$2=0,20,IF(AND(B722&gt;graph!$E$22-graph!$E$32,B722&lt;graph!$E$22+graph!$E$32),0.25,0)))</f>
        <v>0</v>
      </c>
    </row>
    <row r="723" customFormat="false" ht="12.75" hidden="false" customHeight="false" outlineLevel="0" collapsed="false">
      <c r="B723" s="735" t="n">
        <f aca="false">IF(graph!$E$2=0,"",B722+graph!$E$32)</f>
        <v>22.9000677228353</v>
      </c>
      <c r="C723" s="805" t="e">
        <f aca="false">IF(graph!$E$2=0,20,IF(SUM(K723+L723=0),NA(),0.25))</f>
        <v>#N/A</v>
      </c>
      <c r="D723" s="321" t="e">
        <f aca="false">IF(graph!$E$2=0,20,IF(AND(B723&lt;graph!$E$10+graph!$E$32,B723&gt;graph!$E$10-graph!$E$32),0.25,NA()))</f>
        <v>#N/A</v>
      </c>
      <c r="K723" s="806" t="n">
        <f aca="false">IF(graph!$E$20=0,0,IF(graph!$E$2=0,20,IF(AND(B723&lt;graph!$E$20+graph!$E$32,B723&gt;graph!$E$20-graph!$E$32),0.25,0)))</f>
        <v>0</v>
      </c>
      <c r="L723" s="806" t="n">
        <f aca="false">IF(graph!$E$22=0,0,IF(graph!$E$2=0,20,IF(AND(B723&gt;graph!$E$22-graph!$E$32,B723&lt;graph!$E$22+graph!$E$32),0.25,0)))</f>
        <v>0</v>
      </c>
    </row>
    <row r="724" customFormat="false" ht="12.75" hidden="false" customHeight="false" outlineLevel="0" collapsed="false">
      <c r="B724" s="735" t="n">
        <f aca="false">IF(graph!$E$2=0,"",B723+graph!$E$32)</f>
        <v>22.903559480638</v>
      </c>
      <c r="C724" s="805" t="e">
        <f aca="false">IF(graph!$E$2=0,20,IF(SUM(K724+L724=0),NA(),0.25))</f>
        <v>#N/A</v>
      </c>
      <c r="D724" s="321" t="e">
        <f aca="false">IF(graph!$E$2=0,20,IF(AND(B724&lt;graph!$E$10+graph!$E$32,B724&gt;graph!$E$10-graph!$E$32),0.25,NA()))</f>
        <v>#N/A</v>
      </c>
      <c r="K724" s="806" t="n">
        <f aca="false">IF(graph!$E$20=0,0,IF(graph!$E$2=0,20,IF(AND(B724&lt;graph!$E$20+graph!$E$32,B724&gt;graph!$E$20-graph!$E$32),0.25,0)))</f>
        <v>0</v>
      </c>
      <c r="L724" s="806" t="n">
        <f aca="false">IF(graph!$E$22=0,0,IF(graph!$E$2=0,20,IF(AND(B724&gt;graph!$E$22-graph!$E$32,B724&lt;graph!$E$22+graph!$E$32),0.25,0)))</f>
        <v>0</v>
      </c>
    </row>
    <row r="725" customFormat="false" ht="12.75" hidden="false" customHeight="false" outlineLevel="0" collapsed="false">
      <c r="B725" s="735" t="n">
        <f aca="false">IF(graph!$E$2=0,"",B724+graph!$E$32)</f>
        <v>22.9070512384407</v>
      </c>
      <c r="C725" s="805" t="e">
        <f aca="false">IF(graph!$E$2=0,20,IF(SUM(K725+L725=0),NA(),0.25))</f>
        <v>#N/A</v>
      </c>
      <c r="D725" s="321" t="e">
        <f aca="false">IF(graph!$E$2=0,20,IF(AND(B725&lt;graph!$E$10+graph!$E$32,B725&gt;graph!$E$10-graph!$E$32),0.25,NA()))</f>
        <v>#N/A</v>
      </c>
      <c r="K725" s="806" t="n">
        <f aca="false">IF(graph!$E$20=0,0,IF(graph!$E$2=0,20,IF(AND(B725&lt;graph!$E$20+graph!$E$32,B725&gt;graph!$E$20-graph!$E$32),0.25,0)))</f>
        <v>0</v>
      </c>
      <c r="L725" s="806" t="n">
        <f aca="false">IF(graph!$E$22=0,0,IF(graph!$E$2=0,20,IF(AND(B725&gt;graph!$E$22-graph!$E$32,B725&lt;graph!$E$22+graph!$E$32),0.25,0)))</f>
        <v>0</v>
      </c>
    </row>
    <row r="726" customFormat="false" ht="12.75" hidden="false" customHeight="false" outlineLevel="0" collapsed="false">
      <c r="B726" s="735" t="n">
        <f aca="false">IF(graph!$E$2=0,"",B725+graph!$E$32)</f>
        <v>22.9105429962434</v>
      </c>
      <c r="C726" s="805" t="e">
        <f aca="false">IF(graph!$E$2=0,20,IF(SUM(K726+L726=0),NA(),0.25))</f>
        <v>#N/A</v>
      </c>
      <c r="D726" s="321" t="e">
        <f aca="false">IF(graph!$E$2=0,20,IF(AND(B726&lt;graph!$E$10+graph!$E$32,B726&gt;graph!$E$10-graph!$E$32),0.25,NA()))</f>
        <v>#N/A</v>
      </c>
      <c r="K726" s="806" t="n">
        <f aca="false">IF(graph!$E$20=0,0,IF(graph!$E$2=0,20,IF(AND(B726&lt;graph!$E$20+graph!$E$32,B726&gt;graph!$E$20-graph!$E$32),0.25,0)))</f>
        <v>0</v>
      </c>
      <c r="L726" s="806" t="n">
        <f aca="false">IF(graph!$E$22=0,0,IF(graph!$E$2=0,20,IF(AND(B726&gt;graph!$E$22-graph!$E$32,B726&lt;graph!$E$22+graph!$E$32),0.25,0)))</f>
        <v>0</v>
      </c>
    </row>
    <row r="727" customFormat="false" ht="12.75" hidden="false" customHeight="false" outlineLevel="0" collapsed="false">
      <c r="B727" s="735" t="n">
        <f aca="false">IF(graph!$E$2=0,"",B726+graph!$E$32)</f>
        <v>22.9140347540461</v>
      </c>
      <c r="C727" s="805" t="e">
        <f aca="false">IF(graph!$E$2=0,20,IF(SUM(K727+L727=0),NA(),0.25))</f>
        <v>#N/A</v>
      </c>
      <c r="D727" s="321" t="e">
        <f aca="false">IF(graph!$E$2=0,20,IF(AND(B727&lt;graph!$E$10+graph!$E$32,B727&gt;graph!$E$10-graph!$E$32),0.25,NA()))</f>
        <v>#N/A</v>
      </c>
      <c r="K727" s="806" t="n">
        <f aca="false">IF(graph!$E$20=0,0,IF(graph!$E$2=0,20,IF(AND(B727&lt;graph!$E$20+graph!$E$32,B727&gt;graph!$E$20-graph!$E$32),0.25,0)))</f>
        <v>0</v>
      </c>
      <c r="L727" s="806" t="n">
        <f aca="false">IF(graph!$E$22=0,0,IF(graph!$E$2=0,20,IF(AND(B727&gt;graph!$E$22-graph!$E$32,B727&lt;graph!$E$22+graph!$E$32),0.25,0)))</f>
        <v>0</v>
      </c>
    </row>
    <row r="728" customFormat="false" ht="12.75" hidden="false" customHeight="false" outlineLevel="0" collapsed="false">
      <c r="B728" s="735" t="n">
        <f aca="false">IF(graph!$E$2=0,"",B727+graph!$E$32)</f>
        <v>22.9175265118488</v>
      </c>
      <c r="C728" s="805" t="e">
        <f aca="false">IF(graph!$E$2=0,20,IF(SUM(K728+L728=0),NA(),0.25))</f>
        <v>#N/A</v>
      </c>
      <c r="D728" s="321" t="e">
        <f aca="false">IF(graph!$E$2=0,20,IF(AND(B728&lt;graph!$E$10+graph!$E$32,B728&gt;graph!$E$10-graph!$E$32),0.25,NA()))</f>
        <v>#N/A</v>
      </c>
      <c r="K728" s="806" t="n">
        <f aca="false">IF(graph!$E$20=0,0,IF(graph!$E$2=0,20,IF(AND(B728&lt;graph!$E$20+graph!$E$32,B728&gt;graph!$E$20-graph!$E$32),0.25,0)))</f>
        <v>0</v>
      </c>
      <c r="L728" s="806" t="n">
        <f aca="false">IF(graph!$E$22=0,0,IF(graph!$E$2=0,20,IF(AND(B728&gt;graph!$E$22-graph!$E$32,B728&lt;graph!$E$22+graph!$E$32),0.25,0)))</f>
        <v>0</v>
      </c>
    </row>
    <row r="729" customFormat="false" ht="12.75" hidden="false" customHeight="false" outlineLevel="0" collapsed="false">
      <c r="B729" s="735" t="n">
        <f aca="false">IF(graph!$E$2=0,"",B728+graph!$E$32)</f>
        <v>22.9210182696515</v>
      </c>
      <c r="C729" s="805" t="e">
        <f aca="false">IF(graph!$E$2=0,20,IF(SUM(K729+L729=0),NA(),0.25))</f>
        <v>#N/A</v>
      </c>
      <c r="D729" s="321" t="e">
        <f aca="false">IF(graph!$E$2=0,20,IF(AND(B729&lt;graph!$E$10+graph!$E$32,B729&gt;graph!$E$10-graph!$E$32),0.25,NA()))</f>
        <v>#N/A</v>
      </c>
      <c r="K729" s="806" t="n">
        <f aca="false">IF(graph!$E$20=0,0,IF(graph!$E$2=0,20,IF(AND(B729&lt;graph!$E$20+graph!$E$32,B729&gt;graph!$E$20-graph!$E$32),0.25,0)))</f>
        <v>0</v>
      </c>
      <c r="L729" s="806" t="n">
        <f aca="false">IF(graph!$E$22=0,0,IF(graph!$E$2=0,20,IF(AND(B729&gt;graph!$E$22-graph!$E$32,B729&lt;graph!$E$22+graph!$E$32),0.25,0)))</f>
        <v>0</v>
      </c>
    </row>
    <row r="730" customFormat="false" ht="12.75" hidden="false" customHeight="false" outlineLevel="0" collapsed="false">
      <c r="B730" s="735" t="n">
        <f aca="false">IF(graph!$E$2=0,"",B729+graph!$E$32)</f>
        <v>22.9245100274542</v>
      </c>
      <c r="C730" s="805" t="e">
        <f aca="false">IF(graph!$E$2=0,20,IF(SUM(K730+L730=0),NA(),0.25))</f>
        <v>#N/A</v>
      </c>
      <c r="D730" s="321" t="e">
        <f aca="false">IF(graph!$E$2=0,20,IF(AND(B730&lt;graph!$E$10+graph!$E$32,B730&gt;graph!$E$10-graph!$E$32),0.25,NA()))</f>
        <v>#N/A</v>
      </c>
      <c r="K730" s="806" t="n">
        <f aca="false">IF(graph!$E$20=0,0,IF(graph!$E$2=0,20,IF(AND(B730&lt;graph!$E$20+graph!$E$32,B730&gt;graph!$E$20-graph!$E$32),0.25,0)))</f>
        <v>0</v>
      </c>
      <c r="L730" s="806" t="n">
        <f aca="false">IF(graph!$E$22=0,0,IF(graph!$E$2=0,20,IF(AND(B730&gt;graph!$E$22-graph!$E$32,B730&lt;graph!$E$22+graph!$E$32),0.25,0)))</f>
        <v>0</v>
      </c>
    </row>
    <row r="731" customFormat="false" ht="12.75" hidden="false" customHeight="false" outlineLevel="0" collapsed="false">
      <c r="B731" s="735" t="n">
        <f aca="false">IF(graph!$E$2=0,"",B730+graph!$E$32)</f>
        <v>22.9280017852569</v>
      </c>
      <c r="C731" s="805" t="e">
        <f aca="false">IF(graph!$E$2=0,20,IF(SUM(K731+L731=0),NA(),0.25))</f>
        <v>#N/A</v>
      </c>
      <c r="D731" s="321" t="e">
        <f aca="false">IF(graph!$E$2=0,20,IF(AND(B731&lt;graph!$E$10+graph!$E$32,B731&gt;graph!$E$10-graph!$E$32),0.25,NA()))</f>
        <v>#N/A</v>
      </c>
      <c r="K731" s="806" t="n">
        <f aca="false">IF(graph!$E$20=0,0,IF(graph!$E$2=0,20,IF(AND(B731&lt;graph!$E$20+graph!$E$32,B731&gt;graph!$E$20-graph!$E$32),0.25,0)))</f>
        <v>0</v>
      </c>
      <c r="L731" s="806" t="n">
        <f aca="false">IF(graph!$E$22=0,0,IF(graph!$E$2=0,20,IF(AND(B731&gt;graph!$E$22-graph!$E$32,B731&lt;graph!$E$22+graph!$E$32),0.25,0)))</f>
        <v>0</v>
      </c>
    </row>
    <row r="732" customFormat="false" ht="12.75" hidden="false" customHeight="false" outlineLevel="0" collapsed="false">
      <c r="B732" s="735" t="n">
        <f aca="false">IF(graph!$E$2=0,"",B731+graph!$E$32)</f>
        <v>22.9314935430596</v>
      </c>
      <c r="C732" s="805" t="e">
        <f aca="false">IF(graph!$E$2=0,20,IF(SUM(K732+L732=0),NA(),0.25))</f>
        <v>#N/A</v>
      </c>
      <c r="D732" s="321" t="e">
        <f aca="false">IF(graph!$E$2=0,20,IF(AND(B732&lt;graph!$E$10+graph!$E$32,B732&gt;graph!$E$10-graph!$E$32),0.25,NA()))</f>
        <v>#N/A</v>
      </c>
      <c r="K732" s="806" t="n">
        <f aca="false">IF(graph!$E$20=0,0,IF(graph!$E$2=0,20,IF(AND(B732&lt;graph!$E$20+graph!$E$32,B732&gt;graph!$E$20-graph!$E$32),0.25,0)))</f>
        <v>0</v>
      </c>
      <c r="L732" s="806" t="n">
        <f aca="false">IF(graph!$E$22=0,0,IF(graph!$E$2=0,20,IF(AND(B732&gt;graph!$E$22-graph!$E$32,B732&lt;graph!$E$22+graph!$E$32),0.25,0)))</f>
        <v>0</v>
      </c>
    </row>
    <row r="733" customFormat="false" ht="12.75" hidden="false" customHeight="false" outlineLevel="0" collapsed="false">
      <c r="B733" s="735" t="n">
        <f aca="false">IF(graph!$E$2=0,"",B732+graph!$E$32)</f>
        <v>22.9349853008623</v>
      </c>
      <c r="C733" s="805" t="e">
        <f aca="false">IF(graph!$E$2=0,20,IF(SUM(K733+L733=0),NA(),0.25))</f>
        <v>#N/A</v>
      </c>
      <c r="D733" s="321" t="e">
        <f aca="false">IF(graph!$E$2=0,20,IF(AND(B733&lt;graph!$E$10+graph!$E$32,B733&gt;graph!$E$10-graph!$E$32),0.25,NA()))</f>
        <v>#N/A</v>
      </c>
      <c r="K733" s="806" t="n">
        <f aca="false">IF(graph!$E$20=0,0,IF(graph!$E$2=0,20,IF(AND(B733&lt;graph!$E$20+graph!$E$32,B733&gt;graph!$E$20-graph!$E$32),0.25,0)))</f>
        <v>0</v>
      </c>
      <c r="L733" s="806" t="n">
        <f aca="false">IF(graph!$E$22=0,0,IF(graph!$E$2=0,20,IF(AND(B733&gt;graph!$E$22-graph!$E$32,B733&lt;graph!$E$22+graph!$E$32),0.25,0)))</f>
        <v>0</v>
      </c>
    </row>
    <row r="734" customFormat="false" ht="12.75" hidden="false" customHeight="false" outlineLevel="0" collapsed="false">
      <c r="B734" s="735" t="n">
        <f aca="false">IF(graph!$E$2=0,"",B733+graph!$E$32)</f>
        <v>22.938477058665</v>
      </c>
      <c r="C734" s="805" t="e">
        <f aca="false">IF(graph!$E$2=0,20,IF(SUM(K734+L734=0),NA(),0.25))</f>
        <v>#N/A</v>
      </c>
      <c r="D734" s="321" t="e">
        <f aca="false">IF(graph!$E$2=0,20,IF(AND(B734&lt;graph!$E$10+graph!$E$32,B734&gt;graph!$E$10-graph!$E$32),0.25,NA()))</f>
        <v>#N/A</v>
      </c>
      <c r="K734" s="806" t="n">
        <f aca="false">IF(graph!$E$20=0,0,IF(graph!$E$2=0,20,IF(AND(B734&lt;graph!$E$20+graph!$E$32,B734&gt;graph!$E$20-graph!$E$32),0.25,0)))</f>
        <v>0</v>
      </c>
      <c r="L734" s="806" t="n">
        <f aca="false">IF(graph!$E$22=0,0,IF(graph!$E$2=0,20,IF(AND(B734&gt;graph!$E$22-graph!$E$32,B734&lt;graph!$E$22+graph!$E$32),0.25,0)))</f>
        <v>0</v>
      </c>
    </row>
    <row r="735" customFormat="false" ht="12.75" hidden="false" customHeight="false" outlineLevel="0" collapsed="false">
      <c r="B735" s="735" t="n">
        <f aca="false">IF(graph!$E$2=0,"",B734+graph!$E$32)</f>
        <v>22.9419688164677</v>
      </c>
      <c r="C735" s="805" t="e">
        <f aca="false">IF(graph!$E$2=0,20,IF(SUM(K735+L735=0),NA(),0.25))</f>
        <v>#N/A</v>
      </c>
      <c r="D735" s="321" t="e">
        <f aca="false">IF(graph!$E$2=0,20,IF(AND(B735&lt;graph!$E$10+graph!$E$32,B735&gt;graph!$E$10-graph!$E$32),0.25,NA()))</f>
        <v>#N/A</v>
      </c>
      <c r="K735" s="806" t="n">
        <f aca="false">IF(graph!$E$20=0,0,IF(graph!$E$2=0,20,IF(AND(B735&lt;graph!$E$20+graph!$E$32,B735&gt;graph!$E$20-graph!$E$32),0.25,0)))</f>
        <v>0</v>
      </c>
      <c r="L735" s="806" t="n">
        <f aca="false">IF(graph!$E$22=0,0,IF(graph!$E$2=0,20,IF(AND(B735&gt;graph!$E$22-graph!$E$32,B735&lt;graph!$E$22+graph!$E$32),0.25,0)))</f>
        <v>0</v>
      </c>
    </row>
    <row r="736" customFormat="false" ht="12.75" hidden="false" customHeight="false" outlineLevel="0" collapsed="false">
      <c r="B736" s="735" t="n">
        <f aca="false">IF(graph!$E$2=0,"",B735+graph!$E$32)</f>
        <v>22.9454605742704</v>
      </c>
      <c r="C736" s="805" t="e">
        <f aca="false">IF(graph!$E$2=0,20,IF(SUM(K736+L736=0),NA(),0.25))</f>
        <v>#N/A</v>
      </c>
      <c r="D736" s="321" t="e">
        <f aca="false">IF(graph!$E$2=0,20,IF(AND(B736&lt;graph!$E$10+graph!$E$32,B736&gt;graph!$E$10-graph!$E$32),0.25,NA()))</f>
        <v>#N/A</v>
      </c>
      <c r="K736" s="806" t="n">
        <f aca="false">IF(graph!$E$20=0,0,IF(graph!$E$2=0,20,IF(AND(B736&lt;graph!$E$20+graph!$E$32,B736&gt;graph!$E$20-graph!$E$32),0.25,0)))</f>
        <v>0</v>
      </c>
      <c r="L736" s="806" t="n">
        <f aca="false">IF(graph!$E$22=0,0,IF(graph!$E$2=0,20,IF(AND(B736&gt;graph!$E$22-graph!$E$32,B736&lt;graph!$E$22+graph!$E$32),0.25,0)))</f>
        <v>0</v>
      </c>
    </row>
    <row r="737" customFormat="false" ht="12.75" hidden="false" customHeight="false" outlineLevel="0" collapsed="false">
      <c r="B737" s="735" t="n">
        <f aca="false">IF(graph!$E$2=0,"",B736+graph!$E$32)</f>
        <v>22.9489523320731</v>
      </c>
      <c r="C737" s="805" t="e">
        <f aca="false">IF(graph!$E$2=0,20,IF(SUM(K737+L737=0),NA(),0.25))</f>
        <v>#N/A</v>
      </c>
      <c r="D737" s="321" t="e">
        <f aca="false">IF(graph!$E$2=0,20,IF(AND(B737&lt;graph!$E$10+graph!$E$32,B737&gt;graph!$E$10-graph!$E$32),0.25,NA()))</f>
        <v>#N/A</v>
      </c>
      <c r="K737" s="806" t="n">
        <f aca="false">IF(graph!$E$20=0,0,IF(graph!$E$2=0,20,IF(AND(B737&lt;graph!$E$20+graph!$E$32,B737&gt;graph!$E$20-graph!$E$32),0.25,0)))</f>
        <v>0</v>
      </c>
      <c r="L737" s="806" t="n">
        <f aca="false">IF(graph!$E$22=0,0,IF(graph!$E$2=0,20,IF(AND(B737&gt;graph!$E$22-graph!$E$32,B737&lt;graph!$E$22+graph!$E$32),0.25,0)))</f>
        <v>0</v>
      </c>
    </row>
    <row r="738" customFormat="false" ht="12.75" hidden="false" customHeight="false" outlineLevel="0" collapsed="false">
      <c r="B738" s="735" t="n">
        <f aca="false">IF(graph!$E$2=0,"",B737+graph!$E$32)</f>
        <v>22.9524440898758</v>
      </c>
      <c r="C738" s="805" t="e">
        <f aca="false">IF(graph!$E$2=0,20,IF(SUM(K738+L738=0),NA(),0.25))</f>
        <v>#N/A</v>
      </c>
      <c r="D738" s="321" t="e">
        <f aca="false">IF(graph!$E$2=0,20,IF(AND(B738&lt;graph!$E$10+graph!$E$32,B738&gt;graph!$E$10-graph!$E$32),0.25,NA()))</f>
        <v>#N/A</v>
      </c>
      <c r="K738" s="806" t="n">
        <f aca="false">IF(graph!$E$20=0,0,IF(graph!$E$2=0,20,IF(AND(B738&lt;graph!$E$20+graph!$E$32,B738&gt;graph!$E$20-graph!$E$32),0.25,0)))</f>
        <v>0</v>
      </c>
      <c r="L738" s="806" t="n">
        <f aca="false">IF(graph!$E$22=0,0,IF(graph!$E$2=0,20,IF(AND(B738&gt;graph!$E$22-graph!$E$32,B738&lt;graph!$E$22+graph!$E$32),0.25,0)))</f>
        <v>0</v>
      </c>
    </row>
    <row r="739" customFormat="false" ht="12.75" hidden="false" customHeight="false" outlineLevel="0" collapsed="false">
      <c r="B739" s="735" t="n">
        <f aca="false">IF(graph!$E$2=0,"",B738+graph!$E$32)</f>
        <v>22.9559358476785</v>
      </c>
      <c r="C739" s="805" t="e">
        <f aca="false">IF(graph!$E$2=0,20,IF(SUM(K739+L739=0),NA(),0.25))</f>
        <v>#N/A</v>
      </c>
      <c r="D739" s="321" t="e">
        <f aca="false">IF(graph!$E$2=0,20,IF(AND(B739&lt;graph!$E$10+graph!$E$32,B739&gt;graph!$E$10-graph!$E$32),0.25,NA()))</f>
        <v>#N/A</v>
      </c>
      <c r="K739" s="806" t="n">
        <f aca="false">IF(graph!$E$20=0,0,IF(graph!$E$2=0,20,IF(AND(B739&lt;graph!$E$20+graph!$E$32,B739&gt;graph!$E$20-graph!$E$32),0.25,0)))</f>
        <v>0</v>
      </c>
      <c r="L739" s="806" t="n">
        <f aca="false">IF(graph!$E$22=0,0,IF(graph!$E$2=0,20,IF(AND(B739&gt;graph!$E$22-graph!$E$32,B739&lt;graph!$E$22+graph!$E$32),0.25,0)))</f>
        <v>0</v>
      </c>
    </row>
    <row r="740" customFormat="false" ht="12.75" hidden="false" customHeight="false" outlineLevel="0" collapsed="false">
      <c r="B740" s="735" t="n">
        <f aca="false">IF(graph!$E$2=0,"",B739+graph!$E$32)</f>
        <v>22.9594276054812</v>
      </c>
      <c r="C740" s="805" t="e">
        <f aca="false">IF(graph!$E$2=0,20,IF(SUM(K740+L740=0),NA(),0.25))</f>
        <v>#N/A</v>
      </c>
      <c r="D740" s="321" t="e">
        <f aca="false">IF(graph!$E$2=0,20,IF(AND(B740&lt;graph!$E$10+graph!$E$32,B740&gt;graph!$E$10-graph!$E$32),0.25,NA()))</f>
        <v>#N/A</v>
      </c>
      <c r="K740" s="806" t="n">
        <f aca="false">IF(graph!$E$20=0,0,IF(graph!$E$2=0,20,IF(AND(B740&lt;graph!$E$20+graph!$E$32,B740&gt;graph!$E$20-graph!$E$32),0.25,0)))</f>
        <v>0</v>
      </c>
      <c r="L740" s="806" t="n">
        <f aca="false">IF(graph!$E$22=0,0,IF(graph!$E$2=0,20,IF(AND(B740&gt;graph!$E$22-graph!$E$32,B740&lt;graph!$E$22+graph!$E$32),0.25,0)))</f>
        <v>0</v>
      </c>
    </row>
    <row r="741" customFormat="false" ht="12.75" hidden="false" customHeight="false" outlineLevel="0" collapsed="false">
      <c r="B741" s="735" t="n">
        <f aca="false">IF(graph!$E$2=0,"",B740+graph!$E$32)</f>
        <v>22.9629193632839</v>
      </c>
      <c r="C741" s="805" t="e">
        <f aca="false">IF(graph!$E$2=0,20,IF(SUM(K741+L741=0),NA(),0.25))</f>
        <v>#N/A</v>
      </c>
      <c r="D741" s="321" t="e">
        <f aca="false">IF(graph!$E$2=0,20,IF(AND(B741&lt;graph!$E$10+graph!$E$32,B741&gt;graph!$E$10-graph!$E$32),0.25,NA()))</f>
        <v>#N/A</v>
      </c>
      <c r="K741" s="806" t="n">
        <f aca="false">IF(graph!$E$20=0,0,IF(graph!$E$2=0,20,IF(AND(B741&lt;graph!$E$20+graph!$E$32,B741&gt;graph!$E$20-graph!$E$32),0.25,0)))</f>
        <v>0</v>
      </c>
      <c r="L741" s="806" t="n">
        <f aca="false">IF(graph!$E$22=0,0,IF(graph!$E$2=0,20,IF(AND(B741&gt;graph!$E$22-graph!$E$32,B741&lt;graph!$E$22+graph!$E$32),0.25,0)))</f>
        <v>0</v>
      </c>
    </row>
    <row r="742" customFormat="false" ht="12.75" hidden="false" customHeight="false" outlineLevel="0" collapsed="false">
      <c r="B742" s="735" t="n">
        <f aca="false">IF(graph!$E$2=0,"",B741+graph!$E$32)</f>
        <v>22.9664111210866</v>
      </c>
      <c r="C742" s="805" t="e">
        <f aca="false">IF(graph!$E$2=0,20,IF(SUM(K742+L742=0),NA(),0.25))</f>
        <v>#N/A</v>
      </c>
      <c r="D742" s="321" t="e">
        <f aca="false">IF(graph!$E$2=0,20,IF(AND(B742&lt;graph!$E$10+graph!$E$32,B742&gt;graph!$E$10-graph!$E$32),0.25,NA()))</f>
        <v>#N/A</v>
      </c>
      <c r="K742" s="806" t="n">
        <f aca="false">IF(graph!$E$20=0,0,IF(graph!$E$2=0,20,IF(AND(B742&lt;graph!$E$20+graph!$E$32,B742&gt;graph!$E$20-graph!$E$32),0.25,0)))</f>
        <v>0</v>
      </c>
      <c r="L742" s="806" t="n">
        <f aca="false">IF(graph!$E$22=0,0,IF(graph!$E$2=0,20,IF(AND(B742&gt;graph!$E$22-graph!$E$32,B742&lt;graph!$E$22+graph!$E$32),0.25,0)))</f>
        <v>0</v>
      </c>
    </row>
    <row r="743" customFormat="false" ht="12.75" hidden="false" customHeight="false" outlineLevel="0" collapsed="false">
      <c r="B743" s="735" t="n">
        <f aca="false">IF(graph!$E$2=0,"",B742+graph!$E$32)</f>
        <v>22.9699028788893</v>
      </c>
      <c r="C743" s="805" t="e">
        <f aca="false">IF(graph!$E$2=0,20,IF(SUM(K743+L743=0),NA(),0.25))</f>
        <v>#N/A</v>
      </c>
      <c r="D743" s="321" t="e">
        <f aca="false">IF(graph!$E$2=0,20,IF(AND(B743&lt;graph!$E$10+graph!$E$32,B743&gt;graph!$E$10-graph!$E$32),0.25,NA()))</f>
        <v>#N/A</v>
      </c>
      <c r="K743" s="806" t="n">
        <f aca="false">IF(graph!$E$20=0,0,IF(graph!$E$2=0,20,IF(AND(B743&lt;graph!$E$20+graph!$E$32,B743&gt;graph!$E$20-graph!$E$32),0.25,0)))</f>
        <v>0</v>
      </c>
      <c r="L743" s="806" t="n">
        <f aca="false">IF(graph!$E$22=0,0,IF(graph!$E$2=0,20,IF(AND(B743&gt;graph!$E$22-graph!$E$32,B743&lt;graph!$E$22+graph!$E$32),0.25,0)))</f>
        <v>0</v>
      </c>
    </row>
    <row r="744" customFormat="false" ht="12.75" hidden="false" customHeight="false" outlineLevel="0" collapsed="false">
      <c r="B744" s="735" t="n">
        <f aca="false">IF(graph!$E$2=0,"",B743+graph!$E$32)</f>
        <v>22.973394636692</v>
      </c>
      <c r="C744" s="805" t="e">
        <f aca="false">IF(graph!$E$2=0,20,IF(SUM(K744+L744=0),NA(),0.25))</f>
        <v>#N/A</v>
      </c>
      <c r="D744" s="321" t="e">
        <f aca="false">IF(graph!$E$2=0,20,IF(AND(B744&lt;graph!$E$10+graph!$E$32,B744&gt;graph!$E$10-graph!$E$32),0.25,NA()))</f>
        <v>#N/A</v>
      </c>
      <c r="K744" s="806" t="n">
        <f aca="false">IF(graph!$E$20=0,0,IF(graph!$E$2=0,20,IF(AND(B744&lt;graph!$E$20+graph!$E$32,B744&gt;graph!$E$20-graph!$E$32),0.25,0)))</f>
        <v>0</v>
      </c>
      <c r="L744" s="806" t="n">
        <f aca="false">IF(graph!$E$22=0,0,IF(graph!$E$2=0,20,IF(AND(B744&gt;graph!$E$22-graph!$E$32,B744&lt;graph!$E$22+graph!$E$32),0.25,0)))</f>
        <v>0</v>
      </c>
    </row>
    <row r="745" customFormat="false" ht="12.75" hidden="false" customHeight="false" outlineLevel="0" collapsed="false">
      <c r="B745" s="735" t="n">
        <f aca="false">IF(graph!$E$2=0,"",B744+graph!$E$32)</f>
        <v>22.9768863944947</v>
      </c>
      <c r="C745" s="805" t="e">
        <f aca="false">IF(graph!$E$2=0,20,IF(SUM(K745+L745=0),NA(),0.25))</f>
        <v>#N/A</v>
      </c>
      <c r="D745" s="321" t="e">
        <f aca="false">IF(graph!$E$2=0,20,IF(AND(B745&lt;graph!$E$10+graph!$E$32,B745&gt;graph!$E$10-graph!$E$32),0.25,NA()))</f>
        <v>#N/A</v>
      </c>
      <c r="K745" s="806" t="n">
        <f aca="false">IF(graph!$E$20=0,0,IF(graph!$E$2=0,20,IF(AND(B745&lt;graph!$E$20+graph!$E$32,B745&gt;graph!$E$20-graph!$E$32),0.25,0)))</f>
        <v>0</v>
      </c>
      <c r="L745" s="806" t="n">
        <f aca="false">IF(graph!$E$22=0,0,IF(graph!$E$2=0,20,IF(AND(B745&gt;graph!$E$22-graph!$E$32,B745&lt;graph!$E$22+graph!$E$32),0.25,0)))</f>
        <v>0</v>
      </c>
    </row>
    <row r="746" customFormat="false" ht="12.75" hidden="false" customHeight="false" outlineLevel="0" collapsed="false">
      <c r="B746" s="735" t="n">
        <f aca="false">IF(graph!$E$2=0,"",B745+graph!$E$32)</f>
        <v>22.9803781522974</v>
      </c>
      <c r="C746" s="805" t="e">
        <f aca="false">IF(graph!$E$2=0,20,IF(SUM(K746+L746=0),NA(),0.25))</f>
        <v>#N/A</v>
      </c>
      <c r="D746" s="321" t="e">
        <f aca="false">IF(graph!$E$2=0,20,IF(AND(B746&lt;graph!$E$10+graph!$E$32,B746&gt;graph!$E$10-graph!$E$32),0.25,NA()))</f>
        <v>#N/A</v>
      </c>
      <c r="K746" s="806" t="n">
        <f aca="false">IF(graph!$E$20=0,0,IF(graph!$E$2=0,20,IF(AND(B746&lt;graph!$E$20+graph!$E$32,B746&gt;graph!$E$20-graph!$E$32),0.25,0)))</f>
        <v>0</v>
      </c>
      <c r="L746" s="806" t="n">
        <f aca="false">IF(graph!$E$22=0,0,IF(graph!$E$2=0,20,IF(AND(B746&gt;graph!$E$22-graph!$E$32,B746&lt;graph!$E$22+graph!$E$32),0.25,0)))</f>
        <v>0</v>
      </c>
    </row>
    <row r="747" customFormat="false" ht="12.75" hidden="false" customHeight="false" outlineLevel="0" collapsed="false">
      <c r="B747" s="735" t="n">
        <f aca="false">IF(graph!$E$2=0,"",B746+graph!$E$32)</f>
        <v>22.9838699101001</v>
      </c>
      <c r="C747" s="805" t="e">
        <f aca="false">IF(graph!$E$2=0,20,IF(SUM(K747+L747=0),NA(),0.25))</f>
        <v>#N/A</v>
      </c>
      <c r="D747" s="321" t="e">
        <f aca="false">IF(graph!$E$2=0,20,IF(AND(B747&lt;graph!$E$10+graph!$E$32,B747&gt;graph!$E$10-graph!$E$32),0.25,NA()))</f>
        <v>#N/A</v>
      </c>
      <c r="K747" s="806" t="n">
        <f aca="false">IF(graph!$E$20=0,0,IF(graph!$E$2=0,20,IF(AND(B747&lt;graph!$E$20+graph!$E$32,B747&gt;graph!$E$20-graph!$E$32),0.25,0)))</f>
        <v>0</v>
      </c>
      <c r="L747" s="806" t="n">
        <f aca="false">IF(graph!$E$22=0,0,IF(graph!$E$2=0,20,IF(AND(B747&gt;graph!$E$22-graph!$E$32,B747&lt;graph!$E$22+graph!$E$32),0.25,0)))</f>
        <v>0</v>
      </c>
    </row>
    <row r="748" customFormat="false" ht="12.75" hidden="false" customHeight="false" outlineLevel="0" collapsed="false">
      <c r="B748" s="735" t="n">
        <f aca="false">IF(graph!$E$2=0,"",B747+graph!$E$32)</f>
        <v>22.9873616679028</v>
      </c>
      <c r="C748" s="805" t="e">
        <f aca="false">IF(graph!$E$2=0,20,IF(SUM(K748+L748=0),NA(),0.25))</f>
        <v>#N/A</v>
      </c>
      <c r="D748" s="321" t="e">
        <f aca="false">IF(graph!$E$2=0,20,IF(AND(B748&lt;graph!$E$10+graph!$E$32,B748&gt;graph!$E$10-graph!$E$32),0.25,NA()))</f>
        <v>#N/A</v>
      </c>
      <c r="K748" s="806" t="n">
        <f aca="false">IF(graph!$E$20=0,0,IF(graph!$E$2=0,20,IF(AND(B748&lt;graph!$E$20+graph!$E$32,B748&gt;graph!$E$20-graph!$E$32),0.25,0)))</f>
        <v>0</v>
      </c>
      <c r="L748" s="806" t="n">
        <f aca="false">IF(graph!$E$22=0,0,IF(graph!$E$2=0,20,IF(AND(B748&gt;graph!$E$22-graph!$E$32,B748&lt;graph!$E$22+graph!$E$32),0.25,0)))</f>
        <v>0</v>
      </c>
    </row>
    <row r="749" customFormat="false" ht="12.75" hidden="false" customHeight="false" outlineLevel="0" collapsed="false">
      <c r="B749" s="735" t="n">
        <f aca="false">IF(graph!$E$2=0,"",B748+graph!$E$32)</f>
        <v>22.9908534257055</v>
      </c>
      <c r="C749" s="805" t="e">
        <f aca="false">IF(graph!$E$2=0,20,IF(SUM(K749+L749=0),NA(),0.25))</f>
        <v>#N/A</v>
      </c>
      <c r="D749" s="321" t="e">
        <f aca="false">IF(graph!$E$2=0,20,IF(AND(B749&lt;graph!$E$10+graph!$E$32,B749&gt;graph!$E$10-graph!$E$32),0.25,NA()))</f>
        <v>#N/A</v>
      </c>
      <c r="K749" s="806" t="n">
        <f aca="false">IF(graph!$E$20=0,0,IF(graph!$E$2=0,20,IF(AND(B749&lt;graph!$E$20+graph!$E$32,B749&gt;graph!$E$20-graph!$E$32),0.25,0)))</f>
        <v>0</v>
      </c>
      <c r="L749" s="806" t="n">
        <f aca="false">IF(graph!$E$22=0,0,IF(graph!$E$2=0,20,IF(AND(B749&gt;graph!$E$22-graph!$E$32,B749&lt;graph!$E$22+graph!$E$32),0.25,0)))</f>
        <v>0</v>
      </c>
    </row>
    <row r="750" customFormat="false" ht="12.75" hidden="false" customHeight="false" outlineLevel="0" collapsed="false">
      <c r="B750" s="735" t="n">
        <f aca="false">IF(graph!$E$2=0,"",B749+graph!$E$32)</f>
        <v>22.9943451835083</v>
      </c>
      <c r="C750" s="805" t="e">
        <f aca="false">IF(graph!$E$2=0,20,IF(SUM(K750+L750=0),NA(),0.25))</f>
        <v>#N/A</v>
      </c>
      <c r="D750" s="321" t="e">
        <f aca="false">IF(graph!$E$2=0,20,IF(AND(B750&lt;graph!$E$10+graph!$E$32,B750&gt;graph!$E$10-graph!$E$32),0.25,NA()))</f>
        <v>#N/A</v>
      </c>
      <c r="K750" s="806" t="n">
        <f aca="false">IF(graph!$E$20=0,0,IF(graph!$E$2=0,20,IF(AND(B750&lt;graph!$E$20+graph!$E$32,B750&gt;graph!$E$20-graph!$E$32),0.25,0)))</f>
        <v>0</v>
      </c>
      <c r="L750" s="806" t="n">
        <f aca="false">IF(graph!$E$22=0,0,IF(graph!$E$2=0,20,IF(AND(B750&gt;graph!$E$22-graph!$E$32,B750&lt;graph!$E$22+graph!$E$32),0.25,0)))</f>
        <v>0</v>
      </c>
    </row>
    <row r="751" customFormat="false" ht="12.75" hidden="false" customHeight="false" outlineLevel="0" collapsed="false">
      <c r="B751" s="735" t="n">
        <f aca="false">IF(graph!$E$2=0,"",B750+graph!$E$32)</f>
        <v>22.997836941311</v>
      </c>
      <c r="C751" s="805" t="e">
        <f aca="false">IF(graph!$E$2=0,20,IF(SUM(K751+L751=0),NA(),0.25))</f>
        <v>#N/A</v>
      </c>
      <c r="D751" s="321" t="e">
        <f aca="false">IF(graph!$E$2=0,20,IF(AND(B751&lt;graph!$E$10+graph!$E$32,B751&gt;graph!$E$10-graph!$E$32),0.25,NA()))</f>
        <v>#N/A</v>
      </c>
      <c r="K751" s="806" t="n">
        <f aca="false">IF(graph!$E$20=0,0,IF(graph!$E$2=0,20,IF(AND(B751&lt;graph!$E$20+graph!$E$32,B751&gt;graph!$E$20-graph!$E$32),0.25,0)))</f>
        <v>0</v>
      </c>
      <c r="L751" s="806" t="n">
        <f aca="false">IF(graph!$E$22=0,0,IF(graph!$E$2=0,20,IF(AND(B751&gt;graph!$E$22-graph!$E$32,B751&lt;graph!$E$22+graph!$E$32),0.25,0)))</f>
        <v>0</v>
      </c>
    </row>
    <row r="752" customFormat="false" ht="12.75" hidden="false" customHeight="false" outlineLevel="0" collapsed="false">
      <c r="B752" s="735" t="n">
        <f aca="false">IF(graph!$E$2=0,"",B751+graph!$E$32)</f>
        <v>23.0013286991137</v>
      </c>
      <c r="C752" s="805" t="e">
        <f aca="false">IF(graph!$E$2=0,20,IF(SUM(K752+L752=0),NA(),0.25))</f>
        <v>#N/A</v>
      </c>
      <c r="D752" s="321" t="e">
        <f aca="false">IF(graph!$E$2=0,20,IF(AND(B752&lt;graph!$E$10+graph!$E$32,B752&gt;graph!$E$10-graph!$E$32),0.25,NA()))</f>
        <v>#N/A</v>
      </c>
      <c r="K752" s="806" t="n">
        <f aca="false">IF(graph!$E$20=0,0,IF(graph!$E$2=0,20,IF(AND(B752&lt;graph!$E$20+graph!$E$32,B752&gt;graph!$E$20-graph!$E$32),0.25,0)))</f>
        <v>0</v>
      </c>
      <c r="L752" s="806" t="n">
        <f aca="false">IF(graph!$E$22=0,0,IF(graph!$E$2=0,20,IF(AND(B752&gt;graph!$E$22-graph!$E$32,B752&lt;graph!$E$22+graph!$E$32),0.25,0)))</f>
        <v>0</v>
      </c>
    </row>
    <row r="753" customFormat="false" ht="12.75" hidden="false" customHeight="false" outlineLevel="0" collapsed="false">
      <c r="B753" s="735" t="n">
        <f aca="false">IF(graph!$E$2=0,"",B752+graph!$E$32)</f>
        <v>23.0048204569164</v>
      </c>
      <c r="C753" s="805" t="e">
        <f aca="false">IF(graph!$E$2=0,20,IF(SUM(K753+L753=0),NA(),0.25))</f>
        <v>#N/A</v>
      </c>
      <c r="D753" s="321" t="e">
        <f aca="false">IF(graph!$E$2=0,20,IF(AND(B753&lt;graph!$E$10+graph!$E$32,B753&gt;graph!$E$10-graph!$E$32),0.25,NA()))</f>
        <v>#N/A</v>
      </c>
      <c r="K753" s="806" t="n">
        <f aca="false">IF(graph!$E$20=0,0,IF(graph!$E$2=0,20,IF(AND(B753&lt;graph!$E$20+graph!$E$32,B753&gt;graph!$E$20-graph!$E$32),0.25,0)))</f>
        <v>0</v>
      </c>
      <c r="L753" s="806" t="n">
        <f aca="false">IF(graph!$E$22=0,0,IF(graph!$E$2=0,20,IF(AND(B753&gt;graph!$E$22-graph!$E$32,B753&lt;graph!$E$22+graph!$E$32),0.25,0)))</f>
        <v>0</v>
      </c>
    </row>
    <row r="754" customFormat="false" ht="12.75" hidden="false" customHeight="false" outlineLevel="0" collapsed="false">
      <c r="B754" s="735" t="n">
        <f aca="false">IF(graph!$E$2=0,"",B753+graph!$E$32)</f>
        <v>23.0083122147191</v>
      </c>
      <c r="C754" s="805" t="e">
        <f aca="false">IF(graph!$E$2=0,20,IF(SUM(K754+L754=0),NA(),0.25))</f>
        <v>#N/A</v>
      </c>
      <c r="D754" s="321" t="e">
        <f aca="false">IF(graph!$E$2=0,20,IF(AND(B754&lt;graph!$E$10+graph!$E$32,B754&gt;graph!$E$10-graph!$E$32),0.25,NA()))</f>
        <v>#N/A</v>
      </c>
      <c r="K754" s="806" t="n">
        <f aca="false">IF(graph!$E$20=0,0,IF(graph!$E$2=0,20,IF(AND(B754&lt;graph!$E$20+graph!$E$32,B754&gt;graph!$E$20-graph!$E$32),0.25,0)))</f>
        <v>0</v>
      </c>
      <c r="L754" s="806" t="n">
        <f aca="false">IF(graph!$E$22=0,0,IF(graph!$E$2=0,20,IF(AND(B754&gt;graph!$E$22-graph!$E$32,B754&lt;graph!$E$22+graph!$E$32),0.25,0)))</f>
        <v>0</v>
      </c>
    </row>
    <row r="755" customFormat="false" ht="12.75" hidden="false" customHeight="false" outlineLevel="0" collapsed="false">
      <c r="B755" s="735" t="n">
        <f aca="false">IF(graph!$E$2=0,"",B754+graph!$E$32)</f>
        <v>23.0118039725218</v>
      </c>
      <c r="C755" s="805" t="e">
        <f aca="false">IF(graph!$E$2=0,20,IF(SUM(K755+L755=0),NA(),0.25))</f>
        <v>#N/A</v>
      </c>
      <c r="D755" s="321" t="e">
        <f aca="false">IF(graph!$E$2=0,20,IF(AND(B755&lt;graph!$E$10+graph!$E$32,B755&gt;graph!$E$10-graph!$E$32),0.25,NA()))</f>
        <v>#N/A</v>
      </c>
      <c r="K755" s="806" t="n">
        <f aca="false">IF(graph!$E$20=0,0,IF(graph!$E$2=0,20,IF(AND(B755&lt;graph!$E$20+graph!$E$32,B755&gt;graph!$E$20-graph!$E$32),0.25,0)))</f>
        <v>0</v>
      </c>
      <c r="L755" s="806" t="n">
        <f aca="false">IF(graph!$E$22=0,0,IF(graph!$E$2=0,20,IF(AND(B755&gt;graph!$E$22-graph!$E$32,B755&lt;graph!$E$22+graph!$E$32),0.25,0)))</f>
        <v>0</v>
      </c>
    </row>
    <row r="756" customFormat="false" ht="12.75" hidden="false" customHeight="false" outlineLevel="0" collapsed="false">
      <c r="B756" s="735" t="n">
        <f aca="false">IF(graph!$E$2=0,"",B755+graph!$E$32)</f>
        <v>23.0152957303245</v>
      </c>
      <c r="C756" s="805" t="e">
        <f aca="false">IF(graph!$E$2=0,20,IF(SUM(K756+L756=0),NA(),0.25))</f>
        <v>#N/A</v>
      </c>
      <c r="D756" s="321" t="e">
        <f aca="false">IF(graph!$E$2=0,20,IF(AND(B756&lt;graph!$E$10+graph!$E$32,B756&gt;graph!$E$10-graph!$E$32),0.25,NA()))</f>
        <v>#N/A</v>
      </c>
      <c r="K756" s="806" t="n">
        <f aca="false">IF(graph!$E$20=0,0,IF(graph!$E$2=0,20,IF(AND(B756&lt;graph!$E$20+graph!$E$32,B756&gt;graph!$E$20-graph!$E$32),0.25,0)))</f>
        <v>0</v>
      </c>
      <c r="L756" s="806" t="n">
        <f aca="false">IF(graph!$E$22=0,0,IF(graph!$E$2=0,20,IF(AND(B756&gt;graph!$E$22-graph!$E$32,B756&lt;graph!$E$22+graph!$E$32),0.25,0)))</f>
        <v>0</v>
      </c>
    </row>
    <row r="757" customFormat="false" ht="12.75" hidden="false" customHeight="false" outlineLevel="0" collapsed="false">
      <c r="B757" s="735" t="n">
        <f aca="false">IF(graph!$E$2=0,"",B756+graph!$E$32)</f>
        <v>23.0187874881272</v>
      </c>
      <c r="C757" s="805" t="e">
        <f aca="false">IF(graph!$E$2=0,20,IF(SUM(K757+L757=0),NA(),0.25))</f>
        <v>#N/A</v>
      </c>
      <c r="D757" s="321" t="e">
        <f aca="false">IF(graph!$E$2=0,20,IF(AND(B757&lt;graph!$E$10+graph!$E$32,B757&gt;graph!$E$10-graph!$E$32),0.25,NA()))</f>
        <v>#N/A</v>
      </c>
      <c r="K757" s="806" t="n">
        <f aca="false">IF(graph!$E$20=0,0,IF(graph!$E$2=0,20,IF(AND(B757&lt;graph!$E$20+graph!$E$32,B757&gt;graph!$E$20-graph!$E$32),0.25,0)))</f>
        <v>0</v>
      </c>
      <c r="L757" s="806" t="n">
        <f aca="false">IF(graph!$E$22=0,0,IF(graph!$E$2=0,20,IF(AND(B757&gt;graph!$E$22-graph!$E$32,B757&lt;graph!$E$22+graph!$E$32),0.25,0)))</f>
        <v>0</v>
      </c>
    </row>
    <row r="758" customFormat="false" ht="12.75" hidden="false" customHeight="false" outlineLevel="0" collapsed="false">
      <c r="B758" s="735" t="n">
        <f aca="false">IF(graph!$E$2=0,"",B757+graph!$E$32)</f>
        <v>23.0222792459299</v>
      </c>
      <c r="C758" s="805" t="e">
        <f aca="false">IF(graph!$E$2=0,20,IF(SUM(K758+L758=0),NA(),0.25))</f>
        <v>#N/A</v>
      </c>
      <c r="D758" s="321" t="e">
        <f aca="false">IF(graph!$E$2=0,20,IF(AND(B758&lt;graph!$E$10+graph!$E$32,B758&gt;graph!$E$10-graph!$E$32),0.25,NA()))</f>
        <v>#N/A</v>
      </c>
      <c r="K758" s="806" t="n">
        <f aca="false">IF(graph!$E$20=0,0,IF(graph!$E$2=0,20,IF(AND(B758&lt;graph!$E$20+graph!$E$32,B758&gt;graph!$E$20-graph!$E$32),0.25,0)))</f>
        <v>0</v>
      </c>
      <c r="L758" s="806" t="n">
        <f aca="false">IF(graph!$E$22=0,0,IF(graph!$E$2=0,20,IF(AND(B758&gt;graph!$E$22-graph!$E$32,B758&lt;graph!$E$22+graph!$E$32),0.25,0)))</f>
        <v>0</v>
      </c>
    </row>
    <row r="759" customFormat="false" ht="12.75" hidden="false" customHeight="false" outlineLevel="0" collapsed="false">
      <c r="B759" s="735" t="n">
        <f aca="false">IF(graph!$E$2=0,"",B758+graph!$E$32)</f>
        <v>23.0257710037326</v>
      </c>
      <c r="C759" s="805" t="e">
        <f aca="false">IF(graph!$E$2=0,20,IF(SUM(K759+L759=0),NA(),0.25))</f>
        <v>#N/A</v>
      </c>
      <c r="D759" s="321" t="e">
        <f aca="false">IF(graph!$E$2=0,20,IF(AND(B759&lt;graph!$E$10+graph!$E$32,B759&gt;graph!$E$10-graph!$E$32),0.25,NA()))</f>
        <v>#N/A</v>
      </c>
      <c r="K759" s="806" t="n">
        <f aca="false">IF(graph!$E$20=0,0,IF(graph!$E$2=0,20,IF(AND(B759&lt;graph!$E$20+graph!$E$32,B759&gt;graph!$E$20-graph!$E$32),0.25,0)))</f>
        <v>0</v>
      </c>
      <c r="L759" s="806" t="n">
        <f aca="false">IF(graph!$E$22=0,0,IF(graph!$E$2=0,20,IF(AND(B759&gt;graph!$E$22-graph!$E$32,B759&lt;graph!$E$22+graph!$E$32),0.25,0)))</f>
        <v>0</v>
      </c>
    </row>
    <row r="760" customFormat="false" ht="12.75" hidden="false" customHeight="false" outlineLevel="0" collapsed="false">
      <c r="B760" s="735" t="n">
        <f aca="false">IF(graph!$E$2=0,"",B759+graph!$E$32)</f>
        <v>23.0292627615353</v>
      </c>
      <c r="C760" s="805" t="e">
        <f aca="false">IF(graph!$E$2=0,20,IF(SUM(K760+L760=0),NA(),0.25))</f>
        <v>#N/A</v>
      </c>
      <c r="D760" s="321" t="e">
        <f aca="false">IF(graph!$E$2=0,20,IF(AND(B760&lt;graph!$E$10+graph!$E$32,B760&gt;graph!$E$10-graph!$E$32),0.25,NA()))</f>
        <v>#N/A</v>
      </c>
      <c r="K760" s="806" t="n">
        <f aca="false">IF(graph!$E$20=0,0,IF(graph!$E$2=0,20,IF(AND(B760&lt;graph!$E$20+graph!$E$32,B760&gt;graph!$E$20-graph!$E$32),0.25,0)))</f>
        <v>0</v>
      </c>
      <c r="L760" s="806" t="n">
        <f aca="false">IF(graph!$E$22=0,0,IF(graph!$E$2=0,20,IF(AND(B760&gt;graph!$E$22-graph!$E$32,B760&lt;graph!$E$22+graph!$E$32),0.25,0)))</f>
        <v>0</v>
      </c>
    </row>
    <row r="761" customFormat="false" ht="12.75" hidden="false" customHeight="false" outlineLevel="0" collapsed="false">
      <c r="B761" s="735" t="n">
        <f aca="false">IF(graph!$E$2=0,"",B760+graph!$E$32)</f>
        <v>23.032754519338</v>
      </c>
      <c r="C761" s="805" t="e">
        <f aca="false">IF(graph!$E$2=0,20,IF(SUM(K761+L761=0),NA(),0.25))</f>
        <v>#N/A</v>
      </c>
      <c r="D761" s="321" t="e">
        <f aca="false">IF(graph!$E$2=0,20,IF(AND(B761&lt;graph!$E$10+graph!$E$32,B761&gt;graph!$E$10-graph!$E$32),0.25,NA()))</f>
        <v>#N/A</v>
      </c>
      <c r="K761" s="806" t="n">
        <f aca="false">IF(graph!$E$20=0,0,IF(graph!$E$2=0,20,IF(AND(B761&lt;graph!$E$20+graph!$E$32,B761&gt;graph!$E$20-graph!$E$32),0.25,0)))</f>
        <v>0</v>
      </c>
      <c r="L761" s="806" t="n">
        <f aca="false">IF(graph!$E$22=0,0,IF(graph!$E$2=0,20,IF(AND(B761&gt;graph!$E$22-graph!$E$32,B761&lt;graph!$E$22+graph!$E$32),0.25,0)))</f>
        <v>0</v>
      </c>
    </row>
    <row r="762" customFormat="false" ht="12.75" hidden="false" customHeight="false" outlineLevel="0" collapsed="false">
      <c r="B762" s="735" t="n">
        <f aca="false">IF(graph!$E$2=0,"",B761+graph!$E$32)</f>
        <v>23.0362462771407</v>
      </c>
      <c r="C762" s="805" t="e">
        <f aca="false">IF(graph!$E$2=0,20,IF(SUM(K762+L762=0),NA(),0.25))</f>
        <v>#N/A</v>
      </c>
      <c r="D762" s="321" t="e">
        <f aca="false">IF(graph!$E$2=0,20,IF(AND(B762&lt;graph!$E$10+graph!$E$32,B762&gt;graph!$E$10-graph!$E$32),0.25,NA()))</f>
        <v>#N/A</v>
      </c>
      <c r="K762" s="806" t="n">
        <f aca="false">IF(graph!$E$20=0,0,IF(graph!$E$2=0,20,IF(AND(B762&lt;graph!$E$20+graph!$E$32,B762&gt;graph!$E$20-graph!$E$32),0.25,0)))</f>
        <v>0</v>
      </c>
      <c r="L762" s="806" t="n">
        <f aca="false">IF(graph!$E$22=0,0,IF(graph!$E$2=0,20,IF(AND(B762&gt;graph!$E$22-graph!$E$32,B762&lt;graph!$E$22+graph!$E$32),0.25,0)))</f>
        <v>0</v>
      </c>
    </row>
    <row r="763" customFormat="false" ht="12.75" hidden="false" customHeight="false" outlineLevel="0" collapsed="false">
      <c r="B763" s="735" t="n">
        <f aca="false">IF(graph!$E$2=0,"",B762+graph!$E$32)</f>
        <v>23.0397380349434</v>
      </c>
      <c r="C763" s="805" t="e">
        <f aca="false">IF(graph!$E$2=0,20,IF(SUM(K763+L763=0),NA(),0.25))</f>
        <v>#N/A</v>
      </c>
      <c r="D763" s="321" t="e">
        <f aca="false">IF(graph!$E$2=0,20,IF(AND(B763&lt;graph!$E$10+graph!$E$32,B763&gt;graph!$E$10-graph!$E$32),0.25,NA()))</f>
        <v>#N/A</v>
      </c>
      <c r="K763" s="806" t="n">
        <f aca="false">IF(graph!$E$20=0,0,IF(graph!$E$2=0,20,IF(AND(B763&lt;graph!$E$20+graph!$E$32,B763&gt;graph!$E$20-graph!$E$32),0.25,0)))</f>
        <v>0</v>
      </c>
      <c r="L763" s="806" t="n">
        <f aca="false">IF(graph!$E$22=0,0,IF(graph!$E$2=0,20,IF(AND(B763&gt;graph!$E$22-graph!$E$32,B763&lt;graph!$E$22+graph!$E$32),0.25,0)))</f>
        <v>0</v>
      </c>
    </row>
    <row r="764" customFormat="false" ht="12.75" hidden="false" customHeight="false" outlineLevel="0" collapsed="false">
      <c r="B764" s="735" t="n">
        <f aca="false">IF(graph!$E$2=0,"",B763+graph!$E$32)</f>
        <v>23.0432297927461</v>
      </c>
      <c r="C764" s="805" t="e">
        <f aca="false">IF(graph!$E$2=0,20,IF(SUM(K764+L764=0),NA(),0.25))</f>
        <v>#N/A</v>
      </c>
      <c r="D764" s="321" t="e">
        <f aca="false">IF(graph!$E$2=0,20,IF(AND(B764&lt;graph!$E$10+graph!$E$32,B764&gt;graph!$E$10-graph!$E$32),0.25,NA()))</f>
        <v>#N/A</v>
      </c>
      <c r="K764" s="806" t="n">
        <f aca="false">IF(graph!$E$20=0,0,IF(graph!$E$2=0,20,IF(AND(B764&lt;graph!$E$20+graph!$E$32,B764&gt;graph!$E$20-graph!$E$32),0.25,0)))</f>
        <v>0</v>
      </c>
      <c r="L764" s="806" t="n">
        <f aca="false">IF(graph!$E$22=0,0,IF(graph!$E$2=0,20,IF(AND(B764&gt;graph!$E$22-graph!$E$32,B764&lt;graph!$E$22+graph!$E$32),0.25,0)))</f>
        <v>0</v>
      </c>
    </row>
    <row r="765" customFormat="false" ht="12.75" hidden="false" customHeight="false" outlineLevel="0" collapsed="false">
      <c r="B765" s="735" t="n">
        <f aca="false">IF(graph!$E$2=0,"",B764+graph!$E$32)</f>
        <v>23.0467215505488</v>
      </c>
      <c r="C765" s="805" t="e">
        <f aca="false">IF(graph!$E$2=0,20,IF(SUM(K765+L765=0),NA(),0.25))</f>
        <v>#N/A</v>
      </c>
      <c r="D765" s="321" t="e">
        <f aca="false">IF(graph!$E$2=0,20,IF(AND(B765&lt;graph!$E$10+graph!$E$32,B765&gt;graph!$E$10-graph!$E$32),0.25,NA()))</f>
        <v>#N/A</v>
      </c>
      <c r="K765" s="806" t="n">
        <f aca="false">IF(graph!$E$20=0,0,IF(graph!$E$2=0,20,IF(AND(B765&lt;graph!$E$20+graph!$E$32,B765&gt;graph!$E$20-graph!$E$32),0.25,0)))</f>
        <v>0</v>
      </c>
      <c r="L765" s="806" t="n">
        <f aca="false">IF(graph!$E$22=0,0,IF(graph!$E$2=0,20,IF(AND(B765&gt;graph!$E$22-graph!$E$32,B765&lt;graph!$E$22+graph!$E$32),0.25,0)))</f>
        <v>0</v>
      </c>
    </row>
    <row r="766" customFormat="false" ht="12.75" hidden="false" customHeight="false" outlineLevel="0" collapsed="false">
      <c r="B766" s="735" t="n">
        <f aca="false">IF(graph!$E$2=0,"",B765+graph!$E$32)</f>
        <v>23.0502133083515</v>
      </c>
      <c r="C766" s="805" t="e">
        <f aca="false">IF(graph!$E$2=0,20,IF(SUM(K766+L766=0),NA(),0.25))</f>
        <v>#N/A</v>
      </c>
      <c r="D766" s="321" t="e">
        <f aca="false">IF(graph!$E$2=0,20,IF(AND(B766&lt;graph!$E$10+graph!$E$32,B766&gt;graph!$E$10-graph!$E$32),0.25,NA()))</f>
        <v>#N/A</v>
      </c>
      <c r="K766" s="806" t="n">
        <f aca="false">IF(graph!$E$20=0,0,IF(graph!$E$2=0,20,IF(AND(B766&lt;graph!$E$20+graph!$E$32,B766&gt;graph!$E$20-graph!$E$32),0.25,0)))</f>
        <v>0</v>
      </c>
      <c r="L766" s="806" t="n">
        <f aca="false">IF(graph!$E$22=0,0,IF(graph!$E$2=0,20,IF(AND(B766&gt;graph!$E$22-graph!$E$32,B766&lt;graph!$E$22+graph!$E$32),0.25,0)))</f>
        <v>0</v>
      </c>
    </row>
    <row r="767" customFormat="false" ht="12.75" hidden="false" customHeight="false" outlineLevel="0" collapsed="false">
      <c r="B767" s="735" t="n">
        <f aca="false">IF(graph!$E$2=0,"",B766+graph!$E$32)</f>
        <v>23.0537050661542</v>
      </c>
      <c r="C767" s="805" t="e">
        <f aca="false">IF(graph!$E$2=0,20,IF(SUM(K767+L767=0),NA(),0.25))</f>
        <v>#N/A</v>
      </c>
      <c r="D767" s="321" t="e">
        <f aca="false">IF(graph!$E$2=0,20,IF(AND(B767&lt;graph!$E$10+graph!$E$32,B767&gt;graph!$E$10-graph!$E$32),0.25,NA()))</f>
        <v>#N/A</v>
      </c>
      <c r="K767" s="806" t="n">
        <f aca="false">IF(graph!$E$20=0,0,IF(graph!$E$2=0,20,IF(AND(B767&lt;graph!$E$20+graph!$E$32,B767&gt;graph!$E$20-graph!$E$32),0.25,0)))</f>
        <v>0</v>
      </c>
      <c r="L767" s="806" t="n">
        <f aca="false">IF(graph!$E$22=0,0,IF(graph!$E$2=0,20,IF(AND(B767&gt;graph!$E$22-graph!$E$32,B767&lt;graph!$E$22+graph!$E$32),0.25,0)))</f>
        <v>0</v>
      </c>
    </row>
    <row r="768" customFormat="false" ht="12.75" hidden="false" customHeight="false" outlineLevel="0" collapsed="false">
      <c r="B768" s="735" t="n">
        <f aca="false">IF(graph!$E$2=0,"",B767+graph!$E$32)</f>
        <v>23.0571968239569</v>
      </c>
      <c r="C768" s="805" t="e">
        <f aca="false">IF(graph!$E$2=0,20,IF(SUM(K768+L768=0),NA(),0.25))</f>
        <v>#N/A</v>
      </c>
      <c r="D768" s="321" t="e">
        <f aca="false">IF(graph!$E$2=0,20,IF(AND(B768&lt;graph!$E$10+graph!$E$32,B768&gt;graph!$E$10-graph!$E$32),0.25,NA()))</f>
        <v>#N/A</v>
      </c>
      <c r="K768" s="806" t="n">
        <f aca="false">IF(graph!$E$20=0,0,IF(graph!$E$2=0,20,IF(AND(B768&lt;graph!$E$20+graph!$E$32,B768&gt;graph!$E$20-graph!$E$32),0.25,0)))</f>
        <v>0</v>
      </c>
      <c r="L768" s="806" t="n">
        <f aca="false">IF(graph!$E$22=0,0,IF(graph!$E$2=0,20,IF(AND(B768&gt;graph!$E$22-graph!$E$32,B768&lt;graph!$E$22+graph!$E$32),0.25,0)))</f>
        <v>0</v>
      </c>
    </row>
    <row r="769" customFormat="false" ht="12.75" hidden="false" customHeight="false" outlineLevel="0" collapsed="false">
      <c r="B769" s="735" t="n">
        <f aca="false">IF(graph!$E$2=0,"",B768+graph!$E$32)</f>
        <v>23.0606885817596</v>
      </c>
      <c r="C769" s="805" t="e">
        <f aca="false">IF(graph!$E$2=0,20,IF(SUM(K769+L769=0),NA(),0.25))</f>
        <v>#N/A</v>
      </c>
      <c r="D769" s="321" t="e">
        <f aca="false">IF(graph!$E$2=0,20,IF(AND(B769&lt;graph!$E$10+graph!$E$32,B769&gt;graph!$E$10-graph!$E$32),0.25,NA()))</f>
        <v>#N/A</v>
      </c>
      <c r="K769" s="806" t="n">
        <f aca="false">IF(graph!$E$20=0,0,IF(graph!$E$2=0,20,IF(AND(B769&lt;graph!$E$20+graph!$E$32,B769&gt;graph!$E$20-graph!$E$32),0.25,0)))</f>
        <v>0</v>
      </c>
      <c r="L769" s="806" t="n">
        <f aca="false">IF(graph!$E$22=0,0,IF(graph!$E$2=0,20,IF(AND(B769&gt;graph!$E$22-graph!$E$32,B769&lt;graph!$E$22+graph!$E$32),0.25,0)))</f>
        <v>0</v>
      </c>
    </row>
    <row r="770" customFormat="false" ht="12.75" hidden="false" customHeight="false" outlineLevel="0" collapsed="false">
      <c r="B770" s="735" t="n">
        <f aca="false">IF(graph!$E$2=0,"",B769+graph!$E$32)</f>
        <v>23.0641803395623</v>
      </c>
      <c r="C770" s="805" t="e">
        <f aca="false">IF(graph!$E$2=0,20,IF(SUM(K770+L770=0),NA(),0.25))</f>
        <v>#N/A</v>
      </c>
      <c r="D770" s="321" t="e">
        <f aca="false">IF(graph!$E$2=0,20,IF(AND(B770&lt;graph!$E$10+graph!$E$32,B770&gt;graph!$E$10-graph!$E$32),0.25,NA()))</f>
        <v>#N/A</v>
      </c>
      <c r="K770" s="806" t="n">
        <f aca="false">IF(graph!$E$20=0,0,IF(graph!$E$2=0,20,IF(AND(B770&lt;graph!$E$20+graph!$E$32,B770&gt;graph!$E$20-graph!$E$32),0.25,0)))</f>
        <v>0</v>
      </c>
      <c r="L770" s="806" t="n">
        <f aca="false">IF(graph!$E$22=0,0,IF(graph!$E$2=0,20,IF(AND(B770&gt;graph!$E$22-graph!$E$32,B770&lt;graph!$E$22+graph!$E$32),0.25,0)))</f>
        <v>0</v>
      </c>
    </row>
    <row r="771" customFormat="false" ht="12.75" hidden="false" customHeight="false" outlineLevel="0" collapsed="false">
      <c r="B771" s="735" t="n">
        <f aca="false">IF(graph!$E$2=0,"",B770+graph!$E$32)</f>
        <v>23.067672097365</v>
      </c>
      <c r="C771" s="805" t="e">
        <f aca="false">IF(graph!$E$2=0,20,IF(SUM(K771+L771=0),NA(),0.25))</f>
        <v>#N/A</v>
      </c>
      <c r="D771" s="321" t="e">
        <f aca="false">IF(graph!$E$2=0,20,IF(AND(B771&lt;graph!$E$10+graph!$E$32,B771&gt;graph!$E$10-graph!$E$32),0.25,NA()))</f>
        <v>#N/A</v>
      </c>
      <c r="K771" s="806" t="n">
        <f aca="false">IF(graph!$E$20=0,0,IF(graph!$E$2=0,20,IF(AND(B771&lt;graph!$E$20+graph!$E$32,B771&gt;graph!$E$20-graph!$E$32),0.25,0)))</f>
        <v>0</v>
      </c>
      <c r="L771" s="806" t="n">
        <f aca="false">IF(graph!$E$22=0,0,IF(graph!$E$2=0,20,IF(AND(B771&gt;graph!$E$22-graph!$E$32,B771&lt;graph!$E$22+graph!$E$32),0.25,0)))</f>
        <v>0</v>
      </c>
    </row>
    <row r="772" customFormat="false" ht="12.75" hidden="false" customHeight="false" outlineLevel="0" collapsed="false">
      <c r="B772" s="735" t="n">
        <f aca="false">IF(graph!$E$2=0,"",B771+graph!$E$32)</f>
        <v>23.0711638551677</v>
      </c>
      <c r="C772" s="805" t="e">
        <f aca="false">IF(graph!$E$2=0,20,IF(SUM(K772+L772=0),NA(),0.25))</f>
        <v>#N/A</v>
      </c>
      <c r="D772" s="321" t="e">
        <f aca="false">IF(graph!$E$2=0,20,IF(AND(B772&lt;graph!$E$10+graph!$E$32,B772&gt;graph!$E$10-graph!$E$32),0.25,NA()))</f>
        <v>#N/A</v>
      </c>
      <c r="K772" s="806" t="n">
        <f aca="false">IF(graph!$E$20=0,0,IF(graph!$E$2=0,20,IF(AND(B772&lt;graph!$E$20+graph!$E$32,B772&gt;graph!$E$20-graph!$E$32),0.25,0)))</f>
        <v>0</v>
      </c>
      <c r="L772" s="806" t="n">
        <f aca="false">IF(graph!$E$22=0,0,IF(graph!$E$2=0,20,IF(AND(B772&gt;graph!$E$22-graph!$E$32,B772&lt;graph!$E$22+graph!$E$32),0.25,0)))</f>
        <v>0</v>
      </c>
    </row>
    <row r="773" customFormat="false" ht="12.75" hidden="false" customHeight="false" outlineLevel="0" collapsed="false">
      <c r="B773" s="735" t="n">
        <f aca="false">IF(graph!$E$2=0,"",B772+graph!$E$32)</f>
        <v>23.0746556129704</v>
      </c>
      <c r="C773" s="805" t="e">
        <f aca="false">IF(graph!$E$2=0,20,IF(SUM(K773+L773=0),NA(),0.25))</f>
        <v>#N/A</v>
      </c>
      <c r="D773" s="321" t="e">
        <f aca="false">IF(graph!$E$2=0,20,IF(AND(B773&lt;graph!$E$10+graph!$E$32,B773&gt;graph!$E$10-graph!$E$32),0.25,NA()))</f>
        <v>#N/A</v>
      </c>
      <c r="K773" s="806" t="n">
        <f aca="false">IF(graph!$E$20=0,0,IF(graph!$E$2=0,20,IF(AND(B773&lt;graph!$E$20+graph!$E$32,B773&gt;graph!$E$20-graph!$E$32),0.25,0)))</f>
        <v>0</v>
      </c>
      <c r="L773" s="806" t="n">
        <f aca="false">IF(graph!$E$22=0,0,IF(graph!$E$2=0,20,IF(AND(B773&gt;graph!$E$22-graph!$E$32,B773&lt;graph!$E$22+graph!$E$32),0.25,0)))</f>
        <v>0</v>
      </c>
    </row>
    <row r="774" customFormat="false" ht="12.75" hidden="false" customHeight="false" outlineLevel="0" collapsed="false">
      <c r="B774" s="735" t="n">
        <f aca="false">IF(graph!$E$2=0,"",B773+graph!$E$32)</f>
        <v>23.0781473707731</v>
      </c>
      <c r="C774" s="805" t="e">
        <f aca="false">IF(graph!$E$2=0,20,IF(SUM(K774+L774=0),NA(),0.25))</f>
        <v>#N/A</v>
      </c>
      <c r="D774" s="321" t="e">
        <f aca="false">IF(graph!$E$2=0,20,IF(AND(B774&lt;graph!$E$10+graph!$E$32,B774&gt;graph!$E$10-graph!$E$32),0.25,NA()))</f>
        <v>#N/A</v>
      </c>
      <c r="K774" s="806" t="n">
        <f aca="false">IF(graph!$E$20=0,0,IF(graph!$E$2=0,20,IF(AND(B774&lt;graph!$E$20+graph!$E$32,B774&gt;graph!$E$20-graph!$E$32),0.25,0)))</f>
        <v>0</v>
      </c>
      <c r="L774" s="806" t="n">
        <f aca="false">IF(graph!$E$22=0,0,IF(graph!$E$2=0,20,IF(AND(B774&gt;graph!$E$22-graph!$E$32,B774&lt;graph!$E$22+graph!$E$32),0.25,0)))</f>
        <v>0</v>
      </c>
    </row>
    <row r="775" customFormat="false" ht="12.75" hidden="false" customHeight="false" outlineLevel="0" collapsed="false">
      <c r="B775" s="735" t="n">
        <f aca="false">IF(graph!$E$2=0,"",B774+graph!$E$32)</f>
        <v>23.0816391285758</v>
      </c>
      <c r="C775" s="805" t="e">
        <f aca="false">IF(graph!$E$2=0,20,IF(SUM(K775+L775=0),NA(),0.25))</f>
        <v>#N/A</v>
      </c>
      <c r="D775" s="321" t="e">
        <f aca="false">IF(graph!$E$2=0,20,IF(AND(B775&lt;graph!$E$10+graph!$E$32,B775&gt;graph!$E$10-graph!$E$32),0.25,NA()))</f>
        <v>#N/A</v>
      </c>
      <c r="K775" s="806" t="n">
        <f aca="false">IF(graph!$E$20=0,0,IF(graph!$E$2=0,20,IF(AND(B775&lt;graph!$E$20+graph!$E$32,B775&gt;graph!$E$20-graph!$E$32),0.25,0)))</f>
        <v>0</v>
      </c>
      <c r="L775" s="806" t="n">
        <f aca="false">IF(graph!$E$22=0,0,IF(graph!$E$2=0,20,IF(AND(B775&gt;graph!$E$22-graph!$E$32,B775&lt;graph!$E$22+graph!$E$32),0.25,0)))</f>
        <v>0</v>
      </c>
    </row>
    <row r="776" customFormat="false" ht="12.75" hidden="false" customHeight="false" outlineLevel="0" collapsed="false">
      <c r="B776" s="735" t="n">
        <f aca="false">IF(graph!$E$2=0,"",B775+graph!$E$32)</f>
        <v>23.0851308863785</v>
      </c>
      <c r="C776" s="805" t="e">
        <f aca="false">IF(graph!$E$2=0,20,IF(SUM(K776+L776=0),NA(),0.25))</f>
        <v>#N/A</v>
      </c>
      <c r="D776" s="321" t="e">
        <f aca="false">IF(graph!$E$2=0,20,IF(AND(B776&lt;graph!$E$10+graph!$E$32,B776&gt;graph!$E$10-graph!$E$32),0.25,NA()))</f>
        <v>#N/A</v>
      </c>
      <c r="K776" s="806" t="n">
        <f aca="false">IF(graph!$E$20=0,0,IF(graph!$E$2=0,20,IF(AND(B776&lt;graph!$E$20+graph!$E$32,B776&gt;graph!$E$20-graph!$E$32),0.25,0)))</f>
        <v>0</v>
      </c>
      <c r="L776" s="806" t="n">
        <f aca="false">IF(graph!$E$22=0,0,IF(graph!$E$2=0,20,IF(AND(B776&gt;graph!$E$22-graph!$E$32,B776&lt;graph!$E$22+graph!$E$32),0.25,0)))</f>
        <v>0</v>
      </c>
    </row>
    <row r="777" customFormat="false" ht="12.75" hidden="false" customHeight="false" outlineLevel="0" collapsed="false">
      <c r="B777" s="735" t="n">
        <f aca="false">IF(graph!$E$2=0,"",B776+graph!$E$32)</f>
        <v>23.0886226441812</v>
      </c>
      <c r="C777" s="805" t="e">
        <f aca="false">IF(graph!$E$2=0,20,IF(SUM(K777+L777=0),NA(),0.25))</f>
        <v>#N/A</v>
      </c>
      <c r="D777" s="321" t="e">
        <f aca="false">IF(graph!$E$2=0,20,IF(AND(B777&lt;graph!$E$10+graph!$E$32,B777&gt;graph!$E$10-graph!$E$32),0.25,NA()))</f>
        <v>#N/A</v>
      </c>
      <c r="K777" s="806" t="n">
        <f aca="false">IF(graph!$E$20=0,0,IF(graph!$E$2=0,20,IF(AND(B777&lt;graph!$E$20+graph!$E$32,B777&gt;graph!$E$20-graph!$E$32),0.25,0)))</f>
        <v>0</v>
      </c>
      <c r="L777" s="806" t="n">
        <f aca="false">IF(graph!$E$22=0,0,IF(graph!$E$2=0,20,IF(AND(B777&gt;graph!$E$22-graph!$E$32,B777&lt;graph!$E$22+graph!$E$32),0.25,0)))</f>
        <v>0</v>
      </c>
    </row>
    <row r="778" customFormat="false" ht="12.75" hidden="false" customHeight="false" outlineLevel="0" collapsed="false">
      <c r="B778" s="735" t="n">
        <f aca="false">IF(graph!$E$2=0,"",B777+graph!$E$32)</f>
        <v>23.0921144019839</v>
      </c>
      <c r="C778" s="805" t="e">
        <f aca="false">IF(graph!$E$2=0,20,IF(SUM(K778+L778=0),NA(),0.25))</f>
        <v>#N/A</v>
      </c>
      <c r="D778" s="321" t="e">
        <f aca="false">IF(graph!$E$2=0,20,IF(AND(B778&lt;graph!$E$10+graph!$E$32,B778&gt;graph!$E$10-graph!$E$32),0.25,NA()))</f>
        <v>#N/A</v>
      </c>
      <c r="K778" s="806" t="n">
        <f aca="false">IF(graph!$E$20=0,0,IF(graph!$E$2=0,20,IF(AND(B778&lt;graph!$E$20+graph!$E$32,B778&gt;graph!$E$20-graph!$E$32),0.25,0)))</f>
        <v>0</v>
      </c>
      <c r="L778" s="806" t="n">
        <f aca="false">IF(graph!$E$22=0,0,IF(graph!$E$2=0,20,IF(AND(B778&gt;graph!$E$22-graph!$E$32,B778&lt;graph!$E$22+graph!$E$32),0.25,0)))</f>
        <v>0</v>
      </c>
    </row>
    <row r="779" customFormat="false" ht="12.75" hidden="false" customHeight="false" outlineLevel="0" collapsed="false">
      <c r="B779" s="735" t="n">
        <f aca="false">IF(graph!$E$2=0,"",B778+graph!$E$32)</f>
        <v>23.0956061597866</v>
      </c>
      <c r="C779" s="805" t="e">
        <f aca="false">IF(graph!$E$2=0,20,IF(SUM(K779+L779=0),NA(),0.25))</f>
        <v>#N/A</v>
      </c>
      <c r="D779" s="321" t="e">
        <f aca="false">IF(graph!$E$2=0,20,IF(AND(B779&lt;graph!$E$10+graph!$E$32,B779&gt;graph!$E$10-graph!$E$32),0.25,NA()))</f>
        <v>#N/A</v>
      </c>
      <c r="K779" s="806" t="n">
        <f aca="false">IF(graph!$E$20=0,0,IF(graph!$E$2=0,20,IF(AND(B779&lt;graph!$E$20+graph!$E$32,B779&gt;graph!$E$20-graph!$E$32),0.25,0)))</f>
        <v>0</v>
      </c>
      <c r="L779" s="806" t="n">
        <f aca="false">IF(graph!$E$22=0,0,IF(graph!$E$2=0,20,IF(AND(B779&gt;graph!$E$22-graph!$E$32,B779&lt;graph!$E$22+graph!$E$32),0.25,0)))</f>
        <v>0</v>
      </c>
    </row>
    <row r="780" customFormat="false" ht="12.75" hidden="false" customHeight="false" outlineLevel="0" collapsed="false">
      <c r="B780" s="735" t="n">
        <f aca="false">IF(graph!$E$2=0,"",B779+graph!$E$32)</f>
        <v>23.0990979175893</v>
      </c>
      <c r="C780" s="805" t="e">
        <f aca="false">IF(graph!$E$2=0,20,IF(SUM(K780+L780=0),NA(),0.25))</f>
        <v>#N/A</v>
      </c>
      <c r="D780" s="321" t="e">
        <f aca="false">IF(graph!$E$2=0,20,IF(AND(B780&lt;graph!$E$10+graph!$E$32,B780&gt;graph!$E$10-graph!$E$32),0.25,NA()))</f>
        <v>#N/A</v>
      </c>
      <c r="K780" s="806" t="n">
        <f aca="false">IF(graph!$E$20=0,0,IF(graph!$E$2=0,20,IF(AND(B780&lt;graph!$E$20+graph!$E$32,B780&gt;graph!$E$20-graph!$E$32),0.25,0)))</f>
        <v>0</v>
      </c>
      <c r="L780" s="806" t="n">
        <f aca="false">IF(graph!$E$22=0,0,IF(graph!$E$2=0,20,IF(AND(B780&gt;graph!$E$22-graph!$E$32,B780&lt;graph!$E$22+graph!$E$32),0.25,0)))</f>
        <v>0</v>
      </c>
    </row>
    <row r="781" customFormat="false" ht="12.75" hidden="false" customHeight="false" outlineLevel="0" collapsed="false">
      <c r="B781" s="735" t="n">
        <f aca="false">IF(graph!$E$2=0,"",B780+graph!$E$32)</f>
        <v>23.102589675392</v>
      </c>
      <c r="C781" s="805" t="e">
        <f aca="false">IF(graph!$E$2=0,20,IF(SUM(K781+L781=0),NA(),0.25))</f>
        <v>#N/A</v>
      </c>
      <c r="D781" s="321" t="e">
        <f aca="false">IF(graph!$E$2=0,20,IF(AND(B781&lt;graph!$E$10+graph!$E$32,B781&gt;graph!$E$10-graph!$E$32),0.25,NA()))</f>
        <v>#N/A</v>
      </c>
      <c r="K781" s="806" t="n">
        <f aca="false">IF(graph!$E$20=0,0,IF(graph!$E$2=0,20,IF(AND(B781&lt;graph!$E$20+graph!$E$32,B781&gt;graph!$E$20-graph!$E$32),0.25,0)))</f>
        <v>0</v>
      </c>
      <c r="L781" s="806" t="n">
        <f aca="false">IF(graph!$E$22=0,0,IF(graph!$E$2=0,20,IF(AND(B781&gt;graph!$E$22-graph!$E$32,B781&lt;graph!$E$22+graph!$E$32),0.25,0)))</f>
        <v>0</v>
      </c>
    </row>
    <row r="782" customFormat="false" ht="12.75" hidden="false" customHeight="false" outlineLevel="0" collapsed="false">
      <c r="B782" s="735" t="n">
        <f aca="false">IF(graph!$E$2=0,"",B781+graph!$E$32)</f>
        <v>23.1060814331947</v>
      </c>
      <c r="C782" s="805" t="e">
        <f aca="false">IF(graph!$E$2=0,20,IF(SUM(K782+L782=0),NA(),0.25))</f>
        <v>#N/A</v>
      </c>
      <c r="D782" s="321" t="e">
        <f aca="false">IF(graph!$E$2=0,20,IF(AND(B782&lt;graph!$E$10+graph!$E$32,B782&gt;graph!$E$10-graph!$E$32),0.25,NA()))</f>
        <v>#N/A</v>
      </c>
      <c r="K782" s="806" t="n">
        <f aca="false">IF(graph!$E$20=0,0,IF(graph!$E$2=0,20,IF(AND(B782&lt;graph!$E$20+graph!$E$32,B782&gt;graph!$E$20-graph!$E$32),0.25,0)))</f>
        <v>0</v>
      </c>
      <c r="L782" s="806" t="n">
        <f aca="false">IF(graph!$E$22=0,0,IF(graph!$E$2=0,20,IF(AND(B782&gt;graph!$E$22-graph!$E$32,B782&lt;graph!$E$22+graph!$E$32),0.25,0)))</f>
        <v>0</v>
      </c>
    </row>
    <row r="783" customFormat="false" ht="12.75" hidden="false" customHeight="false" outlineLevel="0" collapsed="false">
      <c r="B783" s="735" t="n">
        <f aca="false">IF(graph!$E$2=0,"",B782+graph!$E$32)</f>
        <v>23.1095731909974</v>
      </c>
      <c r="C783" s="805" t="e">
        <f aca="false">IF(graph!$E$2=0,20,IF(SUM(K783+L783=0),NA(),0.25))</f>
        <v>#N/A</v>
      </c>
      <c r="D783" s="321" t="e">
        <f aca="false">IF(graph!$E$2=0,20,IF(AND(B783&lt;graph!$E$10+graph!$E$32,B783&gt;graph!$E$10-graph!$E$32),0.25,NA()))</f>
        <v>#N/A</v>
      </c>
      <c r="K783" s="806" t="n">
        <f aca="false">IF(graph!$E$20=0,0,IF(graph!$E$2=0,20,IF(AND(B783&lt;graph!$E$20+graph!$E$32,B783&gt;graph!$E$20-graph!$E$32),0.25,0)))</f>
        <v>0</v>
      </c>
      <c r="L783" s="806" t="n">
        <f aca="false">IF(graph!$E$22=0,0,IF(graph!$E$2=0,20,IF(AND(B783&gt;graph!$E$22-graph!$E$32,B783&lt;graph!$E$22+graph!$E$32),0.25,0)))</f>
        <v>0</v>
      </c>
    </row>
    <row r="784" customFormat="false" ht="12.75" hidden="false" customHeight="false" outlineLevel="0" collapsed="false">
      <c r="B784" s="735" t="n">
        <f aca="false">IF(graph!$E$2=0,"",B783+graph!$E$32)</f>
        <v>23.1130649488001</v>
      </c>
      <c r="C784" s="805" t="e">
        <f aca="false">IF(graph!$E$2=0,20,IF(SUM(K784+L784=0),NA(),0.25))</f>
        <v>#N/A</v>
      </c>
      <c r="D784" s="321" t="e">
        <f aca="false">IF(graph!$E$2=0,20,IF(AND(B784&lt;graph!$E$10+graph!$E$32,B784&gt;graph!$E$10-graph!$E$32),0.25,NA()))</f>
        <v>#N/A</v>
      </c>
      <c r="K784" s="806" t="n">
        <f aca="false">IF(graph!$E$20=0,0,IF(graph!$E$2=0,20,IF(AND(B784&lt;graph!$E$20+graph!$E$32,B784&gt;graph!$E$20-graph!$E$32),0.25,0)))</f>
        <v>0</v>
      </c>
      <c r="L784" s="806" t="n">
        <f aca="false">IF(graph!$E$22=0,0,IF(graph!$E$2=0,20,IF(AND(B784&gt;graph!$E$22-graph!$E$32,B784&lt;graph!$E$22+graph!$E$32),0.25,0)))</f>
        <v>0</v>
      </c>
    </row>
    <row r="785" customFormat="false" ht="12.75" hidden="false" customHeight="false" outlineLevel="0" collapsed="false">
      <c r="B785" s="735" t="n">
        <f aca="false">IF(graph!$E$2=0,"",B784+graph!$E$32)</f>
        <v>23.1165567066028</v>
      </c>
      <c r="C785" s="805" t="e">
        <f aca="false">IF(graph!$E$2=0,20,IF(SUM(K785+L785=0),NA(),0.25))</f>
        <v>#N/A</v>
      </c>
      <c r="D785" s="321" t="e">
        <f aca="false">IF(graph!$E$2=0,20,IF(AND(B785&lt;graph!$E$10+graph!$E$32,B785&gt;graph!$E$10-graph!$E$32),0.25,NA()))</f>
        <v>#N/A</v>
      </c>
      <c r="K785" s="806" t="n">
        <f aca="false">IF(graph!$E$20=0,0,IF(graph!$E$2=0,20,IF(AND(B785&lt;graph!$E$20+graph!$E$32,B785&gt;graph!$E$20-graph!$E$32),0.25,0)))</f>
        <v>0</v>
      </c>
      <c r="L785" s="806" t="n">
        <f aca="false">IF(graph!$E$22=0,0,IF(graph!$E$2=0,20,IF(AND(B785&gt;graph!$E$22-graph!$E$32,B785&lt;graph!$E$22+graph!$E$32),0.25,0)))</f>
        <v>0</v>
      </c>
    </row>
    <row r="786" customFormat="false" ht="12.75" hidden="false" customHeight="false" outlineLevel="0" collapsed="false">
      <c r="B786" s="735" t="n">
        <f aca="false">IF(graph!$E$2=0,"",B785+graph!$E$32)</f>
        <v>23.1200484644055</v>
      </c>
      <c r="C786" s="805" t="e">
        <f aca="false">IF(graph!$E$2=0,20,IF(SUM(K786+L786=0),NA(),0.25))</f>
        <v>#N/A</v>
      </c>
      <c r="D786" s="321" t="e">
        <f aca="false">IF(graph!$E$2=0,20,IF(AND(B786&lt;graph!$E$10+graph!$E$32,B786&gt;graph!$E$10-graph!$E$32),0.25,NA()))</f>
        <v>#N/A</v>
      </c>
      <c r="K786" s="806" t="n">
        <f aca="false">IF(graph!$E$20=0,0,IF(graph!$E$2=0,20,IF(AND(B786&lt;graph!$E$20+graph!$E$32,B786&gt;graph!$E$20-graph!$E$32),0.25,0)))</f>
        <v>0</v>
      </c>
      <c r="L786" s="806" t="n">
        <f aca="false">IF(graph!$E$22=0,0,IF(graph!$E$2=0,20,IF(AND(B786&gt;graph!$E$22-graph!$E$32,B786&lt;graph!$E$22+graph!$E$32),0.25,0)))</f>
        <v>0</v>
      </c>
    </row>
    <row r="787" customFormat="false" ht="12.75" hidden="false" customHeight="false" outlineLevel="0" collapsed="false">
      <c r="B787" s="735" t="n">
        <f aca="false">IF(graph!$E$2=0,"",B786+graph!$E$32)</f>
        <v>23.1235402222083</v>
      </c>
      <c r="C787" s="805" t="e">
        <f aca="false">IF(graph!$E$2=0,20,IF(SUM(K787+L787=0),NA(),0.25))</f>
        <v>#N/A</v>
      </c>
      <c r="D787" s="321" t="e">
        <f aca="false">IF(graph!$E$2=0,20,IF(AND(B787&lt;graph!$E$10+graph!$E$32,B787&gt;graph!$E$10-graph!$E$32),0.25,NA()))</f>
        <v>#N/A</v>
      </c>
      <c r="K787" s="806" t="n">
        <f aca="false">IF(graph!$E$20=0,0,IF(graph!$E$2=0,20,IF(AND(B787&lt;graph!$E$20+graph!$E$32,B787&gt;graph!$E$20-graph!$E$32),0.25,0)))</f>
        <v>0</v>
      </c>
      <c r="L787" s="806" t="n">
        <f aca="false">IF(graph!$E$22=0,0,IF(graph!$E$2=0,20,IF(AND(B787&gt;graph!$E$22-graph!$E$32,B787&lt;graph!$E$22+graph!$E$32),0.25,0)))</f>
        <v>0</v>
      </c>
    </row>
    <row r="788" customFormat="false" ht="12.75" hidden="false" customHeight="false" outlineLevel="0" collapsed="false">
      <c r="B788" s="735" t="n">
        <f aca="false">IF(graph!$E$2=0,"",B787+graph!$E$32)</f>
        <v>23.127031980011</v>
      </c>
      <c r="C788" s="805" t="e">
        <f aca="false">IF(graph!$E$2=0,20,IF(SUM(K788+L788=0),NA(),0.25))</f>
        <v>#N/A</v>
      </c>
      <c r="D788" s="321" t="e">
        <f aca="false">IF(graph!$E$2=0,20,IF(AND(B788&lt;graph!$E$10+graph!$E$32,B788&gt;graph!$E$10-graph!$E$32),0.25,NA()))</f>
        <v>#N/A</v>
      </c>
      <c r="K788" s="806" t="n">
        <f aca="false">IF(graph!$E$20=0,0,IF(graph!$E$2=0,20,IF(AND(B788&lt;graph!$E$20+graph!$E$32,B788&gt;graph!$E$20-graph!$E$32),0.25,0)))</f>
        <v>0</v>
      </c>
      <c r="L788" s="806" t="n">
        <f aca="false">IF(graph!$E$22=0,0,IF(graph!$E$2=0,20,IF(AND(B788&gt;graph!$E$22-graph!$E$32,B788&lt;graph!$E$22+graph!$E$32),0.25,0)))</f>
        <v>0</v>
      </c>
    </row>
    <row r="789" customFormat="false" ht="12.75" hidden="false" customHeight="false" outlineLevel="0" collapsed="false">
      <c r="B789" s="735" t="n">
        <f aca="false">IF(graph!$E$2=0,"",B788+graph!$E$32)</f>
        <v>23.1305237378137</v>
      </c>
      <c r="C789" s="805" t="e">
        <f aca="false">IF(graph!$E$2=0,20,IF(SUM(K789+L789=0),NA(),0.25))</f>
        <v>#N/A</v>
      </c>
      <c r="D789" s="321" t="e">
        <f aca="false">IF(graph!$E$2=0,20,IF(AND(B789&lt;graph!$E$10+graph!$E$32,B789&gt;graph!$E$10-graph!$E$32),0.25,NA()))</f>
        <v>#N/A</v>
      </c>
      <c r="K789" s="806" t="n">
        <f aca="false">IF(graph!$E$20=0,0,IF(graph!$E$2=0,20,IF(AND(B789&lt;graph!$E$20+graph!$E$32,B789&gt;graph!$E$20-graph!$E$32),0.25,0)))</f>
        <v>0</v>
      </c>
      <c r="L789" s="806" t="n">
        <f aca="false">IF(graph!$E$22=0,0,IF(graph!$E$2=0,20,IF(AND(B789&gt;graph!$E$22-graph!$E$32,B789&lt;graph!$E$22+graph!$E$32),0.25,0)))</f>
        <v>0</v>
      </c>
    </row>
    <row r="790" customFormat="false" ht="12.75" hidden="false" customHeight="false" outlineLevel="0" collapsed="false">
      <c r="B790" s="735" t="n">
        <f aca="false">IF(graph!$E$2=0,"",B789+graph!$E$32)</f>
        <v>23.1340154956164</v>
      </c>
      <c r="C790" s="805" t="e">
        <f aca="false">IF(graph!$E$2=0,20,IF(SUM(K790+L790=0),NA(),0.25))</f>
        <v>#N/A</v>
      </c>
      <c r="D790" s="321" t="e">
        <f aca="false">IF(graph!$E$2=0,20,IF(AND(B790&lt;graph!$E$10+graph!$E$32,B790&gt;graph!$E$10-graph!$E$32),0.25,NA()))</f>
        <v>#N/A</v>
      </c>
      <c r="K790" s="806" t="n">
        <f aca="false">IF(graph!$E$20=0,0,IF(graph!$E$2=0,20,IF(AND(B790&lt;graph!$E$20+graph!$E$32,B790&gt;graph!$E$20-graph!$E$32),0.25,0)))</f>
        <v>0</v>
      </c>
      <c r="L790" s="806" t="n">
        <f aca="false">IF(graph!$E$22=0,0,IF(graph!$E$2=0,20,IF(AND(B790&gt;graph!$E$22-graph!$E$32,B790&lt;graph!$E$22+graph!$E$32),0.25,0)))</f>
        <v>0</v>
      </c>
    </row>
    <row r="791" customFormat="false" ht="12.75" hidden="false" customHeight="false" outlineLevel="0" collapsed="false">
      <c r="B791" s="735" t="n">
        <f aca="false">IF(graph!$E$2=0,"",B790+graph!$E$32)</f>
        <v>23.1375072534191</v>
      </c>
      <c r="C791" s="805" t="e">
        <f aca="false">IF(graph!$E$2=0,20,IF(SUM(K791+L791=0),NA(),0.25))</f>
        <v>#N/A</v>
      </c>
      <c r="D791" s="321" t="e">
        <f aca="false">IF(graph!$E$2=0,20,IF(AND(B791&lt;graph!$E$10+graph!$E$32,B791&gt;graph!$E$10-graph!$E$32),0.25,NA()))</f>
        <v>#N/A</v>
      </c>
      <c r="K791" s="806" t="n">
        <f aca="false">IF(graph!$E$20=0,0,IF(graph!$E$2=0,20,IF(AND(B791&lt;graph!$E$20+graph!$E$32,B791&gt;graph!$E$20-graph!$E$32),0.25,0)))</f>
        <v>0</v>
      </c>
      <c r="L791" s="806" t="n">
        <f aca="false">IF(graph!$E$22=0,0,IF(graph!$E$2=0,20,IF(AND(B791&gt;graph!$E$22-graph!$E$32,B791&lt;graph!$E$22+graph!$E$32),0.25,0)))</f>
        <v>0</v>
      </c>
    </row>
    <row r="792" customFormat="false" ht="12.75" hidden="false" customHeight="false" outlineLevel="0" collapsed="false">
      <c r="B792" s="735" t="n">
        <f aca="false">IF(graph!$E$2=0,"",B791+graph!$E$32)</f>
        <v>23.1409990112218</v>
      </c>
      <c r="C792" s="805" t="e">
        <f aca="false">IF(graph!$E$2=0,20,IF(SUM(K792+L792=0),NA(),0.25))</f>
        <v>#N/A</v>
      </c>
      <c r="D792" s="321" t="e">
        <f aca="false">IF(graph!$E$2=0,20,IF(AND(B792&lt;graph!$E$10+graph!$E$32,B792&gt;graph!$E$10-graph!$E$32),0.25,NA()))</f>
        <v>#N/A</v>
      </c>
      <c r="K792" s="806" t="n">
        <f aca="false">IF(graph!$E$20=0,0,IF(graph!$E$2=0,20,IF(AND(B792&lt;graph!$E$20+graph!$E$32,B792&gt;graph!$E$20-graph!$E$32),0.25,0)))</f>
        <v>0</v>
      </c>
      <c r="L792" s="806" t="n">
        <f aca="false">IF(graph!$E$22=0,0,IF(graph!$E$2=0,20,IF(AND(B792&gt;graph!$E$22-graph!$E$32,B792&lt;graph!$E$22+graph!$E$32),0.25,0)))</f>
        <v>0</v>
      </c>
    </row>
    <row r="793" customFormat="false" ht="12.75" hidden="false" customHeight="false" outlineLevel="0" collapsed="false">
      <c r="B793" s="735" t="n">
        <f aca="false">IF(graph!$E$2=0,"",B792+graph!$E$32)</f>
        <v>23.1444907690245</v>
      </c>
      <c r="C793" s="805" t="e">
        <f aca="false">IF(graph!$E$2=0,20,IF(SUM(K793+L793=0),NA(),0.25))</f>
        <v>#N/A</v>
      </c>
      <c r="D793" s="321" t="e">
        <f aca="false">IF(graph!$E$2=0,20,IF(AND(B793&lt;graph!$E$10+graph!$E$32,B793&gt;graph!$E$10-graph!$E$32),0.25,NA()))</f>
        <v>#N/A</v>
      </c>
      <c r="K793" s="806" t="n">
        <f aca="false">IF(graph!$E$20=0,0,IF(graph!$E$2=0,20,IF(AND(B793&lt;graph!$E$20+graph!$E$32,B793&gt;graph!$E$20-graph!$E$32),0.25,0)))</f>
        <v>0</v>
      </c>
      <c r="L793" s="806" t="n">
        <f aca="false">IF(graph!$E$22=0,0,IF(graph!$E$2=0,20,IF(AND(B793&gt;graph!$E$22-graph!$E$32,B793&lt;graph!$E$22+graph!$E$32),0.25,0)))</f>
        <v>0</v>
      </c>
    </row>
    <row r="794" customFormat="false" ht="12.75" hidden="false" customHeight="false" outlineLevel="0" collapsed="false">
      <c r="B794" s="735" t="n">
        <f aca="false">IF(graph!$E$2=0,"",B793+graph!$E$32)</f>
        <v>23.1479825268272</v>
      </c>
      <c r="C794" s="805" t="e">
        <f aca="false">IF(graph!$E$2=0,20,IF(SUM(K794+L794=0),NA(),0.25))</f>
        <v>#N/A</v>
      </c>
      <c r="D794" s="321" t="e">
        <f aca="false">IF(graph!$E$2=0,20,IF(AND(B794&lt;graph!$E$10+graph!$E$32,B794&gt;graph!$E$10-graph!$E$32),0.25,NA()))</f>
        <v>#N/A</v>
      </c>
      <c r="K794" s="806" t="n">
        <f aca="false">IF(graph!$E$20=0,0,IF(graph!$E$2=0,20,IF(AND(B794&lt;graph!$E$20+graph!$E$32,B794&gt;graph!$E$20-graph!$E$32),0.25,0)))</f>
        <v>0</v>
      </c>
      <c r="L794" s="806" t="n">
        <f aca="false">IF(graph!$E$22=0,0,IF(graph!$E$2=0,20,IF(AND(B794&gt;graph!$E$22-graph!$E$32,B794&lt;graph!$E$22+graph!$E$32),0.25,0)))</f>
        <v>0</v>
      </c>
    </row>
    <row r="795" customFormat="false" ht="12.75" hidden="false" customHeight="false" outlineLevel="0" collapsed="false">
      <c r="B795" s="735" t="n">
        <f aca="false">IF(graph!$E$2=0,"",B794+graph!$E$32)</f>
        <v>23.1514742846299</v>
      </c>
      <c r="C795" s="805" t="e">
        <f aca="false">IF(graph!$E$2=0,20,IF(SUM(K795+L795=0),NA(),0.25))</f>
        <v>#N/A</v>
      </c>
      <c r="D795" s="321" t="e">
        <f aca="false">IF(graph!$E$2=0,20,IF(AND(B795&lt;graph!$E$10+graph!$E$32,B795&gt;graph!$E$10-graph!$E$32),0.25,NA()))</f>
        <v>#N/A</v>
      </c>
      <c r="K795" s="806" t="n">
        <f aca="false">IF(graph!$E$20=0,0,IF(graph!$E$2=0,20,IF(AND(B795&lt;graph!$E$20+graph!$E$32,B795&gt;graph!$E$20-graph!$E$32),0.25,0)))</f>
        <v>0</v>
      </c>
      <c r="L795" s="806" t="n">
        <f aca="false">IF(graph!$E$22=0,0,IF(graph!$E$2=0,20,IF(AND(B795&gt;graph!$E$22-graph!$E$32,B795&lt;graph!$E$22+graph!$E$32),0.25,0)))</f>
        <v>0</v>
      </c>
    </row>
    <row r="796" customFormat="false" ht="12.75" hidden="false" customHeight="false" outlineLevel="0" collapsed="false">
      <c r="B796" s="735" t="n">
        <f aca="false">IF(graph!$E$2=0,"",B795+graph!$E$32)</f>
        <v>23.1549660424326</v>
      </c>
      <c r="C796" s="805" t="e">
        <f aca="false">IF(graph!$E$2=0,20,IF(SUM(K796+L796=0),NA(),0.25))</f>
        <v>#N/A</v>
      </c>
      <c r="D796" s="321" t="e">
        <f aca="false">IF(graph!$E$2=0,20,IF(AND(B796&lt;graph!$E$10+graph!$E$32,B796&gt;graph!$E$10-graph!$E$32),0.25,NA()))</f>
        <v>#N/A</v>
      </c>
      <c r="K796" s="806" t="n">
        <f aca="false">IF(graph!$E$20=0,0,IF(graph!$E$2=0,20,IF(AND(B796&lt;graph!$E$20+graph!$E$32,B796&gt;graph!$E$20-graph!$E$32),0.25,0)))</f>
        <v>0</v>
      </c>
      <c r="L796" s="806" t="n">
        <f aca="false">IF(graph!$E$22=0,0,IF(graph!$E$2=0,20,IF(AND(B796&gt;graph!$E$22-graph!$E$32,B796&lt;graph!$E$22+graph!$E$32),0.25,0)))</f>
        <v>0</v>
      </c>
    </row>
    <row r="797" customFormat="false" ht="12.75" hidden="false" customHeight="false" outlineLevel="0" collapsed="false">
      <c r="B797" s="735" t="n">
        <f aca="false">IF(graph!$E$2=0,"",B796+graph!$E$32)</f>
        <v>23.1584578002353</v>
      </c>
      <c r="C797" s="805" t="e">
        <f aca="false">IF(graph!$E$2=0,20,IF(SUM(K797+L797=0),NA(),0.25))</f>
        <v>#N/A</v>
      </c>
      <c r="D797" s="321" t="e">
        <f aca="false">IF(graph!$E$2=0,20,IF(AND(B797&lt;graph!$E$10+graph!$E$32,B797&gt;graph!$E$10-graph!$E$32),0.25,NA()))</f>
        <v>#N/A</v>
      </c>
      <c r="K797" s="806" t="n">
        <f aca="false">IF(graph!$E$20=0,0,IF(graph!$E$2=0,20,IF(AND(B797&lt;graph!$E$20+graph!$E$32,B797&gt;graph!$E$20-graph!$E$32),0.25,0)))</f>
        <v>0</v>
      </c>
      <c r="L797" s="806" t="n">
        <f aca="false">IF(graph!$E$22=0,0,IF(graph!$E$2=0,20,IF(AND(B797&gt;graph!$E$22-graph!$E$32,B797&lt;graph!$E$22+graph!$E$32),0.25,0)))</f>
        <v>0</v>
      </c>
    </row>
    <row r="798" customFormat="false" ht="12.75" hidden="false" customHeight="false" outlineLevel="0" collapsed="false">
      <c r="B798" s="735" t="n">
        <f aca="false">IF(graph!$E$2=0,"",B797+graph!$E$32)</f>
        <v>23.161949558038</v>
      </c>
      <c r="C798" s="805" t="e">
        <f aca="false">IF(graph!$E$2=0,20,IF(SUM(K798+L798=0),NA(),0.25))</f>
        <v>#N/A</v>
      </c>
      <c r="D798" s="321" t="e">
        <f aca="false">IF(graph!$E$2=0,20,IF(AND(B798&lt;graph!$E$10+graph!$E$32,B798&gt;graph!$E$10-graph!$E$32),0.25,NA()))</f>
        <v>#N/A</v>
      </c>
      <c r="K798" s="806" t="n">
        <f aca="false">IF(graph!$E$20=0,0,IF(graph!$E$2=0,20,IF(AND(B798&lt;graph!$E$20+graph!$E$32,B798&gt;graph!$E$20-graph!$E$32),0.25,0)))</f>
        <v>0</v>
      </c>
      <c r="L798" s="806" t="n">
        <f aca="false">IF(graph!$E$22=0,0,IF(graph!$E$2=0,20,IF(AND(B798&gt;graph!$E$22-graph!$E$32,B798&lt;graph!$E$22+graph!$E$32),0.25,0)))</f>
        <v>0</v>
      </c>
    </row>
    <row r="799" customFormat="false" ht="12.75" hidden="false" customHeight="false" outlineLevel="0" collapsed="false">
      <c r="B799" s="735" t="n">
        <f aca="false">IF(graph!$E$2=0,"",B798+graph!$E$32)</f>
        <v>23.1654413158407</v>
      </c>
      <c r="C799" s="805" t="e">
        <f aca="false">IF(graph!$E$2=0,20,IF(SUM(K799+L799=0),NA(),0.25))</f>
        <v>#N/A</v>
      </c>
      <c r="D799" s="321" t="e">
        <f aca="false">IF(graph!$E$2=0,20,IF(AND(B799&lt;graph!$E$10+graph!$E$32,B799&gt;graph!$E$10-graph!$E$32),0.25,NA()))</f>
        <v>#N/A</v>
      </c>
      <c r="K799" s="806" t="n">
        <f aca="false">IF(graph!$E$20=0,0,IF(graph!$E$2=0,20,IF(AND(B799&lt;graph!$E$20+graph!$E$32,B799&gt;graph!$E$20-graph!$E$32),0.25,0)))</f>
        <v>0</v>
      </c>
      <c r="L799" s="806" t="n">
        <f aca="false">IF(graph!$E$22=0,0,IF(graph!$E$2=0,20,IF(AND(B799&gt;graph!$E$22-graph!$E$32,B799&lt;graph!$E$22+graph!$E$32),0.25,0)))</f>
        <v>0</v>
      </c>
    </row>
    <row r="800" customFormat="false" ht="12.75" hidden="false" customHeight="false" outlineLevel="0" collapsed="false">
      <c r="B800" s="735" t="n">
        <f aca="false">IF(graph!$E$2=0,"",B799+graph!$E$32)</f>
        <v>23.1689330736434</v>
      </c>
      <c r="C800" s="805" t="e">
        <f aca="false">IF(graph!$E$2=0,20,IF(SUM(K800+L800=0),NA(),0.25))</f>
        <v>#N/A</v>
      </c>
      <c r="D800" s="321" t="e">
        <f aca="false">IF(graph!$E$2=0,20,IF(AND(B800&lt;graph!$E$10+graph!$E$32,B800&gt;graph!$E$10-graph!$E$32),0.25,NA()))</f>
        <v>#N/A</v>
      </c>
      <c r="K800" s="806" t="n">
        <f aca="false">IF(graph!$E$20=0,0,IF(graph!$E$2=0,20,IF(AND(B800&lt;graph!$E$20+graph!$E$32,B800&gt;graph!$E$20-graph!$E$32),0.25,0)))</f>
        <v>0</v>
      </c>
      <c r="L800" s="806" t="n">
        <f aca="false">IF(graph!$E$22=0,0,IF(graph!$E$2=0,20,IF(AND(B800&gt;graph!$E$22-graph!$E$32,B800&lt;graph!$E$22+graph!$E$32),0.25,0)))</f>
        <v>0</v>
      </c>
    </row>
    <row r="801" customFormat="false" ht="12.75" hidden="false" customHeight="false" outlineLevel="0" collapsed="false">
      <c r="B801" s="735" t="n">
        <f aca="false">IF(graph!$E$2=0,"",B800+graph!$E$32)</f>
        <v>23.1724248314461</v>
      </c>
      <c r="C801" s="805" t="e">
        <f aca="false">IF(graph!$E$2=0,20,IF(SUM(K801+L801=0),NA(),0.25))</f>
        <v>#N/A</v>
      </c>
      <c r="D801" s="321" t="e">
        <f aca="false">IF(graph!$E$2=0,20,IF(AND(B801&lt;graph!$E$10+graph!$E$32,B801&gt;graph!$E$10-graph!$E$32),0.25,NA()))</f>
        <v>#N/A</v>
      </c>
      <c r="K801" s="806" t="n">
        <f aca="false">IF(graph!$E$20=0,0,IF(graph!$E$2=0,20,IF(AND(B801&lt;graph!$E$20+graph!$E$32,B801&gt;graph!$E$20-graph!$E$32),0.25,0)))</f>
        <v>0</v>
      </c>
      <c r="L801" s="806" t="n">
        <f aca="false">IF(graph!$E$22=0,0,IF(graph!$E$2=0,20,IF(AND(B801&gt;graph!$E$22-graph!$E$32,B801&lt;graph!$E$22+graph!$E$32),0.25,0)))</f>
        <v>0</v>
      </c>
    </row>
    <row r="802" customFormat="false" ht="12.75" hidden="false" customHeight="false" outlineLevel="0" collapsed="false">
      <c r="B802" s="735" t="n">
        <f aca="false">IF(graph!$E$2=0,"",B801+graph!$E$32)</f>
        <v>23.1759165892488</v>
      </c>
      <c r="C802" s="805" t="e">
        <f aca="false">IF(graph!$E$2=0,20,IF(SUM(K802+L802=0),NA(),0.25))</f>
        <v>#N/A</v>
      </c>
      <c r="D802" s="321" t="e">
        <f aca="false">IF(graph!$E$2=0,20,IF(AND(B802&lt;graph!$E$10+graph!$E$32,B802&gt;graph!$E$10-graph!$E$32),0.25,NA()))</f>
        <v>#N/A</v>
      </c>
      <c r="K802" s="806" t="n">
        <f aca="false">IF(graph!$E$20=0,0,IF(graph!$E$2=0,20,IF(AND(B802&lt;graph!$E$20+graph!$E$32,B802&gt;graph!$E$20-graph!$E$32),0.25,0)))</f>
        <v>0</v>
      </c>
      <c r="L802" s="806" t="n">
        <f aca="false">IF(graph!$E$22=0,0,IF(graph!$E$2=0,20,IF(AND(B802&gt;graph!$E$22-graph!$E$32,B802&lt;graph!$E$22+graph!$E$32),0.25,0)))</f>
        <v>0</v>
      </c>
    </row>
    <row r="803" customFormat="false" ht="12.75" hidden="false" customHeight="false" outlineLevel="0" collapsed="false">
      <c r="B803" s="735" t="n">
        <f aca="false">IF(graph!$E$2=0,"",B802+graph!$E$32)</f>
        <v>23.1794083470515</v>
      </c>
      <c r="C803" s="805" t="e">
        <f aca="false">IF(graph!$E$2=0,20,IF(SUM(K803+L803=0),NA(),0.25))</f>
        <v>#N/A</v>
      </c>
      <c r="D803" s="321" t="e">
        <f aca="false">IF(graph!$E$2=0,20,IF(AND(B803&lt;graph!$E$10+graph!$E$32,B803&gt;graph!$E$10-graph!$E$32),0.25,NA()))</f>
        <v>#N/A</v>
      </c>
      <c r="K803" s="806" t="n">
        <f aca="false">IF(graph!$E$20=0,0,IF(graph!$E$2=0,20,IF(AND(B803&lt;graph!$E$20+graph!$E$32,B803&gt;graph!$E$20-graph!$E$32),0.25,0)))</f>
        <v>0</v>
      </c>
      <c r="L803" s="806" t="n">
        <f aca="false">IF(graph!$E$22=0,0,IF(graph!$E$2=0,20,IF(AND(B803&gt;graph!$E$22-graph!$E$32,B803&lt;graph!$E$22+graph!$E$32),0.25,0)))</f>
        <v>0</v>
      </c>
    </row>
    <row r="804" customFormat="false" ht="12.75" hidden="false" customHeight="false" outlineLevel="0" collapsed="false">
      <c r="B804" s="735" t="n">
        <f aca="false">IF(graph!$E$2=0,"",B803+graph!$E$32)</f>
        <v>23.1829001048542</v>
      </c>
      <c r="C804" s="805" t="e">
        <f aca="false">IF(graph!$E$2=0,20,IF(SUM(K804+L804=0),NA(),0.25))</f>
        <v>#N/A</v>
      </c>
      <c r="D804" s="321" t="e">
        <f aca="false">IF(graph!$E$2=0,20,IF(AND(B804&lt;graph!$E$10+graph!$E$32,B804&gt;graph!$E$10-graph!$E$32),0.25,NA()))</f>
        <v>#N/A</v>
      </c>
      <c r="K804" s="806" t="n">
        <f aca="false">IF(graph!$E$20=0,0,IF(graph!$E$2=0,20,IF(AND(B804&lt;graph!$E$20+graph!$E$32,B804&gt;graph!$E$20-graph!$E$32),0.25,0)))</f>
        <v>0</v>
      </c>
      <c r="L804" s="806" t="n">
        <f aca="false">IF(graph!$E$22=0,0,IF(graph!$E$2=0,20,IF(AND(B804&gt;graph!$E$22-graph!$E$32,B804&lt;graph!$E$22+graph!$E$32),0.25,0)))</f>
        <v>0</v>
      </c>
    </row>
    <row r="805" customFormat="false" ht="12.75" hidden="false" customHeight="false" outlineLevel="0" collapsed="false">
      <c r="B805" s="735" t="n">
        <f aca="false">IF(graph!$E$2=0,"",B804+graph!$E$32)</f>
        <v>23.1863918626569</v>
      </c>
      <c r="C805" s="805" t="e">
        <f aca="false">IF(graph!$E$2=0,20,IF(SUM(K805+L805=0),NA(),0.25))</f>
        <v>#N/A</v>
      </c>
      <c r="D805" s="321" t="e">
        <f aca="false">IF(graph!$E$2=0,20,IF(AND(B805&lt;graph!$E$10+graph!$E$32,B805&gt;graph!$E$10-graph!$E$32),0.25,NA()))</f>
        <v>#N/A</v>
      </c>
      <c r="K805" s="806" t="n">
        <f aca="false">IF(graph!$E$20=0,0,IF(graph!$E$2=0,20,IF(AND(B805&lt;graph!$E$20+graph!$E$32,B805&gt;graph!$E$20-graph!$E$32),0.25,0)))</f>
        <v>0</v>
      </c>
      <c r="L805" s="806" t="n">
        <f aca="false">IF(graph!$E$22=0,0,IF(graph!$E$2=0,20,IF(AND(B805&gt;graph!$E$22-graph!$E$32,B805&lt;graph!$E$22+graph!$E$32),0.25,0)))</f>
        <v>0</v>
      </c>
    </row>
    <row r="806" customFormat="false" ht="12.75" hidden="false" customHeight="false" outlineLevel="0" collapsed="false">
      <c r="B806" s="735" t="n">
        <f aca="false">IF(graph!$E$2=0,"",B805+graph!$E$32)</f>
        <v>23.1898836204596</v>
      </c>
      <c r="C806" s="805" t="e">
        <f aca="false">IF(graph!$E$2=0,20,IF(SUM(K806+L806=0),NA(),0.25))</f>
        <v>#N/A</v>
      </c>
      <c r="D806" s="321" t="e">
        <f aca="false">IF(graph!$E$2=0,20,IF(AND(B806&lt;graph!$E$10+graph!$E$32,B806&gt;graph!$E$10-graph!$E$32),0.25,NA()))</f>
        <v>#N/A</v>
      </c>
      <c r="K806" s="806" t="n">
        <f aca="false">IF(graph!$E$20=0,0,IF(graph!$E$2=0,20,IF(AND(B806&lt;graph!$E$20+graph!$E$32,B806&gt;graph!$E$20-graph!$E$32),0.25,0)))</f>
        <v>0</v>
      </c>
      <c r="L806" s="806" t="n">
        <f aca="false">IF(graph!$E$22=0,0,IF(graph!$E$2=0,20,IF(AND(B806&gt;graph!$E$22-graph!$E$32,B806&lt;graph!$E$22+graph!$E$32),0.25,0)))</f>
        <v>0</v>
      </c>
    </row>
    <row r="807" customFormat="false" ht="12.75" hidden="false" customHeight="false" outlineLevel="0" collapsed="false">
      <c r="B807" s="735" t="n">
        <f aca="false">IF(graph!$E$2=0,"",B806+graph!$E$32)</f>
        <v>23.1933753782623</v>
      </c>
      <c r="C807" s="805" t="e">
        <f aca="false">IF(graph!$E$2=0,20,IF(SUM(K807+L807=0),NA(),0.25))</f>
        <v>#N/A</v>
      </c>
      <c r="D807" s="321" t="e">
        <f aca="false">IF(graph!$E$2=0,20,IF(AND(B807&lt;graph!$E$10+graph!$E$32,B807&gt;graph!$E$10-graph!$E$32),0.25,NA()))</f>
        <v>#N/A</v>
      </c>
      <c r="K807" s="806" t="n">
        <f aca="false">IF(graph!$E$20=0,0,IF(graph!$E$2=0,20,IF(AND(B807&lt;graph!$E$20+graph!$E$32,B807&gt;graph!$E$20-graph!$E$32),0.25,0)))</f>
        <v>0</v>
      </c>
      <c r="L807" s="806" t="n">
        <f aca="false">IF(graph!$E$22=0,0,IF(graph!$E$2=0,20,IF(AND(B807&gt;graph!$E$22-graph!$E$32,B807&lt;graph!$E$22+graph!$E$32),0.25,0)))</f>
        <v>0</v>
      </c>
    </row>
    <row r="808" customFormat="false" ht="12.75" hidden="false" customHeight="false" outlineLevel="0" collapsed="false">
      <c r="B808" s="735" t="n">
        <f aca="false">IF(graph!$E$2=0,"",B807+graph!$E$32)</f>
        <v>23.196867136065</v>
      </c>
      <c r="C808" s="805" t="e">
        <f aca="false">IF(graph!$E$2=0,20,IF(SUM(K808+L808=0),NA(),0.25))</f>
        <v>#N/A</v>
      </c>
      <c r="D808" s="321" t="e">
        <f aca="false">IF(graph!$E$2=0,20,IF(AND(B808&lt;graph!$E$10+graph!$E$32,B808&gt;graph!$E$10-graph!$E$32),0.25,NA()))</f>
        <v>#N/A</v>
      </c>
      <c r="K808" s="806" t="n">
        <f aca="false">IF(graph!$E$20=0,0,IF(graph!$E$2=0,20,IF(AND(B808&lt;graph!$E$20+graph!$E$32,B808&gt;graph!$E$20-graph!$E$32),0.25,0)))</f>
        <v>0</v>
      </c>
      <c r="L808" s="806" t="n">
        <f aca="false">IF(graph!$E$22=0,0,IF(graph!$E$2=0,20,IF(AND(B808&gt;graph!$E$22-graph!$E$32,B808&lt;graph!$E$22+graph!$E$32),0.25,0)))</f>
        <v>0</v>
      </c>
    </row>
    <row r="809" customFormat="false" ht="12.75" hidden="false" customHeight="false" outlineLevel="0" collapsed="false">
      <c r="B809" s="735" t="n">
        <f aca="false">IF(graph!$E$2=0,"",B808+graph!$E$32)</f>
        <v>23.2003588938677</v>
      </c>
      <c r="C809" s="805" t="e">
        <f aca="false">IF(graph!$E$2=0,20,IF(SUM(K809+L809=0),NA(),0.25))</f>
        <v>#N/A</v>
      </c>
      <c r="D809" s="321" t="e">
        <f aca="false">IF(graph!$E$2=0,20,IF(AND(B809&lt;graph!$E$10+graph!$E$32,B809&gt;graph!$E$10-graph!$E$32),0.25,NA()))</f>
        <v>#N/A</v>
      </c>
      <c r="K809" s="806" t="n">
        <f aca="false">IF(graph!$E$20=0,0,IF(graph!$E$2=0,20,IF(AND(B809&lt;graph!$E$20+graph!$E$32,B809&gt;graph!$E$20-graph!$E$32),0.25,0)))</f>
        <v>0</v>
      </c>
      <c r="L809" s="806" t="n">
        <f aca="false">IF(graph!$E$22=0,0,IF(graph!$E$2=0,20,IF(AND(B809&gt;graph!$E$22-graph!$E$32,B809&lt;graph!$E$22+graph!$E$32),0.25,0)))</f>
        <v>0</v>
      </c>
    </row>
    <row r="810" customFormat="false" ht="12.75" hidden="false" customHeight="false" outlineLevel="0" collapsed="false">
      <c r="B810" s="735" t="n">
        <f aca="false">IF(graph!$E$2=0,"",B809+graph!$E$32)</f>
        <v>23.2038506516704</v>
      </c>
      <c r="C810" s="805" t="e">
        <f aca="false">IF(graph!$E$2=0,20,IF(SUM(K810+L810=0),NA(),0.25))</f>
        <v>#N/A</v>
      </c>
      <c r="D810" s="321" t="e">
        <f aca="false">IF(graph!$E$2=0,20,IF(AND(B810&lt;graph!$E$10+graph!$E$32,B810&gt;graph!$E$10-graph!$E$32),0.25,NA()))</f>
        <v>#N/A</v>
      </c>
      <c r="K810" s="806" t="n">
        <f aca="false">IF(graph!$E$20=0,0,IF(graph!$E$2=0,20,IF(AND(B810&lt;graph!$E$20+graph!$E$32,B810&gt;graph!$E$20-graph!$E$32),0.25,0)))</f>
        <v>0</v>
      </c>
      <c r="L810" s="806" t="n">
        <f aca="false">IF(graph!$E$22=0,0,IF(graph!$E$2=0,20,IF(AND(B810&gt;graph!$E$22-graph!$E$32,B810&lt;graph!$E$22+graph!$E$32),0.25,0)))</f>
        <v>0</v>
      </c>
    </row>
    <row r="811" customFormat="false" ht="12.75" hidden="false" customHeight="false" outlineLevel="0" collapsed="false">
      <c r="B811" s="735" t="n">
        <f aca="false">IF(graph!$E$2=0,"",B810+graph!$E$32)</f>
        <v>23.2073424094731</v>
      </c>
      <c r="C811" s="805" t="e">
        <f aca="false">IF(graph!$E$2=0,20,IF(SUM(K811+L811=0),NA(),0.25))</f>
        <v>#N/A</v>
      </c>
      <c r="D811" s="321" t="e">
        <f aca="false">IF(graph!$E$2=0,20,IF(AND(B811&lt;graph!$E$10+graph!$E$32,B811&gt;graph!$E$10-graph!$E$32),0.25,NA()))</f>
        <v>#N/A</v>
      </c>
      <c r="K811" s="806" t="n">
        <f aca="false">IF(graph!$E$20=0,0,IF(graph!$E$2=0,20,IF(AND(B811&lt;graph!$E$20+graph!$E$32,B811&gt;graph!$E$20-graph!$E$32),0.25,0)))</f>
        <v>0</v>
      </c>
      <c r="L811" s="806" t="n">
        <f aca="false">IF(graph!$E$22=0,0,IF(graph!$E$2=0,20,IF(AND(B811&gt;graph!$E$22-graph!$E$32,B811&lt;graph!$E$22+graph!$E$32),0.25,0)))</f>
        <v>0</v>
      </c>
    </row>
    <row r="812" customFormat="false" ht="12.75" hidden="false" customHeight="false" outlineLevel="0" collapsed="false">
      <c r="B812" s="735" t="n">
        <f aca="false">IF(graph!$E$2=0,"",B811+graph!$E$32)</f>
        <v>23.2108341672758</v>
      </c>
      <c r="C812" s="805" t="e">
        <f aca="false">IF(graph!$E$2=0,20,IF(SUM(K812+L812=0),NA(),0.25))</f>
        <v>#N/A</v>
      </c>
      <c r="D812" s="321" t="e">
        <f aca="false">IF(graph!$E$2=0,20,IF(AND(B812&lt;graph!$E$10+graph!$E$32,B812&gt;graph!$E$10-graph!$E$32),0.25,NA()))</f>
        <v>#N/A</v>
      </c>
      <c r="K812" s="806" t="n">
        <f aca="false">IF(graph!$E$20=0,0,IF(graph!$E$2=0,20,IF(AND(B812&lt;graph!$E$20+graph!$E$32,B812&gt;graph!$E$20-graph!$E$32),0.25,0)))</f>
        <v>0</v>
      </c>
      <c r="L812" s="806" t="n">
        <f aca="false">IF(graph!$E$22=0,0,IF(graph!$E$2=0,20,IF(AND(B812&gt;graph!$E$22-graph!$E$32,B812&lt;graph!$E$22+graph!$E$32),0.25,0)))</f>
        <v>0</v>
      </c>
    </row>
    <row r="813" customFormat="false" ht="12.75" hidden="false" customHeight="false" outlineLevel="0" collapsed="false">
      <c r="B813" s="735" t="n">
        <f aca="false">IF(graph!$E$2=0,"",B812+graph!$E$32)</f>
        <v>23.2143259250785</v>
      </c>
      <c r="C813" s="805" t="e">
        <f aca="false">IF(graph!$E$2=0,20,IF(SUM(K813+L813=0),NA(),0.25))</f>
        <v>#N/A</v>
      </c>
      <c r="D813" s="321" t="e">
        <f aca="false">IF(graph!$E$2=0,20,IF(AND(B813&lt;graph!$E$10+graph!$E$32,B813&gt;graph!$E$10-graph!$E$32),0.25,NA()))</f>
        <v>#N/A</v>
      </c>
      <c r="K813" s="806" t="n">
        <f aca="false">IF(graph!$E$20=0,0,IF(graph!$E$2=0,20,IF(AND(B813&lt;graph!$E$20+graph!$E$32,B813&gt;graph!$E$20-graph!$E$32),0.25,0)))</f>
        <v>0</v>
      </c>
      <c r="L813" s="806" t="n">
        <f aca="false">IF(graph!$E$22=0,0,IF(graph!$E$2=0,20,IF(AND(B813&gt;graph!$E$22-graph!$E$32,B813&lt;graph!$E$22+graph!$E$32),0.25,0)))</f>
        <v>0</v>
      </c>
    </row>
    <row r="814" customFormat="false" ht="12.75" hidden="false" customHeight="false" outlineLevel="0" collapsed="false">
      <c r="B814" s="735" t="n">
        <f aca="false">IF(graph!$E$2=0,"",B813+graph!$E$32)</f>
        <v>23.2178176828812</v>
      </c>
      <c r="C814" s="805" t="e">
        <f aca="false">IF(graph!$E$2=0,20,IF(SUM(K814+L814=0),NA(),0.25))</f>
        <v>#N/A</v>
      </c>
      <c r="D814" s="321" t="e">
        <f aca="false">IF(graph!$E$2=0,20,IF(AND(B814&lt;graph!$E$10+graph!$E$32,B814&gt;graph!$E$10-graph!$E$32),0.25,NA()))</f>
        <v>#N/A</v>
      </c>
      <c r="K814" s="806" t="n">
        <f aca="false">IF(graph!$E$20=0,0,IF(graph!$E$2=0,20,IF(AND(B814&lt;graph!$E$20+graph!$E$32,B814&gt;graph!$E$20-graph!$E$32),0.25,0)))</f>
        <v>0</v>
      </c>
      <c r="L814" s="806" t="n">
        <f aca="false">IF(graph!$E$22=0,0,IF(graph!$E$2=0,20,IF(AND(B814&gt;graph!$E$22-graph!$E$32,B814&lt;graph!$E$22+graph!$E$32),0.25,0)))</f>
        <v>0</v>
      </c>
    </row>
    <row r="815" customFormat="false" ht="12.75" hidden="false" customHeight="false" outlineLevel="0" collapsed="false">
      <c r="B815" s="735" t="n">
        <f aca="false">IF(graph!$E$2=0,"",B814+graph!$E$32)</f>
        <v>23.2213094406839</v>
      </c>
      <c r="C815" s="805" t="e">
        <f aca="false">IF(graph!$E$2=0,20,IF(SUM(K815+L815=0),NA(),0.25))</f>
        <v>#N/A</v>
      </c>
      <c r="D815" s="321" t="e">
        <f aca="false">IF(graph!$E$2=0,20,IF(AND(B815&lt;graph!$E$10+graph!$E$32,B815&gt;graph!$E$10-graph!$E$32),0.25,NA()))</f>
        <v>#N/A</v>
      </c>
      <c r="K815" s="806" t="n">
        <f aca="false">IF(graph!$E$20=0,0,IF(graph!$E$2=0,20,IF(AND(B815&lt;graph!$E$20+graph!$E$32,B815&gt;graph!$E$20-graph!$E$32),0.25,0)))</f>
        <v>0</v>
      </c>
      <c r="L815" s="806" t="n">
        <f aca="false">IF(graph!$E$22=0,0,IF(graph!$E$2=0,20,IF(AND(B815&gt;graph!$E$22-graph!$E$32,B815&lt;graph!$E$22+graph!$E$32),0.25,0)))</f>
        <v>0</v>
      </c>
    </row>
    <row r="816" customFormat="false" ht="12.75" hidden="false" customHeight="false" outlineLevel="0" collapsed="false">
      <c r="B816" s="735" t="n">
        <f aca="false">IF(graph!$E$2=0,"",B815+graph!$E$32)</f>
        <v>23.2248011984866</v>
      </c>
      <c r="C816" s="805" t="e">
        <f aca="false">IF(graph!$E$2=0,20,IF(SUM(K816+L816=0),NA(),0.25))</f>
        <v>#N/A</v>
      </c>
      <c r="D816" s="321" t="e">
        <f aca="false">IF(graph!$E$2=0,20,IF(AND(B816&lt;graph!$E$10+graph!$E$32,B816&gt;graph!$E$10-graph!$E$32),0.25,NA()))</f>
        <v>#N/A</v>
      </c>
      <c r="K816" s="806" t="n">
        <f aca="false">IF(graph!$E$20=0,0,IF(graph!$E$2=0,20,IF(AND(B816&lt;graph!$E$20+graph!$E$32,B816&gt;graph!$E$20-graph!$E$32),0.25,0)))</f>
        <v>0</v>
      </c>
      <c r="L816" s="806" t="n">
        <f aca="false">IF(graph!$E$22=0,0,IF(graph!$E$2=0,20,IF(AND(B816&gt;graph!$E$22-graph!$E$32,B816&lt;graph!$E$22+graph!$E$32),0.25,0)))</f>
        <v>0</v>
      </c>
    </row>
    <row r="817" customFormat="false" ht="12.75" hidden="false" customHeight="false" outlineLevel="0" collapsed="false">
      <c r="B817" s="735" t="n">
        <f aca="false">IF(graph!$E$2=0,"",B816+graph!$E$32)</f>
        <v>23.2282929562893</v>
      </c>
      <c r="C817" s="805" t="e">
        <f aca="false">IF(graph!$E$2=0,20,IF(SUM(K817+L817=0),NA(),0.25))</f>
        <v>#N/A</v>
      </c>
      <c r="D817" s="321" t="e">
        <f aca="false">IF(graph!$E$2=0,20,IF(AND(B817&lt;graph!$E$10+graph!$E$32,B817&gt;graph!$E$10-graph!$E$32),0.25,NA()))</f>
        <v>#N/A</v>
      </c>
      <c r="K817" s="806" t="n">
        <f aca="false">IF(graph!$E$20=0,0,IF(graph!$E$2=0,20,IF(AND(B817&lt;graph!$E$20+graph!$E$32,B817&gt;graph!$E$20-graph!$E$32),0.25,0)))</f>
        <v>0</v>
      </c>
      <c r="L817" s="806" t="n">
        <f aca="false">IF(graph!$E$22=0,0,IF(graph!$E$2=0,20,IF(AND(B817&gt;graph!$E$22-graph!$E$32,B817&lt;graph!$E$22+graph!$E$32),0.25,0)))</f>
        <v>0</v>
      </c>
    </row>
    <row r="818" customFormat="false" ht="12.75" hidden="false" customHeight="false" outlineLevel="0" collapsed="false">
      <c r="B818" s="735" t="n">
        <f aca="false">IF(graph!$E$2=0,"",B817+graph!$E$32)</f>
        <v>23.231784714092</v>
      </c>
      <c r="C818" s="805" t="e">
        <f aca="false">IF(graph!$E$2=0,20,IF(SUM(K818+L818=0),NA(),0.25))</f>
        <v>#N/A</v>
      </c>
      <c r="D818" s="321" t="e">
        <f aca="false">IF(graph!$E$2=0,20,IF(AND(B818&lt;graph!$E$10+graph!$E$32,B818&gt;graph!$E$10-graph!$E$32),0.25,NA()))</f>
        <v>#N/A</v>
      </c>
      <c r="K818" s="806" t="n">
        <f aca="false">IF(graph!$E$20=0,0,IF(graph!$E$2=0,20,IF(AND(B818&lt;graph!$E$20+graph!$E$32,B818&gt;graph!$E$20-graph!$E$32),0.25,0)))</f>
        <v>0</v>
      </c>
      <c r="L818" s="806" t="n">
        <f aca="false">IF(graph!$E$22=0,0,IF(graph!$E$2=0,20,IF(AND(B818&gt;graph!$E$22-graph!$E$32,B818&lt;graph!$E$22+graph!$E$32),0.25,0)))</f>
        <v>0</v>
      </c>
    </row>
    <row r="819" customFormat="false" ht="12.75" hidden="false" customHeight="false" outlineLevel="0" collapsed="false">
      <c r="B819" s="735" t="n">
        <f aca="false">IF(graph!$E$2=0,"",B818+graph!$E$32)</f>
        <v>23.2352764718947</v>
      </c>
      <c r="C819" s="805" t="e">
        <f aca="false">IF(graph!$E$2=0,20,IF(SUM(K819+L819=0),NA(),0.25))</f>
        <v>#N/A</v>
      </c>
      <c r="D819" s="321" t="e">
        <f aca="false">IF(graph!$E$2=0,20,IF(AND(B819&lt;graph!$E$10+graph!$E$32,B819&gt;graph!$E$10-graph!$E$32),0.25,NA()))</f>
        <v>#N/A</v>
      </c>
      <c r="K819" s="806" t="n">
        <f aca="false">IF(graph!$E$20=0,0,IF(graph!$E$2=0,20,IF(AND(B819&lt;graph!$E$20+graph!$E$32,B819&gt;graph!$E$20-graph!$E$32),0.25,0)))</f>
        <v>0</v>
      </c>
      <c r="L819" s="806" t="n">
        <f aca="false">IF(graph!$E$22=0,0,IF(graph!$E$2=0,20,IF(AND(B819&gt;graph!$E$22-graph!$E$32,B819&lt;graph!$E$22+graph!$E$32),0.25,0)))</f>
        <v>0</v>
      </c>
    </row>
    <row r="820" customFormat="false" ht="12.75" hidden="false" customHeight="false" outlineLevel="0" collapsed="false">
      <c r="B820" s="735" t="n">
        <f aca="false">IF(graph!$E$2=0,"",B819+graph!$E$32)</f>
        <v>23.2387682296974</v>
      </c>
      <c r="C820" s="805" t="e">
        <f aca="false">IF(graph!$E$2=0,20,IF(SUM(K820+L820=0),NA(),0.25))</f>
        <v>#N/A</v>
      </c>
      <c r="D820" s="321" t="e">
        <f aca="false">IF(graph!$E$2=0,20,IF(AND(B820&lt;graph!$E$10+graph!$E$32,B820&gt;graph!$E$10-graph!$E$32),0.25,NA()))</f>
        <v>#N/A</v>
      </c>
      <c r="K820" s="806" t="n">
        <f aca="false">IF(graph!$E$20=0,0,IF(graph!$E$2=0,20,IF(AND(B820&lt;graph!$E$20+graph!$E$32,B820&gt;graph!$E$20-graph!$E$32),0.25,0)))</f>
        <v>0</v>
      </c>
      <c r="L820" s="806" t="n">
        <f aca="false">IF(graph!$E$22=0,0,IF(graph!$E$2=0,20,IF(AND(B820&gt;graph!$E$22-graph!$E$32,B820&lt;graph!$E$22+graph!$E$32),0.25,0)))</f>
        <v>0</v>
      </c>
    </row>
    <row r="821" customFormat="false" ht="12.75" hidden="false" customHeight="false" outlineLevel="0" collapsed="false">
      <c r="B821" s="735" t="n">
        <f aca="false">IF(graph!$E$2=0,"",B820+graph!$E$32)</f>
        <v>23.2422599875001</v>
      </c>
      <c r="C821" s="805" t="e">
        <f aca="false">IF(graph!$E$2=0,20,IF(SUM(K821+L821=0),NA(),0.25))</f>
        <v>#N/A</v>
      </c>
      <c r="D821" s="321" t="e">
        <f aca="false">IF(graph!$E$2=0,20,IF(AND(B821&lt;graph!$E$10+graph!$E$32,B821&gt;graph!$E$10-graph!$E$32),0.25,NA()))</f>
        <v>#N/A</v>
      </c>
      <c r="K821" s="806" t="n">
        <f aca="false">IF(graph!$E$20=0,0,IF(graph!$E$2=0,20,IF(AND(B821&lt;graph!$E$20+graph!$E$32,B821&gt;graph!$E$20-graph!$E$32),0.25,0)))</f>
        <v>0</v>
      </c>
      <c r="L821" s="806" t="n">
        <f aca="false">IF(graph!$E$22=0,0,IF(graph!$E$2=0,20,IF(AND(B821&gt;graph!$E$22-graph!$E$32,B821&lt;graph!$E$22+graph!$E$32),0.25,0)))</f>
        <v>0</v>
      </c>
    </row>
    <row r="822" customFormat="false" ht="12.75" hidden="false" customHeight="false" outlineLevel="0" collapsed="false">
      <c r="B822" s="735" t="n">
        <f aca="false">IF(graph!$E$2=0,"",B821+graph!$E$32)</f>
        <v>23.2457517453028</v>
      </c>
      <c r="C822" s="805" t="e">
        <f aca="false">IF(graph!$E$2=0,20,IF(SUM(K822+L822=0),NA(),0.25))</f>
        <v>#N/A</v>
      </c>
      <c r="D822" s="321" t="e">
        <f aca="false">IF(graph!$E$2=0,20,IF(AND(B822&lt;graph!$E$10+graph!$E$32,B822&gt;graph!$E$10-graph!$E$32),0.25,NA()))</f>
        <v>#N/A</v>
      </c>
      <c r="K822" s="806" t="n">
        <f aca="false">IF(graph!$E$20=0,0,IF(graph!$E$2=0,20,IF(AND(B822&lt;graph!$E$20+graph!$E$32,B822&gt;graph!$E$20-graph!$E$32),0.25,0)))</f>
        <v>0</v>
      </c>
      <c r="L822" s="806" t="n">
        <f aca="false">IF(graph!$E$22=0,0,IF(graph!$E$2=0,20,IF(AND(B822&gt;graph!$E$22-graph!$E$32,B822&lt;graph!$E$22+graph!$E$32),0.25,0)))</f>
        <v>0</v>
      </c>
    </row>
    <row r="823" customFormat="false" ht="12.75" hidden="false" customHeight="false" outlineLevel="0" collapsed="false">
      <c r="B823" s="735" t="n">
        <f aca="false">IF(graph!$E$2=0,"",B822+graph!$E$32)</f>
        <v>23.2492435031055</v>
      </c>
      <c r="C823" s="805" t="e">
        <f aca="false">IF(graph!$E$2=0,20,IF(SUM(K823+L823=0),NA(),0.25))</f>
        <v>#N/A</v>
      </c>
      <c r="D823" s="321" t="e">
        <f aca="false">IF(graph!$E$2=0,20,IF(AND(B823&lt;graph!$E$10+graph!$E$32,B823&gt;graph!$E$10-graph!$E$32),0.25,NA()))</f>
        <v>#N/A</v>
      </c>
      <c r="K823" s="806" t="n">
        <f aca="false">IF(graph!$E$20=0,0,IF(graph!$E$2=0,20,IF(AND(B823&lt;graph!$E$20+graph!$E$32,B823&gt;graph!$E$20-graph!$E$32),0.25,0)))</f>
        <v>0</v>
      </c>
      <c r="L823" s="806" t="n">
        <f aca="false">IF(graph!$E$22=0,0,IF(graph!$E$2=0,20,IF(AND(B823&gt;graph!$E$22-graph!$E$32,B823&lt;graph!$E$22+graph!$E$32),0.25,0)))</f>
        <v>0</v>
      </c>
    </row>
    <row r="824" customFormat="false" ht="12.75" hidden="false" customHeight="false" outlineLevel="0" collapsed="false">
      <c r="B824" s="735" t="n">
        <f aca="false">IF(graph!$E$2=0,"",B823+graph!$E$32)</f>
        <v>23.2527352609083</v>
      </c>
      <c r="C824" s="805" t="e">
        <f aca="false">IF(graph!$E$2=0,20,IF(SUM(K824+L824=0),NA(),0.25))</f>
        <v>#N/A</v>
      </c>
      <c r="D824" s="321" t="e">
        <f aca="false">IF(graph!$E$2=0,20,IF(AND(B824&lt;graph!$E$10+graph!$E$32,B824&gt;graph!$E$10-graph!$E$32),0.25,NA()))</f>
        <v>#N/A</v>
      </c>
      <c r="K824" s="806" t="n">
        <f aca="false">IF(graph!$E$20=0,0,IF(graph!$E$2=0,20,IF(AND(B824&lt;graph!$E$20+graph!$E$32,B824&gt;graph!$E$20-graph!$E$32),0.25,0)))</f>
        <v>0</v>
      </c>
      <c r="L824" s="806" t="n">
        <f aca="false">IF(graph!$E$22=0,0,IF(graph!$E$2=0,20,IF(AND(B824&gt;graph!$E$22-graph!$E$32,B824&lt;graph!$E$22+graph!$E$32),0.25,0)))</f>
        <v>0</v>
      </c>
    </row>
    <row r="825" customFormat="false" ht="12.75" hidden="false" customHeight="false" outlineLevel="0" collapsed="false">
      <c r="B825" s="735" t="n">
        <f aca="false">IF(graph!$E$2=0,"",B824+graph!$E$32)</f>
        <v>23.256227018711</v>
      </c>
      <c r="C825" s="805" t="e">
        <f aca="false">IF(graph!$E$2=0,20,IF(SUM(K825+L825=0),NA(),0.25))</f>
        <v>#N/A</v>
      </c>
      <c r="D825" s="321" t="e">
        <f aca="false">IF(graph!$E$2=0,20,IF(AND(B825&lt;graph!$E$10+graph!$E$32,B825&gt;graph!$E$10-graph!$E$32),0.25,NA()))</f>
        <v>#N/A</v>
      </c>
      <c r="K825" s="806" t="n">
        <f aca="false">IF(graph!$E$20=0,0,IF(graph!$E$2=0,20,IF(AND(B825&lt;graph!$E$20+graph!$E$32,B825&gt;graph!$E$20-graph!$E$32),0.25,0)))</f>
        <v>0</v>
      </c>
      <c r="L825" s="806" t="n">
        <f aca="false">IF(graph!$E$22=0,0,IF(graph!$E$2=0,20,IF(AND(B825&gt;graph!$E$22-graph!$E$32,B825&lt;graph!$E$22+graph!$E$32),0.25,0)))</f>
        <v>0</v>
      </c>
    </row>
    <row r="826" customFormat="false" ht="12.75" hidden="false" customHeight="false" outlineLevel="0" collapsed="false">
      <c r="B826" s="735" t="n">
        <f aca="false">IF(graph!$E$2=0,"",B825+graph!$E$32)</f>
        <v>23.2597187765137</v>
      </c>
      <c r="C826" s="805" t="e">
        <f aca="false">IF(graph!$E$2=0,20,IF(SUM(K826+L826=0),NA(),0.25))</f>
        <v>#N/A</v>
      </c>
      <c r="D826" s="321" t="e">
        <f aca="false">IF(graph!$E$2=0,20,IF(AND(B826&lt;graph!$E$10+graph!$E$32,B826&gt;graph!$E$10-graph!$E$32),0.25,NA()))</f>
        <v>#N/A</v>
      </c>
      <c r="K826" s="806" t="n">
        <f aca="false">IF(graph!$E$20=0,0,IF(graph!$E$2=0,20,IF(AND(B826&lt;graph!$E$20+graph!$E$32,B826&gt;graph!$E$20-graph!$E$32),0.25,0)))</f>
        <v>0</v>
      </c>
      <c r="L826" s="806" t="n">
        <f aca="false">IF(graph!$E$22=0,0,IF(graph!$E$2=0,20,IF(AND(B826&gt;graph!$E$22-graph!$E$32,B826&lt;graph!$E$22+graph!$E$32),0.25,0)))</f>
        <v>0</v>
      </c>
    </row>
    <row r="827" customFormat="false" ht="12.75" hidden="false" customHeight="false" outlineLevel="0" collapsed="false">
      <c r="B827" s="735" t="n">
        <f aca="false">IF(graph!$E$2=0,"",B826+graph!$E$32)</f>
        <v>23.2632105343164</v>
      </c>
      <c r="C827" s="805" t="e">
        <f aca="false">IF(graph!$E$2=0,20,IF(SUM(K827+L827=0),NA(),0.25))</f>
        <v>#N/A</v>
      </c>
      <c r="D827" s="321" t="e">
        <f aca="false">IF(graph!$E$2=0,20,IF(AND(B827&lt;graph!$E$10+graph!$E$32,B827&gt;graph!$E$10-graph!$E$32),0.25,NA()))</f>
        <v>#N/A</v>
      </c>
      <c r="K827" s="806" t="n">
        <f aca="false">IF(graph!$E$20=0,0,IF(graph!$E$2=0,20,IF(AND(B827&lt;graph!$E$20+graph!$E$32,B827&gt;graph!$E$20-graph!$E$32),0.25,0)))</f>
        <v>0</v>
      </c>
      <c r="L827" s="806" t="n">
        <f aca="false">IF(graph!$E$22=0,0,IF(graph!$E$2=0,20,IF(AND(B827&gt;graph!$E$22-graph!$E$32,B827&lt;graph!$E$22+graph!$E$32),0.25,0)))</f>
        <v>0</v>
      </c>
    </row>
    <row r="828" customFormat="false" ht="12.75" hidden="false" customHeight="false" outlineLevel="0" collapsed="false">
      <c r="B828" s="735" t="n">
        <f aca="false">IF(graph!$E$2=0,"",B827+graph!$E$32)</f>
        <v>23.2667022921191</v>
      </c>
      <c r="C828" s="805" t="e">
        <f aca="false">IF(graph!$E$2=0,20,IF(SUM(K828+L828=0),NA(),0.25))</f>
        <v>#N/A</v>
      </c>
      <c r="D828" s="321" t="e">
        <f aca="false">IF(graph!$E$2=0,20,IF(AND(B828&lt;graph!$E$10+graph!$E$32,B828&gt;graph!$E$10-graph!$E$32),0.25,NA()))</f>
        <v>#N/A</v>
      </c>
      <c r="K828" s="806" t="n">
        <f aca="false">IF(graph!$E$20=0,0,IF(graph!$E$2=0,20,IF(AND(B828&lt;graph!$E$20+graph!$E$32,B828&gt;graph!$E$20-graph!$E$32),0.25,0)))</f>
        <v>0</v>
      </c>
      <c r="L828" s="806" t="n">
        <f aca="false">IF(graph!$E$22=0,0,IF(graph!$E$2=0,20,IF(AND(B828&gt;graph!$E$22-graph!$E$32,B828&lt;graph!$E$22+graph!$E$32),0.25,0)))</f>
        <v>0</v>
      </c>
    </row>
    <row r="829" customFormat="false" ht="12.75" hidden="false" customHeight="false" outlineLevel="0" collapsed="false">
      <c r="B829" s="735" t="n">
        <f aca="false">IF(graph!$E$2=0,"",B828+graph!$E$32)</f>
        <v>23.2701940499218</v>
      </c>
      <c r="C829" s="805" t="e">
        <f aca="false">IF(graph!$E$2=0,20,IF(SUM(K829+L829=0),NA(),0.25))</f>
        <v>#N/A</v>
      </c>
      <c r="D829" s="321" t="e">
        <f aca="false">IF(graph!$E$2=0,20,IF(AND(B829&lt;graph!$E$10+graph!$E$32,B829&gt;graph!$E$10-graph!$E$32),0.25,NA()))</f>
        <v>#N/A</v>
      </c>
      <c r="K829" s="806" t="n">
        <f aca="false">IF(graph!$E$20=0,0,IF(graph!$E$2=0,20,IF(AND(B829&lt;graph!$E$20+graph!$E$32,B829&gt;graph!$E$20-graph!$E$32),0.25,0)))</f>
        <v>0</v>
      </c>
      <c r="L829" s="806" t="n">
        <f aca="false">IF(graph!$E$22=0,0,IF(graph!$E$2=0,20,IF(AND(B829&gt;graph!$E$22-graph!$E$32,B829&lt;graph!$E$22+graph!$E$32),0.25,0)))</f>
        <v>0</v>
      </c>
    </row>
    <row r="830" customFormat="false" ht="12.75" hidden="false" customHeight="false" outlineLevel="0" collapsed="false">
      <c r="B830" s="735" t="n">
        <f aca="false">IF(graph!$E$2=0,"",B829+graph!$E$32)</f>
        <v>23.2736858077245</v>
      </c>
      <c r="C830" s="805" t="e">
        <f aca="false">IF(graph!$E$2=0,20,IF(SUM(K830+L830=0),NA(),0.25))</f>
        <v>#N/A</v>
      </c>
      <c r="D830" s="321" t="e">
        <f aca="false">IF(graph!$E$2=0,20,IF(AND(B830&lt;graph!$E$10+graph!$E$32,B830&gt;graph!$E$10-graph!$E$32),0.25,NA()))</f>
        <v>#N/A</v>
      </c>
      <c r="K830" s="806" t="n">
        <f aca="false">IF(graph!$E$20=0,0,IF(graph!$E$2=0,20,IF(AND(B830&lt;graph!$E$20+graph!$E$32,B830&gt;graph!$E$20-graph!$E$32),0.25,0)))</f>
        <v>0</v>
      </c>
      <c r="L830" s="806" t="n">
        <f aca="false">IF(graph!$E$22=0,0,IF(graph!$E$2=0,20,IF(AND(B830&gt;graph!$E$22-graph!$E$32,B830&lt;graph!$E$22+graph!$E$32),0.25,0)))</f>
        <v>0</v>
      </c>
    </row>
    <row r="831" customFormat="false" ht="12.75" hidden="false" customHeight="false" outlineLevel="0" collapsed="false">
      <c r="B831" s="735" t="n">
        <f aca="false">IF(graph!$E$2=0,"",B830+graph!$E$32)</f>
        <v>23.2771775655272</v>
      </c>
      <c r="C831" s="805" t="e">
        <f aca="false">IF(graph!$E$2=0,20,IF(SUM(K831+L831=0),NA(),0.25))</f>
        <v>#N/A</v>
      </c>
      <c r="D831" s="321" t="e">
        <f aca="false">IF(graph!$E$2=0,20,IF(AND(B831&lt;graph!$E$10+graph!$E$32,B831&gt;graph!$E$10-graph!$E$32),0.25,NA()))</f>
        <v>#N/A</v>
      </c>
      <c r="K831" s="806" t="n">
        <f aca="false">IF(graph!$E$20=0,0,IF(graph!$E$2=0,20,IF(AND(B831&lt;graph!$E$20+graph!$E$32,B831&gt;graph!$E$20-graph!$E$32),0.25,0)))</f>
        <v>0</v>
      </c>
      <c r="L831" s="806" t="n">
        <f aca="false">IF(graph!$E$22=0,0,IF(graph!$E$2=0,20,IF(AND(B831&gt;graph!$E$22-graph!$E$32,B831&lt;graph!$E$22+graph!$E$32),0.25,0)))</f>
        <v>0</v>
      </c>
    </row>
    <row r="832" customFormat="false" ht="12.75" hidden="false" customHeight="false" outlineLevel="0" collapsed="false">
      <c r="B832" s="735" t="n">
        <f aca="false">IF(graph!$E$2=0,"",B831+graph!$E$32)</f>
        <v>23.2806693233299</v>
      </c>
      <c r="C832" s="805" t="e">
        <f aca="false">IF(graph!$E$2=0,20,IF(SUM(K832+L832=0),NA(),0.25))</f>
        <v>#N/A</v>
      </c>
      <c r="D832" s="321" t="e">
        <f aca="false">IF(graph!$E$2=0,20,IF(AND(B832&lt;graph!$E$10+graph!$E$32,B832&gt;graph!$E$10-graph!$E$32),0.25,NA()))</f>
        <v>#N/A</v>
      </c>
      <c r="K832" s="806" t="n">
        <f aca="false">IF(graph!$E$20=0,0,IF(graph!$E$2=0,20,IF(AND(B832&lt;graph!$E$20+graph!$E$32,B832&gt;graph!$E$20-graph!$E$32),0.25,0)))</f>
        <v>0</v>
      </c>
      <c r="L832" s="806" t="n">
        <f aca="false">IF(graph!$E$22=0,0,IF(graph!$E$2=0,20,IF(AND(B832&gt;graph!$E$22-graph!$E$32,B832&lt;graph!$E$22+graph!$E$32),0.25,0)))</f>
        <v>0</v>
      </c>
    </row>
    <row r="833" customFormat="false" ht="12.75" hidden="false" customHeight="false" outlineLevel="0" collapsed="false">
      <c r="B833" s="735" t="n">
        <f aca="false">IF(graph!$E$2=0,"",B832+graph!$E$32)</f>
        <v>23.2841610811326</v>
      </c>
      <c r="C833" s="805" t="e">
        <f aca="false">IF(graph!$E$2=0,20,IF(SUM(K833+L833=0),NA(),0.25))</f>
        <v>#N/A</v>
      </c>
      <c r="D833" s="321" t="e">
        <f aca="false">IF(graph!$E$2=0,20,IF(AND(B833&lt;graph!$E$10+graph!$E$32,B833&gt;graph!$E$10-graph!$E$32),0.25,NA()))</f>
        <v>#N/A</v>
      </c>
      <c r="K833" s="806" t="n">
        <f aca="false">IF(graph!$E$20=0,0,IF(graph!$E$2=0,20,IF(AND(B833&lt;graph!$E$20+graph!$E$32,B833&gt;graph!$E$20-graph!$E$32),0.25,0)))</f>
        <v>0</v>
      </c>
      <c r="L833" s="806" t="n">
        <f aca="false">IF(graph!$E$22=0,0,IF(graph!$E$2=0,20,IF(AND(B833&gt;graph!$E$22-graph!$E$32,B833&lt;graph!$E$22+graph!$E$32),0.25,0)))</f>
        <v>0</v>
      </c>
    </row>
    <row r="834" customFormat="false" ht="12.75" hidden="false" customHeight="false" outlineLevel="0" collapsed="false">
      <c r="B834" s="735" t="n">
        <f aca="false">IF(graph!$E$2=0,"",B833+graph!$E$32)</f>
        <v>23.2876528389353</v>
      </c>
      <c r="C834" s="805" t="e">
        <f aca="false">IF(graph!$E$2=0,20,IF(SUM(K834+L834=0),NA(),0.25))</f>
        <v>#N/A</v>
      </c>
      <c r="D834" s="321" t="e">
        <f aca="false">IF(graph!$E$2=0,20,IF(AND(B834&lt;graph!$E$10+graph!$E$32,B834&gt;graph!$E$10-graph!$E$32),0.25,NA()))</f>
        <v>#N/A</v>
      </c>
      <c r="K834" s="806" t="n">
        <f aca="false">IF(graph!$E$20=0,0,IF(graph!$E$2=0,20,IF(AND(B834&lt;graph!$E$20+graph!$E$32,B834&gt;graph!$E$20-graph!$E$32),0.25,0)))</f>
        <v>0</v>
      </c>
      <c r="L834" s="806" t="n">
        <f aca="false">IF(graph!$E$22=0,0,IF(graph!$E$2=0,20,IF(AND(B834&gt;graph!$E$22-graph!$E$32,B834&lt;graph!$E$22+graph!$E$32),0.25,0)))</f>
        <v>0</v>
      </c>
    </row>
    <row r="835" customFormat="false" ht="12.75" hidden="false" customHeight="false" outlineLevel="0" collapsed="false">
      <c r="B835" s="735" t="n">
        <f aca="false">IF(graph!$E$2=0,"",B834+graph!$E$32)</f>
        <v>23.291144596738</v>
      </c>
      <c r="C835" s="805" t="e">
        <f aca="false">IF(graph!$E$2=0,20,IF(SUM(K835+L835=0),NA(),0.25))</f>
        <v>#N/A</v>
      </c>
      <c r="D835" s="321" t="e">
        <f aca="false">IF(graph!$E$2=0,20,IF(AND(B835&lt;graph!$E$10+graph!$E$32,B835&gt;graph!$E$10-graph!$E$32),0.25,NA()))</f>
        <v>#N/A</v>
      </c>
      <c r="K835" s="806" t="n">
        <f aca="false">IF(graph!$E$20=0,0,IF(graph!$E$2=0,20,IF(AND(B835&lt;graph!$E$20+graph!$E$32,B835&gt;graph!$E$20-graph!$E$32),0.25,0)))</f>
        <v>0</v>
      </c>
      <c r="L835" s="806" t="n">
        <f aca="false">IF(graph!$E$22=0,0,IF(graph!$E$2=0,20,IF(AND(B835&gt;graph!$E$22-graph!$E$32,B835&lt;graph!$E$22+graph!$E$32),0.25,0)))</f>
        <v>0</v>
      </c>
    </row>
    <row r="836" customFormat="false" ht="12.75" hidden="false" customHeight="false" outlineLevel="0" collapsed="false">
      <c r="B836" s="735" t="n">
        <f aca="false">IF(graph!$E$2=0,"",B835+graph!$E$32)</f>
        <v>23.2946363545407</v>
      </c>
      <c r="C836" s="805" t="e">
        <f aca="false">IF(graph!$E$2=0,20,IF(SUM(K836+L836=0),NA(),0.25))</f>
        <v>#N/A</v>
      </c>
      <c r="D836" s="321" t="e">
        <f aca="false">IF(graph!$E$2=0,20,IF(AND(B836&lt;graph!$E$10+graph!$E$32,B836&gt;graph!$E$10-graph!$E$32),0.25,NA()))</f>
        <v>#N/A</v>
      </c>
      <c r="K836" s="806" t="n">
        <f aca="false">IF(graph!$E$20=0,0,IF(graph!$E$2=0,20,IF(AND(B836&lt;graph!$E$20+graph!$E$32,B836&gt;graph!$E$20-graph!$E$32),0.25,0)))</f>
        <v>0</v>
      </c>
      <c r="L836" s="806" t="n">
        <f aca="false">IF(graph!$E$22=0,0,IF(graph!$E$2=0,20,IF(AND(B836&gt;graph!$E$22-graph!$E$32,B836&lt;graph!$E$22+graph!$E$32),0.25,0)))</f>
        <v>0</v>
      </c>
    </row>
    <row r="837" customFormat="false" ht="12.75" hidden="false" customHeight="false" outlineLevel="0" collapsed="false">
      <c r="B837" s="735" t="n">
        <f aca="false">IF(graph!$E$2=0,"",B836+graph!$E$32)</f>
        <v>23.2981281123434</v>
      </c>
      <c r="C837" s="805" t="e">
        <f aca="false">IF(graph!$E$2=0,20,IF(SUM(K837+L837=0),NA(),0.25))</f>
        <v>#N/A</v>
      </c>
      <c r="D837" s="321" t="e">
        <f aca="false">IF(graph!$E$2=0,20,IF(AND(B837&lt;graph!$E$10+graph!$E$32,B837&gt;graph!$E$10-graph!$E$32),0.25,NA()))</f>
        <v>#N/A</v>
      </c>
      <c r="K837" s="806" t="n">
        <f aca="false">IF(graph!$E$20=0,0,IF(graph!$E$2=0,20,IF(AND(B837&lt;graph!$E$20+graph!$E$32,B837&gt;graph!$E$20-graph!$E$32),0.25,0)))</f>
        <v>0</v>
      </c>
      <c r="L837" s="806" t="n">
        <f aca="false">IF(graph!$E$22=0,0,IF(graph!$E$2=0,20,IF(AND(B837&gt;graph!$E$22-graph!$E$32,B837&lt;graph!$E$22+graph!$E$32),0.25,0)))</f>
        <v>0</v>
      </c>
    </row>
    <row r="838" customFormat="false" ht="12.75" hidden="false" customHeight="false" outlineLevel="0" collapsed="false">
      <c r="B838" s="735" t="n">
        <f aca="false">IF(graph!$E$2=0,"",B837+graph!$E$32)</f>
        <v>23.3016198701461</v>
      </c>
      <c r="C838" s="805" t="e">
        <f aca="false">IF(graph!$E$2=0,20,IF(SUM(K838+L838=0),NA(),0.25))</f>
        <v>#N/A</v>
      </c>
      <c r="D838" s="321" t="e">
        <f aca="false">IF(graph!$E$2=0,20,IF(AND(B838&lt;graph!$E$10+graph!$E$32,B838&gt;graph!$E$10-graph!$E$32),0.25,NA()))</f>
        <v>#N/A</v>
      </c>
      <c r="K838" s="806" t="n">
        <f aca="false">IF(graph!$E$20=0,0,IF(graph!$E$2=0,20,IF(AND(B838&lt;graph!$E$20+graph!$E$32,B838&gt;graph!$E$20-graph!$E$32),0.25,0)))</f>
        <v>0</v>
      </c>
      <c r="L838" s="806" t="n">
        <f aca="false">IF(graph!$E$22=0,0,IF(graph!$E$2=0,20,IF(AND(B838&gt;graph!$E$22-graph!$E$32,B838&lt;graph!$E$22+graph!$E$32),0.25,0)))</f>
        <v>0</v>
      </c>
    </row>
    <row r="839" customFormat="false" ht="12.75" hidden="false" customHeight="false" outlineLevel="0" collapsed="false">
      <c r="B839" s="735" t="n">
        <f aca="false">IF(graph!$E$2=0,"",B838+graph!$E$32)</f>
        <v>23.3051116279488</v>
      </c>
      <c r="C839" s="805" t="e">
        <f aca="false">IF(graph!$E$2=0,20,IF(SUM(K839+L839=0),NA(),0.25))</f>
        <v>#N/A</v>
      </c>
      <c r="D839" s="321" t="e">
        <f aca="false">IF(graph!$E$2=0,20,IF(AND(B839&lt;graph!$E$10+graph!$E$32,B839&gt;graph!$E$10-graph!$E$32),0.25,NA()))</f>
        <v>#N/A</v>
      </c>
      <c r="K839" s="806" t="n">
        <f aca="false">IF(graph!$E$20=0,0,IF(graph!$E$2=0,20,IF(AND(B839&lt;graph!$E$20+graph!$E$32,B839&gt;graph!$E$20-graph!$E$32),0.25,0)))</f>
        <v>0</v>
      </c>
      <c r="L839" s="806" t="n">
        <f aca="false">IF(graph!$E$22=0,0,IF(graph!$E$2=0,20,IF(AND(B839&gt;graph!$E$22-graph!$E$32,B839&lt;graph!$E$22+graph!$E$32),0.25,0)))</f>
        <v>0</v>
      </c>
    </row>
    <row r="840" customFormat="false" ht="12.75" hidden="false" customHeight="false" outlineLevel="0" collapsed="false">
      <c r="B840" s="735" t="n">
        <f aca="false">IF(graph!$E$2=0,"",B839+graph!$E$32)</f>
        <v>23.3086033857515</v>
      </c>
      <c r="C840" s="805" t="e">
        <f aca="false">IF(graph!$E$2=0,20,IF(SUM(K840+L840=0),NA(),0.25))</f>
        <v>#N/A</v>
      </c>
      <c r="D840" s="321" t="e">
        <f aca="false">IF(graph!$E$2=0,20,IF(AND(B840&lt;graph!$E$10+graph!$E$32,B840&gt;graph!$E$10-graph!$E$32),0.25,NA()))</f>
        <v>#N/A</v>
      </c>
      <c r="K840" s="806" t="n">
        <f aca="false">IF(graph!$E$20=0,0,IF(graph!$E$2=0,20,IF(AND(B840&lt;graph!$E$20+graph!$E$32,B840&gt;graph!$E$20-graph!$E$32),0.25,0)))</f>
        <v>0</v>
      </c>
      <c r="L840" s="806" t="n">
        <f aca="false">IF(graph!$E$22=0,0,IF(graph!$E$2=0,20,IF(AND(B840&gt;graph!$E$22-graph!$E$32,B840&lt;graph!$E$22+graph!$E$32),0.25,0)))</f>
        <v>0</v>
      </c>
    </row>
    <row r="841" customFormat="false" ht="12.75" hidden="false" customHeight="false" outlineLevel="0" collapsed="false">
      <c r="B841" s="735" t="n">
        <f aca="false">IF(graph!$E$2=0,"",B840+graph!$E$32)</f>
        <v>23.3120951435542</v>
      </c>
      <c r="C841" s="805" t="e">
        <f aca="false">IF(graph!$E$2=0,20,IF(SUM(K841+L841=0),NA(),0.25))</f>
        <v>#N/A</v>
      </c>
      <c r="D841" s="321" t="e">
        <f aca="false">IF(graph!$E$2=0,20,IF(AND(B841&lt;graph!$E$10+graph!$E$32,B841&gt;graph!$E$10-graph!$E$32),0.25,NA()))</f>
        <v>#N/A</v>
      </c>
      <c r="K841" s="806" t="n">
        <f aca="false">IF(graph!$E$20=0,0,IF(graph!$E$2=0,20,IF(AND(B841&lt;graph!$E$20+graph!$E$32,B841&gt;graph!$E$20-graph!$E$32),0.25,0)))</f>
        <v>0</v>
      </c>
      <c r="L841" s="806" t="n">
        <f aca="false">IF(graph!$E$22=0,0,IF(graph!$E$2=0,20,IF(AND(B841&gt;graph!$E$22-graph!$E$32,B841&lt;graph!$E$22+graph!$E$32),0.25,0)))</f>
        <v>0</v>
      </c>
    </row>
    <row r="842" customFormat="false" ht="12.75" hidden="false" customHeight="false" outlineLevel="0" collapsed="false">
      <c r="B842" s="735" t="n">
        <f aca="false">IF(graph!$E$2=0,"",B841+graph!$E$32)</f>
        <v>23.3155869013569</v>
      </c>
      <c r="C842" s="805" t="e">
        <f aca="false">IF(graph!$E$2=0,20,IF(SUM(K842+L842=0),NA(),0.25))</f>
        <v>#N/A</v>
      </c>
      <c r="D842" s="321" t="e">
        <f aca="false">IF(graph!$E$2=0,20,IF(AND(B842&lt;graph!$E$10+graph!$E$32,B842&gt;graph!$E$10-graph!$E$32),0.25,NA()))</f>
        <v>#N/A</v>
      </c>
      <c r="K842" s="806" t="n">
        <f aca="false">IF(graph!$E$20=0,0,IF(graph!$E$2=0,20,IF(AND(B842&lt;graph!$E$20+graph!$E$32,B842&gt;graph!$E$20-graph!$E$32),0.25,0)))</f>
        <v>0</v>
      </c>
      <c r="L842" s="806" t="n">
        <f aca="false">IF(graph!$E$22=0,0,IF(graph!$E$2=0,20,IF(AND(B842&gt;graph!$E$22-graph!$E$32,B842&lt;graph!$E$22+graph!$E$32),0.25,0)))</f>
        <v>0</v>
      </c>
    </row>
    <row r="843" customFormat="false" ht="12.75" hidden="false" customHeight="false" outlineLevel="0" collapsed="false">
      <c r="B843" s="735" t="n">
        <f aca="false">IF(graph!$E$2=0,"",B842+graph!$E$32)</f>
        <v>23.3190786591596</v>
      </c>
      <c r="C843" s="805" t="e">
        <f aca="false">IF(graph!$E$2=0,20,IF(SUM(K843+L843=0),NA(),0.25))</f>
        <v>#N/A</v>
      </c>
      <c r="D843" s="321" t="e">
        <f aca="false">IF(graph!$E$2=0,20,IF(AND(B843&lt;graph!$E$10+graph!$E$32,B843&gt;graph!$E$10-graph!$E$32),0.25,NA()))</f>
        <v>#N/A</v>
      </c>
      <c r="K843" s="806" t="n">
        <f aca="false">IF(graph!$E$20=0,0,IF(graph!$E$2=0,20,IF(AND(B843&lt;graph!$E$20+graph!$E$32,B843&gt;graph!$E$20-graph!$E$32),0.25,0)))</f>
        <v>0</v>
      </c>
      <c r="L843" s="806" t="n">
        <f aca="false">IF(graph!$E$22=0,0,IF(graph!$E$2=0,20,IF(AND(B843&gt;graph!$E$22-graph!$E$32,B843&lt;graph!$E$22+graph!$E$32),0.25,0)))</f>
        <v>0</v>
      </c>
    </row>
    <row r="844" customFormat="false" ht="12.75" hidden="false" customHeight="false" outlineLevel="0" collapsed="false">
      <c r="B844" s="735" t="n">
        <f aca="false">IF(graph!$E$2=0,"",B843+graph!$E$32)</f>
        <v>23.3225704169623</v>
      </c>
      <c r="C844" s="805" t="e">
        <f aca="false">IF(graph!$E$2=0,20,IF(SUM(K844+L844=0),NA(),0.25))</f>
        <v>#N/A</v>
      </c>
      <c r="D844" s="321" t="e">
        <f aca="false">IF(graph!$E$2=0,20,IF(AND(B844&lt;graph!$E$10+graph!$E$32,B844&gt;graph!$E$10-graph!$E$32),0.25,NA()))</f>
        <v>#N/A</v>
      </c>
      <c r="K844" s="806" t="n">
        <f aca="false">IF(graph!$E$20=0,0,IF(graph!$E$2=0,20,IF(AND(B844&lt;graph!$E$20+graph!$E$32,B844&gt;graph!$E$20-graph!$E$32),0.25,0)))</f>
        <v>0</v>
      </c>
      <c r="L844" s="806" t="n">
        <f aca="false">IF(graph!$E$22=0,0,IF(graph!$E$2=0,20,IF(AND(B844&gt;graph!$E$22-graph!$E$32,B844&lt;graph!$E$22+graph!$E$32),0.25,0)))</f>
        <v>0</v>
      </c>
    </row>
    <row r="845" customFormat="false" ht="12.75" hidden="false" customHeight="false" outlineLevel="0" collapsed="false">
      <c r="B845" s="735" t="n">
        <f aca="false">IF(graph!$E$2=0,"",B844+graph!$E$32)</f>
        <v>23.326062174765</v>
      </c>
      <c r="C845" s="805" t="e">
        <f aca="false">IF(graph!$E$2=0,20,IF(SUM(K845+L845=0),NA(),0.25))</f>
        <v>#N/A</v>
      </c>
      <c r="D845" s="321" t="e">
        <f aca="false">IF(graph!$E$2=0,20,IF(AND(B845&lt;graph!$E$10+graph!$E$32,B845&gt;graph!$E$10-graph!$E$32),0.25,NA()))</f>
        <v>#N/A</v>
      </c>
      <c r="K845" s="806" t="n">
        <f aca="false">IF(graph!$E$20=0,0,IF(graph!$E$2=0,20,IF(AND(B845&lt;graph!$E$20+graph!$E$32,B845&gt;graph!$E$20-graph!$E$32),0.25,0)))</f>
        <v>0</v>
      </c>
      <c r="L845" s="806" t="n">
        <f aca="false">IF(graph!$E$22=0,0,IF(graph!$E$2=0,20,IF(AND(B845&gt;graph!$E$22-graph!$E$32,B845&lt;graph!$E$22+graph!$E$32),0.25,0)))</f>
        <v>0</v>
      </c>
    </row>
    <row r="846" customFormat="false" ht="12.75" hidden="false" customHeight="false" outlineLevel="0" collapsed="false">
      <c r="B846" s="735" t="n">
        <f aca="false">IF(graph!$E$2=0,"",B845+graph!$E$32)</f>
        <v>23.3295539325677</v>
      </c>
      <c r="C846" s="805" t="e">
        <f aca="false">IF(graph!$E$2=0,20,IF(SUM(K846+L846=0),NA(),0.25))</f>
        <v>#N/A</v>
      </c>
      <c r="D846" s="321" t="e">
        <f aca="false">IF(graph!$E$2=0,20,IF(AND(B846&lt;graph!$E$10+graph!$E$32,B846&gt;graph!$E$10-graph!$E$32),0.25,NA()))</f>
        <v>#N/A</v>
      </c>
      <c r="K846" s="806" t="n">
        <f aca="false">IF(graph!$E$20=0,0,IF(graph!$E$2=0,20,IF(AND(B846&lt;graph!$E$20+graph!$E$32,B846&gt;graph!$E$20-graph!$E$32),0.25,0)))</f>
        <v>0</v>
      </c>
      <c r="L846" s="806" t="n">
        <f aca="false">IF(graph!$E$22=0,0,IF(graph!$E$2=0,20,IF(AND(B846&gt;graph!$E$22-graph!$E$32,B846&lt;graph!$E$22+graph!$E$32),0.25,0)))</f>
        <v>0</v>
      </c>
    </row>
    <row r="847" customFormat="false" ht="12.75" hidden="false" customHeight="false" outlineLevel="0" collapsed="false">
      <c r="B847" s="735" t="n">
        <f aca="false">IF(graph!$E$2=0,"",B846+graph!$E$32)</f>
        <v>23.3330456903704</v>
      </c>
      <c r="C847" s="805" t="e">
        <f aca="false">IF(graph!$E$2=0,20,IF(SUM(K847+L847=0),NA(),0.25))</f>
        <v>#N/A</v>
      </c>
      <c r="D847" s="321" t="e">
        <f aca="false">IF(graph!$E$2=0,20,IF(AND(B847&lt;graph!$E$10+graph!$E$32,B847&gt;graph!$E$10-graph!$E$32),0.25,NA()))</f>
        <v>#N/A</v>
      </c>
      <c r="K847" s="806" t="n">
        <f aca="false">IF(graph!$E$20=0,0,IF(graph!$E$2=0,20,IF(AND(B847&lt;graph!$E$20+graph!$E$32,B847&gt;graph!$E$20-graph!$E$32),0.25,0)))</f>
        <v>0</v>
      </c>
      <c r="L847" s="806" t="n">
        <f aca="false">IF(graph!$E$22=0,0,IF(graph!$E$2=0,20,IF(AND(B847&gt;graph!$E$22-graph!$E$32,B847&lt;graph!$E$22+graph!$E$32),0.25,0)))</f>
        <v>0</v>
      </c>
    </row>
    <row r="848" customFormat="false" ht="12.75" hidden="false" customHeight="false" outlineLevel="0" collapsed="false">
      <c r="B848" s="735" t="n">
        <f aca="false">IF(graph!$E$2=0,"",B847+graph!$E$32)</f>
        <v>23.3365374481731</v>
      </c>
      <c r="C848" s="805" t="e">
        <f aca="false">IF(graph!$E$2=0,20,IF(SUM(K848+L848=0),NA(),0.25))</f>
        <v>#N/A</v>
      </c>
      <c r="D848" s="321" t="e">
        <f aca="false">IF(graph!$E$2=0,20,IF(AND(B848&lt;graph!$E$10+graph!$E$32,B848&gt;graph!$E$10-graph!$E$32),0.25,NA()))</f>
        <v>#N/A</v>
      </c>
      <c r="K848" s="806" t="n">
        <f aca="false">IF(graph!$E$20=0,0,IF(graph!$E$2=0,20,IF(AND(B848&lt;graph!$E$20+graph!$E$32,B848&gt;graph!$E$20-graph!$E$32),0.25,0)))</f>
        <v>0</v>
      </c>
      <c r="L848" s="806" t="n">
        <f aca="false">IF(graph!$E$22=0,0,IF(graph!$E$2=0,20,IF(AND(B848&gt;graph!$E$22-graph!$E$32,B848&lt;graph!$E$22+graph!$E$32),0.25,0)))</f>
        <v>0</v>
      </c>
    </row>
    <row r="849" customFormat="false" ht="12.75" hidden="false" customHeight="false" outlineLevel="0" collapsed="false">
      <c r="B849" s="735" t="n">
        <f aca="false">IF(graph!$E$2=0,"",B848+graph!$E$32)</f>
        <v>23.3400292059758</v>
      </c>
      <c r="C849" s="805" t="e">
        <f aca="false">IF(graph!$E$2=0,20,IF(SUM(K849+L849=0),NA(),0.25))</f>
        <v>#N/A</v>
      </c>
      <c r="D849" s="321" t="e">
        <f aca="false">IF(graph!$E$2=0,20,IF(AND(B849&lt;graph!$E$10+graph!$E$32,B849&gt;graph!$E$10-graph!$E$32),0.25,NA()))</f>
        <v>#N/A</v>
      </c>
      <c r="K849" s="806" t="n">
        <f aca="false">IF(graph!$E$20=0,0,IF(graph!$E$2=0,20,IF(AND(B849&lt;graph!$E$20+graph!$E$32,B849&gt;graph!$E$20-graph!$E$32),0.25,0)))</f>
        <v>0</v>
      </c>
      <c r="L849" s="806" t="n">
        <f aca="false">IF(graph!$E$22=0,0,IF(graph!$E$2=0,20,IF(AND(B849&gt;graph!$E$22-graph!$E$32,B849&lt;graph!$E$22+graph!$E$32),0.25,0)))</f>
        <v>0</v>
      </c>
    </row>
    <row r="850" customFormat="false" ht="12.75" hidden="false" customHeight="false" outlineLevel="0" collapsed="false">
      <c r="B850" s="735" t="n">
        <f aca="false">IF(graph!$E$2=0,"",B849+graph!$E$32)</f>
        <v>23.3435209637785</v>
      </c>
      <c r="C850" s="805" t="e">
        <f aca="false">IF(graph!$E$2=0,20,IF(SUM(K850+L850=0),NA(),0.25))</f>
        <v>#N/A</v>
      </c>
      <c r="D850" s="321" t="e">
        <f aca="false">IF(graph!$E$2=0,20,IF(AND(B850&lt;graph!$E$10+graph!$E$32,B850&gt;graph!$E$10-graph!$E$32),0.25,NA()))</f>
        <v>#N/A</v>
      </c>
      <c r="K850" s="806" t="n">
        <f aca="false">IF(graph!$E$20=0,0,IF(graph!$E$2=0,20,IF(AND(B850&lt;graph!$E$20+graph!$E$32,B850&gt;graph!$E$20-graph!$E$32),0.25,0)))</f>
        <v>0</v>
      </c>
      <c r="L850" s="806" t="n">
        <f aca="false">IF(graph!$E$22=0,0,IF(graph!$E$2=0,20,IF(AND(B850&gt;graph!$E$22-graph!$E$32,B850&lt;graph!$E$22+graph!$E$32),0.25,0)))</f>
        <v>0</v>
      </c>
    </row>
    <row r="851" customFormat="false" ht="12.75" hidden="false" customHeight="false" outlineLevel="0" collapsed="false">
      <c r="B851" s="735" t="n">
        <f aca="false">IF(graph!$E$2=0,"",B850+graph!$E$32)</f>
        <v>23.3470127215812</v>
      </c>
      <c r="C851" s="805" t="e">
        <f aca="false">IF(graph!$E$2=0,20,IF(SUM(K851+L851=0),NA(),0.25))</f>
        <v>#N/A</v>
      </c>
      <c r="D851" s="321" t="e">
        <f aca="false">IF(graph!$E$2=0,20,IF(AND(B851&lt;graph!$E$10+graph!$E$32,B851&gt;graph!$E$10-graph!$E$32),0.25,NA()))</f>
        <v>#N/A</v>
      </c>
      <c r="K851" s="806" t="n">
        <f aca="false">IF(graph!$E$20=0,0,IF(graph!$E$2=0,20,IF(AND(B851&lt;graph!$E$20+graph!$E$32,B851&gt;graph!$E$20-graph!$E$32),0.25,0)))</f>
        <v>0</v>
      </c>
      <c r="L851" s="806" t="n">
        <f aca="false">IF(graph!$E$22=0,0,IF(graph!$E$2=0,20,IF(AND(B851&gt;graph!$E$22-graph!$E$32,B851&lt;graph!$E$22+graph!$E$32),0.25,0)))</f>
        <v>0</v>
      </c>
    </row>
    <row r="852" customFormat="false" ht="12.75" hidden="false" customHeight="false" outlineLevel="0" collapsed="false">
      <c r="B852" s="735" t="n">
        <f aca="false">IF(graph!$E$2=0,"",B851+graph!$E$32)</f>
        <v>23.3505044793839</v>
      </c>
      <c r="C852" s="805" t="e">
        <f aca="false">IF(graph!$E$2=0,20,IF(SUM(K852+L852=0),NA(),0.25))</f>
        <v>#N/A</v>
      </c>
      <c r="D852" s="321" t="e">
        <f aca="false">IF(graph!$E$2=0,20,IF(AND(B852&lt;graph!$E$10+graph!$E$32,B852&gt;graph!$E$10-graph!$E$32),0.25,NA()))</f>
        <v>#N/A</v>
      </c>
      <c r="K852" s="806" t="n">
        <f aca="false">IF(graph!$E$20=0,0,IF(graph!$E$2=0,20,IF(AND(B852&lt;graph!$E$20+graph!$E$32,B852&gt;graph!$E$20-graph!$E$32),0.25,0)))</f>
        <v>0</v>
      </c>
      <c r="L852" s="806" t="n">
        <f aca="false">IF(graph!$E$22=0,0,IF(graph!$E$2=0,20,IF(AND(B852&gt;graph!$E$22-graph!$E$32,B852&lt;graph!$E$22+graph!$E$32),0.25,0)))</f>
        <v>0</v>
      </c>
    </row>
    <row r="853" customFormat="false" ht="12.75" hidden="false" customHeight="false" outlineLevel="0" collapsed="false">
      <c r="B853" s="735" t="n">
        <f aca="false">IF(graph!$E$2=0,"",B852+graph!$E$32)</f>
        <v>23.3539962371866</v>
      </c>
      <c r="C853" s="805" t="e">
        <f aca="false">IF(graph!$E$2=0,20,IF(SUM(K853+L853=0),NA(),0.25))</f>
        <v>#N/A</v>
      </c>
      <c r="D853" s="321" t="e">
        <f aca="false">IF(graph!$E$2=0,20,IF(AND(B853&lt;graph!$E$10+graph!$E$32,B853&gt;graph!$E$10-graph!$E$32),0.25,NA()))</f>
        <v>#N/A</v>
      </c>
      <c r="K853" s="806" t="n">
        <f aca="false">IF(graph!$E$20=0,0,IF(graph!$E$2=0,20,IF(AND(B853&lt;graph!$E$20+graph!$E$32,B853&gt;graph!$E$20-graph!$E$32),0.25,0)))</f>
        <v>0</v>
      </c>
      <c r="L853" s="806" t="n">
        <f aca="false">IF(graph!$E$22=0,0,IF(graph!$E$2=0,20,IF(AND(B853&gt;graph!$E$22-graph!$E$32,B853&lt;graph!$E$22+graph!$E$32),0.25,0)))</f>
        <v>0</v>
      </c>
    </row>
    <row r="854" customFormat="false" ht="12.75" hidden="false" customHeight="false" outlineLevel="0" collapsed="false">
      <c r="B854" s="735" t="n">
        <f aca="false">IF(graph!$E$2=0,"",B853+graph!$E$32)</f>
        <v>23.3574879949893</v>
      </c>
      <c r="C854" s="805" t="e">
        <f aca="false">IF(graph!$E$2=0,20,IF(SUM(K854+L854=0),NA(),0.25))</f>
        <v>#N/A</v>
      </c>
      <c r="D854" s="321" t="e">
        <f aca="false">IF(graph!$E$2=0,20,IF(AND(B854&lt;graph!$E$10+graph!$E$32,B854&gt;graph!$E$10-graph!$E$32),0.25,NA()))</f>
        <v>#N/A</v>
      </c>
      <c r="K854" s="806" t="n">
        <f aca="false">IF(graph!$E$20=0,0,IF(graph!$E$2=0,20,IF(AND(B854&lt;graph!$E$20+graph!$E$32,B854&gt;graph!$E$20-graph!$E$32),0.25,0)))</f>
        <v>0</v>
      </c>
      <c r="L854" s="806" t="n">
        <f aca="false">IF(graph!$E$22=0,0,IF(graph!$E$2=0,20,IF(AND(B854&gt;graph!$E$22-graph!$E$32,B854&lt;graph!$E$22+graph!$E$32),0.25,0)))</f>
        <v>0</v>
      </c>
    </row>
    <row r="855" customFormat="false" ht="12.75" hidden="false" customHeight="false" outlineLevel="0" collapsed="false">
      <c r="B855" s="735" t="n">
        <f aca="false">IF(graph!$E$2=0,"",B854+graph!$E$32)</f>
        <v>23.360979752792</v>
      </c>
      <c r="C855" s="805" t="e">
        <f aca="false">IF(graph!$E$2=0,20,IF(SUM(K855+L855=0),NA(),0.25))</f>
        <v>#N/A</v>
      </c>
      <c r="D855" s="321" t="e">
        <f aca="false">IF(graph!$E$2=0,20,IF(AND(B855&lt;graph!$E$10+graph!$E$32,B855&gt;graph!$E$10-graph!$E$32),0.25,NA()))</f>
        <v>#N/A</v>
      </c>
      <c r="K855" s="806" t="n">
        <f aca="false">IF(graph!$E$20=0,0,IF(graph!$E$2=0,20,IF(AND(B855&lt;graph!$E$20+graph!$E$32,B855&gt;graph!$E$20-graph!$E$32),0.25,0)))</f>
        <v>0</v>
      </c>
      <c r="L855" s="806" t="n">
        <f aca="false">IF(graph!$E$22=0,0,IF(graph!$E$2=0,20,IF(AND(B855&gt;graph!$E$22-graph!$E$32,B855&lt;graph!$E$22+graph!$E$32),0.25,0)))</f>
        <v>0</v>
      </c>
    </row>
    <row r="856" customFormat="false" ht="12.75" hidden="false" customHeight="false" outlineLevel="0" collapsed="false">
      <c r="B856" s="735" t="n">
        <f aca="false">IF(graph!$E$2=0,"",B855+graph!$E$32)</f>
        <v>23.3644715105947</v>
      </c>
      <c r="C856" s="805" t="e">
        <f aca="false">IF(graph!$E$2=0,20,IF(SUM(K856+L856=0),NA(),0.25))</f>
        <v>#N/A</v>
      </c>
      <c r="D856" s="321" t="e">
        <f aca="false">IF(graph!$E$2=0,20,IF(AND(B856&lt;graph!$E$10+graph!$E$32,B856&gt;graph!$E$10-graph!$E$32),0.25,NA()))</f>
        <v>#N/A</v>
      </c>
      <c r="K856" s="806" t="n">
        <f aca="false">IF(graph!$E$20=0,0,IF(graph!$E$2=0,20,IF(AND(B856&lt;graph!$E$20+graph!$E$32,B856&gt;graph!$E$20-graph!$E$32),0.25,0)))</f>
        <v>0</v>
      </c>
      <c r="L856" s="806" t="n">
        <f aca="false">IF(graph!$E$22=0,0,IF(graph!$E$2=0,20,IF(AND(B856&gt;graph!$E$22-graph!$E$32,B856&lt;graph!$E$22+graph!$E$32),0.25,0)))</f>
        <v>0</v>
      </c>
    </row>
    <row r="857" customFormat="false" ht="12.75" hidden="false" customHeight="false" outlineLevel="0" collapsed="false">
      <c r="B857" s="735" t="n">
        <f aca="false">IF(graph!$E$2=0,"",B856+graph!$E$32)</f>
        <v>23.3679632683974</v>
      </c>
      <c r="C857" s="805" t="e">
        <f aca="false">IF(graph!$E$2=0,20,IF(SUM(K857+L857=0),NA(),0.25))</f>
        <v>#N/A</v>
      </c>
      <c r="D857" s="321" t="e">
        <f aca="false">IF(graph!$E$2=0,20,IF(AND(B857&lt;graph!$E$10+graph!$E$32,B857&gt;graph!$E$10-graph!$E$32),0.25,NA()))</f>
        <v>#N/A</v>
      </c>
      <c r="K857" s="806" t="n">
        <f aca="false">IF(graph!$E$20=0,0,IF(graph!$E$2=0,20,IF(AND(B857&lt;graph!$E$20+graph!$E$32,B857&gt;graph!$E$20-graph!$E$32),0.25,0)))</f>
        <v>0</v>
      </c>
      <c r="L857" s="806" t="n">
        <f aca="false">IF(graph!$E$22=0,0,IF(graph!$E$2=0,20,IF(AND(B857&gt;graph!$E$22-graph!$E$32,B857&lt;graph!$E$22+graph!$E$32),0.25,0)))</f>
        <v>0</v>
      </c>
    </row>
    <row r="858" customFormat="false" ht="12.75" hidden="false" customHeight="false" outlineLevel="0" collapsed="false">
      <c r="B858" s="735" t="n">
        <f aca="false">IF(graph!$E$2=0,"",B857+graph!$E$32)</f>
        <v>23.3714550262001</v>
      </c>
      <c r="C858" s="805" t="e">
        <f aca="false">IF(graph!$E$2=0,20,IF(SUM(K858+L858=0),NA(),0.25))</f>
        <v>#N/A</v>
      </c>
      <c r="D858" s="321" t="e">
        <f aca="false">IF(graph!$E$2=0,20,IF(AND(B858&lt;graph!$E$10+graph!$E$32,B858&gt;graph!$E$10-graph!$E$32),0.25,NA()))</f>
        <v>#N/A</v>
      </c>
      <c r="K858" s="806" t="n">
        <f aca="false">IF(graph!$E$20=0,0,IF(graph!$E$2=0,20,IF(AND(B858&lt;graph!$E$20+graph!$E$32,B858&gt;graph!$E$20-graph!$E$32),0.25,0)))</f>
        <v>0</v>
      </c>
      <c r="L858" s="806" t="n">
        <f aca="false">IF(graph!$E$22=0,0,IF(graph!$E$2=0,20,IF(AND(B858&gt;graph!$E$22-graph!$E$32,B858&lt;graph!$E$22+graph!$E$32),0.25,0)))</f>
        <v>0</v>
      </c>
    </row>
    <row r="859" customFormat="false" ht="12.75" hidden="false" customHeight="false" outlineLevel="0" collapsed="false">
      <c r="B859" s="735" t="n">
        <f aca="false">IF(graph!$E$2=0,"",B858+graph!$E$32)</f>
        <v>23.3749467840028</v>
      </c>
      <c r="C859" s="805" t="e">
        <f aca="false">IF(graph!$E$2=0,20,IF(SUM(K859+L859=0),NA(),0.25))</f>
        <v>#N/A</v>
      </c>
      <c r="D859" s="321" t="e">
        <f aca="false">IF(graph!$E$2=0,20,IF(AND(B859&lt;graph!$E$10+graph!$E$32,B859&gt;graph!$E$10-graph!$E$32),0.25,NA()))</f>
        <v>#N/A</v>
      </c>
      <c r="K859" s="806" t="n">
        <f aca="false">IF(graph!$E$20=0,0,IF(graph!$E$2=0,20,IF(AND(B859&lt;graph!$E$20+graph!$E$32,B859&gt;graph!$E$20-graph!$E$32),0.25,0)))</f>
        <v>0</v>
      </c>
      <c r="L859" s="806" t="n">
        <f aca="false">IF(graph!$E$22=0,0,IF(graph!$E$2=0,20,IF(AND(B859&gt;graph!$E$22-graph!$E$32,B859&lt;graph!$E$22+graph!$E$32),0.25,0)))</f>
        <v>0</v>
      </c>
    </row>
    <row r="860" customFormat="false" ht="12.75" hidden="false" customHeight="false" outlineLevel="0" collapsed="false">
      <c r="B860" s="735" t="n">
        <f aca="false">IF(graph!$E$2=0,"",B859+graph!$E$32)</f>
        <v>23.3784385418055</v>
      </c>
      <c r="C860" s="805" t="e">
        <f aca="false">IF(graph!$E$2=0,20,IF(SUM(K860+L860=0),NA(),0.25))</f>
        <v>#N/A</v>
      </c>
      <c r="D860" s="321" t="e">
        <f aca="false">IF(graph!$E$2=0,20,IF(AND(B860&lt;graph!$E$10+graph!$E$32,B860&gt;graph!$E$10-graph!$E$32),0.25,NA()))</f>
        <v>#N/A</v>
      </c>
      <c r="K860" s="806" t="n">
        <f aca="false">IF(graph!$E$20=0,0,IF(graph!$E$2=0,20,IF(AND(B860&lt;graph!$E$20+graph!$E$32,B860&gt;graph!$E$20-graph!$E$32),0.25,0)))</f>
        <v>0</v>
      </c>
      <c r="L860" s="806" t="n">
        <f aca="false">IF(graph!$E$22=0,0,IF(graph!$E$2=0,20,IF(AND(B860&gt;graph!$E$22-graph!$E$32,B860&lt;graph!$E$22+graph!$E$32),0.25,0)))</f>
        <v>0</v>
      </c>
    </row>
    <row r="861" customFormat="false" ht="12.75" hidden="false" customHeight="false" outlineLevel="0" collapsed="false">
      <c r="B861" s="735" t="n">
        <f aca="false">IF(graph!$E$2=0,"",B860+graph!$E$32)</f>
        <v>23.3819302996083</v>
      </c>
      <c r="C861" s="805" t="e">
        <f aca="false">IF(graph!$E$2=0,20,IF(SUM(K861+L861=0),NA(),0.25))</f>
        <v>#N/A</v>
      </c>
      <c r="D861" s="321" t="e">
        <f aca="false">IF(graph!$E$2=0,20,IF(AND(B861&lt;graph!$E$10+graph!$E$32,B861&gt;graph!$E$10-graph!$E$32),0.25,NA()))</f>
        <v>#N/A</v>
      </c>
      <c r="K861" s="806" t="n">
        <f aca="false">IF(graph!$E$20=0,0,IF(graph!$E$2=0,20,IF(AND(B861&lt;graph!$E$20+graph!$E$32,B861&gt;graph!$E$20-graph!$E$32),0.25,0)))</f>
        <v>0</v>
      </c>
      <c r="L861" s="806" t="n">
        <f aca="false">IF(graph!$E$22=0,0,IF(graph!$E$2=0,20,IF(AND(B861&gt;graph!$E$22-graph!$E$32,B861&lt;graph!$E$22+graph!$E$32),0.25,0)))</f>
        <v>0</v>
      </c>
    </row>
    <row r="862" customFormat="false" ht="12.75" hidden="false" customHeight="false" outlineLevel="0" collapsed="false">
      <c r="B862" s="735" t="n">
        <f aca="false">IF(graph!$E$2=0,"",B861+graph!$E$32)</f>
        <v>23.385422057411</v>
      </c>
      <c r="C862" s="805" t="e">
        <f aca="false">IF(graph!$E$2=0,20,IF(SUM(K862+L862=0),NA(),0.25))</f>
        <v>#N/A</v>
      </c>
      <c r="D862" s="321" t="e">
        <f aca="false">IF(graph!$E$2=0,20,IF(AND(B862&lt;graph!$E$10+graph!$E$32,B862&gt;graph!$E$10-graph!$E$32),0.25,NA()))</f>
        <v>#N/A</v>
      </c>
      <c r="K862" s="806" t="n">
        <f aca="false">IF(graph!$E$20=0,0,IF(graph!$E$2=0,20,IF(AND(B862&lt;graph!$E$20+graph!$E$32,B862&gt;graph!$E$20-graph!$E$32),0.25,0)))</f>
        <v>0</v>
      </c>
      <c r="L862" s="806" t="n">
        <f aca="false">IF(graph!$E$22=0,0,IF(graph!$E$2=0,20,IF(AND(B862&gt;graph!$E$22-graph!$E$32,B862&lt;graph!$E$22+graph!$E$32),0.25,0)))</f>
        <v>0</v>
      </c>
    </row>
    <row r="863" customFormat="false" ht="12.75" hidden="false" customHeight="false" outlineLevel="0" collapsed="false">
      <c r="B863" s="735" t="n">
        <f aca="false">IF(graph!$E$2=0,"",B862+graph!$E$32)</f>
        <v>23.3889138152137</v>
      </c>
      <c r="C863" s="805" t="e">
        <f aca="false">IF(graph!$E$2=0,20,IF(SUM(K863+L863=0),NA(),0.25))</f>
        <v>#N/A</v>
      </c>
      <c r="D863" s="321" t="e">
        <f aca="false">IF(graph!$E$2=0,20,IF(AND(B863&lt;graph!$E$10+graph!$E$32,B863&gt;graph!$E$10-graph!$E$32),0.25,NA()))</f>
        <v>#N/A</v>
      </c>
      <c r="K863" s="806" t="n">
        <f aca="false">IF(graph!$E$20=0,0,IF(graph!$E$2=0,20,IF(AND(B863&lt;graph!$E$20+graph!$E$32,B863&gt;graph!$E$20-graph!$E$32),0.25,0)))</f>
        <v>0</v>
      </c>
      <c r="L863" s="806" t="n">
        <f aca="false">IF(graph!$E$22=0,0,IF(graph!$E$2=0,20,IF(AND(B863&gt;graph!$E$22-graph!$E$32,B863&lt;graph!$E$22+graph!$E$32),0.25,0)))</f>
        <v>0</v>
      </c>
    </row>
    <row r="864" customFormat="false" ht="12.75" hidden="false" customHeight="false" outlineLevel="0" collapsed="false">
      <c r="B864" s="735" t="n">
        <f aca="false">IF(graph!$E$2=0,"",B863+graph!$E$32)</f>
        <v>23.3924055730164</v>
      </c>
      <c r="C864" s="805" t="e">
        <f aca="false">IF(graph!$E$2=0,20,IF(SUM(K864+L864=0),NA(),0.25))</f>
        <v>#N/A</v>
      </c>
      <c r="D864" s="321" t="e">
        <f aca="false">IF(graph!$E$2=0,20,IF(AND(B864&lt;graph!$E$10+graph!$E$32,B864&gt;graph!$E$10-graph!$E$32),0.25,NA()))</f>
        <v>#N/A</v>
      </c>
      <c r="K864" s="806" t="n">
        <f aca="false">IF(graph!$E$20=0,0,IF(graph!$E$2=0,20,IF(AND(B864&lt;graph!$E$20+graph!$E$32,B864&gt;graph!$E$20-graph!$E$32),0.25,0)))</f>
        <v>0</v>
      </c>
      <c r="L864" s="806" t="n">
        <f aca="false">IF(graph!$E$22=0,0,IF(graph!$E$2=0,20,IF(AND(B864&gt;graph!$E$22-graph!$E$32,B864&lt;graph!$E$22+graph!$E$32),0.25,0)))</f>
        <v>0</v>
      </c>
    </row>
    <row r="865" customFormat="false" ht="12.75" hidden="false" customHeight="false" outlineLevel="0" collapsed="false">
      <c r="B865" s="735" t="n">
        <f aca="false">IF(graph!$E$2=0,"",B864+graph!$E$32)</f>
        <v>23.3958973308191</v>
      </c>
      <c r="C865" s="805" t="e">
        <f aca="false">IF(graph!$E$2=0,20,IF(SUM(K865+L865=0),NA(),0.25))</f>
        <v>#N/A</v>
      </c>
      <c r="D865" s="321" t="e">
        <f aca="false">IF(graph!$E$2=0,20,IF(AND(B865&lt;graph!$E$10+graph!$E$32,B865&gt;graph!$E$10-graph!$E$32),0.25,NA()))</f>
        <v>#N/A</v>
      </c>
      <c r="K865" s="806" t="n">
        <f aca="false">IF(graph!$E$20=0,0,IF(graph!$E$2=0,20,IF(AND(B865&lt;graph!$E$20+graph!$E$32,B865&gt;graph!$E$20-graph!$E$32),0.25,0)))</f>
        <v>0</v>
      </c>
      <c r="L865" s="806" t="n">
        <f aca="false">IF(graph!$E$22=0,0,IF(graph!$E$2=0,20,IF(AND(B865&gt;graph!$E$22-graph!$E$32,B865&lt;graph!$E$22+graph!$E$32),0.25,0)))</f>
        <v>0</v>
      </c>
    </row>
    <row r="866" customFormat="false" ht="12.75" hidden="false" customHeight="false" outlineLevel="0" collapsed="false">
      <c r="B866" s="735" t="n">
        <f aca="false">IF(graph!$E$2=0,"",B865+graph!$E$32)</f>
        <v>23.3993890886218</v>
      </c>
      <c r="C866" s="805" t="e">
        <f aca="false">IF(graph!$E$2=0,20,IF(SUM(K866+L866=0),NA(),0.25))</f>
        <v>#N/A</v>
      </c>
      <c r="D866" s="321" t="e">
        <f aca="false">IF(graph!$E$2=0,20,IF(AND(B866&lt;graph!$E$10+graph!$E$32,B866&gt;graph!$E$10-graph!$E$32),0.25,NA()))</f>
        <v>#N/A</v>
      </c>
      <c r="K866" s="806" t="n">
        <f aca="false">IF(graph!$E$20=0,0,IF(graph!$E$2=0,20,IF(AND(B866&lt;graph!$E$20+graph!$E$32,B866&gt;graph!$E$20-graph!$E$32),0.25,0)))</f>
        <v>0</v>
      </c>
      <c r="L866" s="806" t="n">
        <f aca="false">IF(graph!$E$22=0,0,IF(graph!$E$2=0,20,IF(AND(B866&gt;graph!$E$22-graph!$E$32,B866&lt;graph!$E$22+graph!$E$32),0.25,0)))</f>
        <v>0</v>
      </c>
    </row>
    <row r="867" customFormat="false" ht="12.75" hidden="false" customHeight="false" outlineLevel="0" collapsed="false">
      <c r="B867" s="735" t="n">
        <f aca="false">IF(graph!$E$2=0,"",B866+graph!$E$32)</f>
        <v>23.4028808464245</v>
      </c>
      <c r="C867" s="805" t="e">
        <f aca="false">IF(graph!$E$2=0,20,IF(SUM(K867+L867=0),NA(),0.25))</f>
        <v>#N/A</v>
      </c>
      <c r="D867" s="321" t="e">
        <f aca="false">IF(graph!$E$2=0,20,IF(AND(B867&lt;graph!$E$10+graph!$E$32,B867&gt;graph!$E$10-graph!$E$32),0.25,NA()))</f>
        <v>#N/A</v>
      </c>
      <c r="K867" s="806" t="n">
        <f aca="false">IF(graph!$E$20=0,0,IF(graph!$E$2=0,20,IF(AND(B867&lt;graph!$E$20+graph!$E$32,B867&gt;graph!$E$20-graph!$E$32),0.25,0)))</f>
        <v>0</v>
      </c>
      <c r="L867" s="806" t="n">
        <f aca="false">IF(graph!$E$22=0,0,IF(graph!$E$2=0,20,IF(AND(B867&gt;graph!$E$22-graph!$E$32,B867&lt;graph!$E$22+graph!$E$32),0.25,0)))</f>
        <v>0</v>
      </c>
    </row>
    <row r="868" customFormat="false" ht="12.75" hidden="false" customHeight="false" outlineLevel="0" collapsed="false">
      <c r="B868" s="735" t="n">
        <f aca="false">IF(graph!$E$2=0,"",B867+graph!$E$32)</f>
        <v>23.4063726042272</v>
      </c>
      <c r="C868" s="805" t="e">
        <f aca="false">IF(graph!$E$2=0,20,IF(SUM(K868+L868=0),NA(),0.25))</f>
        <v>#N/A</v>
      </c>
      <c r="D868" s="321" t="e">
        <f aca="false">IF(graph!$E$2=0,20,IF(AND(B868&lt;graph!$E$10+graph!$E$32,B868&gt;graph!$E$10-graph!$E$32),0.25,NA()))</f>
        <v>#N/A</v>
      </c>
      <c r="K868" s="806" t="n">
        <f aca="false">IF(graph!$E$20=0,0,IF(graph!$E$2=0,20,IF(AND(B868&lt;graph!$E$20+graph!$E$32,B868&gt;graph!$E$20-graph!$E$32),0.25,0)))</f>
        <v>0</v>
      </c>
      <c r="L868" s="806" t="n">
        <f aca="false">IF(graph!$E$22=0,0,IF(graph!$E$2=0,20,IF(AND(B868&gt;graph!$E$22-graph!$E$32,B868&lt;graph!$E$22+graph!$E$32),0.25,0)))</f>
        <v>0</v>
      </c>
    </row>
    <row r="869" customFormat="false" ht="12.75" hidden="false" customHeight="false" outlineLevel="0" collapsed="false">
      <c r="B869" s="735" t="n">
        <f aca="false">IF(graph!$E$2=0,"",B868+graph!$E$32)</f>
        <v>23.4098643620299</v>
      </c>
      <c r="C869" s="805" t="e">
        <f aca="false">IF(graph!$E$2=0,20,IF(SUM(K869+L869=0),NA(),0.25))</f>
        <v>#N/A</v>
      </c>
      <c r="D869" s="321" t="e">
        <f aca="false">IF(graph!$E$2=0,20,IF(AND(B869&lt;graph!$E$10+graph!$E$32,B869&gt;graph!$E$10-graph!$E$32),0.25,NA()))</f>
        <v>#N/A</v>
      </c>
      <c r="K869" s="806" t="n">
        <f aca="false">IF(graph!$E$20=0,0,IF(graph!$E$2=0,20,IF(AND(B869&lt;graph!$E$20+graph!$E$32,B869&gt;graph!$E$20-graph!$E$32),0.25,0)))</f>
        <v>0</v>
      </c>
      <c r="L869" s="806" t="n">
        <f aca="false">IF(graph!$E$22=0,0,IF(graph!$E$2=0,20,IF(AND(B869&gt;graph!$E$22-graph!$E$32,B869&lt;graph!$E$22+graph!$E$32),0.25,0)))</f>
        <v>0</v>
      </c>
    </row>
    <row r="870" customFormat="false" ht="12.75" hidden="false" customHeight="false" outlineLevel="0" collapsed="false">
      <c r="B870" s="735" t="n">
        <f aca="false">IF(graph!$E$2=0,"",B869+graph!$E$32)</f>
        <v>23.4133561198326</v>
      </c>
      <c r="C870" s="805" t="e">
        <f aca="false">IF(graph!$E$2=0,20,IF(SUM(K870+L870=0),NA(),0.25))</f>
        <v>#N/A</v>
      </c>
      <c r="D870" s="321" t="e">
        <f aca="false">IF(graph!$E$2=0,20,IF(AND(B870&lt;graph!$E$10+graph!$E$32,B870&gt;graph!$E$10-graph!$E$32),0.25,NA()))</f>
        <v>#N/A</v>
      </c>
      <c r="K870" s="806" t="n">
        <f aca="false">IF(graph!$E$20=0,0,IF(graph!$E$2=0,20,IF(AND(B870&lt;graph!$E$20+graph!$E$32,B870&gt;graph!$E$20-graph!$E$32),0.25,0)))</f>
        <v>0</v>
      </c>
      <c r="L870" s="806" t="n">
        <f aca="false">IF(graph!$E$22=0,0,IF(graph!$E$2=0,20,IF(AND(B870&gt;graph!$E$22-graph!$E$32,B870&lt;graph!$E$22+graph!$E$32),0.25,0)))</f>
        <v>0</v>
      </c>
    </row>
    <row r="871" customFormat="false" ht="12.75" hidden="false" customHeight="false" outlineLevel="0" collapsed="false">
      <c r="B871" s="735" t="n">
        <f aca="false">IF(graph!$E$2=0,"",B870+graph!$E$32)</f>
        <v>23.4168478776353</v>
      </c>
      <c r="C871" s="805" t="e">
        <f aca="false">IF(graph!$E$2=0,20,IF(SUM(K871+L871=0),NA(),0.25))</f>
        <v>#N/A</v>
      </c>
      <c r="D871" s="321" t="e">
        <f aca="false">IF(graph!$E$2=0,20,IF(AND(B871&lt;graph!$E$10+graph!$E$32,B871&gt;graph!$E$10-graph!$E$32),0.25,NA()))</f>
        <v>#N/A</v>
      </c>
      <c r="K871" s="806" t="n">
        <f aca="false">IF(graph!$E$20=0,0,IF(graph!$E$2=0,20,IF(AND(B871&lt;graph!$E$20+graph!$E$32,B871&gt;graph!$E$20-graph!$E$32),0.25,0)))</f>
        <v>0</v>
      </c>
      <c r="L871" s="806" t="n">
        <f aca="false">IF(graph!$E$22=0,0,IF(graph!$E$2=0,20,IF(AND(B871&gt;graph!$E$22-graph!$E$32,B871&lt;graph!$E$22+graph!$E$32),0.25,0)))</f>
        <v>0</v>
      </c>
    </row>
    <row r="872" customFormat="false" ht="12.75" hidden="false" customHeight="false" outlineLevel="0" collapsed="false">
      <c r="B872" s="735" t="n">
        <f aca="false">IF(graph!$E$2=0,"",B871+graph!$E$32)</f>
        <v>23.420339635438</v>
      </c>
      <c r="C872" s="805" t="e">
        <f aca="false">IF(graph!$E$2=0,20,IF(SUM(K872+L872=0),NA(),0.25))</f>
        <v>#N/A</v>
      </c>
      <c r="D872" s="321" t="e">
        <f aca="false">IF(graph!$E$2=0,20,IF(AND(B872&lt;graph!$E$10+graph!$E$32,B872&gt;graph!$E$10-graph!$E$32),0.25,NA()))</f>
        <v>#N/A</v>
      </c>
      <c r="K872" s="806" t="n">
        <f aca="false">IF(graph!$E$20=0,0,IF(graph!$E$2=0,20,IF(AND(B872&lt;graph!$E$20+graph!$E$32,B872&gt;graph!$E$20-graph!$E$32),0.25,0)))</f>
        <v>0</v>
      </c>
      <c r="L872" s="806" t="n">
        <f aca="false">IF(graph!$E$22=0,0,IF(graph!$E$2=0,20,IF(AND(B872&gt;graph!$E$22-graph!$E$32,B872&lt;graph!$E$22+graph!$E$32),0.25,0)))</f>
        <v>0</v>
      </c>
    </row>
    <row r="873" customFormat="false" ht="12.75" hidden="false" customHeight="false" outlineLevel="0" collapsed="false">
      <c r="B873" s="735" t="n">
        <f aca="false">IF(graph!$E$2=0,"",B872+graph!$E$32)</f>
        <v>23.4238313932407</v>
      </c>
      <c r="C873" s="805" t="e">
        <f aca="false">IF(graph!$E$2=0,20,IF(SUM(K873+L873=0),NA(),0.25))</f>
        <v>#N/A</v>
      </c>
      <c r="D873" s="321" t="e">
        <f aca="false">IF(graph!$E$2=0,20,IF(AND(B873&lt;graph!$E$10+graph!$E$32,B873&gt;graph!$E$10-graph!$E$32),0.25,NA()))</f>
        <v>#N/A</v>
      </c>
      <c r="K873" s="806" t="n">
        <f aca="false">IF(graph!$E$20=0,0,IF(graph!$E$2=0,20,IF(AND(B873&lt;graph!$E$20+graph!$E$32,B873&gt;graph!$E$20-graph!$E$32),0.25,0)))</f>
        <v>0</v>
      </c>
      <c r="L873" s="806" t="n">
        <f aca="false">IF(graph!$E$22=0,0,IF(graph!$E$2=0,20,IF(AND(B873&gt;graph!$E$22-graph!$E$32,B873&lt;graph!$E$22+graph!$E$32),0.25,0)))</f>
        <v>0</v>
      </c>
    </row>
    <row r="874" customFormat="false" ht="12.75" hidden="false" customHeight="false" outlineLevel="0" collapsed="false">
      <c r="B874" s="735" t="n">
        <f aca="false">IF(graph!$E$2=0,"",B873+graph!$E$32)</f>
        <v>23.4273231510434</v>
      </c>
      <c r="C874" s="805" t="e">
        <f aca="false">IF(graph!$E$2=0,20,IF(SUM(K874+L874=0),NA(),0.25))</f>
        <v>#N/A</v>
      </c>
      <c r="D874" s="321" t="e">
        <f aca="false">IF(graph!$E$2=0,20,IF(AND(B874&lt;graph!$E$10+graph!$E$32,B874&gt;graph!$E$10-graph!$E$32),0.25,NA()))</f>
        <v>#N/A</v>
      </c>
      <c r="K874" s="806" t="n">
        <f aca="false">IF(graph!$E$20=0,0,IF(graph!$E$2=0,20,IF(AND(B874&lt;graph!$E$20+graph!$E$32,B874&gt;graph!$E$20-graph!$E$32),0.25,0)))</f>
        <v>0</v>
      </c>
      <c r="L874" s="806" t="n">
        <f aca="false">IF(graph!$E$22=0,0,IF(graph!$E$2=0,20,IF(AND(B874&gt;graph!$E$22-graph!$E$32,B874&lt;graph!$E$22+graph!$E$32),0.25,0)))</f>
        <v>0</v>
      </c>
    </row>
    <row r="875" customFormat="false" ht="12.75" hidden="false" customHeight="false" outlineLevel="0" collapsed="false">
      <c r="B875" s="735" t="n">
        <f aca="false">IF(graph!$E$2=0,"",B874+graph!$E$32)</f>
        <v>23.4308149088461</v>
      </c>
      <c r="C875" s="805" t="e">
        <f aca="false">IF(graph!$E$2=0,20,IF(SUM(K875+L875=0),NA(),0.25))</f>
        <v>#N/A</v>
      </c>
      <c r="D875" s="321" t="e">
        <f aca="false">IF(graph!$E$2=0,20,IF(AND(B875&lt;graph!$E$10+graph!$E$32,B875&gt;graph!$E$10-graph!$E$32),0.25,NA()))</f>
        <v>#N/A</v>
      </c>
      <c r="K875" s="806" t="n">
        <f aca="false">IF(graph!$E$20=0,0,IF(graph!$E$2=0,20,IF(AND(B875&lt;graph!$E$20+graph!$E$32,B875&gt;graph!$E$20-graph!$E$32),0.25,0)))</f>
        <v>0</v>
      </c>
      <c r="L875" s="806" t="n">
        <f aca="false">IF(graph!$E$22=0,0,IF(graph!$E$2=0,20,IF(AND(B875&gt;graph!$E$22-graph!$E$32,B875&lt;graph!$E$22+graph!$E$32),0.25,0)))</f>
        <v>0</v>
      </c>
    </row>
    <row r="876" customFormat="false" ht="12.75" hidden="false" customHeight="false" outlineLevel="0" collapsed="false">
      <c r="B876" s="735" t="n">
        <f aca="false">IF(graph!$E$2=0,"",B875+graph!$E$32)</f>
        <v>23.4343066666488</v>
      </c>
      <c r="C876" s="805" t="e">
        <f aca="false">IF(graph!$E$2=0,20,IF(SUM(K876+L876=0),NA(),0.25))</f>
        <v>#N/A</v>
      </c>
      <c r="D876" s="321" t="e">
        <f aca="false">IF(graph!$E$2=0,20,IF(AND(B876&lt;graph!$E$10+graph!$E$32,B876&gt;graph!$E$10-graph!$E$32),0.25,NA()))</f>
        <v>#N/A</v>
      </c>
      <c r="K876" s="806" t="n">
        <f aca="false">IF(graph!$E$20=0,0,IF(graph!$E$2=0,20,IF(AND(B876&lt;graph!$E$20+graph!$E$32,B876&gt;graph!$E$20-graph!$E$32),0.25,0)))</f>
        <v>0</v>
      </c>
      <c r="L876" s="806" t="n">
        <f aca="false">IF(graph!$E$22=0,0,IF(graph!$E$2=0,20,IF(AND(B876&gt;graph!$E$22-graph!$E$32,B876&lt;graph!$E$22+graph!$E$32),0.25,0)))</f>
        <v>0</v>
      </c>
    </row>
    <row r="877" customFormat="false" ht="12.75" hidden="false" customHeight="false" outlineLevel="0" collapsed="false">
      <c r="B877" s="735" t="n">
        <f aca="false">IF(graph!$E$2=0,"",B876+graph!$E$32)</f>
        <v>23.4377984244515</v>
      </c>
      <c r="C877" s="805" t="e">
        <f aca="false">IF(graph!$E$2=0,20,IF(SUM(K877+L877=0),NA(),0.25))</f>
        <v>#N/A</v>
      </c>
      <c r="D877" s="321" t="e">
        <f aca="false">IF(graph!$E$2=0,20,IF(AND(B877&lt;graph!$E$10+graph!$E$32,B877&gt;graph!$E$10-graph!$E$32),0.25,NA()))</f>
        <v>#N/A</v>
      </c>
      <c r="K877" s="806" t="n">
        <f aca="false">IF(graph!$E$20=0,0,IF(graph!$E$2=0,20,IF(AND(B877&lt;graph!$E$20+graph!$E$32,B877&gt;graph!$E$20-graph!$E$32),0.25,0)))</f>
        <v>0</v>
      </c>
      <c r="L877" s="806" t="n">
        <f aca="false">IF(graph!$E$22=0,0,IF(graph!$E$2=0,20,IF(AND(B877&gt;graph!$E$22-graph!$E$32,B877&lt;graph!$E$22+graph!$E$32),0.25,0)))</f>
        <v>0</v>
      </c>
    </row>
    <row r="878" customFormat="false" ht="12.75" hidden="false" customHeight="false" outlineLevel="0" collapsed="false">
      <c r="B878" s="735" t="n">
        <f aca="false">IF(graph!$E$2=0,"",B877+graph!$E$32)</f>
        <v>23.4412901822542</v>
      </c>
      <c r="C878" s="805" t="e">
        <f aca="false">IF(graph!$E$2=0,20,IF(SUM(K878+L878=0),NA(),0.25))</f>
        <v>#N/A</v>
      </c>
      <c r="D878" s="321" t="e">
        <f aca="false">IF(graph!$E$2=0,20,IF(AND(B878&lt;graph!$E$10+graph!$E$32,B878&gt;graph!$E$10-graph!$E$32),0.25,NA()))</f>
        <v>#N/A</v>
      </c>
      <c r="K878" s="806" t="n">
        <f aca="false">IF(graph!$E$20=0,0,IF(graph!$E$2=0,20,IF(AND(B878&lt;graph!$E$20+graph!$E$32,B878&gt;graph!$E$20-graph!$E$32),0.25,0)))</f>
        <v>0</v>
      </c>
      <c r="L878" s="806" t="n">
        <f aca="false">IF(graph!$E$22=0,0,IF(graph!$E$2=0,20,IF(AND(B878&gt;graph!$E$22-graph!$E$32,B878&lt;graph!$E$22+graph!$E$32),0.25,0)))</f>
        <v>0</v>
      </c>
    </row>
    <row r="879" customFormat="false" ht="12.75" hidden="false" customHeight="false" outlineLevel="0" collapsed="false">
      <c r="B879" s="735" t="n">
        <f aca="false">IF(graph!$E$2=0,"",B878+graph!$E$32)</f>
        <v>23.4447819400569</v>
      </c>
      <c r="C879" s="805" t="e">
        <f aca="false">IF(graph!$E$2=0,20,IF(SUM(K879+L879=0),NA(),0.25))</f>
        <v>#N/A</v>
      </c>
      <c r="D879" s="321" t="e">
        <f aca="false">IF(graph!$E$2=0,20,IF(AND(B879&lt;graph!$E$10+graph!$E$32,B879&gt;graph!$E$10-graph!$E$32),0.25,NA()))</f>
        <v>#N/A</v>
      </c>
      <c r="K879" s="806" t="n">
        <f aca="false">IF(graph!$E$20=0,0,IF(graph!$E$2=0,20,IF(AND(B879&lt;graph!$E$20+graph!$E$32,B879&gt;graph!$E$20-graph!$E$32),0.25,0)))</f>
        <v>0</v>
      </c>
      <c r="L879" s="806" t="n">
        <f aca="false">IF(graph!$E$22=0,0,IF(graph!$E$2=0,20,IF(AND(B879&gt;graph!$E$22-graph!$E$32,B879&lt;graph!$E$22+graph!$E$32),0.25,0)))</f>
        <v>0</v>
      </c>
    </row>
    <row r="880" customFormat="false" ht="12.75" hidden="false" customHeight="false" outlineLevel="0" collapsed="false">
      <c r="B880" s="735" t="n">
        <f aca="false">IF(graph!$E$2=0,"",B879+graph!$E$32)</f>
        <v>23.4482736978596</v>
      </c>
      <c r="C880" s="805" t="e">
        <f aca="false">IF(graph!$E$2=0,20,IF(SUM(K880+L880=0),NA(),0.25))</f>
        <v>#N/A</v>
      </c>
      <c r="D880" s="321" t="e">
        <f aca="false">IF(graph!$E$2=0,20,IF(AND(B880&lt;graph!$E$10+graph!$E$32,B880&gt;graph!$E$10-graph!$E$32),0.25,NA()))</f>
        <v>#N/A</v>
      </c>
      <c r="K880" s="806" t="n">
        <f aca="false">IF(graph!$E$20=0,0,IF(graph!$E$2=0,20,IF(AND(B880&lt;graph!$E$20+graph!$E$32,B880&gt;graph!$E$20-graph!$E$32),0.25,0)))</f>
        <v>0</v>
      </c>
      <c r="L880" s="806" t="n">
        <f aca="false">IF(graph!$E$22=0,0,IF(graph!$E$2=0,20,IF(AND(B880&gt;graph!$E$22-graph!$E$32,B880&lt;graph!$E$22+graph!$E$32),0.25,0)))</f>
        <v>0</v>
      </c>
    </row>
    <row r="881" customFormat="false" ht="12.75" hidden="false" customHeight="false" outlineLevel="0" collapsed="false">
      <c r="B881" s="735" t="n">
        <f aca="false">IF(graph!$E$2=0,"",B880+graph!$E$32)</f>
        <v>23.4517654556623</v>
      </c>
      <c r="C881" s="805" t="e">
        <f aca="false">IF(graph!$E$2=0,20,IF(SUM(K881+L881=0),NA(),0.25))</f>
        <v>#N/A</v>
      </c>
      <c r="D881" s="321" t="e">
        <f aca="false">IF(graph!$E$2=0,20,IF(AND(B881&lt;graph!$E$10+graph!$E$32,B881&gt;graph!$E$10-graph!$E$32),0.25,NA()))</f>
        <v>#N/A</v>
      </c>
      <c r="K881" s="806" t="n">
        <f aca="false">IF(graph!$E$20=0,0,IF(graph!$E$2=0,20,IF(AND(B881&lt;graph!$E$20+graph!$E$32,B881&gt;graph!$E$20-graph!$E$32),0.25,0)))</f>
        <v>0</v>
      </c>
      <c r="L881" s="806" t="n">
        <f aca="false">IF(graph!$E$22=0,0,IF(graph!$E$2=0,20,IF(AND(B881&gt;graph!$E$22-graph!$E$32,B881&lt;graph!$E$22+graph!$E$32),0.25,0)))</f>
        <v>0</v>
      </c>
    </row>
    <row r="882" customFormat="false" ht="12.75" hidden="false" customHeight="false" outlineLevel="0" collapsed="false">
      <c r="B882" s="735" t="n">
        <f aca="false">IF(graph!$E$2=0,"",B881+graph!$E$32)</f>
        <v>23.455257213465</v>
      </c>
      <c r="C882" s="805" t="e">
        <f aca="false">IF(graph!$E$2=0,20,IF(SUM(K882+L882=0),NA(),0.25))</f>
        <v>#N/A</v>
      </c>
      <c r="D882" s="321" t="e">
        <f aca="false">IF(graph!$E$2=0,20,IF(AND(B882&lt;graph!$E$10+graph!$E$32,B882&gt;graph!$E$10-graph!$E$32),0.25,NA()))</f>
        <v>#N/A</v>
      </c>
      <c r="K882" s="806" t="n">
        <f aca="false">IF(graph!$E$20=0,0,IF(graph!$E$2=0,20,IF(AND(B882&lt;graph!$E$20+graph!$E$32,B882&gt;graph!$E$20-graph!$E$32),0.25,0)))</f>
        <v>0</v>
      </c>
      <c r="L882" s="806" t="n">
        <f aca="false">IF(graph!$E$22=0,0,IF(graph!$E$2=0,20,IF(AND(B882&gt;graph!$E$22-graph!$E$32,B882&lt;graph!$E$22+graph!$E$32),0.25,0)))</f>
        <v>0</v>
      </c>
    </row>
    <row r="883" customFormat="false" ht="12.75" hidden="false" customHeight="false" outlineLevel="0" collapsed="false">
      <c r="B883" s="735" t="n">
        <f aca="false">IF(graph!$E$2=0,"",B882+graph!$E$32)</f>
        <v>23.4587489712677</v>
      </c>
      <c r="C883" s="805" t="e">
        <f aca="false">IF(graph!$E$2=0,20,IF(SUM(K883+L883=0),NA(),0.25))</f>
        <v>#N/A</v>
      </c>
      <c r="D883" s="321" t="e">
        <f aca="false">IF(graph!$E$2=0,20,IF(AND(B883&lt;graph!$E$10+graph!$E$32,B883&gt;graph!$E$10-graph!$E$32),0.25,NA()))</f>
        <v>#N/A</v>
      </c>
      <c r="K883" s="806" t="n">
        <f aca="false">IF(graph!$E$20=0,0,IF(graph!$E$2=0,20,IF(AND(B883&lt;graph!$E$20+graph!$E$32,B883&gt;graph!$E$20-graph!$E$32),0.25,0)))</f>
        <v>0</v>
      </c>
      <c r="L883" s="806" t="n">
        <f aca="false">IF(graph!$E$22=0,0,IF(graph!$E$2=0,20,IF(AND(B883&gt;graph!$E$22-graph!$E$32,B883&lt;graph!$E$22+graph!$E$32),0.25,0)))</f>
        <v>0</v>
      </c>
    </row>
    <row r="884" customFormat="false" ht="12.75" hidden="false" customHeight="false" outlineLevel="0" collapsed="false">
      <c r="B884" s="735" t="n">
        <f aca="false">IF(graph!$E$2=0,"",B883+graph!$E$32)</f>
        <v>23.4622407290704</v>
      </c>
      <c r="C884" s="805" t="e">
        <f aca="false">IF(graph!$E$2=0,20,IF(SUM(K884+L884=0),NA(),0.25))</f>
        <v>#N/A</v>
      </c>
      <c r="D884" s="321" t="e">
        <f aca="false">IF(graph!$E$2=0,20,IF(AND(B884&lt;graph!$E$10+graph!$E$32,B884&gt;graph!$E$10-graph!$E$32),0.25,NA()))</f>
        <v>#N/A</v>
      </c>
      <c r="K884" s="806" t="n">
        <f aca="false">IF(graph!$E$20=0,0,IF(graph!$E$2=0,20,IF(AND(B884&lt;graph!$E$20+graph!$E$32,B884&gt;graph!$E$20-graph!$E$32),0.25,0)))</f>
        <v>0</v>
      </c>
      <c r="L884" s="806" t="n">
        <f aca="false">IF(graph!$E$22=0,0,IF(graph!$E$2=0,20,IF(AND(B884&gt;graph!$E$22-graph!$E$32,B884&lt;graph!$E$22+graph!$E$32),0.25,0)))</f>
        <v>0</v>
      </c>
    </row>
    <row r="885" customFormat="false" ht="12.75" hidden="false" customHeight="false" outlineLevel="0" collapsed="false">
      <c r="B885" s="735" t="n">
        <f aca="false">IF(graph!$E$2=0,"",B884+graph!$E$32)</f>
        <v>23.4657324868731</v>
      </c>
      <c r="C885" s="805" t="e">
        <f aca="false">IF(graph!$E$2=0,20,IF(SUM(K885+L885=0),NA(),0.25))</f>
        <v>#N/A</v>
      </c>
      <c r="D885" s="321" t="e">
        <f aca="false">IF(graph!$E$2=0,20,IF(AND(B885&lt;graph!$E$10+graph!$E$32,B885&gt;graph!$E$10-graph!$E$32),0.25,NA()))</f>
        <v>#N/A</v>
      </c>
      <c r="K885" s="806" t="n">
        <f aca="false">IF(graph!$E$20=0,0,IF(graph!$E$2=0,20,IF(AND(B885&lt;graph!$E$20+graph!$E$32,B885&gt;graph!$E$20-graph!$E$32),0.25,0)))</f>
        <v>0</v>
      </c>
      <c r="L885" s="806" t="n">
        <f aca="false">IF(graph!$E$22=0,0,IF(graph!$E$2=0,20,IF(AND(B885&gt;graph!$E$22-graph!$E$32,B885&lt;graph!$E$22+graph!$E$32),0.25,0)))</f>
        <v>0</v>
      </c>
    </row>
    <row r="886" customFormat="false" ht="12.75" hidden="false" customHeight="false" outlineLevel="0" collapsed="false">
      <c r="B886" s="735" t="n">
        <f aca="false">IF(graph!$E$2=0,"",B885+graph!$E$32)</f>
        <v>23.4692242446758</v>
      </c>
      <c r="C886" s="805" t="e">
        <f aca="false">IF(graph!$E$2=0,20,IF(SUM(K886+L886=0),NA(),0.25))</f>
        <v>#N/A</v>
      </c>
      <c r="D886" s="321" t="e">
        <f aca="false">IF(graph!$E$2=0,20,IF(AND(B886&lt;graph!$E$10+graph!$E$32,B886&gt;graph!$E$10-graph!$E$32),0.25,NA()))</f>
        <v>#N/A</v>
      </c>
      <c r="K886" s="806" t="n">
        <f aca="false">IF(graph!$E$20=0,0,IF(graph!$E$2=0,20,IF(AND(B886&lt;graph!$E$20+graph!$E$32,B886&gt;graph!$E$20-graph!$E$32),0.25,0)))</f>
        <v>0</v>
      </c>
      <c r="L886" s="806" t="n">
        <f aca="false">IF(graph!$E$22=0,0,IF(graph!$E$2=0,20,IF(AND(B886&gt;graph!$E$22-graph!$E$32,B886&lt;graph!$E$22+graph!$E$32),0.25,0)))</f>
        <v>0</v>
      </c>
    </row>
    <row r="887" customFormat="false" ht="12.75" hidden="false" customHeight="false" outlineLevel="0" collapsed="false">
      <c r="B887" s="735" t="n">
        <f aca="false">IF(graph!$E$2=0,"",B886+graph!$E$32)</f>
        <v>23.4727160024785</v>
      </c>
      <c r="C887" s="805" t="e">
        <f aca="false">IF(graph!$E$2=0,20,IF(SUM(K887+L887=0),NA(),0.25))</f>
        <v>#N/A</v>
      </c>
      <c r="D887" s="321" t="e">
        <f aca="false">IF(graph!$E$2=0,20,IF(AND(B887&lt;graph!$E$10+graph!$E$32,B887&gt;graph!$E$10-graph!$E$32),0.25,NA()))</f>
        <v>#N/A</v>
      </c>
      <c r="K887" s="806" t="n">
        <f aca="false">IF(graph!$E$20=0,0,IF(graph!$E$2=0,20,IF(AND(B887&lt;graph!$E$20+graph!$E$32,B887&gt;graph!$E$20-graph!$E$32),0.25,0)))</f>
        <v>0</v>
      </c>
      <c r="L887" s="806" t="n">
        <f aca="false">IF(graph!$E$22=0,0,IF(graph!$E$2=0,20,IF(AND(B887&gt;graph!$E$22-graph!$E$32,B887&lt;graph!$E$22+graph!$E$32),0.25,0)))</f>
        <v>0</v>
      </c>
    </row>
    <row r="888" customFormat="false" ht="12.75" hidden="false" customHeight="false" outlineLevel="0" collapsed="false">
      <c r="B888" s="735" t="n">
        <f aca="false">IF(graph!$E$2=0,"",B887+graph!$E$32)</f>
        <v>23.4762077602812</v>
      </c>
      <c r="C888" s="805" t="e">
        <f aca="false">IF(graph!$E$2=0,20,IF(SUM(K888+L888=0),NA(),0.25))</f>
        <v>#N/A</v>
      </c>
      <c r="D888" s="321" t="e">
        <f aca="false">IF(graph!$E$2=0,20,IF(AND(B888&lt;graph!$E$10+graph!$E$32,B888&gt;graph!$E$10-graph!$E$32),0.25,NA()))</f>
        <v>#N/A</v>
      </c>
      <c r="K888" s="806" t="n">
        <f aca="false">IF(graph!$E$20=0,0,IF(graph!$E$2=0,20,IF(AND(B888&lt;graph!$E$20+graph!$E$32,B888&gt;graph!$E$20-graph!$E$32),0.25,0)))</f>
        <v>0</v>
      </c>
      <c r="L888" s="806" t="n">
        <f aca="false">IF(graph!$E$22=0,0,IF(graph!$E$2=0,20,IF(AND(B888&gt;graph!$E$22-graph!$E$32,B888&lt;graph!$E$22+graph!$E$32),0.25,0)))</f>
        <v>0</v>
      </c>
    </row>
    <row r="889" customFormat="false" ht="12.75" hidden="false" customHeight="false" outlineLevel="0" collapsed="false">
      <c r="B889" s="735" t="n">
        <f aca="false">IF(graph!$E$2=0,"",B888+graph!$E$32)</f>
        <v>23.4796995180839</v>
      </c>
      <c r="C889" s="805" t="e">
        <f aca="false">IF(graph!$E$2=0,20,IF(SUM(K889+L889=0),NA(),0.25))</f>
        <v>#N/A</v>
      </c>
      <c r="D889" s="321" t="e">
        <f aca="false">IF(graph!$E$2=0,20,IF(AND(B889&lt;graph!$E$10+graph!$E$32,B889&gt;graph!$E$10-graph!$E$32),0.25,NA()))</f>
        <v>#N/A</v>
      </c>
      <c r="K889" s="806" t="n">
        <f aca="false">IF(graph!$E$20=0,0,IF(graph!$E$2=0,20,IF(AND(B889&lt;graph!$E$20+graph!$E$32,B889&gt;graph!$E$20-graph!$E$32),0.25,0)))</f>
        <v>0</v>
      </c>
      <c r="L889" s="806" t="n">
        <f aca="false">IF(graph!$E$22=0,0,IF(graph!$E$2=0,20,IF(AND(B889&gt;graph!$E$22-graph!$E$32,B889&lt;graph!$E$22+graph!$E$32),0.25,0)))</f>
        <v>0</v>
      </c>
    </row>
    <row r="890" customFormat="false" ht="12.75" hidden="false" customHeight="false" outlineLevel="0" collapsed="false">
      <c r="B890" s="735" t="n">
        <f aca="false">IF(graph!$E$2=0,"",B889+graph!$E$32)</f>
        <v>23.4831912758866</v>
      </c>
      <c r="C890" s="805" t="e">
        <f aca="false">IF(graph!$E$2=0,20,IF(SUM(K890+L890=0),NA(),0.25))</f>
        <v>#N/A</v>
      </c>
      <c r="D890" s="321" t="e">
        <f aca="false">IF(graph!$E$2=0,20,IF(AND(B890&lt;graph!$E$10+graph!$E$32,B890&gt;graph!$E$10-graph!$E$32),0.25,NA()))</f>
        <v>#N/A</v>
      </c>
      <c r="K890" s="806" t="n">
        <f aca="false">IF(graph!$E$20=0,0,IF(graph!$E$2=0,20,IF(AND(B890&lt;graph!$E$20+graph!$E$32,B890&gt;graph!$E$20-graph!$E$32),0.25,0)))</f>
        <v>0</v>
      </c>
      <c r="L890" s="806" t="n">
        <f aca="false">IF(graph!$E$22=0,0,IF(graph!$E$2=0,20,IF(AND(B890&gt;graph!$E$22-graph!$E$32,B890&lt;graph!$E$22+graph!$E$32),0.25,0)))</f>
        <v>0</v>
      </c>
    </row>
    <row r="891" customFormat="false" ht="12.75" hidden="false" customHeight="false" outlineLevel="0" collapsed="false">
      <c r="B891" s="735" t="n">
        <f aca="false">IF(graph!$E$2=0,"",B890+graph!$E$32)</f>
        <v>23.4866830336893</v>
      </c>
      <c r="C891" s="805" t="e">
        <f aca="false">IF(graph!$E$2=0,20,IF(SUM(K891+L891=0),NA(),0.25))</f>
        <v>#N/A</v>
      </c>
      <c r="D891" s="321" t="e">
        <f aca="false">IF(graph!$E$2=0,20,IF(AND(B891&lt;graph!$E$10+graph!$E$32,B891&gt;graph!$E$10-graph!$E$32),0.25,NA()))</f>
        <v>#N/A</v>
      </c>
      <c r="K891" s="806" t="n">
        <f aca="false">IF(graph!$E$20=0,0,IF(graph!$E$2=0,20,IF(AND(B891&lt;graph!$E$20+graph!$E$32,B891&gt;graph!$E$20-graph!$E$32),0.25,0)))</f>
        <v>0</v>
      </c>
      <c r="L891" s="806" t="n">
        <f aca="false">IF(graph!$E$22=0,0,IF(graph!$E$2=0,20,IF(AND(B891&gt;graph!$E$22-graph!$E$32,B891&lt;graph!$E$22+graph!$E$32),0.25,0)))</f>
        <v>0</v>
      </c>
    </row>
    <row r="892" customFormat="false" ht="12.75" hidden="false" customHeight="false" outlineLevel="0" collapsed="false">
      <c r="B892" s="735" t="n">
        <f aca="false">IF(graph!$E$2=0,"",B891+graph!$E$32)</f>
        <v>23.490174791492</v>
      </c>
      <c r="C892" s="805" t="e">
        <f aca="false">IF(graph!$E$2=0,20,IF(SUM(K892+L892=0),NA(),0.25))</f>
        <v>#N/A</v>
      </c>
      <c r="D892" s="321" t="e">
        <f aca="false">IF(graph!$E$2=0,20,IF(AND(B892&lt;graph!$E$10+graph!$E$32,B892&gt;graph!$E$10-graph!$E$32),0.25,NA()))</f>
        <v>#N/A</v>
      </c>
      <c r="K892" s="806" t="n">
        <f aca="false">IF(graph!$E$20=0,0,IF(graph!$E$2=0,20,IF(AND(B892&lt;graph!$E$20+graph!$E$32,B892&gt;graph!$E$20-graph!$E$32),0.25,0)))</f>
        <v>0</v>
      </c>
      <c r="L892" s="806" t="n">
        <f aca="false">IF(graph!$E$22=0,0,IF(graph!$E$2=0,20,IF(AND(B892&gt;graph!$E$22-graph!$E$32,B892&lt;graph!$E$22+graph!$E$32),0.25,0)))</f>
        <v>0</v>
      </c>
    </row>
    <row r="893" customFormat="false" ht="12.75" hidden="false" customHeight="false" outlineLevel="0" collapsed="false">
      <c r="B893" s="735" t="n">
        <f aca="false">IF(graph!$E$2=0,"",B892+graph!$E$32)</f>
        <v>23.4936665492947</v>
      </c>
      <c r="C893" s="805" t="e">
        <f aca="false">IF(graph!$E$2=0,20,IF(SUM(K893+L893=0),NA(),0.25))</f>
        <v>#N/A</v>
      </c>
      <c r="D893" s="321" t="e">
        <f aca="false">IF(graph!$E$2=0,20,IF(AND(B893&lt;graph!$E$10+graph!$E$32,B893&gt;graph!$E$10-graph!$E$32),0.25,NA()))</f>
        <v>#N/A</v>
      </c>
      <c r="K893" s="806" t="n">
        <f aca="false">IF(graph!$E$20=0,0,IF(graph!$E$2=0,20,IF(AND(B893&lt;graph!$E$20+graph!$E$32,B893&gt;graph!$E$20-graph!$E$32),0.25,0)))</f>
        <v>0</v>
      </c>
      <c r="L893" s="806" t="n">
        <f aca="false">IF(graph!$E$22=0,0,IF(graph!$E$2=0,20,IF(AND(B893&gt;graph!$E$22-graph!$E$32,B893&lt;graph!$E$22+graph!$E$32),0.25,0)))</f>
        <v>0</v>
      </c>
    </row>
    <row r="894" customFormat="false" ht="12.75" hidden="false" customHeight="false" outlineLevel="0" collapsed="false">
      <c r="B894" s="735" t="n">
        <f aca="false">IF(graph!$E$2=0,"",B893+graph!$E$32)</f>
        <v>23.4971583070974</v>
      </c>
      <c r="C894" s="805" t="e">
        <f aca="false">IF(graph!$E$2=0,20,IF(SUM(K894+L894=0),NA(),0.25))</f>
        <v>#N/A</v>
      </c>
      <c r="D894" s="321" t="e">
        <f aca="false">IF(graph!$E$2=0,20,IF(AND(B894&lt;graph!$E$10+graph!$E$32,B894&gt;graph!$E$10-graph!$E$32),0.25,NA()))</f>
        <v>#N/A</v>
      </c>
      <c r="K894" s="806" t="n">
        <f aca="false">IF(graph!$E$20=0,0,IF(graph!$E$2=0,20,IF(AND(B894&lt;graph!$E$20+graph!$E$32,B894&gt;graph!$E$20-graph!$E$32),0.25,0)))</f>
        <v>0</v>
      </c>
      <c r="L894" s="806" t="n">
        <f aca="false">IF(graph!$E$22=0,0,IF(graph!$E$2=0,20,IF(AND(B894&gt;graph!$E$22-graph!$E$32,B894&lt;graph!$E$22+graph!$E$32),0.25,0)))</f>
        <v>0</v>
      </c>
    </row>
    <row r="895" customFormat="false" ht="12.75" hidden="false" customHeight="false" outlineLevel="0" collapsed="false">
      <c r="B895" s="735" t="n">
        <f aca="false">IF(graph!$E$2=0,"",B894+graph!$E$32)</f>
        <v>23.5006500649001</v>
      </c>
      <c r="C895" s="805" t="e">
        <f aca="false">IF(graph!$E$2=0,20,IF(SUM(K895+L895=0),NA(),0.25))</f>
        <v>#N/A</v>
      </c>
      <c r="D895" s="321" t="e">
        <f aca="false">IF(graph!$E$2=0,20,IF(AND(B895&lt;graph!$E$10+graph!$E$32,B895&gt;graph!$E$10-graph!$E$32),0.25,NA()))</f>
        <v>#N/A</v>
      </c>
      <c r="K895" s="806" t="n">
        <f aca="false">IF(graph!$E$20=0,0,IF(graph!$E$2=0,20,IF(AND(B895&lt;graph!$E$20+graph!$E$32,B895&gt;graph!$E$20-graph!$E$32),0.25,0)))</f>
        <v>0</v>
      </c>
      <c r="L895" s="806" t="n">
        <f aca="false">IF(graph!$E$22=0,0,IF(graph!$E$2=0,20,IF(AND(B895&gt;graph!$E$22-graph!$E$32,B895&lt;graph!$E$22+graph!$E$32),0.25,0)))</f>
        <v>0</v>
      </c>
    </row>
    <row r="896" customFormat="false" ht="12.75" hidden="false" customHeight="false" outlineLevel="0" collapsed="false">
      <c r="B896" s="735" t="n">
        <f aca="false">IF(graph!$E$2=0,"",B895+graph!$E$32)</f>
        <v>23.5041418227028</v>
      </c>
      <c r="C896" s="805" t="e">
        <f aca="false">IF(graph!$E$2=0,20,IF(SUM(K896+L896=0),NA(),0.25))</f>
        <v>#N/A</v>
      </c>
      <c r="D896" s="321" t="e">
        <f aca="false">IF(graph!$E$2=0,20,IF(AND(B896&lt;graph!$E$10+graph!$E$32,B896&gt;graph!$E$10-graph!$E$32),0.25,NA()))</f>
        <v>#N/A</v>
      </c>
      <c r="K896" s="806" t="n">
        <f aca="false">IF(graph!$E$20=0,0,IF(graph!$E$2=0,20,IF(AND(B896&lt;graph!$E$20+graph!$E$32,B896&gt;graph!$E$20-graph!$E$32),0.25,0)))</f>
        <v>0</v>
      </c>
      <c r="L896" s="806" t="n">
        <f aca="false">IF(graph!$E$22=0,0,IF(graph!$E$2=0,20,IF(AND(B896&gt;graph!$E$22-graph!$E$32,B896&lt;graph!$E$22+graph!$E$32),0.25,0)))</f>
        <v>0</v>
      </c>
    </row>
    <row r="897" customFormat="false" ht="12.75" hidden="false" customHeight="false" outlineLevel="0" collapsed="false">
      <c r="B897" s="735" t="n">
        <f aca="false">IF(graph!$E$2=0,"",B896+graph!$E$32)</f>
        <v>23.5076335805056</v>
      </c>
      <c r="C897" s="805" t="e">
        <f aca="false">IF(graph!$E$2=0,20,IF(SUM(K897+L897=0),NA(),0.25))</f>
        <v>#N/A</v>
      </c>
      <c r="D897" s="321" t="e">
        <f aca="false">IF(graph!$E$2=0,20,IF(AND(B897&lt;graph!$E$10+graph!$E$32,B897&gt;graph!$E$10-graph!$E$32),0.25,NA()))</f>
        <v>#N/A</v>
      </c>
      <c r="K897" s="806" t="n">
        <f aca="false">IF(graph!$E$20=0,0,IF(graph!$E$2=0,20,IF(AND(B897&lt;graph!$E$20+graph!$E$32,B897&gt;graph!$E$20-graph!$E$32),0.25,0)))</f>
        <v>0</v>
      </c>
      <c r="L897" s="806" t="n">
        <f aca="false">IF(graph!$E$22=0,0,IF(graph!$E$2=0,20,IF(AND(B897&gt;graph!$E$22-graph!$E$32,B897&lt;graph!$E$22+graph!$E$32),0.25,0)))</f>
        <v>0</v>
      </c>
    </row>
    <row r="898" customFormat="false" ht="12.75" hidden="false" customHeight="false" outlineLevel="0" collapsed="false">
      <c r="B898" s="735" t="n">
        <f aca="false">IF(graph!$E$2=0,"",B897+graph!$E$32)</f>
        <v>23.5111253383083</v>
      </c>
      <c r="C898" s="805" t="e">
        <f aca="false">IF(graph!$E$2=0,20,IF(SUM(K898+L898=0),NA(),0.25))</f>
        <v>#N/A</v>
      </c>
      <c r="D898" s="321" t="e">
        <f aca="false">IF(graph!$E$2=0,20,IF(AND(B898&lt;graph!$E$10+graph!$E$32,B898&gt;graph!$E$10-graph!$E$32),0.25,NA()))</f>
        <v>#N/A</v>
      </c>
      <c r="K898" s="806" t="n">
        <f aca="false">IF(graph!$E$20=0,0,IF(graph!$E$2=0,20,IF(AND(B898&lt;graph!$E$20+graph!$E$32,B898&gt;graph!$E$20-graph!$E$32),0.25,0)))</f>
        <v>0</v>
      </c>
      <c r="L898" s="806" t="n">
        <f aca="false">IF(graph!$E$22=0,0,IF(graph!$E$2=0,20,IF(AND(B898&gt;graph!$E$22-graph!$E$32,B898&lt;graph!$E$22+graph!$E$32),0.25,0)))</f>
        <v>0</v>
      </c>
    </row>
    <row r="899" customFormat="false" ht="12.75" hidden="false" customHeight="false" outlineLevel="0" collapsed="false">
      <c r="B899" s="735" t="n">
        <f aca="false">IF(graph!$E$2=0,"",B898+graph!$E$32)</f>
        <v>23.514617096111</v>
      </c>
      <c r="C899" s="805" t="e">
        <f aca="false">IF(graph!$E$2=0,20,IF(SUM(K899+L899=0),NA(),0.25))</f>
        <v>#N/A</v>
      </c>
      <c r="D899" s="321" t="e">
        <f aca="false">IF(graph!$E$2=0,20,IF(AND(B899&lt;graph!$E$10+graph!$E$32,B899&gt;graph!$E$10-graph!$E$32),0.25,NA()))</f>
        <v>#N/A</v>
      </c>
      <c r="K899" s="806" t="n">
        <f aca="false">IF(graph!$E$20=0,0,IF(graph!$E$2=0,20,IF(AND(B899&lt;graph!$E$20+graph!$E$32,B899&gt;graph!$E$20-graph!$E$32),0.25,0)))</f>
        <v>0</v>
      </c>
      <c r="L899" s="806" t="n">
        <f aca="false">IF(graph!$E$22=0,0,IF(graph!$E$2=0,20,IF(AND(B899&gt;graph!$E$22-graph!$E$32,B899&lt;graph!$E$22+graph!$E$32),0.25,0)))</f>
        <v>0</v>
      </c>
    </row>
    <row r="900" customFormat="false" ht="12.75" hidden="false" customHeight="false" outlineLevel="0" collapsed="false">
      <c r="B900" s="735" t="n">
        <f aca="false">IF(graph!$E$2=0,"",B899+graph!$E$32)</f>
        <v>23.5181088539137</v>
      </c>
      <c r="C900" s="805" t="e">
        <f aca="false">IF(graph!$E$2=0,20,IF(SUM(K900+L900=0),NA(),0.25))</f>
        <v>#N/A</v>
      </c>
      <c r="D900" s="321" t="e">
        <f aca="false">IF(graph!$E$2=0,20,IF(AND(B900&lt;graph!$E$10+graph!$E$32,B900&gt;graph!$E$10-graph!$E$32),0.25,NA()))</f>
        <v>#N/A</v>
      </c>
      <c r="K900" s="806" t="n">
        <f aca="false">IF(graph!$E$20=0,0,IF(graph!$E$2=0,20,IF(AND(B900&lt;graph!$E$20+graph!$E$32,B900&gt;graph!$E$20-graph!$E$32),0.25,0)))</f>
        <v>0</v>
      </c>
      <c r="L900" s="806" t="n">
        <f aca="false">IF(graph!$E$22=0,0,IF(graph!$E$2=0,20,IF(AND(B900&gt;graph!$E$22-graph!$E$32,B900&lt;graph!$E$22+graph!$E$32),0.25,0)))</f>
        <v>0</v>
      </c>
    </row>
    <row r="901" customFormat="false" ht="12.75" hidden="false" customHeight="false" outlineLevel="0" collapsed="false">
      <c r="B901" s="735" t="n">
        <f aca="false">IF(graph!$E$2=0,"",B900+graph!$E$32)</f>
        <v>23.5216006117164</v>
      </c>
      <c r="C901" s="805" t="e">
        <f aca="false">IF(graph!$E$2=0,20,IF(SUM(K901+L901=0),NA(),0.25))</f>
        <v>#N/A</v>
      </c>
      <c r="D901" s="321" t="e">
        <f aca="false">IF(graph!$E$2=0,20,IF(AND(B901&lt;graph!$E$10+graph!$E$32,B901&gt;graph!$E$10-graph!$E$32),0.25,NA()))</f>
        <v>#N/A</v>
      </c>
      <c r="K901" s="806" t="n">
        <f aca="false">IF(graph!$E$20=0,0,IF(graph!$E$2=0,20,IF(AND(B901&lt;graph!$E$20+graph!$E$32,B901&gt;graph!$E$20-graph!$E$32),0.25,0)))</f>
        <v>0</v>
      </c>
      <c r="L901" s="806" t="n">
        <f aca="false">IF(graph!$E$22=0,0,IF(graph!$E$2=0,20,IF(AND(B901&gt;graph!$E$22-graph!$E$32,B901&lt;graph!$E$22+graph!$E$32),0.25,0)))</f>
        <v>0</v>
      </c>
    </row>
    <row r="902" customFormat="false" ht="12.75" hidden="false" customHeight="false" outlineLevel="0" collapsed="false">
      <c r="B902" s="735" t="n">
        <f aca="false">IF(graph!$E$2=0,"",B901+graph!$E$32)</f>
        <v>23.5250923695191</v>
      </c>
      <c r="C902" s="805" t="e">
        <f aca="false">IF(graph!$E$2=0,20,IF(SUM(K902+L902=0),NA(),0.25))</f>
        <v>#N/A</v>
      </c>
      <c r="D902" s="321" t="e">
        <f aca="false">IF(graph!$E$2=0,20,IF(AND(B902&lt;graph!$E$10+graph!$E$32,B902&gt;graph!$E$10-graph!$E$32),0.25,NA()))</f>
        <v>#N/A</v>
      </c>
      <c r="K902" s="806" t="n">
        <f aca="false">IF(graph!$E$20=0,0,IF(graph!$E$2=0,20,IF(AND(B902&lt;graph!$E$20+graph!$E$32,B902&gt;graph!$E$20-graph!$E$32),0.25,0)))</f>
        <v>0</v>
      </c>
      <c r="L902" s="806" t="n">
        <f aca="false">IF(graph!$E$22=0,0,IF(graph!$E$2=0,20,IF(AND(B902&gt;graph!$E$22-graph!$E$32,B902&lt;graph!$E$22+graph!$E$32),0.25,0)))</f>
        <v>0</v>
      </c>
    </row>
    <row r="903" customFormat="false" ht="12.75" hidden="false" customHeight="false" outlineLevel="0" collapsed="false">
      <c r="B903" s="735" t="n">
        <f aca="false">IF(graph!$E$2=0,"",B902+graph!$E$32)</f>
        <v>23.5285841273218</v>
      </c>
      <c r="C903" s="805" t="e">
        <f aca="false">IF(graph!$E$2=0,20,IF(SUM(K903+L903=0),NA(),0.25))</f>
        <v>#N/A</v>
      </c>
      <c r="D903" s="321" t="e">
        <f aca="false">IF(graph!$E$2=0,20,IF(AND(B903&lt;graph!$E$10+graph!$E$32,B903&gt;graph!$E$10-graph!$E$32),0.25,NA()))</f>
        <v>#N/A</v>
      </c>
      <c r="K903" s="806" t="n">
        <f aca="false">IF(graph!$E$20=0,0,IF(graph!$E$2=0,20,IF(AND(B903&lt;graph!$E$20+graph!$E$32,B903&gt;graph!$E$20-graph!$E$32),0.25,0)))</f>
        <v>0</v>
      </c>
      <c r="L903" s="806" t="n">
        <f aca="false">IF(graph!$E$22=0,0,IF(graph!$E$2=0,20,IF(AND(B903&gt;graph!$E$22-graph!$E$32,B903&lt;graph!$E$22+graph!$E$32),0.25,0)))</f>
        <v>0</v>
      </c>
    </row>
    <row r="904" customFormat="false" ht="12.75" hidden="false" customHeight="false" outlineLevel="0" collapsed="false">
      <c r="B904" s="735" t="n">
        <f aca="false">IF(graph!$E$2=0,"",B903+graph!$E$32)</f>
        <v>23.5320758851245</v>
      </c>
      <c r="C904" s="805" t="e">
        <f aca="false">IF(graph!$E$2=0,20,IF(SUM(K904+L904=0),NA(),0.25))</f>
        <v>#N/A</v>
      </c>
      <c r="D904" s="321" t="e">
        <f aca="false">IF(graph!$E$2=0,20,IF(AND(B904&lt;graph!$E$10+graph!$E$32,B904&gt;graph!$E$10-graph!$E$32),0.25,NA()))</f>
        <v>#N/A</v>
      </c>
      <c r="K904" s="806" t="n">
        <f aca="false">IF(graph!$E$20=0,0,IF(graph!$E$2=0,20,IF(AND(B904&lt;graph!$E$20+graph!$E$32,B904&gt;graph!$E$20-graph!$E$32),0.25,0)))</f>
        <v>0</v>
      </c>
      <c r="L904" s="806" t="n">
        <f aca="false">IF(graph!$E$22=0,0,IF(graph!$E$2=0,20,IF(AND(B904&gt;graph!$E$22-graph!$E$32,B904&lt;graph!$E$22+graph!$E$32),0.25,0)))</f>
        <v>0</v>
      </c>
    </row>
    <row r="905" customFormat="false" ht="12.75" hidden="false" customHeight="false" outlineLevel="0" collapsed="false">
      <c r="B905" s="735" t="n">
        <f aca="false">IF(graph!$E$2=0,"",B904+graph!$E$32)</f>
        <v>23.5355676429272</v>
      </c>
      <c r="C905" s="805" t="e">
        <f aca="false">IF(graph!$E$2=0,20,IF(SUM(K905+L905=0),NA(),0.25))</f>
        <v>#N/A</v>
      </c>
      <c r="D905" s="321" t="e">
        <f aca="false">IF(graph!$E$2=0,20,IF(AND(B905&lt;graph!$E$10+graph!$E$32,B905&gt;graph!$E$10-graph!$E$32),0.25,NA()))</f>
        <v>#N/A</v>
      </c>
      <c r="K905" s="806" t="n">
        <f aca="false">IF(graph!$E$20=0,0,IF(graph!$E$2=0,20,IF(AND(B905&lt;graph!$E$20+graph!$E$32,B905&gt;graph!$E$20-graph!$E$32),0.25,0)))</f>
        <v>0</v>
      </c>
      <c r="L905" s="806" t="n">
        <f aca="false">IF(graph!$E$22=0,0,IF(graph!$E$2=0,20,IF(AND(B905&gt;graph!$E$22-graph!$E$32,B905&lt;graph!$E$22+graph!$E$32),0.25,0)))</f>
        <v>0</v>
      </c>
    </row>
    <row r="906" customFormat="false" ht="12.75" hidden="false" customHeight="false" outlineLevel="0" collapsed="false">
      <c r="B906" s="735" t="n">
        <f aca="false">IF(graph!$E$2=0,"",B905+graph!$E$32)</f>
        <v>23.5390594007299</v>
      </c>
      <c r="C906" s="805" t="e">
        <f aca="false">IF(graph!$E$2=0,20,IF(SUM(K906+L906=0),NA(),0.25))</f>
        <v>#N/A</v>
      </c>
      <c r="D906" s="321" t="e">
        <f aca="false">IF(graph!$E$2=0,20,IF(AND(B906&lt;graph!$E$10+graph!$E$32,B906&gt;graph!$E$10-graph!$E$32),0.25,NA()))</f>
        <v>#N/A</v>
      </c>
      <c r="K906" s="806" t="n">
        <f aca="false">IF(graph!$E$20=0,0,IF(graph!$E$2=0,20,IF(AND(B906&lt;graph!$E$20+graph!$E$32,B906&gt;graph!$E$20-graph!$E$32),0.25,0)))</f>
        <v>0</v>
      </c>
      <c r="L906" s="806" t="n">
        <f aca="false">IF(graph!$E$22=0,0,IF(graph!$E$2=0,20,IF(AND(B906&gt;graph!$E$22-graph!$E$32,B906&lt;graph!$E$22+graph!$E$32),0.25,0)))</f>
        <v>0</v>
      </c>
    </row>
    <row r="907" customFormat="false" ht="12.75" hidden="false" customHeight="false" outlineLevel="0" collapsed="false">
      <c r="B907" s="735" t="n">
        <f aca="false">IF(graph!$E$2=0,"",B906+graph!$E$32)</f>
        <v>23.5425511585326</v>
      </c>
      <c r="C907" s="805" t="e">
        <f aca="false">IF(graph!$E$2=0,20,IF(SUM(K907+L907=0),NA(),0.25))</f>
        <v>#N/A</v>
      </c>
      <c r="D907" s="321" t="e">
        <f aca="false">IF(graph!$E$2=0,20,IF(AND(B907&lt;graph!$E$10+graph!$E$32,B907&gt;graph!$E$10-graph!$E$32),0.25,NA()))</f>
        <v>#N/A</v>
      </c>
      <c r="K907" s="806" t="n">
        <f aca="false">IF(graph!$E$20=0,0,IF(graph!$E$2=0,20,IF(AND(B907&lt;graph!$E$20+graph!$E$32,B907&gt;graph!$E$20-graph!$E$32),0.25,0)))</f>
        <v>0</v>
      </c>
      <c r="L907" s="806" t="n">
        <f aca="false">IF(graph!$E$22=0,0,IF(graph!$E$2=0,20,IF(AND(B907&gt;graph!$E$22-graph!$E$32,B907&lt;graph!$E$22+graph!$E$32),0.25,0)))</f>
        <v>0</v>
      </c>
    </row>
    <row r="908" customFormat="false" ht="12.75" hidden="false" customHeight="false" outlineLevel="0" collapsed="false">
      <c r="B908" s="735" t="n">
        <f aca="false">IF(graph!$E$2=0,"",B907+graph!$E$32)</f>
        <v>23.5460429163353</v>
      </c>
      <c r="C908" s="805" t="e">
        <f aca="false">IF(graph!$E$2=0,20,IF(SUM(K908+L908=0),NA(),0.25))</f>
        <v>#N/A</v>
      </c>
      <c r="D908" s="321" t="e">
        <f aca="false">IF(graph!$E$2=0,20,IF(AND(B908&lt;graph!$E$10+graph!$E$32,B908&gt;graph!$E$10-graph!$E$32),0.25,NA()))</f>
        <v>#N/A</v>
      </c>
      <c r="K908" s="806" t="n">
        <f aca="false">IF(graph!$E$20=0,0,IF(graph!$E$2=0,20,IF(AND(B908&lt;graph!$E$20+graph!$E$32,B908&gt;graph!$E$20-graph!$E$32),0.25,0)))</f>
        <v>0</v>
      </c>
      <c r="L908" s="806" t="n">
        <f aca="false">IF(graph!$E$22=0,0,IF(graph!$E$2=0,20,IF(AND(B908&gt;graph!$E$22-graph!$E$32,B908&lt;graph!$E$22+graph!$E$32),0.25,0)))</f>
        <v>0</v>
      </c>
    </row>
    <row r="909" customFormat="false" ht="12.75" hidden="false" customHeight="false" outlineLevel="0" collapsed="false">
      <c r="B909" s="735" t="n">
        <f aca="false">IF(graph!$E$2=0,"",B908+graph!$E$32)</f>
        <v>23.549534674138</v>
      </c>
      <c r="C909" s="805" t="e">
        <f aca="false">IF(graph!$E$2=0,20,IF(SUM(K909+L909=0),NA(),0.25))</f>
        <v>#N/A</v>
      </c>
      <c r="D909" s="321" t="e">
        <f aca="false">IF(graph!$E$2=0,20,IF(AND(B909&lt;graph!$E$10+graph!$E$32,B909&gt;graph!$E$10-graph!$E$32),0.25,NA()))</f>
        <v>#N/A</v>
      </c>
      <c r="K909" s="806" t="n">
        <f aca="false">IF(graph!$E$20=0,0,IF(graph!$E$2=0,20,IF(AND(B909&lt;graph!$E$20+graph!$E$32,B909&gt;graph!$E$20-graph!$E$32),0.25,0)))</f>
        <v>0</v>
      </c>
      <c r="L909" s="806" t="n">
        <f aca="false">IF(graph!$E$22=0,0,IF(graph!$E$2=0,20,IF(AND(B909&gt;graph!$E$22-graph!$E$32,B909&lt;graph!$E$22+graph!$E$32),0.25,0)))</f>
        <v>0</v>
      </c>
    </row>
    <row r="910" customFormat="false" ht="12.75" hidden="false" customHeight="false" outlineLevel="0" collapsed="false">
      <c r="B910" s="735" t="n">
        <f aca="false">IF(graph!$E$2=0,"",B909+graph!$E$32)</f>
        <v>23.5530264319407</v>
      </c>
      <c r="C910" s="805" t="e">
        <f aca="false">IF(graph!$E$2=0,20,IF(SUM(K910+L910=0),NA(),0.25))</f>
        <v>#N/A</v>
      </c>
      <c r="D910" s="321" t="e">
        <f aca="false">IF(graph!$E$2=0,20,IF(AND(B910&lt;graph!$E$10+graph!$E$32,B910&gt;graph!$E$10-graph!$E$32),0.25,NA()))</f>
        <v>#N/A</v>
      </c>
      <c r="K910" s="806" t="n">
        <f aca="false">IF(graph!$E$20=0,0,IF(graph!$E$2=0,20,IF(AND(B910&lt;graph!$E$20+graph!$E$32,B910&gt;graph!$E$20-graph!$E$32),0.25,0)))</f>
        <v>0</v>
      </c>
      <c r="L910" s="806" t="n">
        <f aca="false">IF(graph!$E$22=0,0,IF(graph!$E$2=0,20,IF(AND(B910&gt;graph!$E$22-graph!$E$32,B910&lt;graph!$E$22+graph!$E$32),0.25,0)))</f>
        <v>0</v>
      </c>
    </row>
    <row r="911" customFormat="false" ht="12.75" hidden="false" customHeight="false" outlineLevel="0" collapsed="false">
      <c r="B911" s="735" t="n">
        <f aca="false">IF(graph!$E$2=0,"",B910+graph!$E$32)</f>
        <v>23.5565181897434</v>
      </c>
      <c r="C911" s="805" t="e">
        <f aca="false">IF(graph!$E$2=0,20,IF(SUM(K911+L911=0),NA(),0.25))</f>
        <v>#N/A</v>
      </c>
      <c r="D911" s="321" t="e">
        <f aca="false">IF(graph!$E$2=0,20,IF(AND(B911&lt;graph!$E$10+graph!$E$32,B911&gt;graph!$E$10-graph!$E$32),0.25,NA()))</f>
        <v>#N/A</v>
      </c>
      <c r="K911" s="806" t="n">
        <f aca="false">IF(graph!$E$20=0,0,IF(graph!$E$2=0,20,IF(AND(B911&lt;graph!$E$20+graph!$E$32,B911&gt;graph!$E$20-graph!$E$32),0.25,0)))</f>
        <v>0</v>
      </c>
      <c r="L911" s="806" t="n">
        <f aca="false">IF(graph!$E$22=0,0,IF(graph!$E$2=0,20,IF(AND(B911&gt;graph!$E$22-graph!$E$32,B911&lt;graph!$E$22+graph!$E$32),0.25,0)))</f>
        <v>0</v>
      </c>
    </row>
    <row r="912" customFormat="false" ht="12.75" hidden="false" customHeight="false" outlineLevel="0" collapsed="false">
      <c r="B912" s="735" t="n">
        <f aca="false">IF(graph!$E$2=0,"",B911+graph!$E$32)</f>
        <v>23.5600099475461</v>
      </c>
      <c r="C912" s="805" t="e">
        <f aca="false">IF(graph!$E$2=0,20,IF(SUM(K912+L912=0),NA(),0.25))</f>
        <v>#N/A</v>
      </c>
      <c r="D912" s="321" t="e">
        <f aca="false">IF(graph!$E$2=0,20,IF(AND(B912&lt;graph!$E$10+graph!$E$32,B912&gt;graph!$E$10-graph!$E$32),0.25,NA()))</f>
        <v>#N/A</v>
      </c>
      <c r="K912" s="806" t="n">
        <f aca="false">IF(graph!$E$20=0,0,IF(graph!$E$2=0,20,IF(AND(B912&lt;graph!$E$20+graph!$E$32,B912&gt;graph!$E$20-graph!$E$32),0.25,0)))</f>
        <v>0</v>
      </c>
      <c r="L912" s="806" t="n">
        <f aca="false">IF(graph!$E$22=0,0,IF(graph!$E$2=0,20,IF(AND(B912&gt;graph!$E$22-graph!$E$32,B912&lt;graph!$E$22+graph!$E$32),0.25,0)))</f>
        <v>0</v>
      </c>
    </row>
    <row r="913" customFormat="false" ht="12.75" hidden="false" customHeight="false" outlineLevel="0" collapsed="false">
      <c r="B913" s="735" t="n">
        <f aca="false">IF(graph!$E$2=0,"",B912+graph!$E$32)</f>
        <v>23.5635017053488</v>
      </c>
      <c r="C913" s="805" t="e">
        <f aca="false">IF(graph!$E$2=0,20,IF(SUM(K913+L913=0),NA(),0.25))</f>
        <v>#N/A</v>
      </c>
      <c r="D913" s="321" t="e">
        <f aca="false">IF(graph!$E$2=0,20,IF(AND(B913&lt;graph!$E$10+graph!$E$32,B913&gt;graph!$E$10-graph!$E$32),0.25,NA()))</f>
        <v>#N/A</v>
      </c>
      <c r="K913" s="806" t="n">
        <f aca="false">IF(graph!$E$20=0,0,IF(graph!$E$2=0,20,IF(AND(B913&lt;graph!$E$20+graph!$E$32,B913&gt;graph!$E$20-graph!$E$32),0.25,0)))</f>
        <v>0</v>
      </c>
      <c r="L913" s="806" t="n">
        <f aca="false">IF(graph!$E$22=0,0,IF(graph!$E$2=0,20,IF(AND(B913&gt;graph!$E$22-graph!$E$32,B913&lt;graph!$E$22+graph!$E$32),0.25,0)))</f>
        <v>0</v>
      </c>
    </row>
    <row r="914" customFormat="false" ht="12.75" hidden="false" customHeight="false" outlineLevel="0" collapsed="false">
      <c r="B914" s="735" t="n">
        <f aca="false">IF(graph!$E$2=0,"",B913+graph!$E$32)</f>
        <v>23.5669934631515</v>
      </c>
      <c r="C914" s="805" t="e">
        <f aca="false">IF(graph!$E$2=0,20,IF(SUM(K914+L914=0),NA(),0.25))</f>
        <v>#N/A</v>
      </c>
      <c r="D914" s="321" t="e">
        <f aca="false">IF(graph!$E$2=0,20,IF(AND(B914&lt;graph!$E$10+graph!$E$32,B914&gt;graph!$E$10-graph!$E$32),0.25,NA()))</f>
        <v>#N/A</v>
      </c>
      <c r="K914" s="806" t="n">
        <f aca="false">IF(graph!$E$20=0,0,IF(graph!$E$2=0,20,IF(AND(B914&lt;graph!$E$20+graph!$E$32,B914&gt;graph!$E$20-graph!$E$32),0.25,0)))</f>
        <v>0</v>
      </c>
      <c r="L914" s="806" t="n">
        <f aca="false">IF(graph!$E$22=0,0,IF(graph!$E$2=0,20,IF(AND(B914&gt;graph!$E$22-graph!$E$32,B914&lt;graph!$E$22+graph!$E$32),0.25,0)))</f>
        <v>0</v>
      </c>
    </row>
    <row r="915" customFormat="false" ht="12.75" hidden="false" customHeight="false" outlineLevel="0" collapsed="false">
      <c r="B915" s="735" t="n">
        <f aca="false">IF(graph!$E$2=0,"",B914+graph!$E$32)</f>
        <v>23.5704852209542</v>
      </c>
      <c r="C915" s="805" t="e">
        <f aca="false">IF(graph!$E$2=0,20,IF(SUM(K915+L915=0),NA(),0.25))</f>
        <v>#N/A</v>
      </c>
      <c r="D915" s="321" t="e">
        <f aca="false">IF(graph!$E$2=0,20,IF(AND(B915&lt;graph!$E$10+graph!$E$32,B915&gt;graph!$E$10-graph!$E$32),0.25,NA()))</f>
        <v>#N/A</v>
      </c>
      <c r="K915" s="806" t="n">
        <f aca="false">IF(graph!$E$20=0,0,IF(graph!$E$2=0,20,IF(AND(B915&lt;graph!$E$20+graph!$E$32,B915&gt;graph!$E$20-graph!$E$32),0.25,0)))</f>
        <v>0</v>
      </c>
      <c r="L915" s="806" t="n">
        <f aca="false">IF(graph!$E$22=0,0,IF(graph!$E$2=0,20,IF(AND(B915&gt;graph!$E$22-graph!$E$32,B915&lt;graph!$E$22+graph!$E$32),0.25,0)))</f>
        <v>0</v>
      </c>
    </row>
    <row r="916" customFormat="false" ht="12.75" hidden="false" customHeight="false" outlineLevel="0" collapsed="false">
      <c r="B916" s="735" t="n">
        <f aca="false">IF(graph!$E$2=0,"",B915+graph!$E$32)</f>
        <v>23.5739769787569</v>
      </c>
      <c r="C916" s="805" t="e">
        <f aca="false">IF(graph!$E$2=0,20,IF(SUM(K916+L916=0),NA(),0.25))</f>
        <v>#N/A</v>
      </c>
      <c r="D916" s="321" t="e">
        <f aca="false">IF(graph!$E$2=0,20,IF(AND(B916&lt;graph!$E$10+graph!$E$32,B916&gt;graph!$E$10-graph!$E$32),0.25,NA()))</f>
        <v>#N/A</v>
      </c>
      <c r="K916" s="806" t="n">
        <f aca="false">IF(graph!$E$20=0,0,IF(graph!$E$2=0,20,IF(AND(B916&lt;graph!$E$20+graph!$E$32,B916&gt;graph!$E$20-graph!$E$32),0.25,0)))</f>
        <v>0</v>
      </c>
      <c r="L916" s="806" t="n">
        <f aca="false">IF(graph!$E$22=0,0,IF(graph!$E$2=0,20,IF(AND(B916&gt;graph!$E$22-graph!$E$32,B916&lt;graph!$E$22+graph!$E$32),0.25,0)))</f>
        <v>0</v>
      </c>
    </row>
    <row r="917" customFormat="false" ht="12.75" hidden="false" customHeight="false" outlineLevel="0" collapsed="false">
      <c r="B917" s="735" t="n">
        <f aca="false">IF(graph!$E$2=0,"",B916+graph!$E$32)</f>
        <v>23.5774687365596</v>
      </c>
      <c r="C917" s="805" t="e">
        <f aca="false">IF(graph!$E$2=0,20,IF(SUM(K917+L917=0),NA(),0.25))</f>
        <v>#N/A</v>
      </c>
      <c r="D917" s="321" t="e">
        <f aca="false">IF(graph!$E$2=0,20,IF(AND(B917&lt;graph!$E$10+graph!$E$32,B917&gt;graph!$E$10-graph!$E$32),0.25,NA()))</f>
        <v>#N/A</v>
      </c>
      <c r="K917" s="806" t="n">
        <f aca="false">IF(graph!$E$20=0,0,IF(graph!$E$2=0,20,IF(AND(B917&lt;graph!$E$20+graph!$E$32,B917&gt;graph!$E$20-graph!$E$32),0.25,0)))</f>
        <v>0</v>
      </c>
      <c r="L917" s="806" t="n">
        <f aca="false">IF(graph!$E$22=0,0,IF(graph!$E$2=0,20,IF(AND(B917&gt;graph!$E$22-graph!$E$32,B917&lt;graph!$E$22+graph!$E$32),0.25,0)))</f>
        <v>0</v>
      </c>
    </row>
    <row r="918" customFormat="false" ht="12.75" hidden="false" customHeight="false" outlineLevel="0" collapsed="false">
      <c r="B918" s="735" t="n">
        <f aca="false">IF(graph!$E$2=0,"",B917+graph!$E$32)</f>
        <v>23.5809604943623</v>
      </c>
      <c r="C918" s="805" t="e">
        <f aca="false">IF(graph!$E$2=0,20,IF(SUM(K918+L918=0),NA(),0.25))</f>
        <v>#N/A</v>
      </c>
      <c r="D918" s="321" t="e">
        <f aca="false">IF(graph!$E$2=0,20,IF(AND(B918&lt;graph!$E$10+graph!$E$32,B918&gt;graph!$E$10-graph!$E$32),0.25,NA()))</f>
        <v>#N/A</v>
      </c>
      <c r="K918" s="806" t="n">
        <f aca="false">IF(graph!$E$20=0,0,IF(graph!$E$2=0,20,IF(AND(B918&lt;graph!$E$20+graph!$E$32,B918&gt;graph!$E$20-graph!$E$32),0.25,0)))</f>
        <v>0</v>
      </c>
      <c r="L918" s="806" t="n">
        <f aca="false">IF(graph!$E$22=0,0,IF(graph!$E$2=0,20,IF(AND(B918&gt;graph!$E$22-graph!$E$32,B918&lt;graph!$E$22+graph!$E$32),0.25,0)))</f>
        <v>0</v>
      </c>
    </row>
    <row r="919" customFormat="false" ht="12.75" hidden="false" customHeight="false" outlineLevel="0" collapsed="false">
      <c r="B919" s="735" t="n">
        <f aca="false">IF(graph!$E$2=0,"",B918+graph!$E$32)</f>
        <v>23.584452252165</v>
      </c>
      <c r="C919" s="805" t="e">
        <f aca="false">IF(graph!$E$2=0,20,IF(SUM(K919+L919=0),NA(),0.25))</f>
        <v>#N/A</v>
      </c>
      <c r="D919" s="321" t="e">
        <f aca="false">IF(graph!$E$2=0,20,IF(AND(B919&lt;graph!$E$10+graph!$E$32,B919&gt;graph!$E$10-graph!$E$32),0.25,NA()))</f>
        <v>#N/A</v>
      </c>
      <c r="K919" s="806" t="n">
        <f aca="false">IF(graph!$E$20=0,0,IF(graph!$E$2=0,20,IF(AND(B919&lt;graph!$E$20+graph!$E$32,B919&gt;graph!$E$20-graph!$E$32),0.25,0)))</f>
        <v>0</v>
      </c>
      <c r="L919" s="806" t="n">
        <f aca="false">IF(graph!$E$22=0,0,IF(graph!$E$2=0,20,IF(AND(B919&gt;graph!$E$22-graph!$E$32,B919&lt;graph!$E$22+graph!$E$32),0.25,0)))</f>
        <v>0</v>
      </c>
    </row>
    <row r="920" customFormat="false" ht="12.75" hidden="false" customHeight="false" outlineLevel="0" collapsed="false">
      <c r="B920" s="735" t="n">
        <f aca="false">IF(graph!$E$2=0,"",B919+graph!$E$32)</f>
        <v>23.5879440099677</v>
      </c>
      <c r="C920" s="805" t="e">
        <f aca="false">IF(graph!$E$2=0,20,IF(SUM(K920+L920=0),NA(),0.25))</f>
        <v>#N/A</v>
      </c>
      <c r="D920" s="321" t="e">
        <f aca="false">IF(graph!$E$2=0,20,IF(AND(B920&lt;graph!$E$10+graph!$E$32,B920&gt;graph!$E$10-graph!$E$32),0.25,NA()))</f>
        <v>#N/A</v>
      </c>
      <c r="K920" s="806" t="n">
        <f aca="false">IF(graph!$E$20=0,0,IF(graph!$E$2=0,20,IF(AND(B920&lt;graph!$E$20+graph!$E$32,B920&gt;graph!$E$20-graph!$E$32),0.25,0)))</f>
        <v>0</v>
      </c>
      <c r="L920" s="806" t="n">
        <f aca="false">IF(graph!$E$22=0,0,IF(graph!$E$2=0,20,IF(AND(B920&gt;graph!$E$22-graph!$E$32,B920&lt;graph!$E$22+graph!$E$32),0.25,0)))</f>
        <v>0</v>
      </c>
    </row>
    <row r="921" customFormat="false" ht="12.75" hidden="false" customHeight="false" outlineLevel="0" collapsed="false">
      <c r="B921" s="735" t="n">
        <f aca="false">IF(graph!$E$2=0,"",B920+graph!$E$32)</f>
        <v>23.5914357677704</v>
      </c>
      <c r="C921" s="805" t="e">
        <f aca="false">IF(graph!$E$2=0,20,IF(SUM(K921+L921=0),NA(),0.25))</f>
        <v>#N/A</v>
      </c>
      <c r="D921" s="321" t="e">
        <f aca="false">IF(graph!$E$2=0,20,IF(AND(B921&lt;graph!$E$10+graph!$E$32,B921&gt;graph!$E$10-graph!$E$32),0.25,NA()))</f>
        <v>#N/A</v>
      </c>
      <c r="K921" s="806" t="n">
        <f aca="false">IF(graph!$E$20=0,0,IF(graph!$E$2=0,20,IF(AND(B921&lt;graph!$E$20+graph!$E$32,B921&gt;graph!$E$20-graph!$E$32),0.25,0)))</f>
        <v>0</v>
      </c>
      <c r="L921" s="806" t="n">
        <f aca="false">IF(graph!$E$22=0,0,IF(graph!$E$2=0,20,IF(AND(B921&gt;graph!$E$22-graph!$E$32,B921&lt;graph!$E$22+graph!$E$32),0.25,0)))</f>
        <v>0</v>
      </c>
    </row>
    <row r="922" customFormat="false" ht="12.75" hidden="false" customHeight="false" outlineLevel="0" collapsed="false">
      <c r="B922" s="735" t="n">
        <f aca="false">IF(graph!$E$2=0,"",B921+graph!$E$32)</f>
        <v>23.5949275255731</v>
      </c>
      <c r="C922" s="805" t="e">
        <f aca="false">IF(graph!$E$2=0,20,IF(SUM(K922+L922=0),NA(),0.25))</f>
        <v>#N/A</v>
      </c>
      <c r="D922" s="321" t="e">
        <f aca="false">IF(graph!$E$2=0,20,IF(AND(B922&lt;graph!$E$10+graph!$E$32,B922&gt;graph!$E$10-graph!$E$32),0.25,NA()))</f>
        <v>#N/A</v>
      </c>
      <c r="K922" s="806" t="n">
        <f aca="false">IF(graph!$E$20=0,0,IF(graph!$E$2=0,20,IF(AND(B922&lt;graph!$E$20+graph!$E$32,B922&gt;graph!$E$20-graph!$E$32),0.25,0)))</f>
        <v>0</v>
      </c>
      <c r="L922" s="806" t="n">
        <f aca="false">IF(graph!$E$22=0,0,IF(graph!$E$2=0,20,IF(AND(B922&gt;graph!$E$22-graph!$E$32,B922&lt;graph!$E$22+graph!$E$32),0.25,0)))</f>
        <v>0</v>
      </c>
    </row>
    <row r="923" customFormat="false" ht="12.75" hidden="false" customHeight="false" outlineLevel="0" collapsed="false">
      <c r="B923" s="735" t="n">
        <f aca="false">IF(graph!$E$2=0,"",B922+graph!$E$32)</f>
        <v>23.5984192833758</v>
      </c>
      <c r="C923" s="805" t="e">
        <f aca="false">IF(graph!$E$2=0,20,IF(SUM(K923+L923=0),NA(),0.25))</f>
        <v>#N/A</v>
      </c>
      <c r="D923" s="321" t="e">
        <f aca="false">IF(graph!$E$2=0,20,IF(AND(B923&lt;graph!$E$10+graph!$E$32,B923&gt;graph!$E$10-graph!$E$32),0.25,NA()))</f>
        <v>#N/A</v>
      </c>
      <c r="K923" s="806" t="n">
        <f aca="false">IF(graph!$E$20=0,0,IF(graph!$E$2=0,20,IF(AND(B923&lt;graph!$E$20+graph!$E$32,B923&gt;graph!$E$20-graph!$E$32),0.25,0)))</f>
        <v>0</v>
      </c>
      <c r="L923" s="806" t="n">
        <f aca="false">IF(graph!$E$22=0,0,IF(graph!$E$2=0,20,IF(AND(B923&gt;graph!$E$22-graph!$E$32,B923&lt;graph!$E$22+graph!$E$32),0.25,0)))</f>
        <v>0</v>
      </c>
    </row>
    <row r="924" customFormat="false" ht="12.75" hidden="false" customHeight="false" outlineLevel="0" collapsed="false">
      <c r="B924" s="735" t="n">
        <f aca="false">IF(graph!$E$2=0,"",B923+graph!$E$32)</f>
        <v>23.6019110411785</v>
      </c>
      <c r="C924" s="805" t="e">
        <f aca="false">IF(graph!$E$2=0,20,IF(SUM(K924+L924=0),NA(),0.25))</f>
        <v>#N/A</v>
      </c>
      <c r="D924" s="321" t="e">
        <f aca="false">IF(graph!$E$2=0,20,IF(AND(B924&lt;graph!$E$10+graph!$E$32,B924&gt;graph!$E$10-graph!$E$32),0.25,NA()))</f>
        <v>#N/A</v>
      </c>
      <c r="K924" s="806" t="n">
        <f aca="false">IF(graph!$E$20=0,0,IF(graph!$E$2=0,20,IF(AND(B924&lt;graph!$E$20+graph!$E$32,B924&gt;graph!$E$20-graph!$E$32),0.25,0)))</f>
        <v>0</v>
      </c>
      <c r="L924" s="806" t="n">
        <f aca="false">IF(graph!$E$22=0,0,IF(graph!$E$2=0,20,IF(AND(B924&gt;graph!$E$22-graph!$E$32,B924&lt;graph!$E$22+graph!$E$32),0.25,0)))</f>
        <v>0</v>
      </c>
    </row>
    <row r="925" customFormat="false" ht="12.75" hidden="false" customHeight="false" outlineLevel="0" collapsed="false">
      <c r="B925" s="735" t="n">
        <f aca="false">IF(graph!$E$2=0,"",B924+graph!$E$32)</f>
        <v>23.6054027989812</v>
      </c>
      <c r="C925" s="805" t="e">
        <f aca="false">IF(graph!$E$2=0,20,IF(SUM(K925+L925=0),NA(),0.25))</f>
        <v>#N/A</v>
      </c>
      <c r="D925" s="321" t="e">
        <f aca="false">IF(graph!$E$2=0,20,IF(AND(B925&lt;graph!$E$10+graph!$E$32,B925&gt;graph!$E$10-graph!$E$32),0.25,NA()))</f>
        <v>#N/A</v>
      </c>
      <c r="K925" s="806" t="n">
        <f aca="false">IF(graph!$E$20=0,0,IF(graph!$E$2=0,20,IF(AND(B925&lt;graph!$E$20+graph!$E$32,B925&gt;graph!$E$20-graph!$E$32),0.25,0)))</f>
        <v>0</v>
      </c>
      <c r="L925" s="806" t="n">
        <f aca="false">IF(graph!$E$22=0,0,IF(graph!$E$2=0,20,IF(AND(B925&gt;graph!$E$22-graph!$E$32,B925&lt;graph!$E$22+graph!$E$32),0.25,0)))</f>
        <v>0</v>
      </c>
    </row>
    <row r="926" customFormat="false" ht="12.75" hidden="false" customHeight="false" outlineLevel="0" collapsed="false">
      <c r="B926" s="735" t="n">
        <f aca="false">IF(graph!$E$2=0,"",B925+graph!$E$32)</f>
        <v>23.6088945567839</v>
      </c>
      <c r="C926" s="805" t="e">
        <f aca="false">IF(graph!$E$2=0,20,IF(SUM(K926+L926=0),NA(),0.25))</f>
        <v>#N/A</v>
      </c>
      <c r="D926" s="321" t="e">
        <f aca="false">IF(graph!$E$2=0,20,IF(AND(B926&lt;graph!$E$10+graph!$E$32,B926&gt;graph!$E$10-graph!$E$32),0.25,NA()))</f>
        <v>#N/A</v>
      </c>
      <c r="K926" s="806" t="n">
        <f aca="false">IF(graph!$E$20=0,0,IF(graph!$E$2=0,20,IF(AND(B926&lt;graph!$E$20+graph!$E$32,B926&gt;graph!$E$20-graph!$E$32),0.25,0)))</f>
        <v>0</v>
      </c>
      <c r="L926" s="806" t="n">
        <f aca="false">IF(graph!$E$22=0,0,IF(graph!$E$2=0,20,IF(AND(B926&gt;graph!$E$22-graph!$E$32,B926&lt;graph!$E$22+graph!$E$32),0.25,0)))</f>
        <v>0</v>
      </c>
    </row>
    <row r="927" customFormat="false" ht="12.75" hidden="false" customHeight="false" outlineLevel="0" collapsed="false">
      <c r="B927" s="735" t="n">
        <f aca="false">IF(graph!$E$2=0,"",B926+graph!$E$32)</f>
        <v>23.6123863145866</v>
      </c>
      <c r="C927" s="805" t="e">
        <f aca="false">IF(graph!$E$2=0,20,IF(SUM(K927+L927=0),NA(),0.25))</f>
        <v>#N/A</v>
      </c>
      <c r="D927" s="321" t="e">
        <f aca="false">IF(graph!$E$2=0,20,IF(AND(B927&lt;graph!$E$10+graph!$E$32,B927&gt;graph!$E$10-graph!$E$32),0.25,NA()))</f>
        <v>#N/A</v>
      </c>
      <c r="K927" s="806" t="n">
        <f aca="false">IF(graph!$E$20=0,0,IF(graph!$E$2=0,20,IF(AND(B927&lt;graph!$E$20+graph!$E$32,B927&gt;graph!$E$20-graph!$E$32),0.25,0)))</f>
        <v>0</v>
      </c>
      <c r="L927" s="806" t="n">
        <f aca="false">IF(graph!$E$22=0,0,IF(graph!$E$2=0,20,IF(AND(B927&gt;graph!$E$22-graph!$E$32,B927&lt;graph!$E$22+graph!$E$32),0.25,0)))</f>
        <v>0</v>
      </c>
    </row>
    <row r="928" customFormat="false" ht="12.75" hidden="false" customHeight="false" outlineLevel="0" collapsed="false">
      <c r="B928" s="735" t="n">
        <f aca="false">IF(graph!$E$2=0,"",B927+graph!$E$32)</f>
        <v>23.6158780723893</v>
      </c>
      <c r="C928" s="805" t="e">
        <f aca="false">IF(graph!$E$2=0,20,IF(SUM(K928+L928=0),NA(),0.25))</f>
        <v>#N/A</v>
      </c>
      <c r="D928" s="321" t="e">
        <f aca="false">IF(graph!$E$2=0,20,IF(AND(B928&lt;graph!$E$10+graph!$E$32,B928&gt;graph!$E$10-graph!$E$32),0.25,NA()))</f>
        <v>#N/A</v>
      </c>
      <c r="K928" s="806" t="n">
        <f aca="false">IF(graph!$E$20=0,0,IF(graph!$E$2=0,20,IF(AND(B928&lt;graph!$E$20+graph!$E$32,B928&gt;graph!$E$20-graph!$E$32),0.25,0)))</f>
        <v>0</v>
      </c>
      <c r="L928" s="806" t="n">
        <f aca="false">IF(graph!$E$22=0,0,IF(graph!$E$2=0,20,IF(AND(B928&gt;graph!$E$22-graph!$E$32,B928&lt;graph!$E$22+graph!$E$32),0.25,0)))</f>
        <v>0</v>
      </c>
    </row>
    <row r="929" customFormat="false" ht="12.75" hidden="false" customHeight="false" outlineLevel="0" collapsed="false">
      <c r="B929" s="735" t="n">
        <f aca="false">IF(graph!$E$2=0,"",B928+graph!$E$32)</f>
        <v>23.619369830192</v>
      </c>
      <c r="C929" s="805" t="e">
        <f aca="false">IF(graph!$E$2=0,20,IF(SUM(K929+L929=0),NA(),0.25))</f>
        <v>#N/A</v>
      </c>
      <c r="D929" s="321" t="e">
        <f aca="false">IF(graph!$E$2=0,20,IF(AND(B929&lt;graph!$E$10+graph!$E$32,B929&gt;graph!$E$10-graph!$E$32),0.25,NA()))</f>
        <v>#N/A</v>
      </c>
      <c r="K929" s="806" t="n">
        <f aca="false">IF(graph!$E$20=0,0,IF(graph!$E$2=0,20,IF(AND(B929&lt;graph!$E$20+graph!$E$32,B929&gt;graph!$E$20-graph!$E$32),0.25,0)))</f>
        <v>0</v>
      </c>
      <c r="L929" s="806" t="n">
        <f aca="false">IF(graph!$E$22=0,0,IF(graph!$E$2=0,20,IF(AND(B929&gt;graph!$E$22-graph!$E$32,B929&lt;graph!$E$22+graph!$E$32),0.25,0)))</f>
        <v>0</v>
      </c>
    </row>
    <row r="930" customFormat="false" ht="12.75" hidden="false" customHeight="false" outlineLevel="0" collapsed="false">
      <c r="B930" s="735" t="n">
        <f aca="false">IF(graph!$E$2=0,"",B929+graph!$E$32)</f>
        <v>23.6228615879947</v>
      </c>
      <c r="C930" s="805" t="e">
        <f aca="false">IF(graph!$E$2=0,20,IF(SUM(K930+L930=0),NA(),0.25))</f>
        <v>#N/A</v>
      </c>
      <c r="D930" s="321" t="e">
        <f aca="false">IF(graph!$E$2=0,20,IF(AND(B930&lt;graph!$E$10+graph!$E$32,B930&gt;graph!$E$10-graph!$E$32),0.25,NA()))</f>
        <v>#N/A</v>
      </c>
      <c r="K930" s="806" t="n">
        <f aca="false">IF(graph!$E$20=0,0,IF(graph!$E$2=0,20,IF(AND(B930&lt;graph!$E$20+graph!$E$32,B930&gt;graph!$E$20-graph!$E$32),0.25,0)))</f>
        <v>0</v>
      </c>
      <c r="L930" s="806" t="n">
        <f aca="false">IF(graph!$E$22=0,0,IF(graph!$E$2=0,20,IF(AND(B930&gt;graph!$E$22-graph!$E$32,B930&lt;graph!$E$22+graph!$E$32),0.25,0)))</f>
        <v>0</v>
      </c>
    </row>
    <row r="931" customFormat="false" ht="12.75" hidden="false" customHeight="false" outlineLevel="0" collapsed="false">
      <c r="B931" s="735" t="n">
        <f aca="false">IF(graph!$E$2=0,"",B930+graph!$E$32)</f>
        <v>23.6263533457974</v>
      </c>
      <c r="C931" s="805" t="e">
        <f aca="false">IF(graph!$E$2=0,20,IF(SUM(K931+L931=0),NA(),0.25))</f>
        <v>#N/A</v>
      </c>
      <c r="D931" s="321" t="e">
        <f aca="false">IF(graph!$E$2=0,20,IF(AND(B931&lt;graph!$E$10+graph!$E$32,B931&gt;graph!$E$10-graph!$E$32),0.25,NA()))</f>
        <v>#N/A</v>
      </c>
      <c r="K931" s="806" t="n">
        <f aca="false">IF(graph!$E$20=0,0,IF(graph!$E$2=0,20,IF(AND(B931&lt;graph!$E$20+graph!$E$32,B931&gt;graph!$E$20-graph!$E$32),0.25,0)))</f>
        <v>0</v>
      </c>
      <c r="L931" s="806" t="n">
        <f aca="false">IF(graph!$E$22=0,0,IF(graph!$E$2=0,20,IF(AND(B931&gt;graph!$E$22-graph!$E$32,B931&lt;graph!$E$22+graph!$E$32),0.25,0)))</f>
        <v>0</v>
      </c>
    </row>
    <row r="932" customFormat="false" ht="12.75" hidden="false" customHeight="false" outlineLevel="0" collapsed="false">
      <c r="B932" s="735" t="n">
        <f aca="false">IF(graph!$E$2=0,"",B931+graph!$E$32)</f>
        <v>23.6298451036001</v>
      </c>
      <c r="C932" s="805" t="e">
        <f aca="false">IF(graph!$E$2=0,20,IF(SUM(K932+L932=0),NA(),0.25))</f>
        <v>#N/A</v>
      </c>
      <c r="D932" s="321" t="e">
        <f aca="false">IF(graph!$E$2=0,20,IF(AND(B932&lt;graph!$E$10+graph!$E$32,B932&gt;graph!$E$10-graph!$E$32),0.25,NA()))</f>
        <v>#N/A</v>
      </c>
      <c r="K932" s="806" t="n">
        <f aca="false">IF(graph!$E$20=0,0,IF(graph!$E$2=0,20,IF(AND(B932&lt;graph!$E$20+graph!$E$32,B932&gt;graph!$E$20-graph!$E$32),0.25,0)))</f>
        <v>0</v>
      </c>
      <c r="L932" s="806" t="n">
        <f aca="false">IF(graph!$E$22=0,0,IF(graph!$E$2=0,20,IF(AND(B932&gt;graph!$E$22-graph!$E$32,B932&lt;graph!$E$22+graph!$E$32),0.25,0)))</f>
        <v>0</v>
      </c>
    </row>
    <row r="933" customFormat="false" ht="12.75" hidden="false" customHeight="false" outlineLevel="0" collapsed="false">
      <c r="B933" s="735" t="n">
        <f aca="false">IF(graph!$E$2=0,"",B932+graph!$E$32)</f>
        <v>23.6333368614028</v>
      </c>
      <c r="C933" s="805" t="e">
        <f aca="false">IF(graph!$E$2=0,20,IF(SUM(K933+L933=0),NA(),0.25))</f>
        <v>#N/A</v>
      </c>
      <c r="D933" s="321" t="e">
        <f aca="false">IF(graph!$E$2=0,20,IF(AND(B933&lt;graph!$E$10+graph!$E$32,B933&gt;graph!$E$10-graph!$E$32),0.25,NA()))</f>
        <v>#N/A</v>
      </c>
      <c r="K933" s="806" t="n">
        <f aca="false">IF(graph!$E$20=0,0,IF(graph!$E$2=0,20,IF(AND(B933&lt;graph!$E$20+graph!$E$32,B933&gt;graph!$E$20-graph!$E$32),0.25,0)))</f>
        <v>0</v>
      </c>
      <c r="L933" s="806" t="n">
        <f aca="false">IF(graph!$E$22=0,0,IF(graph!$E$2=0,20,IF(AND(B933&gt;graph!$E$22-graph!$E$32,B933&lt;graph!$E$22+graph!$E$32),0.25,0)))</f>
        <v>0</v>
      </c>
    </row>
    <row r="934" customFormat="false" ht="12.75" hidden="false" customHeight="false" outlineLevel="0" collapsed="false">
      <c r="B934" s="735" t="n">
        <f aca="false">IF(graph!$E$2=0,"",B933+graph!$E$32)</f>
        <v>23.6368286192056</v>
      </c>
      <c r="C934" s="805" t="e">
        <f aca="false">IF(graph!$E$2=0,20,IF(SUM(K934+L934=0),NA(),0.25))</f>
        <v>#N/A</v>
      </c>
      <c r="D934" s="321" t="e">
        <f aca="false">IF(graph!$E$2=0,20,IF(AND(B934&lt;graph!$E$10+graph!$E$32,B934&gt;graph!$E$10-graph!$E$32),0.25,NA()))</f>
        <v>#N/A</v>
      </c>
      <c r="K934" s="806" t="n">
        <f aca="false">IF(graph!$E$20=0,0,IF(graph!$E$2=0,20,IF(AND(B934&lt;graph!$E$20+graph!$E$32,B934&gt;graph!$E$20-graph!$E$32),0.25,0)))</f>
        <v>0</v>
      </c>
      <c r="L934" s="806" t="n">
        <f aca="false">IF(graph!$E$22=0,0,IF(graph!$E$2=0,20,IF(AND(B934&gt;graph!$E$22-graph!$E$32,B934&lt;graph!$E$22+graph!$E$32),0.25,0)))</f>
        <v>0</v>
      </c>
    </row>
    <row r="935" customFormat="false" ht="12.75" hidden="false" customHeight="false" outlineLevel="0" collapsed="false">
      <c r="B935" s="735" t="n">
        <f aca="false">IF(graph!$E$2=0,"",B934+graph!$E$32)</f>
        <v>23.6403203770083</v>
      </c>
      <c r="C935" s="805" t="e">
        <f aca="false">IF(graph!$E$2=0,20,IF(SUM(K935+L935=0),NA(),0.25))</f>
        <v>#N/A</v>
      </c>
      <c r="D935" s="321" t="e">
        <f aca="false">IF(graph!$E$2=0,20,IF(AND(B935&lt;graph!$E$10+graph!$E$32,B935&gt;graph!$E$10-graph!$E$32),0.25,NA()))</f>
        <v>#N/A</v>
      </c>
      <c r="K935" s="806" t="n">
        <f aca="false">IF(graph!$E$20=0,0,IF(graph!$E$2=0,20,IF(AND(B935&lt;graph!$E$20+graph!$E$32,B935&gt;graph!$E$20-graph!$E$32),0.25,0)))</f>
        <v>0</v>
      </c>
      <c r="L935" s="806" t="n">
        <f aca="false">IF(graph!$E$22=0,0,IF(graph!$E$2=0,20,IF(AND(B935&gt;graph!$E$22-graph!$E$32,B935&lt;graph!$E$22+graph!$E$32),0.25,0)))</f>
        <v>0</v>
      </c>
    </row>
    <row r="936" customFormat="false" ht="12.75" hidden="false" customHeight="false" outlineLevel="0" collapsed="false">
      <c r="B936" s="735" t="n">
        <f aca="false">IF(graph!$E$2=0,"",B935+graph!$E$32)</f>
        <v>23.643812134811</v>
      </c>
      <c r="C936" s="805" t="e">
        <f aca="false">IF(graph!$E$2=0,20,IF(SUM(K936+L936=0),NA(),0.25))</f>
        <v>#N/A</v>
      </c>
      <c r="D936" s="321" t="e">
        <f aca="false">IF(graph!$E$2=0,20,IF(AND(B936&lt;graph!$E$10+graph!$E$32,B936&gt;graph!$E$10-graph!$E$32),0.25,NA()))</f>
        <v>#N/A</v>
      </c>
      <c r="K936" s="806" t="n">
        <f aca="false">IF(graph!$E$20=0,0,IF(graph!$E$2=0,20,IF(AND(B936&lt;graph!$E$20+graph!$E$32,B936&gt;graph!$E$20-graph!$E$32),0.25,0)))</f>
        <v>0</v>
      </c>
      <c r="L936" s="806" t="n">
        <f aca="false">IF(graph!$E$22=0,0,IF(graph!$E$2=0,20,IF(AND(B936&gt;graph!$E$22-graph!$E$32,B936&lt;graph!$E$22+graph!$E$32),0.25,0)))</f>
        <v>0</v>
      </c>
    </row>
    <row r="937" customFormat="false" ht="12.75" hidden="false" customHeight="false" outlineLevel="0" collapsed="false">
      <c r="B937" s="735" t="n">
        <f aca="false">IF(graph!$E$2=0,"",B936+graph!$E$32)</f>
        <v>23.6473038926137</v>
      </c>
      <c r="C937" s="805" t="e">
        <f aca="false">IF(graph!$E$2=0,20,IF(SUM(K937+L937=0),NA(),0.25))</f>
        <v>#N/A</v>
      </c>
      <c r="D937" s="321" t="e">
        <f aca="false">IF(graph!$E$2=0,20,IF(AND(B937&lt;graph!$E$10+graph!$E$32,B937&gt;graph!$E$10-graph!$E$32),0.25,NA()))</f>
        <v>#N/A</v>
      </c>
      <c r="K937" s="806" t="n">
        <f aca="false">IF(graph!$E$20=0,0,IF(graph!$E$2=0,20,IF(AND(B937&lt;graph!$E$20+graph!$E$32,B937&gt;graph!$E$20-graph!$E$32),0.25,0)))</f>
        <v>0</v>
      </c>
      <c r="L937" s="806" t="n">
        <f aca="false">IF(graph!$E$22=0,0,IF(graph!$E$2=0,20,IF(AND(B937&gt;graph!$E$22-graph!$E$32,B937&lt;graph!$E$22+graph!$E$32),0.25,0)))</f>
        <v>0</v>
      </c>
    </row>
    <row r="938" customFormat="false" ht="12.75" hidden="false" customHeight="false" outlineLevel="0" collapsed="false">
      <c r="B938" s="735" t="n">
        <f aca="false">IF(graph!$E$2=0,"",B937+graph!$E$32)</f>
        <v>23.6507956504164</v>
      </c>
      <c r="C938" s="805" t="e">
        <f aca="false">IF(graph!$E$2=0,20,IF(SUM(K938+L938=0),NA(),0.25))</f>
        <v>#N/A</v>
      </c>
      <c r="D938" s="321" t="e">
        <f aca="false">IF(graph!$E$2=0,20,IF(AND(B938&lt;graph!$E$10+graph!$E$32,B938&gt;graph!$E$10-graph!$E$32),0.25,NA()))</f>
        <v>#N/A</v>
      </c>
      <c r="K938" s="806" t="n">
        <f aca="false">IF(graph!$E$20=0,0,IF(graph!$E$2=0,20,IF(AND(B938&lt;graph!$E$20+graph!$E$32,B938&gt;graph!$E$20-graph!$E$32),0.25,0)))</f>
        <v>0</v>
      </c>
      <c r="L938" s="806" t="n">
        <f aca="false">IF(graph!$E$22=0,0,IF(graph!$E$2=0,20,IF(AND(B938&gt;graph!$E$22-graph!$E$32,B938&lt;graph!$E$22+graph!$E$32),0.25,0)))</f>
        <v>0</v>
      </c>
    </row>
    <row r="939" customFormat="false" ht="12.75" hidden="false" customHeight="false" outlineLevel="0" collapsed="false">
      <c r="B939" s="735" t="n">
        <f aca="false">IF(graph!$E$2=0,"",B938+graph!$E$32)</f>
        <v>23.6542874082191</v>
      </c>
      <c r="C939" s="805" t="e">
        <f aca="false">IF(graph!$E$2=0,20,IF(SUM(K939+L939=0),NA(),0.25))</f>
        <v>#N/A</v>
      </c>
      <c r="D939" s="321" t="e">
        <f aca="false">IF(graph!$E$2=0,20,IF(AND(B939&lt;graph!$E$10+graph!$E$32,B939&gt;graph!$E$10-graph!$E$32),0.25,NA()))</f>
        <v>#N/A</v>
      </c>
      <c r="K939" s="806" t="n">
        <f aca="false">IF(graph!$E$20=0,0,IF(graph!$E$2=0,20,IF(AND(B939&lt;graph!$E$20+graph!$E$32,B939&gt;graph!$E$20-graph!$E$32),0.25,0)))</f>
        <v>0</v>
      </c>
      <c r="L939" s="806" t="n">
        <f aca="false">IF(graph!$E$22=0,0,IF(graph!$E$2=0,20,IF(AND(B939&gt;graph!$E$22-graph!$E$32,B939&lt;graph!$E$22+graph!$E$32),0.25,0)))</f>
        <v>0</v>
      </c>
    </row>
    <row r="940" customFormat="false" ht="12.75" hidden="false" customHeight="false" outlineLevel="0" collapsed="false">
      <c r="B940" s="735" t="n">
        <f aca="false">IF(graph!$E$2=0,"",B939+graph!$E$32)</f>
        <v>23.6577791660218</v>
      </c>
      <c r="C940" s="805" t="e">
        <f aca="false">IF(graph!$E$2=0,20,IF(SUM(K940+L940=0),NA(),0.25))</f>
        <v>#N/A</v>
      </c>
      <c r="D940" s="321" t="e">
        <f aca="false">IF(graph!$E$2=0,20,IF(AND(B940&lt;graph!$E$10+graph!$E$32,B940&gt;graph!$E$10-graph!$E$32),0.25,NA()))</f>
        <v>#N/A</v>
      </c>
      <c r="K940" s="806" t="n">
        <f aca="false">IF(graph!$E$20=0,0,IF(graph!$E$2=0,20,IF(AND(B940&lt;graph!$E$20+graph!$E$32,B940&gt;graph!$E$20-graph!$E$32),0.25,0)))</f>
        <v>0</v>
      </c>
      <c r="L940" s="806" t="n">
        <f aca="false">IF(graph!$E$22=0,0,IF(graph!$E$2=0,20,IF(AND(B940&gt;graph!$E$22-graph!$E$32,B940&lt;graph!$E$22+graph!$E$32),0.25,0)))</f>
        <v>0</v>
      </c>
    </row>
    <row r="941" customFormat="false" ht="12.75" hidden="false" customHeight="false" outlineLevel="0" collapsed="false">
      <c r="B941" s="735" t="n">
        <f aca="false">IF(graph!$E$2=0,"",B940+graph!$E$32)</f>
        <v>23.6612709238245</v>
      </c>
      <c r="C941" s="805" t="e">
        <f aca="false">IF(graph!$E$2=0,20,IF(SUM(K941+L941=0),NA(),0.25))</f>
        <v>#N/A</v>
      </c>
      <c r="D941" s="321" t="e">
        <f aca="false">IF(graph!$E$2=0,20,IF(AND(B941&lt;graph!$E$10+graph!$E$32,B941&gt;graph!$E$10-graph!$E$32),0.25,NA()))</f>
        <v>#N/A</v>
      </c>
      <c r="K941" s="806" t="n">
        <f aca="false">IF(graph!$E$20=0,0,IF(graph!$E$2=0,20,IF(AND(B941&lt;graph!$E$20+graph!$E$32,B941&gt;graph!$E$20-graph!$E$32),0.25,0)))</f>
        <v>0</v>
      </c>
      <c r="L941" s="806" t="n">
        <f aca="false">IF(graph!$E$22=0,0,IF(graph!$E$2=0,20,IF(AND(B941&gt;graph!$E$22-graph!$E$32,B941&lt;graph!$E$22+graph!$E$32),0.25,0)))</f>
        <v>0</v>
      </c>
    </row>
    <row r="942" customFormat="false" ht="12.75" hidden="false" customHeight="false" outlineLevel="0" collapsed="false">
      <c r="B942" s="735" t="n">
        <f aca="false">IF(graph!$E$2=0,"",B941+graph!$E$32)</f>
        <v>23.6647626816272</v>
      </c>
      <c r="C942" s="805" t="e">
        <f aca="false">IF(graph!$E$2=0,20,IF(SUM(K942+L942=0),NA(),0.25))</f>
        <v>#N/A</v>
      </c>
      <c r="D942" s="321" t="e">
        <f aca="false">IF(graph!$E$2=0,20,IF(AND(B942&lt;graph!$E$10+graph!$E$32,B942&gt;graph!$E$10-graph!$E$32),0.25,NA()))</f>
        <v>#N/A</v>
      </c>
      <c r="K942" s="806" t="n">
        <f aca="false">IF(graph!$E$20=0,0,IF(graph!$E$2=0,20,IF(AND(B942&lt;graph!$E$20+graph!$E$32,B942&gt;graph!$E$20-graph!$E$32),0.25,0)))</f>
        <v>0</v>
      </c>
      <c r="L942" s="806" t="n">
        <f aca="false">IF(graph!$E$22=0,0,IF(graph!$E$2=0,20,IF(AND(B942&gt;graph!$E$22-graph!$E$32,B942&lt;graph!$E$22+graph!$E$32),0.25,0)))</f>
        <v>0</v>
      </c>
    </row>
    <row r="943" customFormat="false" ht="12.75" hidden="false" customHeight="false" outlineLevel="0" collapsed="false">
      <c r="B943" s="735" t="n">
        <f aca="false">IF(graph!$E$2=0,"",B942+graph!$E$32)</f>
        <v>23.6682544394299</v>
      </c>
      <c r="C943" s="805" t="e">
        <f aca="false">IF(graph!$E$2=0,20,IF(SUM(K943+L943=0),NA(),0.25))</f>
        <v>#N/A</v>
      </c>
      <c r="D943" s="321" t="e">
        <f aca="false">IF(graph!$E$2=0,20,IF(AND(B943&lt;graph!$E$10+graph!$E$32,B943&gt;graph!$E$10-graph!$E$32),0.25,NA()))</f>
        <v>#N/A</v>
      </c>
      <c r="K943" s="806" t="n">
        <f aca="false">IF(graph!$E$20=0,0,IF(graph!$E$2=0,20,IF(AND(B943&lt;graph!$E$20+graph!$E$32,B943&gt;graph!$E$20-graph!$E$32),0.25,0)))</f>
        <v>0</v>
      </c>
      <c r="L943" s="806" t="n">
        <f aca="false">IF(graph!$E$22=0,0,IF(graph!$E$2=0,20,IF(AND(B943&gt;graph!$E$22-graph!$E$32,B943&lt;graph!$E$22+graph!$E$32),0.25,0)))</f>
        <v>0</v>
      </c>
    </row>
    <row r="944" customFormat="false" ht="12.75" hidden="false" customHeight="false" outlineLevel="0" collapsed="false">
      <c r="B944" s="735" t="n">
        <f aca="false">IF(graph!$E$2=0,"",B943+graph!$E$32)</f>
        <v>23.6717461972326</v>
      </c>
      <c r="C944" s="805" t="e">
        <f aca="false">IF(graph!$E$2=0,20,IF(SUM(K944+L944=0),NA(),0.25))</f>
        <v>#N/A</v>
      </c>
      <c r="D944" s="321" t="e">
        <f aca="false">IF(graph!$E$2=0,20,IF(AND(B944&lt;graph!$E$10+graph!$E$32,B944&gt;graph!$E$10-graph!$E$32),0.25,NA()))</f>
        <v>#N/A</v>
      </c>
      <c r="K944" s="806" t="n">
        <f aca="false">IF(graph!$E$20=0,0,IF(graph!$E$2=0,20,IF(AND(B944&lt;graph!$E$20+graph!$E$32,B944&gt;graph!$E$20-graph!$E$32),0.25,0)))</f>
        <v>0</v>
      </c>
      <c r="L944" s="806" t="n">
        <f aca="false">IF(graph!$E$22=0,0,IF(graph!$E$2=0,20,IF(AND(B944&gt;graph!$E$22-graph!$E$32,B944&lt;graph!$E$22+graph!$E$32),0.25,0)))</f>
        <v>0</v>
      </c>
    </row>
    <row r="945" customFormat="false" ht="12.75" hidden="false" customHeight="false" outlineLevel="0" collapsed="false">
      <c r="B945" s="735" t="n">
        <f aca="false">IF(graph!$E$2=0,"",B944+graph!$E$32)</f>
        <v>23.6752379550353</v>
      </c>
      <c r="C945" s="805" t="e">
        <f aca="false">IF(graph!$E$2=0,20,IF(SUM(K945+L945=0),NA(),0.25))</f>
        <v>#N/A</v>
      </c>
      <c r="D945" s="321" t="e">
        <f aca="false">IF(graph!$E$2=0,20,IF(AND(B945&lt;graph!$E$10+graph!$E$32,B945&gt;graph!$E$10-graph!$E$32),0.25,NA()))</f>
        <v>#N/A</v>
      </c>
      <c r="K945" s="806" t="n">
        <f aca="false">IF(graph!$E$20=0,0,IF(graph!$E$2=0,20,IF(AND(B945&lt;graph!$E$20+graph!$E$32,B945&gt;graph!$E$20-graph!$E$32),0.25,0)))</f>
        <v>0</v>
      </c>
      <c r="L945" s="806" t="n">
        <f aca="false">IF(graph!$E$22=0,0,IF(graph!$E$2=0,20,IF(AND(B945&gt;graph!$E$22-graph!$E$32,B945&lt;graph!$E$22+graph!$E$32),0.25,0)))</f>
        <v>0</v>
      </c>
    </row>
    <row r="946" customFormat="false" ht="12.75" hidden="false" customHeight="false" outlineLevel="0" collapsed="false">
      <c r="B946" s="735" t="n">
        <f aca="false">IF(graph!$E$2=0,"",B945+graph!$E$32)</f>
        <v>23.678729712838</v>
      </c>
      <c r="C946" s="805" t="e">
        <f aca="false">IF(graph!$E$2=0,20,IF(SUM(K946+L946=0),NA(),0.25))</f>
        <v>#N/A</v>
      </c>
      <c r="D946" s="321" t="e">
        <f aca="false">IF(graph!$E$2=0,20,IF(AND(B946&lt;graph!$E$10+graph!$E$32,B946&gt;graph!$E$10-graph!$E$32),0.25,NA()))</f>
        <v>#N/A</v>
      </c>
      <c r="K946" s="806" t="n">
        <f aca="false">IF(graph!$E$20=0,0,IF(graph!$E$2=0,20,IF(AND(B946&lt;graph!$E$20+graph!$E$32,B946&gt;graph!$E$20-graph!$E$32),0.25,0)))</f>
        <v>0</v>
      </c>
      <c r="L946" s="806" t="n">
        <f aca="false">IF(graph!$E$22=0,0,IF(graph!$E$2=0,20,IF(AND(B946&gt;graph!$E$22-graph!$E$32,B946&lt;graph!$E$22+graph!$E$32),0.25,0)))</f>
        <v>0</v>
      </c>
    </row>
    <row r="947" customFormat="false" ht="12.75" hidden="false" customHeight="false" outlineLevel="0" collapsed="false">
      <c r="B947" s="735" t="n">
        <f aca="false">IF(graph!$E$2=0,"",B946+graph!$E$32)</f>
        <v>23.6822214706407</v>
      </c>
      <c r="C947" s="805" t="e">
        <f aca="false">IF(graph!$E$2=0,20,IF(SUM(K947+L947=0),NA(),0.25))</f>
        <v>#N/A</v>
      </c>
      <c r="D947" s="321" t="e">
        <f aca="false">IF(graph!$E$2=0,20,IF(AND(B947&lt;graph!$E$10+graph!$E$32,B947&gt;graph!$E$10-graph!$E$32),0.25,NA()))</f>
        <v>#N/A</v>
      </c>
      <c r="K947" s="806" t="n">
        <f aca="false">IF(graph!$E$20=0,0,IF(graph!$E$2=0,20,IF(AND(B947&lt;graph!$E$20+graph!$E$32,B947&gt;graph!$E$20-graph!$E$32),0.25,0)))</f>
        <v>0</v>
      </c>
      <c r="L947" s="806" t="n">
        <f aca="false">IF(graph!$E$22=0,0,IF(graph!$E$2=0,20,IF(AND(B947&gt;graph!$E$22-graph!$E$32,B947&lt;graph!$E$22+graph!$E$32),0.25,0)))</f>
        <v>0</v>
      </c>
    </row>
    <row r="948" customFormat="false" ht="12.75" hidden="false" customHeight="false" outlineLevel="0" collapsed="false">
      <c r="B948" s="735" t="n">
        <f aca="false">IF(graph!$E$2=0,"",B947+graph!$E$32)</f>
        <v>23.6857132284434</v>
      </c>
      <c r="C948" s="805" t="e">
        <f aca="false">IF(graph!$E$2=0,20,IF(SUM(K948+L948=0),NA(),0.25))</f>
        <v>#N/A</v>
      </c>
      <c r="D948" s="321" t="e">
        <f aca="false">IF(graph!$E$2=0,20,IF(AND(B948&lt;graph!$E$10+graph!$E$32,B948&gt;graph!$E$10-graph!$E$32),0.25,NA()))</f>
        <v>#N/A</v>
      </c>
      <c r="K948" s="806" t="n">
        <f aca="false">IF(graph!$E$20=0,0,IF(graph!$E$2=0,20,IF(AND(B948&lt;graph!$E$20+graph!$E$32,B948&gt;graph!$E$20-graph!$E$32),0.25,0)))</f>
        <v>0</v>
      </c>
      <c r="L948" s="806" t="n">
        <f aca="false">IF(graph!$E$22=0,0,IF(graph!$E$2=0,20,IF(AND(B948&gt;graph!$E$22-graph!$E$32,B948&lt;graph!$E$22+graph!$E$32),0.25,0)))</f>
        <v>0</v>
      </c>
    </row>
    <row r="949" customFormat="false" ht="12.75" hidden="false" customHeight="false" outlineLevel="0" collapsed="false">
      <c r="B949" s="735" t="n">
        <f aca="false">IF(graph!$E$2=0,"",B948+graph!$E$32)</f>
        <v>23.6892049862461</v>
      </c>
      <c r="C949" s="805" t="e">
        <f aca="false">IF(graph!$E$2=0,20,IF(SUM(K949+L949=0),NA(),0.25))</f>
        <v>#N/A</v>
      </c>
      <c r="D949" s="321" t="e">
        <f aca="false">IF(graph!$E$2=0,20,IF(AND(B949&lt;graph!$E$10+graph!$E$32,B949&gt;graph!$E$10-graph!$E$32),0.25,NA()))</f>
        <v>#N/A</v>
      </c>
      <c r="K949" s="806" t="n">
        <f aca="false">IF(graph!$E$20=0,0,IF(graph!$E$2=0,20,IF(AND(B949&lt;graph!$E$20+graph!$E$32,B949&gt;graph!$E$20-graph!$E$32),0.25,0)))</f>
        <v>0</v>
      </c>
      <c r="L949" s="806" t="n">
        <f aca="false">IF(graph!$E$22=0,0,IF(graph!$E$2=0,20,IF(AND(B949&gt;graph!$E$22-graph!$E$32,B949&lt;graph!$E$22+graph!$E$32),0.25,0)))</f>
        <v>0</v>
      </c>
    </row>
    <row r="950" customFormat="false" ht="12.75" hidden="false" customHeight="false" outlineLevel="0" collapsed="false">
      <c r="B950" s="735" t="n">
        <f aca="false">IF(graph!$E$2=0,"",B949+graph!$E$32)</f>
        <v>23.6926967440488</v>
      </c>
      <c r="C950" s="805" t="e">
        <f aca="false">IF(graph!$E$2=0,20,IF(SUM(K950+L950=0),NA(),0.25))</f>
        <v>#N/A</v>
      </c>
      <c r="D950" s="321" t="e">
        <f aca="false">IF(graph!$E$2=0,20,IF(AND(B950&lt;graph!$E$10+graph!$E$32,B950&gt;graph!$E$10-graph!$E$32),0.25,NA()))</f>
        <v>#N/A</v>
      </c>
      <c r="K950" s="806" t="n">
        <f aca="false">IF(graph!$E$20=0,0,IF(graph!$E$2=0,20,IF(AND(B950&lt;graph!$E$20+graph!$E$32,B950&gt;graph!$E$20-graph!$E$32),0.25,0)))</f>
        <v>0</v>
      </c>
      <c r="L950" s="806" t="n">
        <f aca="false">IF(graph!$E$22=0,0,IF(graph!$E$2=0,20,IF(AND(B950&gt;graph!$E$22-graph!$E$32,B950&lt;graph!$E$22+graph!$E$32),0.25,0)))</f>
        <v>0</v>
      </c>
    </row>
    <row r="951" customFormat="false" ht="12.75" hidden="false" customHeight="false" outlineLevel="0" collapsed="false">
      <c r="B951" s="735" t="n">
        <f aca="false">IF(graph!$E$2=0,"",B950+graph!$E$32)</f>
        <v>23.6961885018515</v>
      </c>
      <c r="C951" s="805" t="e">
        <f aca="false">IF(graph!$E$2=0,20,IF(SUM(K951+L951=0),NA(),0.25))</f>
        <v>#N/A</v>
      </c>
      <c r="D951" s="321" t="e">
        <f aca="false">IF(graph!$E$2=0,20,IF(AND(B951&lt;graph!$E$10+graph!$E$32,B951&gt;graph!$E$10-graph!$E$32),0.25,NA()))</f>
        <v>#N/A</v>
      </c>
      <c r="K951" s="806" t="n">
        <f aca="false">IF(graph!$E$20=0,0,IF(graph!$E$2=0,20,IF(AND(B951&lt;graph!$E$20+graph!$E$32,B951&gt;graph!$E$20-graph!$E$32),0.25,0)))</f>
        <v>0</v>
      </c>
      <c r="L951" s="806" t="n">
        <f aca="false">IF(graph!$E$22=0,0,IF(graph!$E$2=0,20,IF(AND(B951&gt;graph!$E$22-graph!$E$32,B951&lt;graph!$E$22+graph!$E$32),0.25,0)))</f>
        <v>0</v>
      </c>
    </row>
    <row r="952" customFormat="false" ht="12.75" hidden="false" customHeight="false" outlineLevel="0" collapsed="false">
      <c r="B952" s="735" t="n">
        <f aca="false">IF(graph!$E$2=0,"",B951+graph!$E$32)</f>
        <v>23.6996802596542</v>
      </c>
      <c r="C952" s="805" t="e">
        <f aca="false">IF(graph!$E$2=0,20,IF(SUM(K952+L952=0),NA(),0.25))</f>
        <v>#N/A</v>
      </c>
      <c r="D952" s="321" t="e">
        <f aca="false">IF(graph!$E$2=0,20,IF(AND(B952&lt;graph!$E$10+graph!$E$32,B952&gt;graph!$E$10-graph!$E$32),0.25,NA()))</f>
        <v>#N/A</v>
      </c>
      <c r="K952" s="806" t="n">
        <f aca="false">IF(graph!$E$20=0,0,IF(graph!$E$2=0,20,IF(AND(B952&lt;graph!$E$20+graph!$E$32,B952&gt;graph!$E$20-graph!$E$32),0.25,0)))</f>
        <v>0</v>
      </c>
      <c r="L952" s="806" t="n">
        <f aca="false">IF(graph!$E$22=0,0,IF(graph!$E$2=0,20,IF(AND(B952&gt;graph!$E$22-graph!$E$32,B952&lt;graph!$E$22+graph!$E$32),0.25,0)))</f>
        <v>0</v>
      </c>
    </row>
    <row r="953" customFormat="false" ht="12.75" hidden="false" customHeight="false" outlineLevel="0" collapsed="false">
      <c r="B953" s="735" t="n">
        <f aca="false">IF(graph!$E$2=0,"",B952+graph!$E$32)</f>
        <v>23.7031720174569</v>
      </c>
      <c r="C953" s="805" t="e">
        <f aca="false">IF(graph!$E$2=0,20,IF(SUM(K953+L953=0),NA(),0.25))</f>
        <v>#N/A</v>
      </c>
      <c r="D953" s="321" t="e">
        <f aca="false">IF(graph!$E$2=0,20,IF(AND(B953&lt;graph!$E$10+graph!$E$32,B953&gt;graph!$E$10-graph!$E$32),0.25,NA()))</f>
        <v>#N/A</v>
      </c>
      <c r="K953" s="806" t="n">
        <f aca="false">IF(graph!$E$20=0,0,IF(graph!$E$2=0,20,IF(AND(B953&lt;graph!$E$20+graph!$E$32,B953&gt;graph!$E$20-graph!$E$32),0.25,0)))</f>
        <v>0</v>
      </c>
      <c r="L953" s="806" t="n">
        <f aca="false">IF(graph!$E$22=0,0,IF(graph!$E$2=0,20,IF(AND(B953&gt;graph!$E$22-graph!$E$32,B953&lt;graph!$E$22+graph!$E$32),0.25,0)))</f>
        <v>0</v>
      </c>
    </row>
    <row r="954" customFormat="false" ht="12.75" hidden="false" customHeight="false" outlineLevel="0" collapsed="false">
      <c r="B954" s="735" t="n">
        <f aca="false">IF(graph!$E$2=0,"",B953+graph!$E$32)</f>
        <v>23.7066637752596</v>
      </c>
      <c r="C954" s="805" t="e">
        <f aca="false">IF(graph!$E$2=0,20,IF(SUM(K954+L954=0),NA(),0.25))</f>
        <v>#N/A</v>
      </c>
      <c r="D954" s="321" t="e">
        <f aca="false">IF(graph!$E$2=0,20,IF(AND(B954&lt;graph!$E$10+graph!$E$32,B954&gt;graph!$E$10-graph!$E$32),0.25,NA()))</f>
        <v>#N/A</v>
      </c>
      <c r="K954" s="806" t="n">
        <f aca="false">IF(graph!$E$20=0,0,IF(graph!$E$2=0,20,IF(AND(B954&lt;graph!$E$20+graph!$E$32,B954&gt;graph!$E$20-graph!$E$32),0.25,0)))</f>
        <v>0</v>
      </c>
      <c r="L954" s="806" t="n">
        <f aca="false">IF(graph!$E$22=0,0,IF(graph!$E$2=0,20,IF(AND(B954&gt;graph!$E$22-graph!$E$32,B954&lt;graph!$E$22+graph!$E$32),0.25,0)))</f>
        <v>0</v>
      </c>
    </row>
    <row r="955" customFormat="false" ht="12.75" hidden="false" customHeight="false" outlineLevel="0" collapsed="false">
      <c r="B955" s="735" t="n">
        <f aca="false">IF(graph!$E$2=0,"",B954+graph!$E$32)</f>
        <v>23.7101555330623</v>
      </c>
      <c r="C955" s="805" t="e">
        <f aca="false">IF(graph!$E$2=0,20,IF(SUM(K955+L955=0),NA(),0.25))</f>
        <v>#N/A</v>
      </c>
      <c r="D955" s="321" t="e">
        <f aca="false">IF(graph!$E$2=0,20,IF(AND(B955&lt;graph!$E$10+graph!$E$32,B955&gt;graph!$E$10-graph!$E$32),0.25,NA()))</f>
        <v>#N/A</v>
      </c>
      <c r="K955" s="806" t="n">
        <f aca="false">IF(graph!$E$20=0,0,IF(graph!$E$2=0,20,IF(AND(B955&lt;graph!$E$20+graph!$E$32,B955&gt;graph!$E$20-graph!$E$32),0.25,0)))</f>
        <v>0</v>
      </c>
      <c r="L955" s="806" t="n">
        <f aca="false">IF(graph!$E$22=0,0,IF(graph!$E$2=0,20,IF(AND(B955&gt;graph!$E$22-graph!$E$32,B955&lt;graph!$E$22+graph!$E$32),0.25,0)))</f>
        <v>0</v>
      </c>
    </row>
    <row r="956" customFormat="false" ht="12.75" hidden="false" customHeight="false" outlineLevel="0" collapsed="false">
      <c r="B956" s="735" t="n">
        <f aca="false">IF(graph!$E$2=0,"",B955+graph!$E$32)</f>
        <v>23.713647290865</v>
      </c>
      <c r="C956" s="805" t="e">
        <f aca="false">IF(graph!$E$2=0,20,IF(SUM(K956+L956=0),NA(),0.25))</f>
        <v>#N/A</v>
      </c>
      <c r="D956" s="321" t="e">
        <f aca="false">IF(graph!$E$2=0,20,IF(AND(B956&lt;graph!$E$10+graph!$E$32,B956&gt;graph!$E$10-graph!$E$32),0.25,NA()))</f>
        <v>#N/A</v>
      </c>
      <c r="K956" s="806" t="n">
        <f aca="false">IF(graph!$E$20=0,0,IF(graph!$E$2=0,20,IF(AND(B956&lt;graph!$E$20+graph!$E$32,B956&gt;graph!$E$20-graph!$E$32),0.25,0)))</f>
        <v>0</v>
      </c>
      <c r="L956" s="806" t="n">
        <f aca="false">IF(graph!$E$22=0,0,IF(graph!$E$2=0,20,IF(AND(B956&gt;graph!$E$22-graph!$E$32,B956&lt;graph!$E$22+graph!$E$32),0.25,0)))</f>
        <v>0</v>
      </c>
    </row>
    <row r="957" customFormat="false" ht="12.75" hidden="false" customHeight="false" outlineLevel="0" collapsed="false">
      <c r="B957" s="735" t="n">
        <f aca="false">IF(graph!$E$2=0,"",B956+graph!$E$32)</f>
        <v>23.7171390486677</v>
      </c>
      <c r="C957" s="805" t="e">
        <f aca="false">IF(graph!$E$2=0,20,IF(SUM(K957+L957=0),NA(),0.25))</f>
        <v>#N/A</v>
      </c>
      <c r="D957" s="321" t="e">
        <f aca="false">IF(graph!$E$2=0,20,IF(AND(B957&lt;graph!$E$10+graph!$E$32,B957&gt;graph!$E$10-graph!$E$32),0.25,NA()))</f>
        <v>#N/A</v>
      </c>
      <c r="K957" s="806" t="n">
        <f aca="false">IF(graph!$E$20=0,0,IF(graph!$E$2=0,20,IF(AND(B957&lt;graph!$E$20+graph!$E$32,B957&gt;graph!$E$20-graph!$E$32),0.25,0)))</f>
        <v>0</v>
      </c>
      <c r="L957" s="806" t="n">
        <f aca="false">IF(graph!$E$22=0,0,IF(graph!$E$2=0,20,IF(AND(B957&gt;graph!$E$22-graph!$E$32,B957&lt;graph!$E$22+graph!$E$32),0.25,0)))</f>
        <v>0</v>
      </c>
    </row>
    <row r="958" customFormat="false" ht="12.75" hidden="false" customHeight="false" outlineLevel="0" collapsed="false">
      <c r="B958" s="735" t="n">
        <f aca="false">IF(graph!$E$2=0,"",B957+graph!$E$32)</f>
        <v>23.7206308064704</v>
      </c>
      <c r="C958" s="805" t="e">
        <f aca="false">IF(graph!$E$2=0,20,IF(SUM(K958+L958=0),NA(),0.25))</f>
        <v>#N/A</v>
      </c>
      <c r="D958" s="321" t="e">
        <f aca="false">IF(graph!$E$2=0,20,IF(AND(B958&lt;graph!$E$10+graph!$E$32,B958&gt;graph!$E$10-graph!$E$32),0.25,NA()))</f>
        <v>#N/A</v>
      </c>
      <c r="K958" s="806" t="n">
        <f aca="false">IF(graph!$E$20=0,0,IF(graph!$E$2=0,20,IF(AND(B958&lt;graph!$E$20+graph!$E$32,B958&gt;graph!$E$20-graph!$E$32),0.25,0)))</f>
        <v>0</v>
      </c>
      <c r="L958" s="806" t="n">
        <f aca="false">IF(graph!$E$22=0,0,IF(graph!$E$2=0,20,IF(AND(B958&gt;graph!$E$22-graph!$E$32,B958&lt;graph!$E$22+graph!$E$32),0.25,0)))</f>
        <v>0</v>
      </c>
    </row>
    <row r="959" customFormat="false" ht="12.75" hidden="false" customHeight="false" outlineLevel="0" collapsed="false">
      <c r="B959" s="735" t="n">
        <f aca="false">IF(graph!$E$2=0,"",B958+graph!$E$32)</f>
        <v>23.7241225642731</v>
      </c>
      <c r="C959" s="805" t="e">
        <f aca="false">IF(graph!$E$2=0,20,IF(SUM(K959+L959=0),NA(),0.25))</f>
        <v>#N/A</v>
      </c>
      <c r="D959" s="321" t="e">
        <f aca="false">IF(graph!$E$2=0,20,IF(AND(B959&lt;graph!$E$10+graph!$E$32,B959&gt;graph!$E$10-graph!$E$32),0.25,NA()))</f>
        <v>#N/A</v>
      </c>
      <c r="K959" s="806" t="n">
        <f aca="false">IF(graph!$E$20=0,0,IF(graph!$E$2=0,20,IF(AND(B959&lt;graph!$E$20+graph!$E$32,B959&gt;graph!$E$20-graph!$E$32),0.25,0)))</f>
        <v>0</v>
      </c>
      <c r="L959" s="806" t="n">
        <f aca="false">IF(graph!$E$22=0,0,IF(graph!$E$2=0,20,IF(AND(B959&gt;graph!$E$22-graph!$E$32,B959&lt;graph!$E$22+graph!$E$32),0.25,0)))</f>
        <v>0</v>
      </c>
    </row>
    <row r="960" customFormat="false" ht="12.75" hidden="false" customHeight="false" outlineLevel="0" collapsed="false">
      <c r="B960" s="735" t="n">
        <f aca="false">IF(graph!$E$2=0,"",B959+graph!$E$32)</f>
        <v>23.7276143220758</v>
      </c>
      <c r="C960" s="805" t="e">
        <f aca="false">IF(graph!$E$2=0,20,IF(SUM(K960+L960=0),NA(),0.25))</f>
        <v>#N/A</v>
      </c>
      <c r="D960" s="321" t="e">
        <f aca="false">IF(graph!$E$2=0,20,IF(AND(B960&lt;graph!$E$10+graph!$E$32,B960&gt;graph!$E$10-graph!$E$32),0.25,NA()))</f>
        <v>#N/A</v>
      </c>
      <c r="K960" s="806" t="n">
        <f aca="false">IF(graph!$E$20=0,0,IF(graph!$E$2=0,20,IF(AND(B960&lt;graph!$E$20+graph!$E$32,B960&gt;graph!$E$20-graph!$E$32),0.25,0)))</f>
        <v>0</v>
      </c>
      <c r="L960" s="806" t="n">
        <f aca="false">IF(graph!$E$22=0,0,IF(graph!$E$2=0,20,IF(AND(B960&gt;graph!$E$22-graph!$E$32,B960&lt;graph!$E$22+graph!$E$32),0.25,0)))</f>
        <v>0</v>
      </c>
    </row>
    <row r="961" customFormat="false" ht="12.75" hidden="false" customHeight="false" outlineLevel="0" collapsed="false">
      <c r="B961" s="735" t="n">
        <f aca="false">IF(graph!$E$2=0,"",B960+graph!$E$32)</f>
        <v>23.7311060798785</v>
      </c>
      <c r="C961" s="805" t="e">
        <f aca="false">IF(graph!$E$2=0,20,IF(SUM(K961+L961=0),NA(),0.25))</f>
        <v>#N/A</v>
      </c>
      <c r="D961" s="321" t="e">
        <f aca="false">IF(graph!$E$2=0,20,IF(AND(B961&lt;graph!$E$10+graph!$E$32,B961&gt;graph!$E$10-graph!$E$32),0.25,NA()))</f>
        <v>#N/A</v>
      </c>
      <c r="K961" s="806" t="n">
        <f aca="false">IF(graph!$E$20=0,0,IF(graph!$E$2=0,20,IF(AND(B961&lt;graph!$E$20+graph!$E$32,B961&gt;graph!$E$20-graph!$E$32),0.25,0)))</f>
        <v>0</v>
      </c>
      <c r="L961" s="806" t="n">
        <f aca="false">IF(graph!$E$22=0,0,IF(graph!$E$2=0,20,IF(AND(B961&gt;graph!$E$22-graph!$E$32,B961&lt;graph!$E$22+graph!$E$32),0.25,0)))</f>
        <v>0</v>
      </c>
    </row>
    <row r="962" customFormat="false" ht="12.75" hidden="false" customHeight="false" outlineLevel="0" collapsed="false">
      <c r="B962" s="735" t="n">
        <f aca="false">IF(graph!$E$2=0,"",B961+graph!$E$32)</f>
        <v>23.7345978376812</v>
      </c>
      <c r="C962" s="805" t="e">
        <f aca="false">IF(graph!$E$2=0,20,IF(SUM(K962+L962=0),NA(),0.25))</f>
        <v>#N/A</v>
      </c>
      <c r="D962" s="321" t="e">
        <f aca="false">IF(graph!$E$2=0,20,IF(AND(B962&lt;graph!$E$10+graph!$E$32,B962&gt;graph!$E$10-graph!$E$32),0.25,NA()))</f>
        <v>#N/A</v>
      </c>
      <c r="K962" s="806" t="n">
        <f aca="false">IF(graph!$E$20=0,0,IF(graph!$E$2=0,20,IF(AND(B962&lt;graph!$E$20+graph!$E$32,B962&gt;graph!$E$20-graph!$E$32),0.25,0)))</f>
        <v>0</v>
      </c>
      <c r="L962" s="806" t="n">
        <f aca="false">IF(graph!$E$22=0,0,IF(graph!$E$2=0,20,IF(AND(B962&gt;graph!$E$22-graph!$E$32,B962&lt;graph!$E$22+graph!$E$32),0.25,0)))</f>
        <v>0</v>
      </c>
    </row>
    <row r="963" customFormat="false" ht="12.75" hidden="false" customHeight="false" outlineLevel="0" collapsed="false">
      <c r="B963" s="735" t="n">
        <f aca="false">IF(graph!$E$2=0,"",B962+graph!$E$32)</f>
        <v>23.7380895954839</v>
      </c>
      <c r="C963" s="805" t="e">
        <f aca="false">IF(graph!$E$2=0,20,IF(SUM(K963+L963=0),NA(),0.25))</f>
        <v>#N/A</v>
      </c>
      <c r="D963" s="321" t="e">
        <f aca="false">IF(graph!$E$2=0,20,IF(AND(B963&lt;graph!$E$10+graph!$E$32,B963&gt;graph!$E$10-graph!$E$32),0.25,NA()))</f>
        <v>#N/A</v>
      </c>
      <c r="K963" s="806" t="n">
        <f aca="false">IF(graph!$E$20=0,0,IF(graph!$E$2=0,20,IF(AND(B963&lt;graph!$E$20+graph!$E$32,B963&gt;graph!$E$20-graph!$E$32),0.25,0)))</f>
        <v>0</v>
      </c>
      <c r="L963" s="806" t="n">
        <f aca="false">IF(graph!$E$22=0,0,IF(graph!$E$2=0,20,IF(AND(B963&gt;graph!$E$22-graph!$E$32,B963&lt;graph!$E$22+graph!$E$32),0.25,0)))</f>
        <v>0</v>
      </c>
    </row>
    <row r="964" customFormat="false" ht="12.75" hidden="false" customHeight="false" outlineLevel="0" collapsed="false">
      <c r="B964" s="735" t="n">
        <f aca="false">IF(graph!$E$2=0,"",B963+graph!$E$32)</f>
        <v>23.7415813532866</v>
      </c>
      <c r="C964" s="805" t="e">
        <f aca="false">IF(graph!$E$2=0,20,IF(SUM(K964+L964=0),NA(),0.25))</f>
        <v>#N/A</v>
      </c>
      <c r="D964" s="321" t="e">
        <f aca="false">IF(graph!$E$2=0,20,IF(AND(B964&lt;graph!$E$10+graph!$E$32,B964&gt;graph!$E$10-graph!$E$32),0.25,NA()))</f>
        <v>#N/A</v>
      </c>
      <c r="K964" s="806" t="n">
        <f aca="false">IF(graph!$E$20=0,0,IF(graph!$E$2=0,20,IF(AND(B964&lt;graph!$E$20+graph!$E$32,B964&gt;graph!$E$20-graph!$E$32),0.25,0)))</f>
        <v>0</v>
      </c>
      <c r="L964" s="806" t="n">
        <f aca="false">IF(graph!$E$22=0,0,IF(graph!$E$2=0,20,IF(AND(B964&gt;graph!$E$22-graph!$E$32,B964&lt;graph!$E$22+graph!$E$32),0.25,0)))</f>
        <v>0</v>
      </c>
    </row>
    <row r="965" customFormat="false" ht="12.75" hidden="false" customHeight="false" outlineLevel="0" collapsed="false">
      <c r="B965" s="735" t="n">
        <f aca="false">IF(graph!$E$2=0,"",B964+graph!$E$32)</f>
        <v>23.7450731110893</v>
      </c>
      <c r="C965" s="805" t="e">
        <f aca="false">IF(graph!$E$2=0,20,IF(SUM(K965+L965=0),NA(),0.25))</f>
        <v>#N/A</v>
      </c>
      <c r="D965" s="321" t="e">
        <f aca="false">IF(graph!$E$2=0,20,IF(AND(B965&lt;graph!$E$10+graph!$E$32,B965&gt;graph!$E$10-graph!$E$32),0.25,NA()))</f>
        <v>#N/A</v>
      </c>
      <c r="K965" s="806" t="n">
        <f aca="false">IF(graph!$E$20=0,0,IF(graph!$E$2=0,20,IF(AND(B965&lt;graph!$E$20+graph!$E$32,B965&gt;graph!$E$20-graph!$E$32),0.25,0)))</f>
        <v>0</v>
      </c>
      <c r="L965" s="806" t="n">
        <f aca="false">IF(graph!$E$22=0,0,IF(graph!$E$2=0,20,IF(AND(B965&gt;graph!$E$22-graph!$E$32,B965&lt;graph!$E$22+graph!$E$32),0.25,0)))</f>
        <v>0</v>
      </c>
    </row>
    <row r="966" customFormat="false" ht="12.75" hidden="false" customHeight="false" outlineLevel="0" collapsed="false">
      <c r="B966" s="735" t="n">
        <f aca="false">IF(graph!$E$2=0,"",B965+graph!$E$32)</f>
        <v>23.748564868892</v>
      </c>
      <c r="C966" s="805" t="e">
        <f aca="false">IF(graph!$E$2=0,20,IF(SUM(K966+L966=0),NA(),0.25))</f>
        <v>#N/A</v>
      </c>
      <c r="D966" s="321" t="e">
        <f aca="false">IF(graph!$E$2=0,20,IF(AND(B966&lt;graph!$E$10+graph!$E$32,B966&gt;graph!$E$10-graph!$E$32),0.25,NA()))</f>
        <v>#N/A</v>
      </c>
      <c r="K966" s="806" t="n">
        <f aca="false">IF(graph!$E$20=0,0,IF(graph!$E$2=0,20,IF(AND(B966&lt;graph!$E$20+graph!$E$32,B966&gt;graph!$E$20-graph!$E$32),0.25,0)))</f>
        <v>0</v>
      </c>
      <c r="L966" s="806" t="n">
        <f aca="false">IF(graph!$E$22=0,0,IF(graph!$E$2=0,20,IF(AND(B966&gt;graph!$E$22-graph!$E$32,B966&lt;graph!$E$22+graph!$E$32),0.25,0)))</f>
        <v>0</v>
      </c>
    </row>
    <row r="967" customFormat="false" ht="12.75" hidden="false" customHeight="false" outlineLevel="0" collapsed="false">
      <c r="B967" s="735" t="n">
        <f aca="false">IF(graph!$E$2=0,"",B966+graph!$E$32)</f>
        <v>23.7520566266947</v>
      </c>
      <c r="C967" s="805" t="e">
        <f aca="false">IF(graph!$E$2=0,20,IF(SUM(K967+L967=0),NA(),0.25))</f>
        <v>#N/A</v>
      </c>
      <c r="D967" s="321" t="e">
        <f aca="false">IF(graph!$E$2=0,20,IF(AND(B967&lt;graph!$E$10+graph!$E$32,B967&gt;graph!$E$10-graph!$E$32),0.25,NA()))</f>
        <v>#N/A</v>
      </c>
      <c r="K967" s="806" t="n">
        <f aca="false">IF(graph!$E$20=0,0,IF(graph!$E$2=0,20,IF(AND(B967&lt;graph!$E$20+graph!$E$32,B967&gt;graph!$E$20-graph!$E$32),0.25,0)))</f>
        <v>0</v>
      </c>
      <c r="L967" s="806" t="n">
        <f aca="false">IF(graph!$E$22=0,0,IF(graph!$E$2=0,20,IF(AND(B967&gt;graph!$E$22-graph!$E$32,B967&lt;graph!$E$22+graph!$E$32),0.25,0)))</f>
        <v>0</v>
      </c>
    </row>
    <row r="968" customFormat="false" ht="12.75" hidden="false" customHeight="false" outlineLevel="0" collapsed="false">
      <c r="B968" s="735" t="n">
        <f aca="false">IF(graph!$E$2=0,"",B967+graph!$E$32)</f>
        <v>23.7555483844974</v>
      </c>
      <c r="C968" s="805" t="e">
        <f aca="false">IF(graph!$E$2=0,20,IF(SUM(K968+L968=0),NA(),0.25))</f>
        <v>#N/A</v>
      </c>
      <c r="D968" s="321" t="e">
        <f aca="false">IF(graph!$E$2=0,20,IF(AND(B968&lt;graph!$E$10+graph!$E$32,B968&gt;graph!$E$10-graph!$E$32),0.25,NA()))</f>
        <v>#N/A</v>
      </c>
      <c r="K968" s="806" t="n">
        <f aca="false">IF(graph!$E$20=0,0,IF(graph!$E$2=0,20,IF(AND(B968&lt;graph!$E$20+graph!$E$32,B968&gt;graph!$E$20-graph!$E$32),0.25,0)))</f>
        <v>0</v>
      </c>
      <c r="L968" s="806" t="n">
        <f aca="false">IF(graph!$E$22=0,0,IF(graph!$E$2=0,20,IF(AND(B968&gt;graph!$E$22-graph!$E$32,B968&lt;graph!$E$22+graph!$E$32),0.25,0)))</f>
        <v>0</v>
      </c>
    </row>
    <row r="969" customFormat="false" ht="12.75" hidden="false" customHeight="false" outlineLevel="0" collapsed="false">
      <c r="B969" s="735" t="n">
        <f aca="false">IF(graph!$E$2=0,"",B968+graph!$E$32)</f>
        <v>23.7590401423001</v>
      </c>
      <c r="C969" s="805" t="e">
        <f aca="false">IF(graph!$E$2=0,20,IF(SUM(K969+L969=0),NA(),0.25))</f>
        <v>#N/A</v>
      </c>
      <c r="D969" s="321" t="e">
        <f aca="false">IF(graph!$E$2=0,20,IF(AND(B969&lt;graph!$E$10+graph!$E$32,B969&gt;graph!$E$10-graph!$E$32),0.25,NA()))</f>
        <v>#N/A</v>
      </c>
      <c r="K969" s="806" t="n">
        <f aca="false">IF(graph!$E$20=0,0,IF(graph!$E$2=0,20,IF(AND(B969&lt;graph!$E$20+graph!$E$32,B969&gt;graph!$E$20-graph!$E$32),0.25,0)))</f>
        <v>0</v>
      </c>
      <c r="L969" s="806" t="n">
        <f aca="false">IF(graph!$E$22=0,0,IF(graph!$E$2=0,20,IF(AND(B969&gt;graph!$E$22-graph!$E$32,B969&lt;graph!$E$22+graph!$E$32),0.25,0)))</f>
        <v>0</v>
      </c>
    </row>
    <row r="970" customFormat="false" ht="12.75" hidden="false" customHeight="false" outlineLevel="0" collapsed="false">
      <c r="B970" s="735" t="n">
        <f aca="false">IF(graph!$E$2=0,"",B969+graph!$E$32)</f>
        <v>23.7625319001028</v>
      </c>
      <c r="C970" s="805" t="e">
        <f aca="false">IF(graph!$E$2=0,20,IF(SUM(K970+L970=0),NA(),0.25))</f>
        <v>#N/A</v>
      </c>
      <c r="D970" s="321" t="e">
        <f aca="false">IF(graph!$E$2=0,20,IF(AND(B970&lt;graph!$E$10+graph!$E$32,B970&gt;graph!$E$10-graph!$E$32),0.25,NA()))</f>
        <v>#N/A</v>
      </c>
      <c r="K970" s="806" t="n">
        <f aca="false">IF(graph!$E$20=0,0,IF(graph!$E$2=0,20,IF(AND(B970&lt;graph!$E$20+graph!$E$32,B970&gt;graph!$E$20-graph!$E$32),0.25,0)))</f>
        <v>0</v>
      </c>
      <c r="L970" s="806" t="n">
        <f aca="false">IF(graph!$E$22=0,0,IF(graph!$E$2=0,20,IF(AND(B970&gt;graph!$E$22-graph!$E$32,B970&lt;graph!$E$22+graph!$E$32),0.25,0)))</f>
        <v>0</v>
      </c>
    </row>
    <row r="971" customFormat="false" ht="12.75" hidden="false" customHeight="false" outlineLevel="0" collapsed="false">
      <c r="B971" s="735" t="n">
        <f aca="false">IF(graph!$E$2=0,"",B970+graph!$E$32)</f>
        <v>23.7660236579056</v>
      </c>
      <c r="C971" s="805" t="e">
        <f aca="false">IF(graph!$E$2=0,20,IF(SUM(K971+L971=0),NA(),0.25))</f>
        <v>#N/A</v>
      </c>
      <c r="D971" s="321" t="e">
        <f aca="false">IF(graph!$E$2=0,20,IF(AND(B971&lt;graph!$E$10+graph!$E$32,B971&gt;graph!$E$10-graph!$E$32),0.25,NA()))</f>
        <v>#N/A</v>
      </c>
      <c r="K971" s="806" t="n">
        <f aca="false">IF(graph!$E$20=0,0,IF(graph!$E$2=0,20,IF(AND(B971&lt;graph!$E$20+graph!$E$32,B971&gt;graph!$E$20-graph!$E$32),0.25,0)))</f>
        <v>0</v>
      </c>
      <c r="L971" s="806" t="n">
        <f aca="false">IF(graph!$E$22=0,0,IF(graph!$E$2=0,20,IF(AND(B971&gt;graph!$E$22-graph!$E$32,B971&lt;graph!$E$22+graph!$E$32),0.25,0)))</f>
        <v>0</v>
      </c>
    </row>
    <row r="972" customFormat="false" ht="12.75" hidden="false" customHeight="false" outlineLevel="0" collapsed="false">
      <c r="B972" s="735" t="n">
        <f aca="false">IF(graph!$E$2=0,"",B971+graph!$E$32)</f>
        <v>23.7695154157083</v>
      </c>
      <c r="C972" s="805" t="e">
        <f aca="false">IF(graph!$E$2=0,20,IF(SUM(K972+L972=0),NA(),0.25))</f>
        <v>#N/A</v>
      </c>
      <c r="D972" s="321" t="e">
        <f aca="false">IF(graph!$E$2=0,20,IF(AND(B972&lt;graph!$E$10+graph!$E$32,B972&gt;graph!$E$10-graph!$E$32),0.25,NA()))</f>
        <v>#N/A</v>
      </c>
      <c r="K972" s="806" t="n">
        <f aca="false">IF(graph!$E$20=0,0,IF(graph!$E$2=0,20,IF(AND(B972&lt;graph!$E$20+graph!$E$32,B972&gt;graph!$E$20-graph!$E$32),0.25,0)))</f>
        <v>0</v>
      </c>
      <c r="L972" s="806" t="n">
        <f aca="false">IF(graph!$E$22=0,0,IF(graph!$E$2=0,20,IF(AND(B972&gt;graph!$E$22-graph!$E$32,B972&lt;graph!$E$22+graph!$E$32),0.25,0)))</f>
        <v>0</v>
      </c>
    </row>
    <row r="973" customFormat="false" ht="12.75" hidden="false" customHeight="false" outlineLevel="0" collapsed="false">
      <c r="B973" s="735" t="n">
        <f aca="false">IF(graph!$E$2=0,"",B972+graph!$E$32)</f>
        <v>23.773007173511</v>
      </c>
      <c r="C973" s="805" t="e">
        <f aca="false">IF(graph!$E$2=0,20,IF(SUM(K973+L973=0),NA(),0.25))</f>
        <v>#N/A</v>
      </c>
      <c r="D973" s="321" t="e">
        <f aca="false">IF(graph!$E$2=0,20,IF(AND(B973&lt;graph!$E$10+graph!$E$32,B973&gt;graph!$E$10-graph!$E$32),0.25,NA()))</f>
        <v>#N/A</v>
      </c>
      <c r="K973" s="806" t="n">
        <f aca="false">IF(graph!$E$20=0,0,IF(graph!$E$2=0,20,IF(AND(B973&lt;graph!$E$20+graph!$E$32,B973&gt;graph!$E$20-graph!$E$32),0.25,0)))</f>
        <v>0</v>
      </c>
      <c r="L973" s="806" t="n">
        <f aca="false">IF(graph!$E$22=0,0,IF(graph!$E$2=0,20,IF(AND(B973&gt;graph!$E$22-graph!$E$32,B973&lt;graph!$E$22+graph!$E$32),0.25,0)))</f>
        <v>0</v>
      </c>
    </row>
    <row r="974" customFormat="false" ht="12.75" hidden="false" customHeight="false" outlineLevel="0" collapsed="false">
      <c r="B974" s="735" t="n">
        <f aca="false">IF(graph!$E$2=0,"",B973+graph!$E$32)</f>
        <v>23.7764989313137</v>
      </c>
      <c r="C974" s="805" t="e">
        <f aca="false">IF(graph!$E$2=0,20,IF(SUM(K974+L974=0),NA(),0.25))</f>
        <v>#N/A</v>
      </c>
      <c r="D974" s="321" t="e">
        <f aca="false">IF(graph!$E$2=0,20,IF(AND(B974&lt;graph!$E$10+graph!$E$32,B974&gt;graph!$E$10-graph!$E$32),0.25,NA()))</f>
        <v>#N/A</v>
      </c>
      <c r="K974" s="806" t="n">
        <f aca="false">IF(graph!$E$20=0,0,IF(graph!$E$2=0,20,IF(AND(B974&lt;graph!$E$20+graph!$E$32,B974&gt;graph!$E$20-graph!$E$32),0.25,0)))</f>
        <v>0</v>
      </c>
      <c r="L974" s="806" t="n">
        <f aca="false">IF(graph!$E$22=0,0,IF(graph!$E$2=0,20,IF(AND(B974&gt;graph!$E$22-graph!$E$32,B974&lt;graph!$E$22+graph!$E$32),0.25,0)))</f>
        <v>0</v>
      </c>
    </row>
    <row r="975" customFormat="false" ht="12.75" hidden="false" customHeight="false" outlineLevel="0" collapsed="false">
      <c r="B975" s="735" t="n">
        <f aca="false">IF(graph!$E$2=0,"",B974+graph!$E$32)</f>
        <v>23.7799906891164</v>
      </c>
      <c r="C975" s="805" t="e">
        <f aca="false">IF(graph!$E$2=0,20,IF(SUM(K975+L975=0),NA(),0.25))</f>
        <v>#N/A</v>
      </c>
      <c r="D975" s="321" t="e">
        <f aca="false">IF(graph!$E$2=0,20,IF(AND(B975&lt;graph!$E$10+graph!$E$32,B975&gt;graph!$E$10-graph!$E$32),0.25,NA()))</f>
        <v>#N/A</v>
      </c>
      <c r="K975" s="806" t="n">
        <f aca="false">IF(graph!$E$20=0,0,IF(graph!$E$2=0,20,IF(AND(B975&lt;graph!$E$20+graph!$E$32,B975&gt;graph!$E$20-graph!$E$32),0.25,0)))</f>
        <v>0</v>
      </c>
      <c r="L975" s="806" t="n">
        <f aca="false">IF(graph!$E$22=0,0,IF(graph!$E$2=0,20,IF(AND(B975&gt;graph!$E$22-graph!$E$32,B975&lt;graph!$E$22+graph!$E$32),0.25,0)))</f>
        <v>0</v>
      </c>
    </row>
    <row r="976" customFormat="false" ht="12.75" hidden="false" customHeight="false" outlineLevel="0" collapsed="false">
      <c r="B976" s="735" t="n">
        <f aca="false">IF(graph!$E$2=0,"",B975+graph!$E$32)</f>
        <v>23.7834824469191</v>
      </c>
      <c r="C976" s="805" t="e">
        <f aca="false">IF(graph!$E$2=0,20,IF(SUM(K976+L976=0),NA(),0.25))</f>
        <v>#N/A</v>
      </c>
      <c r="D976" s="321" t="e">
        <f aca="false">IF(graph!$E$2=0,20,IF(AND(B976&lt;graph!$E$10+graph!$E$32,B976&gt;graph!$E$10-graph!$E$32),0.25,NA()))</f>
        <v>#N/A</v>
      </c>
      <c r="K976" s="806" t="n">
        <f aca="false">IF(graph!$E$20=0,0,IF(graph!$E$2=0,20,IF(AND(B976&lt;graph!$E$20+graph!$E$32,B976&gt;graph!$E$20-graph!$E$32),0.25,0)))</f>
        <v>0</v>
      </c>
      <c r="L976" s="806" t="n">
        <f aca="false">IF(graph!$E$22=0,0,IF(graph!$E$2=0,20,IF(AND(B976&gt;graph!$E$22-graph!$E$32,B976&lt;graph!$E$22+graph!$E$32),0.25,0)))</f>
        <v>0</v>
      </c>
    </row>
    <row r="977" customFormat="false" ht="12.75" hidden="false" customHeight="false" outlineLevel="0" collapsed="false">
      <c r="B977" s="735" t="n">
        <f aca="false">IF(graph!$E$2=0,"",B976+graph!$E$32)</f>
        <v>23.7869742047218</v>
      </c>
      <c r="C977" s="805" t="e">
        <f aca="false">IF(graph!$E$2=0,20,IF(SUM(K977+L977=0),NA(),0.25))</f>
        <v>#N/A</v>
      </c>
      <c r="D977" s="321" t="e">
        <f aca="false">IF(graph!$E$2=0,20,IF(AND(B977&lt;graph!$E$10+graph!$E$32,B977&gt;graph!$E$10-graph!$E$32),0.25,NA()))</f>
        <v>#N/A</v>
      </c>
      <c r="K977" s="806" t="n">
        <f aca="false">IF(graph!$E$20=0,0,IF(graph!$E$2=0,20,IF(AND(B977&lt;graph!$E$20+graph!$E$32,B977&gt;graph!$E$20-graph!$E$32),0.25,0)))</f>
        <v>0</v>
      </c>
      <c r="L977" s="806" t="n">
        <f aca="false">IF(graph!$E$22=0,0,IF(graph!$E$2=0,20,IF(AND(B977&gt;graph!$E$22-graph!$E$32,B977&lt;graph!$E$22+graph!$E$32),0.25,0)))</f>
        <v>0</v>
      </c>
    </row>
    <row r="978" customFormat="false" ht="12.75" hidden="false" customHeight="false" outlineLevel="0" collapsed="false">
      <c r="B978" s="735" t="n">
        <f aca="false">IF(graph!$E$2=0,"",B977+graph!$E$32)</f>
        <v>23.7904659625245</v>
      </c>
      <c r="C978" s="805" t="e">
        <f aca="false">IF(graph!$E$2=0,20,IF(SUM(K978+L978=0),NA(),0.25))</f>
        <v>#N/A</v>
      </c>
      <c r="D978" s="321" t="e">
        <f aca="false">IF(graph!$E$2=0,20,IF(AND(B978&lt;graph!$E$10+graph!$E$32,B978&gt;graph!$E$10-graph!$E$32),0.25,NA()))</f>
        <v>#N/A</v>
      </c>
      <c r="K978" s="806" t="n">
        <f aca="false">IF(graph!$E$20=0,0,IF(graph!$E$2=0,20,IF(AND(B978&lt;graph!$E$20+graph!$E$32,B978&gt;graph!$E$20-graph!$E$32),0.25,0)))</f>
        <v>0</v>
      </c>
      <c r="L978" s="806" t="n">
        <f aca="false">IF(graph!$E$22=0,0,IF(graph!$E$2=0,20,IF(AND(B978&gt;graph!$E$22-graph!$E$32,B978&lt;graph!$E$22+graph!$E$32),0.25,0)))</f>
        <v>0</v>
      </c>
    </row>
    <row r="979" customFormat="false" ht="12.75" hidden="false" customHeight="false" outlineLevel="0" collapsed="false">
      <c r="B979" s="735" t="n">
        <f aca="false">IF(graph!$E$2=0,"",B978+graph!$E$32)</f>
        <v>23.7939577203272</v>
      </c>
      <c r="C979" s="805" t="e">
        <f aca="false">IF(graph!$E$2=0,20,IF(SUM(K979+L979=0),NA(),0.25))</f>
        <v>#N/A</v>
      </c>
      <c r="D979" s="321" t="e">
        <f aca="false">IF(graph!$E$2=0,20,IF(AND(B979&lt;graph!$E$10+graph!$E$32,B979&gt;graph!$E$10-graph!$E$32),0.25,NA()))</f>
        <v>#N/A</v>
      </c>
      <c r="K979" s="806" t="n">
        <f aca="false">IF(graph!$E$20=0,0,IF(graph!$E$2=0,20,IF(AND(B979&lt;graph!$E$20+graph!$E$32,B979&gt;graph!$E$20-graph!$E$32),0.25,0)))</f>
        <v>0</v>
      </c>
      <c r="L979" s="806" t="n">
        <f aca="false">IF(graph!$E$22=0,0,IF(graph!$E$2=0,20,IF(AND(B979&gt;graph!$E$22-graph!$E$32,B979&lt;graph!$E$22+graph!$E$32),0.25,0)))</f>
        <v>0</v>
      </c>
    </row>
    <row r="980" customFormat="false" ht="12.75" hidden="false" customHeight="false" outlineLevel="0" collapsed="false">
      <c r="B980" s="735" t="n">
        <f aca="false">IF(graph!$E$2=0,"",B979+graph!$E$32)</f>
        <v>23.7974494781299</v>
      </c>
      <c r="C980" s="805" t="e">
        <f aca="false">IF(graph!$E$2=0,20,IF(SUM(K980+L980=0),NA(),0.25))</f>
        <v>#N/A</v>
      </c>
      <c r="D980" s="321" t="e">
        <f aca="false">IF(graph!$E$2=0,20,IF(AND(B980&lt;graph!$E$10+graph!$E$32,B980&gt;graph!$E$10-graph!$E$32),0.25,NA()))</f>
        <v>#N/A</v>
      </c>
      <c r="K980" s="806" t="n">
        <f aca="false">IF(graph!$E$20=0,0,IF(graph!$E$2=0,20,IF(AND(B980&lt;graph!$E$20+graph!$E$32,B980&gt;graph!$E$20-graph!$E$32),0.25,0)))</f>
        <v>0</v>
      </c>
      <c r="L980" s="806" t="n">
        <f aca="false">IF(graph!$E$22=0,0,IF(graph!$E$2=0,20,IF(AND(B980&gt;graph!$E$22-graph!$E$32,B980&lt;graph!$E$22+graph!$E$32),0.25,0)))</f>
        <v>0</v>
      </c>
    </row>
    <row r="981" customFormat="false" ht="12.75" hidden="false" customHeight="false" outlineLevel="0" collapsed="false">
      <c r="B981" s="735" t="n">
        <f aca="false">IF(graph!$E$2=0,"",B980+graph!$E$32)</f>
        <v>23.8009412359326</v>
      </c>
      <c r="C981" s="805" t="e">
        <f aca="false">IF(graph!$E$2=0,20,IF(SUM(K981+L981=0),NA(),0.25))</f>
        <v>#N/A</v>
      </c>
      <c r="D981" s="321" t="e">
        <f aca="false">IF(graph!$E$2=0,20,IF(AND(B981&lt;graph!$E$10+graph!$E$32,B981&gt;graph!$E$10-graph!$E$32),0.25,NA()))</f>
        <v>#N/A</v>
      </c>
      <c r="K981" s="806" t="n">
        <f aca="false">IF(graph!$E$20=0,0,IF(graph!$E$2=0,20,IF(AND(B981&lt;graph!$E$20+graph!$E$32,B981&gt;graph!$E$20-graph!$E$32),0.25,0)))</f>
        <v>0</v>
      </c>
      <c r="L981" s="806" t="n">
        <f aca="false">IF(graph!$E$22=0,0,IF(graph!$E$2=0,20,IF(AND(B981&gt;graph!$E$22-graph!$E$32,B981&lt;graph!$E$22+graph!$E$32),0.25,0)))</f>
        <v>0</v>
      </c>
    </row>
    <row r="982" customFormat="false" ht="12.75" hidden="false" customHeight="false" outlineLevel="0" collapsed="false">
      <c r="B982" s="735" t="n">
        <f aca="false">IF(graph!$E$2=0,"",B981+graph!$E$32)</f>
        <v>23.8044329937353</v>
      </c>
      <c r="C982" s="805" t="e">
        <f aca="false">IF(graph!$E$2=0,20,IF(SUM(K982+L982=0),NA(),0.25))</f>
        <v>#N/A</v>
      </c>
      <c r="D982" s="321" t="e">
        <f aca="false">IF(graph!$E$2=0,20,IF(AND(B982&lt;graph!$E$10+graph!$E$32,B982&gt;graph!$E$10-graph!$E$32),0.25,NA()))</f>
        <v>#N/A</v>
      </c>
      <c r="K982" s="806" t="n">
        <f aca="false">IF(graph!$E$20=0,0,IF(graph!$E$2=0,20,IF(AND(B982&lt;graph!$E$20+graph!$E$32,B982&gt;graph!$E$20-graph!$E$32),0.25,0)))</f>
        <v>0</v>
      </c>
      <c r="L982" s="806" t="n">
        <f aca="false">IF(graph!$E$22=0,0,IF(graph!$E$2=0,20,IF(AND(B982&gt;graph!$E$22-graph!$E$32,B982&lt;graph!$E$22+graph!$E$32),0.25,0)))</f>
        <v>0</v>
      </c>
    </row>
    <row r="983" customFormat="false" ht="12.75" hidden="false" customHeight="false" outlineLevel="0" collapsed="false">
      <c r="B983" s="735" t="n">
        <f aca="false">IF(graph!$E$2=0,"",B982+graph!$E$32)</f>
        <v>23.807924751538</v>
      </c>
      <c r="C983" s="805" t="e">
        <f aca="false">IF(graph!$E$2=0,20,IF(SUM(K983+L983=0),NA(),0.25))</f>
        <v>#N/A</v>
      </c>
      <c r="D983" s="321" t="e">
        <f aca="false">IF(graph!$E$2=0,20,IF(AND(B983&lt;graph!$E$10+graph!$E$32,B983&gt;graph!$E$10-graph!$E$32),0.25,NA()))</f>
        <v>#N/A</v>
      </c>
      <c r="K983" s="806" t="n">
        <f aca="false">IF(graph!$E$20=0,0,IF(graph!$E$2=0,20,IF(AND(B983&lt;graph!$E$20+graph!$E$32,B983&gt;graph!$E$20-graph!$E$32),0.25,0)))</f>
        <v>0</v>
      </c>
      <c r="L983" s="806" t="n">
        <f aca="false">IF(graph!$E$22=0,0,IF(graph!$E$2=0,20,IF(AND(B983&gt;graph!$E$22-graph!$E$32,B983&lt;graph!$E$22+graph!$E$32),0.25,0)))</f>
        <v>0</v>
      </c>
    </row>
    <row r="984" customFormat="false" ht="12.75" hidden="false" customHeight="false" outlineLevel="0" collapsed="false">
      <c r="B984" s="735" t="n">
        <f aca="false">IF(graph!$E$2=0,"",B983+graph!$E$32)</f>
        <v>23.8114165093407</v>
      </c>
      <c r="C984" s="805" t="e">
        <f aca="false">IF(graph!$E$2=0,20,IF(SUM(K984+L984=0),NA(),0.25))</f>
        <v>#N/A</v>
      </c>
      <c r="D984" s="321" t="e">
        <f aca="false">IF(graph!$E$2=0,20,IF(AND(B984&lt;graph!$E$10+graph!$E$32,B984&gt;graph!$E$10-graph!$E$32),0.25,NA()))</f>
        <v>#N/A</v>
      </c>
      <c r="K984" s="806" t="n">
        <f aca="false">IF(graph!$E$20=0,0,IF(graph!$E$2=0,20,IF(AND(B984&lt;graph!$E$20+graph!$E$32,B984&gt;graph!$E$20-graph!$E$32),0.25,0)))</f>
        <v>0</v>
      </c>
      <c r="L984" s="806" t="n">
        <f aca="false">IF(graph!$E$22=0,0,IF(graph!$E$2=0,20,IF(AND(B984&gt;graph!$E$22-graph!$E$32,B984&lt;graph!$E$22+graph!$E$32),0.25,0)))</f>
        <v>0</v>
      </c>
    </row>
    <row r="985" customFormat="false" ht="12.75" hidden="false" customHeight="false" outlineLevel="0" collapsed="false">
      <c r="B985" s="735" t="n">
        <f aca="false">IF(graph!$E$2=0,"",B984+graph!$E$32)</f>
        <v>23.8149082671434</v>
      </c>
      <c r="C985" s="805" t="e">
        <f aca="false">IF(graph!$E$2=0,20,IF(SUM(K985+L985=0),NA(),0.25))</f>
        <v>#N/A</v>
      </c>
      <c r="D985" s="321" t="e">
        <f aca="false">IF(graph!$E$2=0,20,IF(AND(B985&lt;graph!$E$10+graph!$E$32,B985&gt;graph!$E$10-graph!$E$32),0.25,NA()))</f>
        <v>#N/A</v>
      </c>
      <c r="K985" s="806" t="n">
        <f aca="false">IF(graph!$E$20=0,0,IF(graph!$E$2=0,20,IF(AND(B985&lt;graph!$E$20+graph!$E$32,B985&gt;graph!$E$20-graph!$E$32),0.25,0)))</f>
        <v>0</v>
      </c>
      <c r="L985" s="806" t="n">
        <f aca="false">IF(graph!$E$22=0,0,IF(graph!$E$2=0,20,IF(AND(B985&gt;graph!$E$22-graph!$E$32,B985&lt;graph!$E$22+graph!$E$32),0.25,0)))</f>
        <v>0</v>
      </c>
    </row>
    <row r="986" customFormat="false" ht="12.75" hidden="false" customHeight="false" outlineLevel="0" collapsed="false">
      <c r="B986" s="735" t="n">
        <f aca="false">IF(graph!$E$2=0,"",B985+graph!$E$32)</f>
        <v>23.8184000249461</v>
      </c>
      <c r="C986" s="805" t="e">
        <f aca="false">IF(graph!$E$2=0,20,IF(SUM(K986+L986=0),NA(),0.25))</f>
        <v>#N/A</v>
      </c>
      <c r="D986" s="321" t="e">
        <f aca="false">IF(graph!$E$2=0,20,IF(AND(B986&lt;graph!$E$10+graph!$E$32,B986&gt;graph!$E$10-graph!$E$32),0.25,NA()))</f>
        <v>#N/A</v>
      </c>
      <c r="K986" s="806" t="n">
        <f aca="false">IF(graph!$E$20=0,0,IF(graph!$E$2=0,20,IF(AND(B986&lt;graph!$E$20+graph!$E$32,B986&gt;graph!$E$20-graph!$E$32),0.25,0)))</f>
        <v>0</v>
      </c>
      <c r="L986" s="806" t="n">
        <f aca="false">IF(graph!$E$22=0,0,IF(graph!$E$2=0,20,IF(AND(B986&gt;graph!$E$22-graph!$E$32,B986&lt;graph!$E$22+graph!$E$32),0.25,0)))</f>
        <v>0</v>
      </c>
    </row>
    <row r="987" customFormat="false" ht="12.75" hidden="false" customHeight="false" outlineLevel="0" collapsed="false">
      <c r="B987" s="735" t="n">
        <f aca="false">IF(graph!$E$2=0,"",B986+graph!$E$32)</f>
        <v>23.8218917827488</v>
      </c>
      <c r="C987" s="805" t="e">
        <f aca="false">IF(graph!$E$2=0,20,IF(SUM(K987+L987=0),NA(),0.25))</f>
        <v>#N/A</v>
      </c>
      <c r="D987" s="321" t="e">
        <f aca="false">IF(graph!$E$2=0,20,IF(AND(B987&lt;graph!$E$10+graph!$E$32,B987&gt;graph!$E$10-graph!$E$32),0.25,NA()))</f>
        <v>#N/A</v>
      </c>
      <c r="K987" s="806" t="n">
        <f aca="false">IF(graph!$E$20=0,0,IF(graph!$E$2=0,20,IF(AND(B987&lt;graph!$E$20+graph!$E$32,B987&gt;graph!$E$20-graph!$E$32),0.25,0)))</f>
        <v>0</v>
      </c>
      <c r="L987" s="806" t="n">
        <f aca="false">IF(graph!$E$22=0,0,IF(graph!$E$2=0,20,IF(AND(B987&gt;graph!$E$22-graph!$E$32,B987&lt;graph!$E$22+graph!$E$32),0.25,0)))</f>
        <v>0</v>
      </c>
    </row>
    <row r="988" customFormat="false" ht="12.75" hidden="false" customHeight="false" outlineLevel="0" collapsed="false">
      <c r="B988" s="735" t="n">
        <f aca="false">IF(graph!$E$2=0,"",B987+graph!$E$32)</f>
        <v>23.8253835405515</v>
      </c>
      <c r="C988" s="805" t="e">
        <f aca="false">IF(graph!$E$2=0,20,IF(SUM(K988+L988=0),NA(),0.25))</f>
        <v>#N/A</v>
      </c>
      <c r="D988" s="321" t="e">
        <f aca="false">IF(graph!$E$2=0,20,IF(AND(B988&lt;graph!$E$10+graph!$E$32,B988&gt;graph!$E$10-graph!$E$32),0.25,NA()))</f>
        <v>#N/A</v>
      </c>
      <c r="K988" s="806" t="n">
        <f aca="false">IF(graph!$E$20=0,0,IF(graph!$E$2=0,20,IF(AND(B988&lt;graph!$E$20+graph!$E$32,B988&gt;graph!$E$20-graph!$E$32),0.25,0)))</f>
        <v>0</v>
      </c>
      <c r="L988" s="806" t="n">
        <f aca="false">IF(graph!$E$22=0,0,IF(graph!$E$2=0,20,IF(AND(B988&gt;graph!$E$22-graph!$E$32,B988&lt;graph!$E$22+graph!$E$32),0.25,0)))</f>
        <v>0</v>
      </c>
    </row>
    <row r="989" customFormat="false" ht="12.75" hidden="false" customHeight="false" outlineLevel="0" collapsed="false">
      <c r="B989" s="735" t="n">
        <f aca="false">IF(graph!$E$2=0,"",B988+graph!$E$32)</f>
        <v>23.8288752983542</v>
      </c>
      <c r="C989" s="805" t="e">
        <f aca="false">IF(graph!$E$2=0,20,IF(SUM(K989+L989=0),NA(),0.25))</f>
        <v>#N/A</v>
      </c>
      <c r="D989" s="321" t="e">
        <f aca="false">IF(graph!$E$2=0,20,IF(AND(B989&lt;graph!$E$10+graph!$E$32,B989&gt;graph!$E$10-graph!$E$32),0.25,NA()))</f>
        <v>#N/A</v>
      </c>
      <c r="K989" s="806" t="n">
        <f aca="false">IF(graph!$E$20=0,0,IF(graph!$E$2=0,20,IF(AND(B989&lt;graph!$E$20+graph!$E$32,B989&gt;graph!$E$20-graph!$E$32),0.25,0)))</f>
        <v>0</v>
      </c>
      <c r="L989" s="806" t="n">
        <f aca="false">IF(graph!$E$22=0,0,IF(graph!$E$2=0,20,IF(AND(B989&gt;graph!$E$22-graph!$E$32,B989&lt;graph!$E$22+graph!$E$32),0.25,0)))</f>
        <v>0</v>
      </c>
    </row>
    <row r="990" customFormat="false" ht="12.75" hidden="false" customHeight="false" outlineLevel="0" collapsed="false">
      <c r="B990" s="735" t="n">
        <f aca="false">IF(graph!$E$2=0,"",B989+graph!$E$32)</f>
        <v>23.8323670561569</v>
      </c>
      <c r="C990" s="805" t="e">
        <f aca="false">IF(graph!$E$2=0,20,IF(SUM(K990+L990=0),NA(),0.25))</f>
        <v>#N/A</v>
      </c>
      <c r="D990" s="321" t="e">
        <f aca="false">IF(graph!$E$2=0,20,IF(AND(B990&lt;graph!$E$10+graph!$E$32,B990&gt;graph!$E$10-graph!$E$32),0.25,NA()))</f>
        <v>#N/A</v>
      </c>
      <c r="K990" s="806" t="n">
        <f aca="false">IF(graph!$E$20=0,0,IF(graph!$E$2=0,20,IF(AND(B990&lt;graph!$E$20+graph!$E$32,B990&gt;graph!$E$20-graph!$E$32),0.25,0)))</f>
        <v>0</v>
      </c>
      <c r="L990" s="806" t="n">
        <f aca="false">IF(graph!$E$22=0,0,IF(graph!$E$2=0,20,IF(AND(B990&gt;graph!$E$22-graph!$E$32,B990&lt;graph!$E$22+graph!$E$32),0.25,0)))</f>
        <v>0</v>
      </c>
    </row>
    <row r="991" customFormat="false" ht="12.75" hidden="false" customHeight="false" outlineLevel="0" collapsed="false">
      <c r="B991" s="735" t="n">
        <f aca="false">IF(graph!$E$2=0,"",B990+graph!$E$32)</f>
        <v>23.8358588139596</v>
      </c>
      <c r="C991" s="805" t="e">
        <f aca="false">IF(graph!$E$2=0,20,IF(SUM(K991+L991=0),NA(),0.25))</f>
        <v>#N/A</v>
      </c>
      <c r="D991" s="321" t="e">
        <f aca="false">IF(graph!$E$2=0,20,IF(AND(B991&lt;graph!$E$10+graph!$E$32,B991&gt;graph!$E$10-graph!$E$32),0.25,NA()))</f>
        <v>#N/A</v>
      </c>
      <c r="K991" s="806" t="n">
        <f aca="false">IF(graph!$E$20=0,0,IF(graph!$E$2=0,20,IF(AND(B991&lt;graph!$E$20+graph!$E$32,B991&gt;graph!$E$20-graph!$E$32),0.25,0)))</f>
        <v>0</v>
      </c>
      <c r="L991" s="806" t="n">
        <f aca="false">IF(graph!$E$22=0,0,IF(graph!$E$2=0,20,IF(AND(B991&gt;graph!$E$22-graph!$E$32,B991&lt;graph!$E$22+graph!$E$32),0.25,0)))</f>
        <v>0</v>
      </c>
    </row>
    <row r="992" customFormat="false" ht="12.75" hidden="false" customHeight="false" outlineLevel="0" collapsed="false">
      <c r="B992" s="735" t="n">
        <f aca="false">IF(graph!$E$2=0,"",B991+graph!$E$32)</f>
        <v>23.8393505717623</v>
      </c>
      <c r="C992" s="805" t="e">
        <f aca="false">IF(graph!$E$2=0,20,IF(SUM(K992+L992=0),NA(),0.25))</f>
        <v>#N/A</v>
      </c>
      <c r="D992" s="321" t="e">
        <f aca="false">IF(graph!$E$2=0,20,IF(AND(B992&lt;graph!$E$10+graph!$E$32,B992&gt;graph!$E$10-graph!$E$32),0.25,NA()))</f>
        <v>#N/A</v>
      </c>
      <c r="K992" s="806" t="n">
        <f aca="false">IF(graph!$E$20=0,0,IF(graph!$E$2=0,20,IF(AND(B992&lt;graph!$E$20+graph!$E$32,B992&gt;graph!$E$20-graph!$E$32),0.25,0)))</f>
        <v>0</v>
      </c>
      <c r="L992" s="806" t="n">
        <f aca="false">IF(graph!$E$22=0,0,IF(graph!$E$2=0,20,IF(AND(B992&gt;graph!$E$22-graph!$E$32,B992&lt;graph!$E$22+graph!$E$32),0.25,0)))</f>
        <v>0</v>
      </c>
    </row>
    <row r="993" customFormat="false" ht="12.75" hidden="false" customHeight="false" outlineLevel="0" collapsed="false">
      <c r="B993" s="735" t="n">
        <f aca="false">IF(graph!$E$2=0,"",B992+graph!$E$32)</f>
        <v>23.842842329565</v>
      </c>
      <c r="C993" s="805" t="e">
        <f aca="false">IF(graph!$E$2=0,20,IF(SUM(K993+L993=0),NA(),0.25))</f>
        <v>#N/A</v>
      </c>
      <c r="D993" s="321" t="e">
        <f aca="false">IF(graph!$E$2=0,20,IF(AND(B993&lt;graph!$E$10+graph!$E$32,B993&gt;graph!$E$10-graph!$E$32),0.25,NA()))</f>
        <v>#N/A</v>
      </c>
      <c r="K993" s="806" t="n">
        <f aca="false">IF(graph!$E$20=0,0,IF(graph!$E$2=0,20,IF(AND(B993&lt;graph!$E$20+graph!$E$32,B993&gt;graph!$E$20-graph!$E$32),0.25,0)))</f>
        <v>0</v>
      </c>
      <c r="L993" s="806" t="n">
        <f aca="false">IF(graph!$E$22=0,0,IF(graph!$E$2=0,20,IF(AND(B993&gt;graph!$E$22-graph!$E$32,B993&lt;graph!$E$22+graph!$E$32),0.25,0)))</f>
        <v>0</v>
      </c>
    </row>
    <row r="994" customFormat="false" ht="12.75" hidden="false" customHeight="false" outlineLevel="0" collapsed="false">
      <c r="B994" s="735" t="n">
        <f aca="false">IF(graph!$E$2=0,"",B993+graph!$E$32)</f>
        <v>23.8463340873677</v>
      </c>
      <c r="C994" s="805" t="e">
        <f aca="false">IF(graph!$E$2=0,20,IF(SUM(K994+L994=0),NA(),0.25))</f>
        <v>#N/A</v>
      </c>
      <c r="D994" s="321" t="e">
        <f aca="false">IF(graph!$E$2=0,20,IF(AND(B994&lt;graph!$E$10+graph!$E$32,B994&gt;graph!$E$10-graph!$E$32),0.25,NA()))</f>
        <v>#N/A</v>
      </c>
      <c r="K994" s="806" t="n">
        <f aca="false">IF(graph!$E$20=0,0,IF(graph!$E$2=0,20,IF(AND(B994&lt;graph!$E$20+graph!$E$32,B994&gt;graph!$E$20-graph!$E$32),0.25,0)))</f>
        <v>0</v>
      </c>
      <c r="L994" s="806" t="n">
        <f aca="false">IF(graph!$E$22=0,0,IF(graph!$E$2=0,20,IF(AND(B994&gt;graph!$E$22-graph!$E$32,B994&lt;graph!$E$22+graph!$E$32),0.25,0)))</f>
        <v>0</v>
      </c>
    </row>
    <row r="995" customFormat="false" ht="12.75" hidden="false" customHeight="false" outlineLevel="0" collapsed="false">
      <c r="B995" s="735" t="n">
        <f aca="false">IF(graph!$E$2=0,"",B994+graph!$E$32)</f>
        <v>23.8498258451704</v>
      </c>
      <c r="C995" s="805" t="e">
        <f aca="false">IF(graph!$E$2=0,20,IF(SUM(K995+L995=0),NA(),0.25))</f>
        <v>#N/A</v>
      </c>
      <c r="D995" s="321" t="e">
        <f aca="false">IF(graph!$E$2=0,20,IF(AND(B995&lt;graph!$E$10+graph!$E$32,B995&gt;graph!$E$10-graph!$E$32),0.25,NA()))</f>
        <v>#N/A</v>
      </c>
      <c r="K995" s="806" t="n">
        <f aca="false">IF(graph!$E$20=0,0,IF(graph!$E$2=0,20,IF(AND(B995&lt;graph!$E$20+graph!$E$32,B995&gt;graph!$E$20-graph!$E$32),0.25,0)))</f>
        <v>0</v>
      </c>
      <c r="L995" s="806" t="n">
        <f aca="false">IF(graph!$E$22=0,0,IF(graph!$E$2=0,20,IF(AND(B995&gt;graph!$E$22-graph!$E$32,B995&lt;graph!$E$22+graph!$E$32),0.25,0)))</f>
        <v>0</v>
      </c>
    </row>
    <row r="996" customFormat="false" ht="12.75" hidden="false" customHeight="false" outlineLevel="0" collapsed="false">
      <c r="B996" s="735" t="n">
        <f aca="false">IF(graph!$E$2=0,"",B995+graph!$E$32)</f>
        <v>23.8533176029731</v>
      </c>
      <c r="C996" s="805" t="e">
        <f aca="false">IF(graph!$E$2=0,20,IF(SUM(K996+L996=0),NA(),0.25))</f>
        <v>#N/A</v>
      </c>
      <c r="D996" s="321" t="e">
        <f aca="false">IF(graph!$E$2=0,20,IF(AND(B996&lt;graph!$E$10+graph!$E$32,B996&gt;graph!$E$10-graph!$E$32),0.25,NA()))</f>
        <v>#N/A</v>
      </c>
      <c r="K996" s="806" t="n">
        <f aca="false">IF(graph!$E$20=0,0,IF(graph!$E$2=0,20,IF(AND(B996&lt;graph!$E$20+graph!$E$32,B996&gt;graph!$E$20-graph!$E$32),0.25,0)))</f>
        <v>0</v>
      </c>
      <c r="L996" s="806" t="n">
        <f aca="false">IF(graph!$E$22=0,0,IF(graph!$E$2=0,20,IF(AND(B996&gt;graph!$E$22-graph!$E$32,B996&lt;graph!$E$22+graph!$E$32),0.25,0)))</f>
        <v>0</v>
      </c>
    </row>
    <row r="997" customFormat="false" ht="12.75" hidden="false" customHeight="false" outlineLevel="0" collapsed="false">
      <c r="B997" s="735" t="n">
        <f aca="false">IF(graph!$E$2=0,"",B996+graph!$E$32)</f>
        <v>23.8568093607758</v>
      </c>
      <c r="C997" s="805" t="e">
        <f aca="false">IF(graph!$E$2=0,20,IF(SUM(K997+L997=0),NA(),0.25))</f>
        <v>#N/A</v>
      </c>
      <c r="D997" s="321" t="e">
        <f aca="false">IF(graph!$E$2=0,20,IF(AND(B997&lt;graph!$E$10+graph!$E$32,B997&gt;graph!$E$10-graph!$E$32),0.25,NA()))</f>
        <v>#N/A</v>
      </c>
      <c r="K997" s="806" t="n">
        <f aca="false">IF(graph!$E$20=0,0,IF(graph!$E$2=0,20,IF(AND(B997&lt;graph!$E$20+graph!$E$32,B997&gt;graph!$E$20-graph!$E$32),0.25,0)))</f>
        <v>0</v>
      </c>
      <c r="L997" s="806" t="n">
        <f aca="false">IF(graph!$E$22=0,0,IF(graph!$E$2=0,20,IF(AND(B997&gt;graph!$E$22-graph!$E$32,B997&lt;graph!$E$22+graph!$E$32),0.25,0)))</f>
        <v>0</v>
      </c>
    </row>
    <row r="998" customFormat="false" ht="12.75" hidden="false" customHeight="false" outlineLevel="0" collapsed="false">
      <c r="B998" s="735" t="n">
        <f aca="false">IF(graph!$E$2=0,"",B997+graph!$E$32)</f>
        <v>23.8603011185785</v>
      </c>
      <c r="C998" s="805" t="e">
        <f aca="false">IF(graph!$E$2=0,20,IF(SUM(K998+L998=0),NA(),0.25))</f>
        <v>#N/A</v>
      </c>
      <c r="D998" s="321" t="e">
        <f aca="false">IF(graph!$E$2=0,20,IF(AND(B998&lt;graph!$E$10+graph!$E$32,B998&gt;graph!$E$10-graph!$E$32),0.25,NA()))</f>
        <v>#N/A</v>
      </c>
      <c r="K998" s="806" t="n">
        <f aca="false">IF(graph!$E$20=0,0,IF(graph!$E$2=0,20,IF(AND(B998&lt;graph!$E$20+graph!$E$32,B998&gt;graph!$E$20-graph!$E$32),0.25,0)))</f>
        <v>0</v>
      </c>
      <c r="L998" s="806" t="n">
        <f aca="false">IF(graph!$E$22=0,0,IF(graph!$E$2=0,20,IF(AND(B998&gt;graph!$E$22-graph!$E$32,B998&lt;graph!$E$22+graph!$E$32),0.25,0)))</f>
        <v>0</v>
      </c>
    </row>
    <row r="999" customFormat="false" ht="12.75" hidden="false" customHeight="false" outlineLevel="0" collapsed="false">
      <c r="B999" s="735" t="n">
        <f aca="false">IF(graph!$E$2=0,"",B998+graph!$E$32)</f>
        <v>23.8637928763812</v>
      </c>
      <c r="C999" s="805" t="e">
        <f aca="false">IF(graph!$E$2=0,20,IF(SUM(K999+L999=0),NA(),0.25))</f>
        <v>#N/A</v>
      </c>
      <c r="D999" s="321" t="e">
        <f aca="false">IF(graph!$E$2=0,20,IF(AND(B999&lt;graph!$E$10+graph!$E$32,B999&gt;graph!$E$10-graph!$E$32),0.25,NA()))</f>
        <v>#N/A</v>
      </c>
      <c r="K999" s="806" t="n">
        <f aca="false">IF(graph!$E$20=0,0,IF(graph!$E$2=0,20,IF(AND(B999&lt;graph!$E$20+graph!$E$32,B999&gt;graph!$E$20-graph!$E$32),0.25,0)))</f>
        <v>0</v>
      </c>
      <c r="L999" s="806" t="n">
        <f aca="false">IF(graph!$E$22=0,0,IF(graph!$E$2=0,20,IF(AND(B999&gt;graph!$E$22-graph!$E$32,B999&lt;graph!$E$22+graph!$E$32),0.25,0)))</f>
        <v>0</v>
      </c>
    </row>
    <row r="1000" customFormat="false" ht="12.75" hidden="false" customHeight="false" outlineLevel="0" collapsed="false">
      <c r="B1000" s="735" t="n">
        <f aca="false">IF(graph!$E$2=0,"",B999+graph!$E$32)</f>
        <v>23.8672846341839</v>
      </c>
      <c r="C1000" s="805" t="e">
        <f aca="false">IF(graph!$E$2=0,20,IF(SUM(K1000+L1000=0),NA(),0.25))</f>
        <v>#N/A</v>
      </c>
      <c r="D1000" s="321" t="e">
        <f aca="false">IF(graph!$E$2=0,20,IF(AND(B1000&lt;graph!$E$10+graph!$E$32,B1000&gt;graph!$E$10-graph!$E$32),0.25,NA()))</f>
        <v>#N/A</v>
      </c>
      <c r="K1000" s="806" t="n">
        <f aca="false">IF(graph!$E$20=0,0,IF(graph!$E$2=0,20,IF(AND(B1000&lt;graph!$E$20+graph!$E$32,B1000&gt;graph!$E$20-graph!$E$32),0.25,0)))</f>
        <v>0</v>
      </c>
      <c r="L1000" s="806" t="n">
        <f aca="false">IF(graph!$E$22=0,0,IF(graph!$E$2=0,20,IF(AND(B1000&gt;graph!$E$22-graph!$E$32,B1000&lt;graph!$E$22+graph!$E$32),0.25,0)))</f>
        <v>0</v>
      </c>
    </row>
    <row r="1001" customFormat="false" ht="12.75" hidden="false" customHeight="false" outlineLevel="0" collapsed="false">
      <c r="B1001" s="735" t="n">
        <f aca="false">IF(graph!$E$2=0,"",B1000+graph!$E$32)</f>
        <v>23.8707763919866</v>
      </c>
      <c r="C1001" s="805" t="e">
        <f aca="false">IF(graph!$E$2=0,20,IF(SUM(K1001+L1001=0),NA(),0.25))</f>
        <v>#N/A</v>
      </c>
      <c r="D1001" s="321" t="e">
        <f aca="false">IF(graph!$E$2=0,20,IF(AND(B1001&lt;graph!$E$10+graph!$E$32,B1001&gt;graph!$E$10-graph!$E$32),0.25,NA()))</f>
        <v>#N/A</v>
      </c>
      <c r="K1001" s="806" t="n">
        <f aca="false">IF(graph!$E$20=0,0,IF(graph!$E$2=0,20,IF(AND(B1001&lt;graph!$E$20+graph!$E$32,B1001&gt;graph!$E$20-graph!$E$32),0.25,0)))</f>
        <v>0</v>
      </c>
      <c r="L1001" s="806" t="n">
        <f aca="false">IF(graph!$E$22=0,0,IF(graph!$E$2=0,20,IF(AND(B1001&gt;graph!$E$22-graph!$E$32,B1001&lt;graph!$E$22+graph!$E$32),0.25,0)))</f>
        <v>0</v>
      </c>
    </row>
    <row r="1002" customFormat="false" ht="12.75" hidden="false" customHeight="false" outlineLevel="0" collapsed="false">
      <c r="B1002" s="735" t="n">
        <f aca="false">IF(graph!$E$2=0,"",B1001+graph!$E$32)</f>
        <v>23.8742681497893</v>
      </c>
      <c r="C1002" s="805" t="e">
        <f aca="false">IF(graph!$E$2=0,20,IF(SUM(K1002+L1002=0),NA(),0.25))</f>
        <v>#N/A</v>
      </c>
      <c r="D1002" s="321" t="e">
        <f aca="false">IF(graph!$E$2=0,20,IF(AND(B1002&lt;graph!$E$10+graph!$E$32,B1002&gt;graph!$E$10-graph!$E$32),0.25,NA()))</f>
        <v>#N/A</v>
      </c>
      <c r="K1002" s="806" t="n">
        <f aca="false">IF(graph!$E$20=0,0,IF(graph!$E$2=0,20,IF(AND(B1002&lt;graph!$E$20+graph!$E$32,B1002&gt;graph!$E$20-graph!$E$32),0.25,0)))</f>
        <v>0</v>
      </c>
      <c r="L1002" s="806" t="n">
        <f aca="false">IF(graph!$E$22=0,0,IF(graph!$E$2=0,20,IF(AND(B1002&gt;graph!$E$22-graph!$E$32,B1002&lt;graph!$E$22+graph!$E$32),0.25,0)))</f>
        <v>0</v>
      </c>
    </row>
    <row r="1003" customFormat="false" ht="12.75" hidden="false" customHeight="false" outlineLevel="0" collapsed="false">
      <c r="B1003" s="735" t="n">
        <f aca="false">IF(graph!$E$2=0,"",B1002+graph!$E$32)</f>
        <v>23.877759907592</v>
      </c>
      <c r="C1003" s="805" t="e">
        <f aca="false">IF(graph!$E$2=0,20,IF(SUM(K1003+L1003=0),NA(),0.25))</f>
        <v>#N/A</v>
      </c>
      <c r="D1003" s="321" t="e">
        <f aca="false">IF(graph!$E$2=0,20,IF(AND(B1003&lt;graph!$E$10+graph!$E$32,B1003&gt;graph!$E$10-graph!$E$32),0.25,NA()))</f>
        <v>#N/A</v>
      </c>
      <c r="K1003" s="806" t="n">
        <f aca="false">IF(graph!$E$20=0,0,IF(graph!$E$2=0,20,IF(AND(B1003&lt;graph!$E$20+graph!$E$32,B1003&gt;graph!$E$20-graph!$E$32),0.25,0)))</f>
        <v>0</v>
      </c>
      <c r="L1003" s="806" t="n">
        <f aca="false">IF(graph!$E$22=0,0,IF(graph!$E$2=0,20,IF(AND(B1003&gt;graph!$E$22-graph!$E$32,B1003&lt;graph!$E$22+graph!$E$32),0.25,0)))</f>
        <v>0</v>
      </c>
    </row>
    <row r="1004" customFormat="false" ht="12.75" hidden="false" customHeight="false" outlineLevel="0" collapsed="false">
      <c r="B1004" s="735" t="n">
        <f aca="false">IF(graph!$E$2=0,"",B1003+graph!$E$32)</f>
        <v>23.8812516653947</v>
      </c>
      <c r="C1004" s="805" t="e">
        <f aca="false">IF(graph!$E$2=0,20,IF(SUM(K1004+L1004=0),NA(),0.25))</f>
        <v>#N/A</v>
      </c>
      <c r="D1004" s="321" t="e">
        <f aca="false">IF(graph!$E$2=0,20,IF(AND(B1004&lt;graph!$E$10+graph!$E$32,B1004&gt;graph!$E$10-graph!$E$32),0.25,NA()))</f>
        <v>#N/A</v>
      </c>
      <c r="K1004" s="806" t="n">
        <f aca="false">IF(graph!$E$20=0,0,IF(graph!$E$2=0,20,IF(AND(B1004&lt;graph!$E$20+graph!$E$32,B1004&gt;graph!$E$20-graph!$E$32),0.25,0)))</f>
        <v>0</v>
      </c>
      <c r="L1004" s="806" t="n">
        <f aca="false">IF(graph!$E$22=0,0,IF(graph!$E$2=0,20,IF(AND(B1004&gt;graph!$E$22-graph!$E$32,B1004&lt;graph!$E$22+graph!$E$32),0.25,0)))</f>
        <v>0</v>
      </c>
    </row>
    <row r="1005" customFormat="false" ht="12.75" hidden="false" customHeight="false" outlineLevel="0" collapsed="false">
      <c r="B1005" s="735" t="n">
        <f aca="false">IF(graph!$E$2=0,"",B1004+graph!$E$32)</f>
        <v>23.8847434231974</v>
      </c>
      <c r="C1005" s="805" t="e">
        <f aca="false">IF(graph!$E$2=0,20,IF(SUM(K1005+L1005=0),NA(),0.25))</f>
        <v>#N/A</v>
      </c>
      <c r="D1005" s="321" t="e">
        <f aca="false">IF(graph!$E$2=0,20,IF(AND(B1005&lt;graph!$E$10+graph!$E$32,B1005&gt;graph!$E$10-graph!$E$32),0.25,NA()))</f>
        <v>#N/A</v>
      </c>
      <c r="K1005" s="806" t="n">
        <f aca="false">IF(graph!$E$20=0,0,IF(graph!$E$2=0,20,IF(AND(B1005&lt;graph!$E$20+graph!$E$32,B1005&gt;graph!$E$20-graph!$E$32),0.25,0)))</f>
        <v>0</v>
      </c>
      <c r="L1005" s="806" t="n">
        <f aca="false">IF(graph!$E$22=0,0,IF(graph!$E$2=0,20,IF(AND(B1005&gt;graph!$E$22-graph!$E$32,B1005&lt;graph!$E$22+graph!$E$32),0.25,0)))</f>
        <v>0</v>
      </c>
    </row>
    <row r="1006" customFormat="false" ht="12.75" hidden="false" customHeight="false" outlineLevel="0" collapsed="false">
      <c r="B1006" s="735" t="n">
        <f aca="false">IF(graph!$E$2=0,"",B1005+graph!$E$32)</f>
        <v>23.8882351810001</v>
      </c>
      <c r="C1006" s="805" t="e">
        <f aca="false">IF(graph!$E$2=0,20,IF(SUM(K1006+L1006=0),NA(),0.25))</f>
        <v>#N/A</v>
      </c>
      <c r="D1006" s="321" t="e">
        <f aca="false">IF(graph!$E$2=0,20,IF(AND(B1006&lt;graph!$E$10+graph!$E$32,B1006&gt;graph!$E$10-graph!$E$32),0.25,NA()))</f>
        <v>#N/A</v>
      </c>
      <c r="K1006" s="806" t="n">
        <f aca="false">IF(graph!$E$20=0,0,IF(graph!$E$2=0,20,IF(AND(B1006&lt;graph!$E$20+graph!$E$32,B1006&gt;graph!$E$20-graph!$E$32),0.25,0)))</f>
        <v>0</v>
      </c>
      <c r="L1006" s="806" t="n">
        <f aca="false">IF(graph!$E$22=0,0,IF(graph!$E$2=0,20,IF(AND(B1006&gt;graph!$E$22-graph!$E$32,B1006&lt;graph!$E$22+graph!$E$32),0.25,0)))</f>
        <v>0</v>
      </c>
    </row>
    <row r="1007" customFormat="false" ht="12.75" hidden="false" customHeight="false" outlineLevel="0" collapsed="false">
      <c r="B1007" s="735" t="n">
        <f aca="false">IF(graph!$E$2=0,"",B1006+graph!$E$32)</f>
        <v>23.8917269388028</v>
      </c>
      <c r="C1007" s="805" t="e">
        <f aca="false">IF(graph!$E$2=0,20,IF(SUM(K1007+L1007=0),NA(),0.25))</f>
        <v>#N/A</v>
      </c>
      <c r="D1007" s="321" t="e">
        <f aca="false">IF(graph!$E$2=0,20,IF(AND(B1007&lt;graph!$E$10+graph!$E$32,B1007&gt;graph!$E$10-graph!$E$32),0.25,NA()))</f>
        <v>#N/A</v>
      </c>
      <c r="K1007" s="806" t="n">
        <f aca="false">IF(graph!$E$20=0,0,IF(graph!$E$2=0,20,IF(AND(B1007&lt;graph!$E$20+graph!$E$32,B1007&gt;graph!$E$20-graph!$E$32),0.25,0)))</f>
        <v>0</v>
      </c>
      <c r="L1007" s="806" t="n">
        <f aca="false">IF(graph!$E$22=0,0,IF(graph!$E$2=0,20,IF(AND(B1007&gt;graph!$E$22-graph!$E$32,B1007&lt;graph!$E$22+graph!$E$32),0.25,0)))</f>
        <v>0</v>
      </c>
    </row>
    <row r="1008" customFormat="false" ht="12.75" hidden="false" customHeight="false" outlineLevel="0" collapsed="false">
      <c r="B1008" s="735" t="n">
        <f aca="false">IF(graph!$E$2=0,"",B1007+graph!$E$32)</f>
        <v>23.8952186966056</v>
      </c>
      <c r="C1008" s="805" t="e">
        <f aca="false">IF(graph!$E$2=0,20,IF(SUM(K1008+L1008=0),NA(),0.25))</f>
        <v>#N/A</v>
      </c>
      <c r="D1008" s="321" t="e">
        <f aca="false">IF(graph!$E$2=0,20,IF(AND(B1008&lt;graph!$E$10+graph!$E$32,B1008&gt;graph!$E$10-graph!$E$32),0.25,NA()))</f>
        <v>#N/A</v>
      </c>
      <c r="K1008" s="806" t="n">
        <f aca="false">IF(graph!$E$20=0,0,IF(graph!$E$2=0,20,IF(AND(B1008&lt;graph!$E$20+graph!$E$32,B1008&gt;graph!$E$20-graph!$E$32),0.25,0)))</f>
        <v>0</v>
      </c>
      <c r="L1008" s="806" t="n">
        <f aca="false">IF(graph!$E$22=0,0,IF(graph!$E$2=0,20,IF(AND(B1008&gt;graph!$E$22-graph!$E$32,B1008&lt;graph!$E$22+graph!$E$32),0.25,0)))</f>
        <v>0</v>
      </c>
    </row>
    <row r="1009" customFormat="false" ht="12.75" hidden="false" customHeight="false" outlineLevel="0" collapsed="false">
      <c r="B1009" s="735" t="n">
        <f aca="false">IF(graph!$E$2=0,"",B1008+graph!$E$32)</f>
        <v>23.8987104544083</v>
      </c>
      <c r="C1009" s="805" t="e">
        <f aca="false">IF(graph!$E$2=0,20,IF(SUM(K1009+L1009=0),NA(),0.25))</f>
        <v>#N/A</v>
      </c>
      <c r="D1009" s="321" t="e">
        <f aca="false">IF(graph!$E$2=0,20,IF(AND(B1009&lt;graph!$E$10+graph!$E$32,B1009&gt;graph!$E$10-graph!$E$32),0.25,NA()))</f>
        <v>#N/A</v>
      </c>
      <c r="K1009" s="806" t="n">
        <f aca="false">IF(graph!$E$20=0,0,IF(graph!$E$2=0,20,IF(AND(B1009&lt;graph!$E$20+graph!$E$32,B1009&gt;graph!$E$20-graph!$E$32),0.25,0)))</f>
        <v>0</v>
      </c>
      <c r="L1009" s="806" t="n">
        <f aca="false">IF(graph!$E$22=0,0,IF(graph!$E$2=0,20,IF(AND(B1009&gt;graph!$E$22-graph!$E$32,B1009&lt;graph!$E$22+graph!$E$32),0.25,0)))</f>
        <v>0</v>
      </c>
    </row>
    <row r="1010" customFormat="false" ht="12.75" hidden="false" customHeight="false" outlineLevel="0" collapsed="false">
      <c r="B1010" s="735" t="n">
        <f aca="false">IF(graph!$E$2=0,"",B1009+graph!$E$32)</f>
        <v>23.902202212211</v>
      </c>
      <c r="C1010" s="805" t="e">
        <f aca="false">IF(graph!$E$2=0,20,IF(SUM(K1010+L1010=0),NA(),0.25))</f>
        <v>#N/A</v>
      </c>
      <c r="D1010" s="321" t="e">
        <f aca="false">IF(graph!$E$2=0,20,IF(AND(B1010&lt;graph!$E$10+graph!$E$32,B1010&gt;graph!$E$10-graph!$E$32),0.25,NA()))</f>
        <v>#N/A</v>
      </c>
      <c r="K1010" s="806" t="n">
        <f aca="false">IF(graph!$E$20=0,0,IF(graph!$E$2=0,20,IF(AND(B1010&lt;graph!$E$20+graph!$E$32,B1010&gt;graph!$E$20-graph!$E$32),0.25,0)))</f>
        <v>0</v>
      </c>
      <c r="L1010" s="806" t="n">
        <f aca="false">IF(graph!$E$22=0,0,IF(graph!$E$2=0,20,IF(AND(B1010&gt;graph!$E$22-graph!$E$32,B1010&lt;graph!$E$22+graph!$E$32),0.25,0)))</f>
        <v>0</v>
      </c>
    </row>
    <row r="1011" customFormat="false" ht="12.75" hidden="false" customHeight="false" outlineLevel="0" collapsed="false">
      <c r="B1011" s="735" t="n">
        <f aca="false">IF(graph!$E$2=0,"",B1010+graph!$E$32)</f>
        <v>23.9056939700137</v>
      </c>
      <c r="C1011" s="805" t="e">
        <f aca="false">IF(graph!$E$2=0,20,IF(SUM(K1011+L1011=0),NA(),0.25))</f>
        <v>#N/A</v>
      </c>
      <c r="D1011" s="321" t="e">
        <f aca="false">IF(graph!$E$2=0,20,IF(AND(B1011&lt;graph!$E$10+graph!$E$32,B1011&gt;graph!$E$10-graph!$E$32),0.25,NA()))</f>
        <v>#N/A</v>
      </c>
      <c r="K1011" s="806" t="n">
        <f aca="false">IF(graph!$E$20=0,0,IF(graph!$E$2=0,20,IF(AND(B1011&lt;graph!$E$20+graph!$E$32,B1011&gt;graph!$E$20-graph!$E$32),0.25,0)))</f>
        <v>0</v>
      </c>
      <c r="L1011" s="806" t="n">
        <f aca="false">IF(graph!$E$22=0,0,IF(graph!$E$2=0,20,IF(AND(B1011&gt;graph!$E$22-graph!$E$32,B1011&lt;graph!$E$22+graph!$E$32),0.25,0)))</f>
        <v>0</v>
      </c>
    </row>
    <row r="1012" customFormat="false" ht="12.75" hidden="false" customHeight="false" outlineLevel="0" collapsed="false">
      <c r="B1012" s="735" t="n">
        <f aca="false">IF(graph!$E$2=0,"",B1011+graph!$E$32)</f>
        <v>23.9091857278164</v>
      </c>
      <c r="C1012" s="805" t="e">
        <f aca="false">IF(graph!$E$2=0,20,IF(SUM(K1012+L1012=0),NA(),0.25))</f>
        <v>#N/A</v>
      </c>
      <c r="D1012" s="321" t="e">
        <f aca="false">IF(graph!$E$2=0,20,IF(AND(B1012&lt;graph!$E$10+graph!$E$32,B1012&gt;graph!$E$10-graph!$E$32),0.25,NA()))</f>
        <v>#N/A</v>
      </c>
      <c r="K1012" s="806" t="n">
        <f aca="false">IF(graph!$E$20=0,0,IF(graph!$E$2=0,20,IF(AND(B1012&lt;graph!$E$20+graph!$E$32,B1012&gt;graph!$E$20-graph!$E$32),0.25,0)))</f>
        <v>0</v>
      </c>
      <c r="L1012" s="806" t="n">
        <f aca="false">IF(graph!$E$22=0,0,IF(graph!$E$2=0,20,IF(AND(B1012&gt;graph!$E$22-graph!$E$32,B1012&lt;graph!$E$22+graph!$E$32),0.25,0)))</f>
        <v>0</v>
      </c>
    </row>
    <row r="1013" customFormat="false" ht="12.75" hidden="false" customHeight="false" outlineLevel="0" collapsed="false">
      <c r="B1013" s="735" t="n">
        <f aca="false">IF(graph!$E$2=0,"",B1012+graph!$E$32)</f>
        <v>23.9126774856191</v>
      </c>
      <c r="C1013" s="805" t="e">
        <f aca="false">IF(graph!$E$2=0,20,IF(SUM(K1013+L1013=0),NA(),0.25))</f>
        <v>#N/A</v>
      </c>
      <c r="D1013" s="321" t="e">
        <f aca="false">IF(graph!$E$2=0,20,IF(AND(B1013&lt;graph!$E$10+graph!$E$32,B1013&gt;graph!$E$10-graph!$E$32),0.25,NA()))</f>
        <v>#N/A</v>
      </c>
      <c r="K1013" s="806" t="n">
        <f aca="false">IF(graph!$E$20=0,0,IF(graph!$E$2=0,20,IF(AND(B1013&lt;graph!$E$20+graph!$E$32,B1013&gt;graph!$E$20-graph!$E$32),0.25,0)))</f>
        <v>0</v>
      </c>
      <c r="L1013" s="806" t="n">
        <f aca="false">IF(graph!$E$22=0,0,IF(graph!$E$2=0,20,IF(AND(B1013&gt;graph!$E$22-graph!$E$32,B1013&lt;graph!$E$22+graph!$E$32),0.25,0)))</f>
        <v>0</v>
      </c>
    </row>
    <row r="1014" customFormat="false" ht="12.75" hidden="false" customHeight="false" outlineLevel="0" collapsed="false">
      <c r="B1014" s="735" t="n">
        <f aca="false">IF(graph!$E$2=0,"",B1013+graph!$E$32)</f>
        <v>23.9161692434218</v>
      </c>
      <c r="C1014" s="805" t="e">
        <f aca="false">IF(graph!$E$2=0,20,IF(SUM(K1014+L1014=0),NA(),0.25))</f>
        <v>#N/A</v>
      </c>
      <c r="D1014" s="321" t="e">
        <f aca="false">IF(graph!$E$2=0,20,IF(AND(B1014&lt;graph!$E$10+graph!$E$32,B1014&gt;graph!$E$10-graph!$E$32),0.25,NA()))</f>
        <v>#N/A</v>
      </c>
      <c r="K1014" s="806" t="n">
        <f aca="false">IF(graph!$E$20=0,0,IF(graph!$E$2=0,20,IF(AND(B1014&lt;graph!$E$20+graph!$E$32,B1014&gt;graph!$E$20-graph!$E$32),0.25,0)))</f>
        <v>0</v>
      </c>
      <c r="L1014" s="806" t="n">
        <f aca="false">IF(graph!$E$22=0,0,IF(graph!$E$2=0,20,IF(AND(B1014&gt;graph!$E$22-graph!$E$32,B1014&lt;graph!$E$22+graph!$E$32),0.25,0)))</f>
        <v>0</v>
      </c>
    </row>
    <row r="1015" customFormat="false" ht="12.75" hidden="false" customHeight="false" outlineLevel="0" collapsed="false">
      <c r="B1015" s="735" t="n">
        <f aca="false">IF(graph!$E$2=0,"",B1014+graph!$E$32)</f>
        <v>23.9196610012245</v>
      </c>
      <c r="C1015" s="805" t="e">
        <f aca="false">IF(graph!$E$2=0,20,IF(SUM(K1015+L1015=0),NA(),0.25))</f>
        <v>#N/A</v>
      </c>
      <c r="D1015" s="321" t="e">
        <f aca="false">IF(graph!$E$2=0,20,IF(AND(B1015&lt;graph!$E$10+graph!$E$32,B1015&gt;graph!$E$10-graph!$E$32),0.25,NA()))</f>
        <v>#N/A</v>
      </c>
      <c r="K1015" s="806" t="n">
        <f aca="false">IF(graph!$E$20=0,0,IF(graph!$E$2=0,20,IF(AND(B1015&lt;graph!$E$20+graph!$E$32,B1015&gt;graph!$E$20-graph!$E$32),0.25,0)))</f>
        <v>0</v>
      </c>
      <c r="L1015" s="806" t="n">
        <f aca="false">IF(graph!$E$22=0,0,IF(graph!$E$2=0,20,IF(AND(B1015&gt;graph!$E$22-graph!$E$32,B1015&lt;graph!$E$22+graph!$E$32),0.25,0)))</f>
        <v>0</v>
      </c>
    </row>
    <row r="1016" customFormat="false" ht="12.75" hidden="false" customHeight="false" outlineLevel="0" collapsed="false">
      <c r="B1016" s="735" t="n">
        <f aca="false">IF(graph!$E$2=0,"",B1015+graph!$E$32)</f>
        <v>23.9231527590272</v>
      </c>
      <c r="C1016" s="805" t="e">
        <f aca="false">IF(graph!$E$2=0,20,IF(SUM(K1016+L1016=0),NA(),0.25))</f>
        <v>#N/A</v>
      </c>
      <c r="D1016" s="321" t="e">
        <f aca="false">IF(graph!$E$2=0,20,IF(AND(B1016&lt;graph!$E$10+graph!$E$32,B1016&gt;graph!$E$10-graph!$E$32),0.25,NA()))</f>
        <v>#N/A</v>
      </c>
      <c r="K1016" s="806" t="n">
        <f aca="false">IF(graph!$E$20=0,0,IF(graph!$E$2=0,20,IF(AND(B1016&lt;graph!$E$20+graph!$E$32,B1016&gt;graph!$E$20-graph!$E$32),0.25,0)))</f>
        <v>0</v>
      </c>
      <c r="L1016" s="806" t="n">
        <f aca="false">IF(graph!$E$22=0,0,IF(graph!$E$2=0,20,IF(AND(B1016&gt;graph!$E$22-graph!$E$32,B1016&lt;graph!$E$22+graph!$E$32),0.25,0)))</f>
        <v>0</v>
      </c>
    </row>
    <row r="1017" customFormat="false" ht="12.75" hidden="false" customHeight="false" outlineLevel="0" collapsed="false">
      <c r="B1017" s="735" t="n">
        <f aca="false">IF(graph!$E$2=0,"",B1016+graph!$E$32)</f>
        <v>23.9266445168299</v>
      </c>
      <c r="C1017" s="805" t="e">
        <f aca="false">IF(graph!$E$2=0,20,IF(SUM(K1017+L1017=0),NA(),0.25))</f>
        <v>#N/A</v>
      </c>
      <c r="D1017" s="321" t="e">
        <f aca="false">IF(graph!$E$2=0,20,IF(AND(B1017&lt;graph!$E$10+graph!$E$32,B1017&gt;graph!$E$10-graph!$E$32),0.25,NA()))</f>
        <v>#N/A</v>
      </c>
      <c r="K1017" s="806" t="n">
        <f aca="false">IF(graph!$E$20=0,0,IF(graph!$E$2=0,20,IF(AND(B1017&lt;graph!$E$20+graph!$E$32,B1017&gt;graph!$E$20-graph!$E$32),0.25,0)))</f>
        <v>0</v>
      </c>
      <c r="L1017" s="806" t="n">
        <f aca="false">IF(graph!$E$22=0,0,IF(graph!$E$2=0,20,IF(AND(B1017&gt;graph!$E$22-graph!$E$32,B1017&lt;graph!$E$22+graph!$E$32),0.25,0)))</f>
        <v>0</v>
      </c>
    </row>
    <row r="1018" customFormat="false" ht="12.75" hidden="false" customHeight="false" outlineLevel="0" collapsed="false">
      <c r="B1018" s="735" t="n">
        <f aca="false">IF(graph!$E$2=0,"",B1017+graph!$E$32)</f>
        <v>23.9301362746326</v>
      </c>
      <c r="C1018" s="805" t="e">
        <f aca="false">IF(graph!$E$2=0,20,IF(SUM(K1018+L1018=0),NA(),0.25))</f>
        <v>#N/A</v>
      </c>
      <c r="D1018" s="321" t="e">
        <f aca="false">IF(graph!$E$2=0,20,IF(AND(B1018&lt;graph!$E$10+graph!$E$32,B1018&gt;graph!$E$10-graph!$E$32),0.25,NA()))</f>
        <v>#N/A</v>
      </c>
      <c r="K1018" s="806" t="n">
        <f aca="false">IF(graph!$E$20=0,0,IF(graph!$E$2=0,20,IF(AND(B1018&lt;graph!$E$20+graph!$E$32,B1018&gt;graph!$E$20-graph!$E$32),0.25,0)))</f>
        <v>0</v>
      </c>
      <c r="L1018" s="806" t="n">
        <f aca="false">IF(graph!$E$22=0,0,IF(graph!$E$2=0,20,IF(AND(B1018&gt;graph!$E$22-graph!$E$32,B1018&lt;graph!$E$22+graph!$E$32),0.25,0)))</f>
        <v>0</v>
      </c>
    </row>
    <row r="1019" customFormat="false" ht="12.75" hidden="false" customHeight="false" outlineLevel="0" collapsed="false">
      <c r="B1019" s="735" t="n">
        <f aca="false">IF(graph!$E$2=0,"",B1018+graph!$E$32)</f>
        <v>23.9336280324353</v>
      </c>
      <c r="C1019" s="805" t="e">
        <f aca="false">IF(graph!$E$2=0,20,IF(SUM(K1019+L1019=0),NA(),0.25))</f>
        <v>#N/A</v>
      </c>
      <c r="D1019" s="321" t="e">
        <f aca="false">IF(graph!$E$2=0,20,IF(AND(B1019&lt;graph!$E$10+graph!$E$32,B1019&gt;graph!$E$10-graph!$E$32),0.25,NA()))</f>
        <v>#N/A</v>
      </c>
      <c r="K1019" s="806" t="n">
        <f aca="false">IF(graph!$E$20=0,0,IF(graph!$E$2=0,20,IF(AND(B1019&lt;graph!$E$20+graph!$E$32,B1019&gt;graph!$E$20-graph!$E$32),0.25,0)))</f>
        <v>0</v>
      </c>
      <c r="L1019" s="806" t="n">
        <f aca="false">IF(graph!$E$22=0,0,IF(graph!$E$2=0,20,IF(AND(B1019&gt;graph!$E$22-graph!$E$32,B1019&lt;graph!$E$22+graph!$E$32),0.25,0)))</f>
        <v>0</v>
      </c>
    </row>
    <row r="1020" customFormat="false" ht="12.75" hidden="false" customHeight="false" outlineLevel="0" collapsed="false">
      <c r="B1020" s="735" t="n">
        <f aca="false">IF(graph!$E$2=0,"",B1019+graph!$E$32)</f>
        <v>23.937119790238</v>
      </c>
      <c r="C1020" s="805" t="e">
        <f aca="false">IF(graph!$E$2=0,20,IF(SUM(K1020+L1020=0),NA(),0.25))</f>
        <v>#N/A</v>
      </c>
      <c r="D1020" s="321" t="e">
        <f aca="false">IF(graph!$E$2=0,20,IF(AND(B1020&lt;graph!$E$10+graph!$E$32,B1020&gt;graph!$E$10-graph!$E$32),0.25,NA()))</f>
        <v>#N/A</v>
      </c>
      <c r="K1020" s="806" t="n">
        <f aca="false">IF(graph!$E$20=0,0,IF(graph!$E$2=0,20,IF(AND(B1020&lt;graph!$E$20+graph!$E$32,B1020&gt;graph!$E$20-graph!$E$32),0.25,0)))</f>
        <v>0</v>
      </c>
      <c r="L1020" s="806" t="n">
        <f aca="false">IF(graph!$E$22=0,0,IF(graph!$E$2=0,20,IF(AND(B1020&gt;graph!$E$22-graph!$E$32,B1020&lt;graph!$E$22+graph!$E$32),0.25,0)))</f>
        <v>0</v>
      </c>
    </row>
    <row r="1021" customFormat="false" ht="12.75" hidden="false" customHeight="false" outlineLevel="0" collapsed="false">
      <c r="B1021" s="735" t="n">
        <f aca="false">IF(graph!$E$2=0,"",B1020+graph!$E$32)</f>
        <v>23.9406115480407</v>
      </c>
      <c r="C1021" s="805" t="e">
        <f aca="false">IF(graph!$E$2=0,20,IF(SUM(K1021+L1021=0),NA(),0.25))</f>
        <v>#N/A</v>
      </c>
      <c r="D1021" s="321" t="e">
        <f aca="false">IF(graph!$E$2=0,20,IF(AND(B1021&lt;graph!$E$10+graph!$E$32,B1021&gt;graph!$E$10-graph!$E$32),0.25,NA()))</f>
        <v>#N/A</v>
      </c>
      <c r="K1021" s="806" t="n">
        <f aca="false">IF(graph!$E$20=0,0,IF(graph!$E$2=0,20,IF(AND(B1021&lt;graph!$E$20+graph!$E$32,B1021&gt;graph!$E$20-graph!$E$32),0.25,0)))</f>
        <v>0</v>
      </c>
      <c r="L1021" s="806" t="n">
        <f aca="false">IF(graph!$E$22=0,0,IF(graph!$E$2=0,20,IF(AND(B1021&gt;graph!$E$22-graph!$E$32,B1021&lt;graph!$E$22+graph!$E$32),0.25,0)))</f>
        <v>0</v>
      </c>
    </row>
    <row r="1022" customFormat="false" ht="12.75" hidden="false" customHeight="false" outlineLevel="0" collapsed="false">
      <c r="B1022" s="735" t="n">
        <f aca="false">IF(graph!$E$2=0,"",B1021+graph!$E$32)</f>
        <v>23.9441033058434</v>
      </c>
      <c r="C1022" s="805" t="e">
        <f aca="false">IF(graph!$E$2=0,20,IF(SUM(K1022+L1022=0),NA(),0.25))</f>
        <v>#N/A</v>
      </c>
      <c r="D1022" s="321" t="e">
        <f aca="false">IF(graph!$E$2=0,20,IF(AND(B1022&lt;graph!$E$10+graph!$E$32,B1022&gt;graph!$E$10-graph!$E$32),0.25,NA()))</f>
        <v>#N/A</v>
      </c>
      <c r="K1022" s="806" t="n">
        <f aca="false">IF(graph!$E$20=0,0,IF(graph!$E$2=0,20,IF(AND(B1022&lt;graph!$E$20+graph!$E$32,B1022&gt;graph!$E$20-graph!$E$32),0.25,0)))</f>
        <v>0</v>
      </c>
      <c r="L1022" s="806" t="n">
        <f aca="false">IF(graph!$E$22=0,0,IF(graph!$E$2=0,20,IF(AND(B1022&gt;graph!$E$22-graph!$E$32,B1022&lt;graph!$E$22+graph!$E$32),0.25,0)))</f>
        <v>0</v>
      </c>
    </row>
    <row r="1023" customFormat="false" ht="12.75" hidden="false" customHeight="false" outlineLevel="0" collapsed="false">
      <c r="B1023" s="735" t="n">
        <f aca="false">IF(graph!$E$2=0,"",B1022+graph!$E$32)</f>
        <v>23.9475950636461</v>
      </c>
      <c r="C1023" s="805" t="e">
        <f aca="false">IF(graph!$E$2=0,20,IF(SUM(K1023+L1023=0),NA(),0.25))</f>
        <v>#N/A</v>
      </c>
      <c r="D1023" s="321" t="e">
        <f aca="false">IF(graph!$E$2=0,20,IF(AND(B1023&lt;graph!$E$10+graph!$E$32,B1023&gt;graph!$E$10-graph!$E$32),0.25,NA()))</f>
        <v>#N/A</v>
      </c>
      <c r="K1023" s="806" t="n">
        <f aca="false">IF(graph!$E$20=0,0,IF(graph!$E$2=0,20,IF(AND(B1023&lt;graph!$E$20+graph!$E$32,B1023&gt;graph!$E$20-graph!$E$32),0.25,0)))</f>
        <v>0</v>
      </c>
      <c r="L1023" s="806" t="n">
        <f aca="false">IF(graph!$E$22=0,0,IF(graph!$E$2=0,20,IF(AND(B1023&gt;graph!$E$22-graph!$E$32,B1023&lt;graph!$E$22+graph!$E$32),0.25,0)))</f>
        <v>0</v>
      </c>
    </row>
    <row r="1024" customFormat="false" ht="12.75" hidden="false" customHeight="false" outlineLevel="0" collapsed="false">
      <c r="B1024" s="735" t="n">
        <f aca="false">IF(graph!$E$2=0,"",B1023+graph!$E$32)</f>
        <v>23.9510868214488</v>
      </c>
      <c r="C1024" s="805" t="e">
        <f aca="false">IF(graph!$E$2=0,20,IF(SUM(K1024+L1024=0),NA(),0.25))</f>
        <v>#N/A</v>
      </c>
      <c r="D1024" s="321" t="e">
        <f aca="false">IF(graph!$E$2=0,20,IF(AND(B1024&lt;graph!$E$10+graph!$E$32,B1024&gt;graph!$E$10-graph!$E$32),0.25,NA()))</f>
        <v>#N/A</v>
      </c>
      <c r="K1024" s="806" t="n">
        <f aca="false">IF(graph!$E$20=0,0,IF(graph!$E$2=0,20,IF(AND(B1024&lt;graph!$E$20+graph!$E$32,B1024&gt;graph!$E$20-graph!$E$32),0.25,0)))</f>
        <v>0</v>
      </c>
      <c r="L1024" s="806" t="n">
        <f aca="false">IF(graph!$E$22=0,0,IF(graph!$E$2=0,20,IF(AND(B1024&gt;graph!$E$22-graph!$E$32,B1024&lt;graph!$E$22+graph!$E$32),0.25,0)))</f>
        <v>0</v>
      </c>
    </row>
    <row r="1025" customFormat="false" ht="12.75" hidden="false" customHeight="false" outlineLevel="0" collapsed="false">
      <c r="B1025" s="735" t="n">
        <f aca="false">IF(graph!$E$2=0,"",B1024+graph!$E$32)</f>
        <v>23.9545785792515</v>
      </c>
      <c r="C1025" s="805" t="e">
        <f aca="false">IF(graph!$E$2=0,20,IF(SUM(K1025+L1025=0),NA(),0.25))</f>
        <v>#N/A</v>
      </c>
      <c r="D1025" s="321" t="e">
        <f aca="false">IF(graph!$E$2=0,20,IF(AND(B1025&lt;graph!$E$10+graph!$E$32,B1025&gt;graph!$E$10-graph!$E$32),0.25,NA()))</f>
        <v>#N/A</v>
      </c>
      <c r="K1025" s="806" t="n">
        <f aca="false">IF(graph!$E$20=0,0,IF(graph!$E$2=0,20,IF(AND(B1025&lt;graph!$E$20+graph!$E$32,B1025&gt;graph!$E$20-graph!$E$32),0.25,0)))</f>
        <v>0</v>
      </c>
      <c r="L1025" s="806" t="n">
        <f aca="false">IF(graph!$E$22=0,0,IF(graph!$E$2=0,20,IF(AND(B1025&gt;graph!$E$22-graph!$E$32,B1025&lt;graph!$E$22+graph!$E$32),0.25,0)))</f>
        <v>0</v>
      </c>
    </row>
    <row r="1026" customFormat="false" ht="12.75" hidden="false" customHeight="false" outlineLevel="0" collapsed="false">
      <c r="B1026" s="735" t="n">
        <f aca="false">IF(graph!$E$2=0,"",B1025+graph!$E$32)</f>
        <v>23.9580703370542</v>
      </c>
      <c r="C1026" s="805" t="e">
        <f aca="false">IF(graph!$E$2=0,20,IF(SUM(K1026+L1026=0),NA(),0.25))</f>
        <v>#N/A</v>
      </c>
      <c r="D1026" s="321" t="e">
        <f aca="false">IF(graph!$E$2=0,20,IF(AND(B1026&lt;graph!$E$10+graph!$E$32,B1026&gt;graph!$E$10-graph!$E$32),0.25,NA()))</f>
        <v>#N/A</v>
      </c>
      <c r="K1026" s="806" t="n">
        <f aca="false">IF(graph!$E$20=0,0,IF(graph!$E$2=0,20,IF(AND(B1026&lt;graph!$E$20+graph!$E$32,B1026&gt;graph!$E$20-graph!$E$32),0.25,0)))</f>
        <v>0</v>
      </c>
      <c r="L1026" s="806" t="n">
        <f aca="false">IF(graph!$E$22=0,0,IF(graph!$E$2=0,20,IF(AND(B1026&gt;graph!$E$22-graph!$E$32,B1026&lt;graph!$E$22+graph!$E$32),0.25,0)))</f>
        <v>0</v>
      </c>
    </row>
    <row r="1027" customFormat="false" ht="12.75" hidden="false" customHeight="false" outlineLevel="0" collapsed="false">
      <c r="B1027" s="735" t="n">
        <f aca="false">IF(graph!$E$2=0,"",B1026+graph!$E$32)</f>
        <v>23.9615620948569</v>
      </c>
      <c r="C1027" s="805" t="e">
        <f aca="false">IF(graph!$E$2=0,20,IF(SUM(K1027+L1027=0),NA(),0.25))</f>
        <v>#N/A</v>
      </c>
      <c r="D1027" s="321" t="e">
        <f aca="false">IF(graph!$E$2=0,20,IF(AND(B1027&lt;graph!$E$10+graph!$E$32,B1027&gt;graph!$E$10-graph!$E$32),0.25,NA()))</f>
        <v>#N/A</v>
      </c>
      <c r="K1027" s="806" t="n">
        <f aca="false">IF(graph!$E$20=0,0,IF(graph!$E$2=0,20,IF(AND(B1027&lt;graph!$E$20+graph!$E$32,B1027&gt;graph!$E$20-graph!$E$32),0.25,0)))</f>
        <v>0</v>
      </c>
      <c r="L1027" s="806" t="n">
        <f aca="false">IF(graph!$E$22=0,0,IF(graph!$E$2=0,20,IF(AND(B1027&gt;graph!$E$22-graph!$E$32,B1027&lt;graph!$E$22+graph!$E$32),0.25,0)))</f>
        <v>0</v>
      </c>
    </row>
    <row r="1028" customFormat="false" ht="12.75" hidden="false" customHeight="false" outlineLevel="0" collapsed="false">
      <c r="B1028" s="735" t="n">
        <f aca="false">IF(graph!$E$2=0,"",B1027+graph!$E$32)</f>
        <v>23.9650538526596</v>
      </c>
      <c r="C1028" s="805" t="e">
        <f aca="false">IF(graph!$E$2=0,20,IF(SUM(K1028+L1028=0),NA(),0.25))</f>
        <v>#N/A</v>
      </c>
      <c r="D1028" s="321" t="e">
        <f aca="false">IF(graph!$E$2=0,20,IF(AND(B1028&lt;graph!$E$10+graph!$E$32,B1028&gt;graph!$E$10-graph!$E$32),0.25,NA()))</f>
        <v>#N/A</v>
      </c>
      <c r="K1028" s="806" t="n">
        <f aca="false">IF(graph!$E$20=0,0,IF(graph!$E$2=0,20,IF(AND(B1028&lt;graph!$E$20+graph!$E$32,B1028&gt;graph!$E$20-graph!$E$32),0.25,0)))</f>
        <v>0</v>
      </c>
      <c r="L1028" s="806" t="n">
        <f aca="false">IF(graph!$E$22=0,0,IF(graph!$E$2=0,20,IF(AND(B1028&gt;graph!$E$22-graph!$E$32,B1028&lt;graph!$E$22+graph!$E$32),0.25,0)))</f>
        <v>0</v>
      </c>
    </row>
    <row r="1029" customFormat="false" ht="12.75" hidden="false" customHeight="false" outlineLevel="0" collapsed="false">
      <c r="B1029" s="735" t="n">
        <f aca="false">IF(graph!$E$2=0,"",B1028+graph!$E$32)</f>
        <v>23.9685456104623</v>
      </c>
      <c r="C1029" s="805" t="e">
        <f aca="false">IF(graph!$E$2=0,20,IF(SUM(K1029+L1029=0),NA(),0.25))</f>
        <v>#N/A</v>
      </c>
      <c r="D1029" s="321" t="e">
        <f aca="false">IF(graph!$E$2=0,20,IF(AND(B1029&lt;graph!$E$10+graph!$E$32,B1029&gt;graph!$E$10-graph!$E$32),0.25,NA()))</f>
        <v>#N/A</v>
      </c>
      <c r="K1029" s="806" t="n">
        <f aca="false">IF(graph!$E$20=0,0,IF(graph!$E$2=0,20,IF(AND(B1029&lt;graph!$E$20+graph!$E$32,B1029&gt;graph!$E$20-graph!$E$32),0.25,0)))</f>
        <v>0</v>
      </c>
      <c r="L1029" s="806" t="n">
        <f aca="false">IF(graph!$E$22=0,0,IF(graph!$E$2=0,20,IF(AND(B1029&gt;graph!$E$22-graph!$E$32,B1029&lt;graph!$E$22+graph!$E$32),0.25,0)))</f>
        <v>0</v>
      </c>
    </row>
    <row r="1030" customFormat="false" ht="12.75" hidden="false" customHeight="false" outlineLevel="0" collapsed="false">
      <c r="B1030" s="735" t="n">
        <f aca="false">IF(graph!$E$2=0,"",B1029+graph!$E$32)</f>
        <v>23.972037368265</v>
      </c>
      <c r="C1030" s="805" t="e">
        <f aca="false">IF(graph!$E$2=0,20,IF(SUM(K1030+L1030=0),NA(),0.25))</f>
        <v>#N/A</v>
      </c>
      <c r="D1030" s="321" t="e">
        <f aca="false">IF(graph!$E$2=0,20,IF(AND(B1030&lt;graph!$E$10+graph!$E$32,B1030&gt;graph!$E$10-graph!$E$32),0.25,NA()))</f>
        <v>#N/A</v>
      </c>
      <c r="K1030" s="806" t="n">
        <f aca="false">IF(graph!$E$20=0,0,IF(graph!$E$2=0,20,IF(AND(B1030&lt;graph!$E$20+graph!$E$32,B1030&gt;graph!$E$20-graph!$E$32),0.25,0)))</f>
        <v>0</v>
      </c>
      <c r="L1030" s="806" t="n">
        <f aca="false">IF(graph!$E$22=0,0,IF(graph!$E$2=0,20,IF(AND(B1030&gt;graph!$E$22-graph!$E$32,B1030&lt;graph!$E$22+graph!$E$32),0.25,0)))</f>
        <v>0</v>
      </c>
    </row>
    <row r="1031" customFormat="false" ht="12.75" hidden="false" customHeight="false" outlineLevel="0" collapsed="false">
      <c r="B1031" s="735" t="n">
        <f aca="false">IF(graph!$E$2=0,"",B1030+graph!$E$32)</f>
        <v>23.9755291260677</v>
      </c>
      <c r="C1031" s="805" t="e">
        <f aca="false">IF(graph!$E$2=0,20,IF(SUM(K1031+L1031=0),NA(),0.25))</f>
        <v>#N/A</v>
      </c>
      <c r="D1031" s="321" t="e">
        <f aca="false">IF(graph!$E$2=0,20,IF(AND(B1031&lt;graph!$E$10+graph!$E$32,B1031&gt;graph!$E$10-graph!$E$32),0.25,NA()))</f>
        <v>#N/A</v>
      </c>
      <c r="K1031" s="806" t="n">
        <f aca="false">IF(graph!$E$20=0,0,IF(graph!$E$2=0,20,IF(AND(B1031&lt;graph!$E$20+graph!$E$32,B1031&gt;graph!$E$20-graph!$E$32),0.25,0)))</f>
        <v>0</v>
      </c>
      <c r="L1031" s="806" t="n">
        <f aca="false">IF(graph!$E$22=0,0,IF(graph!$E$2=0,20,IF(AND(B1031&gt;graph!$E$22-graph!$E$32,B1031&lt;graph!$E$22+graph!$E$32),0.25,0)))</f>
        <v>0</v>
      </c>
    </row>
    <row r="1032" customFormat="false" ht="12.75" hidden="false" customHeight="false" outlineLevel="0" collapsed="false">
      <c r="B1032" s="735" t="n">
        <f aca="false">IF(graph!$E$2=0,"",B1031+graph!$E$32)</f>
        <v>23.9790208838704</v>
      </c>
      <c r="C1032" s="805" t="e">
        <f aca="false">IF(graph!$E$2=0,20,IF(SUM(K1032+L1032=0),NA(),0.25))</f>
        <v>#N/A</v>
      </c>
      <c r="D1032" s="321" t="e">
        <f aca="false">IF(graph!$E$2=0,20,IF(AND(B1032&lt;graph!$E$10+graph!$E$32,B1032&gt;graph!$E$10-graph!$E$32),0.25,NA()))</f>
        <v>#N/A</v>
      </c>
      <c r="K1032" s="806" t="n">
        <f aca="false">IF(graph!$E$20=0,0,IF(graph!$E$2=0,20,IF(AND(B1032&lt;graph!$E$20+graph!$E$32,B1032&gt;graph!$E$20-graph!$E$32),0.25,0)))</f>
        <v>0</v>
      </c>
      <c r="L1032" s="806" t="n">
        <f aca="false">IF(graph!$E$22=0,0,IF(graph!$E$2=0,20,IF(AND(B1032&gt;graph!$E$22-graph!$E$32,B1032&lt;graph!$E$22+graph!$E$32),0.25,0)))</f>
        <v>0</v>
      </c>
    </row>
    <row r="1033" customFormat="false" ht="12.75" hidden="false" customHeight="false" outlineLevel="0" collapsed="false">
      <c r="B1033" s="735" t="n">
        <f aca="false">IF(graph!$E$2=0,"",B1032+graph!$E$32)</f>
        <v>23.9825126416731</v>
      </c>
      <c r="C1033" s="805" t="e">
        <f aca="false">IF(graph!$E$2=0,20,IF(SUM(K1033+L1033=0),NA(),0.25))</f>
        <v>#N/A</v>
      </c>
      <c r="D1033" s="321" t="e">
        <f aca="false">IF(graph!$E$2=0,20,IF(AND(B1033&lt;graph!$E$10+graph!$E$32,B1033&gt;graph!$E$10-graph!$E$32),0.25,NA()))</f>
        <v>#N/A</v>
      </c>
      <c r="K1033" s="806" t="n">
        <f aca="false">IF(graph!$E$20=0,0,IF(graph!$E$2=0,20,IF(AND(B1033&lt;graph!$E$20+graph!$E$32,B1033&gt;graph!$E$20-graph!$E$32),0.25,0)))</f>
        <v>0</v>
      </c>
      <c r="L1033" s="806" t="n">
        <f aca="false">IF(graph!$E$22=0,0,IF(graph!$E$2=0,20,IF(AND(B1033&gt;graph!$E$22-graph!$E$32,B1033&lt;graph!$E$22+graph!$E$32),0.25,0)))</f>
        <v>0</v>
      </c>
    </row>
    <row r="1034" customFormat="false" ht="12.75" hidden="false" customHeight="false" outlineLevel="0" collapsed="false">
      <c r="B1034" s="735" t="n">
        <f aca="false">IF(graph!$E$2=0,"",B1033+graph!$E$32)</f>
        <v>23.9860043994758</v>
      </c>
      <c r="C1034" s="805" t="e">
        <f aca="false">IF(graph!$E$2=0,20,IF(SUM(K1034+L1034=0),NA(),0.25))</f>
        <v>#N/A</v>
      </c>
      <c r="D1034" s="321" t="e">
        <f aca="false">IF(graph!$E$2=0,20,IF(AND(B1034&lt;graph!$E$10+graph!$E$32,B1034&gt;graph!$E$10-graph!$E$32),0.25,NA()))</f>
        <v>#N/A</v>
      </c>
      <c r="K1034" s="806" t="n">
        <f aca="false">IF(graph!$E$20=0,0,IF(graph!$E$2=0,20,IF(AND(B1034&lt;graph!$E$20+graph!$E$32,B1034&gt;graph!$E$20-graph!$E$32),0.25,0)))</f>
        <v>0</v>
      </c>
      <c r="L1034" s="806" t="n">
        <f aca="false">IF(graph!$E$22=0,0,IF(graph!$E$2=0,20,IF(AND(B1034&gt;graph!$E$22-graph!$E$32,B1034&lt;graph!$E$22+graph!$E$32),0.25,0)))</f>
        <v>0</v>
      </c>
    </row>
    <row r="1035" customFormat="false" ht="12.75" hidden="false" customHeight="false" outlineLevel="0" collapsed="false">
      <c r="B1035" s="735" t="n">
        <f aca="false">IF(graph!$E$2=0,"",B1034+graph!$E$32)</f>
        <v>23.9894961572785</v>
      </c>
      <c r="C1035" s="805" t="e">
        <f aca="false">IF(graph!$E$2=0,20,IF(SUM(K1035+L1035=0),NA(),0.25))</f>
        <v>#N/A</v>
      </c>
      <c r="D1035" s="321" t="e">
        <f aca="false">IF(graph!$E$2=0,20,IF(AND(B1035&lt;graph!$E$10+graph!$E$32,B1035&gt;graph!$E$10-graph!$E$32),0.25,NA()))</f>
        <v>#N/A</v>
      </c>
      <c r="K1035" s="806" t="n">
        <f aca="false">IF(graph!$E$20=0,0,IF(graph!$E$2=0,20,IF(AND(B1035&lt;graph!$E$20+graph!$E$32,B1035&gt;graph!$E$20-graph!$E$32),0.25,0)))</f>
        <v>0</v>
      </c>
      <c r="L1035" s="806" t="n">
        <f aca="false">IF(graph!$E$22=0,0,IF(graph!$E$2=0,20,IF(AND(B1035&gt;graph!$E$22-graph!$E$32,B1035&lt;graph!$E$22+graph!$E$32),0.25,0)))</f>
        <v>0</v>
      </c>
    </row>
    <row r="1036" customFormat="false" ht="12.75" hidden="false" customHeight="false" outlineLevel="0" collapsed="false">
      <c r="B1036" s="735" t="n">
        <f aca="false">IF(graph!$E$2=0,"",B1035+graph!$E$32)</f>
        <v>23.9929879150812</v>
      </c>
      <c r="C1036" s="805" t="e">
        <f aca="false">IF(graph!$E$2=0,20,IF(SUM(K1036+L1036=0),NA(),0.25))</f>
        <v>#N/A</v>
      </c>
      <c r="D1036" s="321" t="e">
        <f aca="false">IF(graph!$E$2=0,20,IF(AND(B1036&lt;graph!$E$10+graph!$E$32,B1036&gt;graph!$E$10-graph!$E$32),0.25,NA()))</f>
        <v>#N/A</v>
      </c>
      <c r="K1036" s="806" t="n">
        <f aca="false">IF(graph!$E$20=0,0,IF(graph!$E$2=0,20,IF(AND(B1036&lt;graph!$E$20+graph!$E$32,B1036&gt;graph!$E$20-graph!$E$32),0.25,0)))</f>
        <v>0</v>
      </c>
      <c r="L1036" s="806" t="n">
        <f aca="false">IF(graph!$E$22=0,0,IF(graph!$E$2=0,20,IF(AND(B1036&gt;graph!$E$22-graph!$E$32,B1036&lt;graph!$E$22+graph!$E$32),0.25,0)))</f>
        <v>0</v>
      </c>
    </row>
    <row r="1037" customFormat="false" ht="12.75" hidden="false" customHeight="false" outlineLevel="0" collapsed="false">
      <c r="B1037" s="735" t="n">
        <f aca="false">IF(graph!$E$2=0,"",B1036+graph!$E$32)</f>
        <v>23.9964796728839</v>
      </c>
      <c r="C1037" s="805" t="e">
        <f aca="false">IF(graph!$E$2=0,20,IF(SUM(K1037+L1037=0),NA(),0.25))</f>
        <v>#N/A</v>
      </c>
      <c r="D1037" s="321" t="e">
        <f aca="false">IF(graph!$E$2=0,20,IF(AND(B1037&lt;graph!$E$10+graph!$E$32,B1037&gt;graph!$E$10-graph!$E$32),0.25,NA()))</f>
        <v>#N/A</v>
      </c>
      <c r="K1037" s="806" t="n">
        <f aca="false">IF(graph!$E$20=0,0,IF(graph!$E$2=0,20,IF(AND(B1037&lt;graph!$E$20+graph!$E$32,B1037&gt;graph!$E$20-graph!$E$32),0.25,0)))</f>
        <v>0</v>
      </c>
      <c r="L1037" s="806" t="n">
        <f aca="false">IF(graph!$E$22=0,0,IF(graph!$E$2=0,20,IF(AND(B1037&gt;graph!$E$22-graph!$E$32,B1037&lt;graph!$E$22+graph!$E$32),0.25,0)))</f>
        <v>0</v>
      </c>
    </row>
    <row r="1038" customFormat="false" ht="12.75" hidden="false" customHeight="false" outlineLevel="0" collapsed="false">
      <c r="B1038" s="735" t="n">
        <f aca="false">IF(graph!$E$2=0,"",B1037+graph!$E$32)</f>
        <v>23.9999714306866</v>
      </c>
      <c r="C1038" s="805" t="e">
        <f aca="false">IF(graph!$E$2=0,20,IF(SUM(K1038+L1038=0),NA(),0.25))</f>
        <v>#N/A</v>
      </c>
      <c r="D1038" s="321" t="e">
        <f aca="false">IF(graph!$E$2=0,20,IF(AND(B1038&lt;graph!$E$10+graph!$E$32,B1038&gt;graph!$E$10-graph!$E$32),0.25,NA()))</f>
        <v>#N/A</v>
      </c>
      <c r="K1038" s="806" t="n">
        <f aca="false">IF(graph!$E$20=0,0,IF(graph!$E$2=0,20,IF(AND(B1038&lt;graph!$E$20+graph!$E$32,B1038&gt;graph!$E$20-graph!$E$32),0.25,0)))</f>
        <v>0</v>
      </c>
      <c r="L1038" s="806" t="n">
        <f aca="false">IF(graph!$E$22=0,0,IF(graph!$E$2=0,20,IF(AND(B1038&gt;graph!$E$22-graph!$E$32,B1038&lt;graph!$E$22+graph!$E$32),0.25,0)))</f>
        <v>0</v>
      </c>
    </row>
    <row r="1039" customFormat="false" ht="12.75" hidden="false" customHeight="false" outlineLevel="0" collapsed="false">
      <c r="B1039" s="735" t="n">
        <f aca="false">IF(graph!$E$2=0,"",B1038+graph!$E$32)</f>
        <v>24.0034631884893</v>
      </c>
      <c r="C1039" s="805" t="e">
        <f aca="false">IF(graph!$E$2=0,20,IF(SUM(K1039+L1039=0),NA(),0.25))</f>
        <v>#N/A</v>
      </c>
      <c r="D1039" s="321" t="e">
        <f aca="false">IF(graph!$E$2=0,20,IF(AND(B1039&lt;graph!$E$10+graph!$E$32,B1039&gt;graph!$E$10-graph!$E$32),0.25,NA()))</f>
        <v>#N/A</v>
      </c>
      <c r="K1039" s="806" t="n">
        <f aca="false">IF(graph!$E$20=0,0,IF(graph!$E$2=0,20,IF(AND(B1039&lt;graph!$E$20+graph!$E$32,B1039&gt;graph!$E$20-graph!$E$32),0.25,0)))</f>
        <v>0</v>
      </c>
      <c r="L1039" s="806" t="n">
        <f aca="false">IF(graph!$E$22=0,0,IF(graph!$E$2=0,20,IF(AND(B1039&gt;graph!$E$22-graph!$E$32,B1039&lt;graph!$E$22+graph!$E$32),0.25,0)))</f>
        <v>0</v>
      </c>
    </row>
    <row r="1040" customFormat="false" ht="12.75" hidden="false" customHeight="false" outlineLevel="0" collapsed="false">
      <c r="B1040" s="735" t="n">
        <f aca="false">IF(graph!$E$2=0,"",B1039+graph!$E$32)</f>
        <v>24.006954946292</v>
      </c>
      <c r="C1040" s="805" t="e">
        <f aca="false">IF(graph!$E$2=0,20,IF(SUM(K1040+L1040=0),NA(),0.25))</f>
        <v>#N/A</v>
      </c>
      <c r="D1040" s="321" t="e">
        <f aca="false">IF(graph!$E$2=0,20,IF(AND(B1040&lt;graph!$E$10+graph!$E$32,B1040&gt;graph!$E$10-graph!$E$32),0.25,NA()))</f>
        <v>#N/A</v>
      </c>
      <c r="K1040" s="806" t="n">
        <f aca="false">IF(graph!$E$20=0,0,IF(graph!$E$2=0,20,IF(AND(B1040&lt;graph!$E$20+graph!$E$32,B1040&gt;graph!$E$20-graph!$E$32),0.25,0)))</f>
        <v>0</v>
      </c>
      <c r="L1040" s="806" t="n">
        <f aca="false">IF(graph!$E$22=0,0,IF(graph!$E$2=0,20,IF(AND(B1040&gt;graph!$E$22-graph!$E$32,B1040&lt;graph!$E$22+graph!$E$32),0.25,0)))</f>
        <v>0</v>
      </c>
    </row>
    <row r="1041" customFormat="false" ht="12.75" hidden="false" customHeight="false" outlineLevel="0" collapsed="false">
      <c r="B1041" s="735" t="n">
        <f aca="false">IF(graph!$E$2=0,"",B1040+graph!$E$32)</f>
        <v>24.0104467040947</v>
      </c>
      <c r="C1041" s="805" t="e">
        <f aca="false">IF(graph!$E$2=0,20,IF(SUM(K1041+L1041=0),NA(),0.25))</f>
        <v>#N/A</v>
      </c>
      <c r="D1041" s="321" t="e">
        <f aca="false">IF(graph!$E$2=0,20,IF(AND(B1041&lt;graph!$E$10+graph!$E$32,B1041&gt;graph!$E$10-graph!$E$32),0.25,NA()))</f>
        <v>#N/A</v>
      </c>
      <c r="K1041" s="806" t="n">
        <f aca="false">IF(graph!$E$20=0,0,IF(graph!$E$2=0,20,IF(AND(B1041&lt;graph!$E$20+graph!$E$32,B1041&gt;graph!$E$20-graph!$E$32),0.25,0)))</f>
        <v>0</v>
      </c>
      <c r="L1041" s="806" t="n">
        <f aca="false">IF(graph!$E$22=0,0,IF(graph!$E$2=0,20,IF(AND(B1041&gt;graph!$E$22-graph!$E$32,B1041&lt;graph!$E$22+graph!$E$32),0.25,0)))</f>
        <v>0</v>
      </c>
    </row>
    <row r="1042" customFormat="false" ht="12.75" hidden="false" customHeight="false" outlineLevel="0" collapsed="false">
      <c r="B1042" s="735" t="n">
        <f aca="false">IF(graph!$E$2=0,"",B1041+graph!$E$32)</f>
        <v>24.0139384618974</v>
      </c>
      <c r="C1042" s="805" t="e">
        <f aca="false">IF(graph!$E$2=0,20,IF(SUM(K1042+L1042=0),NA(),0.25))</f>
        <v>#N/A</v>
      </c>
      <c r="D1042" s="321" t="e">
        <f aca="false">IF(graph!$E$2=0,20,IF(AND(B1042&lt;graph!$E$10+graph!$E$32,B1042&gt;graph!$E$10-graph!$E$32),0.25,NA()))</f>
        <v>#N/A</v>
      </c>
      <c r="K1042" s="806" t="n">
        <f aca="false">IF(graph!$E$20=0,0,IF(graph!$E$2=0,20,IF(AND(B1042&lt;graph!$E$20+graph!$E$32,B1042&gt;graph!$E$20-graph!$E$32),0.25,0)))</f>
        <v>0</v>
      </c>
      <c r="L1042" s="806" t="n">
        <f aca="false">IF(graph!$E$22=0,0,IF(graph!$E$2=0,20,IF(AND(B1042&gt;graph!$E$22-graph!$E$32,B1042&lt;graph!$E$22+graph!$E$32),0.25,0)))</f>
        <v>0</v>
      </c>
    </row>
    <row r="1043" customFormat="false" ht="12.75" hidden="false" customHeight="false" outlineLevel="0" collapsed="false">
      <c r="B1043" s="735" t="n">
        <f aca="false">IF(graph!$E$2=0,"",B1042+graph!$E$32)</f>
        <v>24.0174302197001</v>
      </c>
      <c r="C1043" s="805" t="e">
        <f aca="false">IF(graph!$E$2=0,20,IF(SUM(K1043+L1043=0),NA(),0.25))</f>
        <v>#N/A</v>
      </c>
      <c r="D1043" s="321" t="e">
        <f aca="false">IF(graph!$E$2=0,20,IF(AND(B1043&lt;graph!$E$10+graph!$E$32,B1043&gt;graph!$E$10-graph!$E$32),0.25,NA()))</f>
        <v>#N/A</v>
      </c>
      <c r="K1043" s="806" t="n">
        <f aca="false">IF(graph!$E$20=0,0,IF(graph!$E$2=0,20,IF(AND(B1043&lt;graph!$E$20+graph!$E$32,B1043&gt;graph!$E$20-graph!$E$32),0.25,0)))</f>
        <v>0</v>
      </c>
      <c r="L1043" s="806" t="n">
        <f aca="false">IF(graph!$E$22=0,0,IF(graph!$E$2=0,20,IF(AND(B1043&gt;graph!$E$22-graph!$E$32,B1043&lt;graph!$E$22+graph!$E$32),0.25,0)))</f>
        <v>0</v>
      </c>
    </row>
    <row r="1044" customFormat="false" ht="12.75" hidden="false" customHeight="false" outlineLevel="0" collapsed="false">
      <c r="B1044" s="735" t="n">
        <f aca="false">IF(graph!$E$2=0,"",B1043+graph!$E$32)</f>
        <v>24.0209219775029</v>
      </c>
      <c r="C1044" s="805" t="e">
        <f aca="false">IF(graph!$E$2=0,20,IF(SUM(K1044+L1044=0),NA(),0.25))</f>
        <v>#N/A</v>
      </c>
      <c r="D1044" s="321" t="e">
        <f aca="false">IF(graph!$E$2=0,20,IF(AND(B1044&lt;graph!$E$10+graph!$E$32,B1044&gt;graph!$E$10-graph!$E$32),0.25,NA()))</f>
        <v>#N/A</v>
      </c>
      <c r="K1044" s="806" t="n">
        <f aca="false">IF(graph!$E$20=0,0,IF(graph!$E$2=0,20,IF(AND(B1044&lt;graph!$E$20+graph!$E$32,B1044&gt;graph!$E$20-graph!$E$32),0.25,0)))</f>
        <v>0</v>
      </c>
      <c r="L1044" s="806" t="n">
        <f aca="false">IF(graph!$E$22=0,0,IF(graph!$E$2=0,20,IF(AND(B1044&gt;graph!$E$22-graph!$E$32,B1044&lt;graph!$E$22+graph!$E$32),0.25,0)))</f>
        <v>0</v>
      </c>
    </row>
    <row r="1045" customFormat="false" ht="12.75" hidden="false" customHeight="false" outlineLevel="0" collapsed="false">
      <c r="B1045" s="735" t="n">
        <f aca="false">IF(graph!$E$2=0,"",B1044+graph!$E$32)</f>
        <v>24.0244137353056</v>
      </c>
      <c r="C1045" s="805" t="e">
        <f aca="false">IF(graph!$E$2=0,20,IF(SUM(K1045+L1045=0),NA(),0.25))</f>
        <v>#N/A</v>
      </c>
      <c r="D1045" s="321" t="e">
        <f aca="false">IF(graph!$E$2=0,20,IF(AND(B1045&lt;graph!$E$10+graph!$E$32,B1045&gt;graph!$E$10-graph!$E$32),0.25,NA()))</f>
        <v>#N/A</v>
      </c>
      <c r="K1045" s="806" t="n">
        <f aca="false">IF(graph!$E$20=0,0,IF(graph!$E$2=0,20,IF(AND(B1045&lt;graph!$E$20+graph!$E$32,B1045&gt;graph!$E$20-graph!$E$32),0.25,0)))</f>
        <v>0</v>
      </c>
      <c r="L1045" s="806" t="n">
        <f aca="false">IF(graph!$E$22=0,0,IF(graph!$E$2=0,20,IF(AND(B1045&gt;graph!$E$22-graph!$E$32,B1045&lt;graph!$E$22+graph!$E$32),0.25,0)))</f>
        <v>0</v>
      </c>
    </row>
    <row r="1046" customFormat="false" ht="12.75" hidden="false" customHeight="false" outlineLevel="0" collapsed="false">
      <c r="B1046" s="735" t="n">
        <f aca="false">IF(graph!$E$2=0,"",B1045+graph!$E$32)</f>
        <v>24.0279054931083</v>
      </c>
      <c r="C1046" s="805" t="e">
        <f aca="false">IF(graph!$E$2=0,20,IF(SUM(K1046+L1046=0),NA(),0.25))</f>
        <v>#N/A</v>
      </c>
      <c r="D1046" s="321" t="e">
        <f aca="false">IF(graph!$E$2=0,20,IF(AND(B1046&lt;graph!$E$10+graph!$E$32,B1046&gt;graph!$E$10-graph!$E$32),0.25,NA()))</f>
        <v>#N/A</v>
      </c>
      <c r="K1046" s="806" t="n">
        <f aca="false">IF(graph!$E$20=0,0,IF(graph!$E$2=0,20,IF(AND(B1046&lt;graph!$E$20+graph!$E$32,B1046&gt;graph!$E$20-graph!$E$32),0.25,0)))</f>
        <v>0</v>
      </c>
      <c r="L1046" s="806" t="n">
        <f aca="false">IF(graph!$E$22=0,0,IF(graph!$E$2=0,20,IF(AND(B1046&gt;graph!$E$22-graph!$E$32,B1046&lt;graph!$E$22+graph!$E$32),0.25,0)))</f>
        <v>0</v>
      </c>
    </row>
    <row r="1047" customFormat="false" ht="12.75" hidden="false" customHeight="false" outlineLevel="0" collapsed="false">
      <c r="B1047" s="735" t="n">
        <f aca="false">IF(graph!$E$2=0,"",B1046+graph!$E$32)</f>
        <v>24.031397250911</v>
      </c>
      <c r="C1047" s="805" t="e">
        <f aca="false">IF(graph!$E$2=0,20,IF(SUM(K1047+L1047=0),NA(),0.25))</f>
        <v>#N/A</v>
      </c>
      <c r="D1047" s="321" t="e">
        <f aca="false">IF(graph!$E$2=0,20,IF(AND(B1047&lt;graph!$E$10+graph!$E$32,B1047&gt;graph!$E$10-graph!$E$32),0.25,NA()))</f>
        <v>#N/A</v>
      </c>
      <c r="K1047" s="806" t="n">
        <f aca="false">IF(graph!$E$20=0,0,IF(graph!$E$2=0,20,IF(AND(B1047&lt;graph!$E$20+graph!$E$32,B1047&gt;graph!$E$20-graph!$E$32),0.25,0)))</f>
        <v>0</v>
      </c>
      <c r="L1047" s="806" t="n">
        <f aca="false">IF(graph!$E$22=0,0,IF(graph!$E$2=0,20,IF(AND(B1047&gt;graph!$E$22-graph!$E$32,B1047&lt;graph!$E$22+graph!$E$32),0.25,0)))</f>
        <v>0</v>
      </c>
    </row>
    <row r="1048" customFormat="false" ht="12.75" hidden="false" customHeight="false" outlineLevel="0" collapsed="false">
      <c r="B1048" s="735" t="n">
        <f aca="false">IF(graph!$E$2=0,"",B1047+graph!$E$32)</f>
        <v>24.0348890087137</v>
      </c>
      <c r="C1048" s="805" t="e">
        <f aca="false">IF(graph!$E$2=0,20,IF(SUM(K1048+L1048=0),NA(),0.25))</f>
        <v>#N/A</v>
      </c>
      <c r="D1048" s="321" t="e">
        <f aca="false">IF(graph!$E$2=0,20,IF(AND(B1048&lt;graph!$E$10+graph!$E$32,B1048&gt;graph!$E$10-graph!$E$32),0.25,NA()))</f>
        <v>#N/A</v>
      </c>
      <c r="K1048" s="806" t="n">
        <f aca="false">IF(graph!$E$20=0,0,IF(graph!$E$2=0,20,IF(AND(B1048&lt;graph!$E$20+graph!$E$32,B1048&gt;graph!$E$20-graph!$E$32),0.25,0)))</f>
        <v>0</v>
      </c>
      <c r="L1048" s="806" t="n">
        <f aca="false">IF(graph!$E$22=0,0,IF(graph!$E$2=0,20,IF(AND(B1048&gt;graph!$E$22-graph!$E$32,B1048&lt;graph!$E$22+graph!$E$32),0.25,0)))</f>
        <v>0</v>
      </c>
    </row>
    <row r="1049" customFormat="false" ht="12.75" hidden="false" customHeight="false" outlineLevel="0" collapsed="false">
      <c r="B1049" s="735" t="n">
        <f aca="false">IF(graph!$E$2=0,"",B1048+graph!$E$32)</f>
        <v>24.0383807665164</v>
      </c>
      <c r="C1049" s="805" t="e">
        <f aca="false">IF(graph!$E$2=0,20,IF(SUM(K1049+L1049=0),NA(),0.25))</f>
        <v>#N/A</v>
      </c>
      <c r="D1049" s="321" t="e">
        <f aca="false">IF(graph!$E$2=0,20,IF(AND(B1049&lt;graph!$E$10+graph!$E$32,B1049&gt;graph!$E$10-graph!$E$32),0.25,NA()))</f>
        <v>#N/A</v>
      </c>
      <c r="K1049" s="806" t="n">
        <f aca="false">IF(graph!$E$20=0,0,IF(graph!$E$2=0,20,IF(AND(B1049&lt;graph!$E$20+graph!$E$32,B1049&gt;graph!$E$20-graph!$E$32),0.25,0)))</f>
        <v>0</v>
      </c>
      <c r="L1049" s="806" t="n">
        <f aca="false">IF(graph!$E$22=0,0,IF(graph!$E$2=0,20,IF(AND(B1049&gt;graph!$E$22-graph!$E$32,B1049&lt;graph!$E$22+graph!$E$32),0.25,0)))</f>
        <v>0</v>
      </c>
    </row>
    <row r="1050" customFormat="false" ht="12.75" hidden="false" customHeight="false" outlineLevel="0" collapsed="false">
      <c r="B1050" s="735" t="n">
        <f aca="false">IF(graph!$E$2=0,"",B1049+graph!$E$32)</f>
        <v>24.0418725243191</v>
      </c>
      <c r="C1050" s="805" t="e">
        <f aca="false">IF(graph!$E$2=0,20,IF(SUM(K1050+L1050=0),NA(),0.25))</f>
        <v>#N/A</v>
      </c>
      <c r="D1050" s="321" t="e">
        <f aca="false">IF(graph!$E$2=0,20,IF(AND(B1050&lt;graph!$E$10+graph!$E$32,B1050&gt;graph!$E$10-graph!$E$32),0.25,NA()))</f>
        <v>#N/A</v>
      </c>
      <c r="K1050" s="806" t="n">
        <f aca="false">IF(graph!$E$20=0,0,IF(graph!$E$2=0,20,IF(AND(B1050&lt;graph!$E$20+graph!$E$32,B1050&gt;graph!$E$20-graph!$E$32),0.25,0)))</f>
        <v>0</v>
      </c>
      <c r="L1050" s="806" t="n">
        <f aca="false">IF(graph!$E$22=0,0,IF(graph!$E$2=0,20,IF(AND(B1050&gt;graph!$E$22-graph!$E$32,B1050&lt;graph!$E$22+graph!$E$32),0.25,0)))</f>
        <v>0</v>
      </c>
    </row>
    <row r="1051" customFormat="false" ht="12.75" hidden="false" customHeight="false" outlineLevel="0" collapsed="false">
      <c r="B1051" s="735" t="n">
        <f aca="false">IF(graph!$E$2=0,"",B1050+graph!$E$32)</f>
        <v>24.0453642821218</v>
      </c>
      <c r="C1051" s="805" t="e">
        <f aca="false">IF(graph!$E$2=0,20,IF(SUM(K1051+L1051=0),NA(),0.25))</f>
        <v>#N/A</v>
      </c>
      <c r="D1051" s="321" t="e">
        <f aca="false">IF(graph!$E$2=0,20,IF(AND(B1051&lt;graph!$E$10+graph!$E$32,B1051&gt;graph!$E$10-graph!$E$32),0.25,NA()))</f>
        <v>#N/A</v>
      </c>
      <c r="K1051" s="806" t="n">
        <f aca="false">IF(graph!$E$20=0,0,IF(graph!$E$2=0,20,IF(AND(B1051&lt;graph!$E$20+graph!$E$32,B1051&gt;graph!$E$20-graph!$E$32),0.25,0)))</f>
        <v>0</v>
      </c>
      <c r="L1051" s="806" t="n">
        <f aca="false">IF(graph!$E$22=0,0,IF(graph!$E$2=0,20,IF(AND(B1051&gt;graph!$E$22-graph!$E$32,B1051&lt;graph!$E$22+graph!$E$32),0.25,0)))</f>
        <v>0</v>
      </c>
    </row>
    <row r="1052" customFormat="false" ht="12.75" hidden="false" customHeight="false" outlineLevel="0" collapsed="false">
      <c r="B1052" s="735" t="n">
        <f aca="false">IF(graph!$E$2=0,"",B1051+graph!$E$32)</f>
        <v>24.0488560399245</v>
      </c>
      <c r="C1052" s="805" t="e">
        <f aca="false">IF(graph!$E$2=0,20,IF(SUM(K1052+L1052=0),NA(),0.25))</f>
        <v>#N/A</v>
      </c>
      <c r="D1052" s="321" t="e">
        <f aca="false">IF(graph!$E$2=0,20,IF(AND(B1052&lt;graph!$E$10+graph!$E$32,B1052&gt;graph!$E$10-graph!$E$32),0.25,NA()))</f>
        <v>#N/A</v>
      </c>
      <c r="K1052" s="806" t="n">
        <f aca="false">IF(graph!$E$20=0,0,IF(graph!$E$2=0,20,IF(AND(B1052&lt;graph!$E$20+graph!$E$32,B1052&gt;graph!$E$20-graph!$E$32),0.25,0)))</f>
        <v>0</v>
      </c>
      <c r="L1052" s="806" t="n">
        <f aca="false">IF(graph!$E$22=0,0,IF(graph!$E$2=0,20,IF(AND(B1052&gt;graph!$E$22-graph!$E$32,B1052&lt;graph!$E$22+graph!$E$32),0.25,0)))</f>
        <v>0</v>
      </c>
    </row>
    <row r="1053" customFormat="false" ht="12.75" hidden="false" customHeight="false" outlineLevel="0" collapsed="false">
      <c r="B1053" s="735" t="n">
        <f aca="false">IF(graph!$E$2=0,"",B1052+graph!$E$32)</f>
        <v>24.0523477977272</v>
      </c>
      <c r="C1053" s="805" t="e">
        <f aca="false">IF(graph!$E$2=0,20,IF(SUM(K1053+L1053=0),NA(),0.25))</f>
        <v>#N/A</v>
      </c>
      <c r="D1053" s="321" t="e">
        <f aca="false">IF(graph!$E$2=0,20,IF(AND(B1053&lt;graph!$E$10+graph!$E$32,B1053&gt;graph!$E$10-graph!$E$32),0.25,NA()))</f>
        <v>#N/A</v>
      </c>
      <c r="K1053" s="806" t="n">
        <f aca="false">IF(graph!$E$20=0,0,IF(graph!$E$2=0,20,IF(AND(B1053&lt;graph!$E$20+graph!$E$32,B1053&gt;graph!$E$20-graph!$E$32),0.25,0)))</f>
        <v>0</v>
      </c>
      <c r="L1053" s="806" t="n">
        <f aca="false">IF(graph!$E$22=0,0,IF(graph!$E$2=0,20,IF(AND(B1053&gt;graph!$E$22-graph!$E$32,B1053&lt;graph!$E$22+graph!$E$32),0.25,0)))</f>
        <v>0</v>
      </c>
    </row>
    <row r="1054" customFormat="false" ht="12.75" hidden="false" customHeight="false" outlineLevel="0" collapsed="false">
      <c r="B1054" s="735" t="n">
        <f aca="false">IF(graph!$E$2=0,"",B1053+graph!$E$32)</f>
        <v>24.0558395555299</v>
      </c>
      <c r="C1054" s="805" t="e">
        <f aca="false">IF(graph!$E$2=0,20,IF(SUM(K1054+L1054=0),NA(),0.25))</f>
        <v>#N/A</v>
      </c>
      <c r="D1054" s="321" t="e">
        <f aca="false">IF(graph!$E$2=0,20,IF(AND(B1054&lt;graph!$E$10+graph!$E$32,B1054&gt;graph!$E$10-graph!$E$32),0.25,NA()))</f>
        <v>#N/A</v>
      </c>
      <c r="K1054" s="806" t="n">
        <f aca="false">IF(graph!$E$20=0,0,IF(graph!$E$2=0,20,IF(AND(B1054&lt;graph!$E$20+graph!$E$32,B1054&gt;graph!$E$20-graph!$E$32),0.25,0)))</f>
        <v>0</v>
      </c>
      <c r="L1054" s="806" t="n">
        <f aca="false">IF(graph!$E$22=0,0,IF(graph!$E$2=0,20,IF(AND(B1054&gt;graph!$E$22-graph!$E$32,B1054&lt;graph!$E$22+graph!$E$32),0.25,0)))</f>
        <v>0</v>
      </c>
    </row>
    <row r="1055" customFormat="false" ht="12.75" hidden="false" customHeight="false" outlineLevel="0" collapsed="false">
      <c r="B1055" s="735" t="n">
        <f aca="false">IF(graph!$E$2=0,"",B1054+graph!$E$32)</f>
        <v>24.0593313133326</v>
      </c>
      <c r="C1055" s="805" t="e">
        <f aca="false">IF(graph!$E$2=0,20,IF(SUM(K1055+L1055=0),NA(),0.25))</f>
        <v>#N/A</v>
      </c>
      <c r="D1055" s="321" t="e">
        <f aca="false">IF(graph!$E$2=0,20,IF(AND(B1055&lt;graph!$E$10+graph!$E$32,B1055&gt;graph!$E$10-graph!$E$32),0.25,NA()))</f>
        <v>#N/A</v>
      </c>
      <c r="K1055" s="806" t="n">
        <f aca="false">IF(graph!$E$20=0,0,IF(graph!$E$2=0,20,IF(AND(B1055&lt;graph!$E$20+graph!$E$32,B1055&gt;graph!$E$20-graph!$E$32),0.25,0)))</f>
        <v>0</v>
      </c>
      <c r="L1055" s="806" t="n">
        <f aca="false">IF(graph!$E$22=0,0,IF(graph!$E$2=0,20,IF(AND(B1055&gt;graph!$E$22-graph!$E$32,B1055&lt;graph!$E$22+graph!$E$32),0.25,0)))</f>
        <v>0</v>
      </c>
    </row>
    <row r="1056" customFormat="false" ht="12.75" hidden="false" customHeight="false" outlineLevel="0" collapsed="false">
      <c r="B1056" s="735" t="n">
        <f aca="false">IF(graph!$E$2=0,"",B1055+graph!$E$32)</f>
        <v>24.0628230711353</v>
      </c>
      <c r="C1056" s="805" t="e">
        <f aca="false">IF(graph!$E$2=0,20,IF(SUM(K1056+L1056=0),NA(),0.25))</f>
        <v>#N/A</v>
      </c>
      <c r="D1056" s="321" t="e">
        <f aca="false">IF(graph!$E$2=0,20,IF(AND(B1056&lt;graph!$E$10+graph!$E$32,B1056&gt;graph!$E$10-graph!$E$32),0.25,NA()))</f>
        <v>#N/A</v>
      </c>
      <c r="K1056" s="806" t="n">
        <f aca="false">IF(graph!$E$20=0,0,IF(graph!$E$2=0,20,IF(AND(B1056&lt;graph!$E$20+graph!$E$32,B1056&gt;graph!$E$20-graph!$E$32),0.25,0)))</f>
        <v>0</v>
      </c>
      <c r="L1056" s="806" t="n">
        <f aca="false">IF(graph!$E$22=0,0,IF(graph!$E$2=0,20,IF(AND(B1056&gt;graph!$E$22-graph!$E$32,B1056&lt;graph!$E$22+graph!$E$32),0.25,0)))</f>
        <v>0</v>
      </c>
    </row>
    <row r="1057" customFormat="false" ht="12.75" hidden="false" customHeight="false" outlineLevel="0" collapsed="false">
      <c r="B1057" s="735" t="n">
        <f aca="false">IF(graph!$E$2=0,"",B1056+graph!$E$32)</f>
        <v>24.066314828938</v>
      </c>
      <c r="C1057" s="805" t="e">
        <f aca="false">IF(graph!$E$2=0,20,IF(SUM(K1057+L1057=0),NA(),0.25))</f>
        <v>#N/A</v>
      </c>
      <c r="D1057" s="321" t="e">
        <f aca="false">IF(graph!$E$2=0,20,IF(AND(B1057&lt;graph!$E$10+graph!$E$32,B1057&gt;graph!$E$10-graph!$E$32),0.25,NA()))</f>
        <v>#N/A</v>
      </c>
      <c r="K1057" s="806" t="n">
        <f aca="false">IF(graph!$E$20=0,0,IF(graph!$E$2=0,20,IF(AND(B1057&lt;graph!$E$20+graph!$E$32,B1057&gt;graph!$E$20-graph!$E$32),0.25,0)))</f>
        <v>0</v>
      </c>
      <c r="L1057" s="806" t="n">
        <f aca="false">IF(graph!$E$22=0,0,IF(graph!$E$2=0,20,IF(AND(B1057&gt;graph!$E$22-graph!$E$32,B1057&lt;graph!$E$22+graph!$E$32),0.25,0)))</f>
        <v>0</v>
      </c>
    </row>
    <row r="1058" customFormat="false" ht="12.75" hidden="false" customHeight="false" outlineLevel="0" collapsed="false">
      <c r="B1058" s="735" t="n">
        <f aca="false">IF(graph!$E$2=0,"",B1057+graph!$E$32)</f>
        <v>24.0698065867407</v>
      </c>
      <c r="C1058" s="805" t="e">
        <f aca="false">IF(graph!$E$2=0,20,IF(SUM(K1058+L1058=0),NA(),0.25))</f>
        <v>#N/A</v>
      </c>
      <c r="D1058" s="321" t="e">
        <f aca="false">IF(graph!$E$2=0,20,IF(AND(B1058&lt;graph!$E$10+graph!$E$32,B1058&gt;graph!$E$10-graph!$E$32),0.25,NA()))</f>
        <v>#N/A</v>
      </c>
      <c r="K1058" s="806" t="n">
        <f aca="false">IF(graph!$E$20=0,0,IF(graph!$E$2=0,20,IF(AND(B1058&lt;graph!$E$20+graph!$E$32,B1058&gt;graph!$E$20-graph!$E$32),0.25,0)))</f>
        <v>0</v>
      </c>
      <c r="L1058" s="806" t="n">
        <f aca="false">IF(graph!$E$22=0,0,IF(graph!$E$2=0,20,IF(AND(B1058&gt;graph!$E$22-graph!$E$32,B1058&lt;graph!$E$22+graph!$E$32),0.25,0)))</f>
        <v>0</v>
      </c>
    </row>
    <row r="1059" customFormat="false" ht="12.75" hidden="false" customHeight="false" outlineLevel="0" collapsed="false">
      <c r="B1059" s="735" t="n">
        <f aca="false">IF(graph!$E$2=0,"",B1058+graph!$E$32)</f>
        <v>24.0732983445434</v>
      </c>
      <c r="C1059" s="805" t="e">
        <f aca="false">IF(graph!$E$2=0,20,IF(SUM(K1059+L1059=0),NA(),0.25))</f>
        <v>#N/A</v>
      </c>
      <c r="D1059" s="321" t="e">
        <f aca="false">IF(graph!$E$2=0,20,IF(AND(B1059&lt;graph!$E$10+graph!$E$32,B1059&gt;graph!$E$10-graph!$E$32),0.25,NA()))</f>
        <v>#N/A</v>
      </c>
      <c r="K1059" s="806" t="n">
        <f aca="false">IF(graph!$E$20=0,0,IF(graph!$E$2=0,20,IF(AND(B1059&lt;graph!$E$20+graph!$E$32,B1059&gt;graph!$E$20-graph!$E$32),0.25,0)))</f>
        <v>0</v>
      </c>
      <c r="L1059" s="806" t="n">
        <f aca="false">IF(graph!$E$22=0,0,IF(graph!$E$2=0,20,IF(AND(B1059&gt;graph!$E$22-graph!$E$32,B1059&lt;graph!$E$22+graph!$E$32),0.25,0)))</f>
        <v>0</v>
      </c>
    </row>
    <row r="1060" customFormat="false" ht="12.75" hidden="false" customHeight="false" outlineLevel="0" collapsed="false">
      <c r="B1060" s="735" t="n">
        <f aca="false">IF(graph!$E$2=0,"",B1059+graph!$E$32)</f>
        <v>24.0767901023461</v>
      </c>
      <c r="C1060" s="805" t="e">
        <f aca="false">IF(graph!$E$2=0,20,IF(SUM(K1060+L1060=0),NA(),0.25))</f>
        <v>#N/A</v>
      </c>
      <c r="D1060" s="321" t="e">
        <f aca="false">IF(graph!$E$2=0,20,IF(AND(B1060&lt;graph!$E$10+graph!$E$32,B1060&gt;graph!$E$10-graph!$E$32),0.25,NA()))</f>
        <v>#N/A</v>
      </c>
      <c r="K1060" s="806" t="n">
        <f aca="false">IF(graph!$E$20=0,0,IF(graph!$E$2=0,20,IF(AND(B1060&lt;graph!$E$20+graph!$E$32,B1060&gt;graph!$E$20-graph!$E$32),0.25,0)))</f>
        <v>0</v>
      </c>
      <c r="L1060" s="806" t="n">
        <f aca="false">IF(graph!$E$22=0,0,IF(graph!$E$2=0,20,IF(AND(B1060&gt;graph!$E$22-graph!$E$32,B1060&lt;graph!$E$22+graph!$E$32),0.25,0)))</f>
        <v>0</v>
      </c>
    </row>
    <row r="1061" customFormat="false" ht="12.75" hidden="false" customHeight="false" outlineLevel="0" collapsed="false">
      <c r="B1061" s="735" t="n">
        <f aca="false">IF(graph!$E$2=0,"",B1060+graph!$E$32)</f>
        <v>24.0802818601488</v>
      </c>
      <c r="C1061" s="805" t="e">
        <f aca="false">IF(graph!$E$2=0,20,IF(SUM(K1061+L1061=0),NA(),0.25))</f>
        <v>#N/A</v>
      </c>
      <c r="D1061" s="321" t="e">
        <f aca="false">IF(graph!$E$2=0,20,IF(AND(B1061&lt;graph!$E$10+graph!$E$32,B1061&gt;graph!$E$10-graph!$E$32),0.25,NA()))</f>
        <v>#N/A</v>
      </c>
      <c r="K1061" s="806" t="n">
        <f aca="false">IF(graph!$E$20=0,0,IF(graph!$E$2=0,20,IF(AND(B1061&lt;graph!$E$20+graph!$E$32,B1061&gt;graph!$E$20-graph!$E$32),0.25,0)))</f>
        <v>0</v>
      </c>
      <c r="L1061" s="806" t="n">
        <f aca="false">IF(graph!$E$22=0,0,IF(graph!$E$2=0,20,IF(AND(B1061&gt;graph!$E$22-graph!$E$32,B1061&lt;graph!$E$22+graph!$E$32),0.25,0)))</f>
        <v>0</v>
      </c>
    </row>
    <row r="1062" customFormat="false" ht="12.75" hidden="false" customHeight="false" outlineLevel="0" collapsed="false">
      <c r="B1062" s="735" t="n">
        <f aca="false">IF(graph!$E$2=0,"",B1061+graph!$E$32)</f>
        <v>24.0837736179515</v>
      </c>
      <c r="C1062" s="805" t="e">
        <f aca="false">IF(graph!$E$2=0,20,IF(SUM(K1062+L1062=0),NA(),0.25))</f>
        <v>#N/A</v>
      </c>
      <c r="D1062" s="321" t="e">
        <f aca="false">IF(graph!$E$2=0,20,IF(AND(B1062&lt;graph!$E$10+graph!$E$32,B1062&gt;graph!$E$10-graph!$E$32),0.25,NA()))</f>
        <v>#N/A</v>
      </c>
      <c r="K1062" s="806" t="n">
        <f aca="false">IF(graph!$E$20=0,0,IF(graph!$E$2=0,20,IF(AND(B1062&lt;graph!$E$20+graph!$E$32,B1062&gt;graph!$E$20-graph!$E$32),0.25,0)))</f>
        <v>0</v>
      </c>
      <c r="L1062" s="806" t="n">
        <f aca="false">IF(graph!$E$22=0,0,IF(graph!$E$2=0,20,IF(AND(B1062&gt;graph!$E$22-graph!$E$32,B1062&lt;graph!$E$22+graph!$E$32),0.25,0)))</f>
        <v>0</v>
      </c>
    </row>
    <row r="1063" customFormat="false" ht="12.75" hidden="false" customHeight="false" outlineLevel="0" collapsed="false">
      <c r="B1063" s="735" t="n">
        <f aca="false">IF(graph!$E$2=0,"",B1062+graph!$E$32)</f>
        <v>24.0872653757542</v>
      </c>
      <c r="C1063" s="805" t="e">
        <f aca="false">IF(graph!$E$2=0,20,IF(SUM(K1063+L1063=0),NA(),0.25))</f>
        <v>#N/A</v>
      </c>
      <c r="D1063" s="321" t="e">
        <f aca="false">IF(graph!$E$2=0,20,IF(AND(B1063&lt;graph!$E$10+graph!$E$32,B1063&gt;graph!$E$10-graph!$E$32),0.25,NA()))</f>
        <v>#N/A</v>
      </c>
      <c r="K1063" s="806" t="n">
        <f aca="false">IF(graph!$E$20=0,0,IF(graph!$E$2=0,20,IF(AND(B1063&lt;graph!$E$20+graph!$E$32,B1063&gt;graph!$E$20-graph!$E$32),0.25,0)))</f>
        <v>0</v>
      </c>
      <c r="L1063" s="806" t="n">
        <f aca="false">IF(graph!$E$22=0,0,IF(graph!$E$2=0,20,IF(AND(B1063&gt;graph!$E$22-graph!$E$32,B1063&lt;graph!$E$22+graph!$E$32),0.25,0)))</f>
        <v>0</v>
      </c>
    </row>
    <row r="1064" customFormat="false" ht="12.75" hidden="false" customHeight="false" outlineLevel="0" collapsed="false">
      <c r="B1064" s="735" t="n">
        <f aca="false">IF(graph!$E$2=0,"",B1063+graph!$E$32)</f>
        <v>24.0907571335569</v>
      </c>
      <c r="C1064" s="805" t="e">
        <f aca="false">IF(graph!$E$2=0,20,IF(SUM(K1064+L1064=0),NA(),0.25))</f>
        <v>#N/A</v>
      </c>
      <c r="D1064" s="321" t="e">
        <f aca="false">IF(graph!$E$2=0,20,IF(AND(B1064&lt;graph!$E$10+graph!$E$32,B1064&gt;graph!$E$10-graph!$E$32),0.25,NA()))</f>
        <v>#N/A</v>
      </c>
      <c r="K1064" s="806" t="n">
        <f aca="false">IF(graph!$E$20=0,0,IF(graph!$E$2=0,20,IF(AND(B1064&lt;graph!$E$20+graph!$E$32,B1064&gt;graph!$E$20-graph!$E$32),0.25,0)))</f>
        <v>0</v>
      </c>
      <c r="L1064" s="806" t="n">
        <f aca="false">IF(graph!$E$22=0,0,IF(graph!$E$2=0,20,IF(AND(B1064&gt;graph!$E$22-graph!$E$32,B1064&lt;graph!$E$22+graph!$E$32),0.25,0)))</f>
        <v>0</v>
      </c>
    </row>
    <row r="1065" customFormat="false" ht="12.75" hidden="false" customHeight="false" outlineLevel="0" collapsed="false">
      <c r="B1065" s="735" t="n">
        <f aca="false">IF(graph!$E$2=0,"",B1064+graph!$E$32)</f>
        <v>24.0942488913596</v>
      </c>
      <c r="C1065" s="805" t="e">
        <f aca="false">IF(graph!$E$2=0,20,IF(SUM(K1065+L1065=0),NA(),0.25))</f>
        <v>#N/A</v>
      </c>
      <c r="D1065" s="321" t="e">
        <f aca="false">IF(graph!$E$2=0,20,IF(AND(B1065&lt;graph!$E$10+graph!$E$32,B1065&gt;graph!$E$10-graph!$E$32),0.25,NA()))</f>
        <v>#N/A</v>
      </c>
      <c r="K1065" s="806" t="n">
        <f aca="false">IF(graph!$E$20=0,0,IF(graph!$E$2=0,20,IF(AND(B1065&lt;graph!$E$20+graph!$E$32,B1065&gt;graph!$E$20-graph!$E$32),0.25,0)))</f>
        <v>0</v>
      </c>
      <c r="L1065" s="806" t="n">
        <f aca="false">IF(graph!$E$22=0,0,IF(graph!$E$2=0,20,IF(AND(B1065&gt;graph!$E$22-graph!$E$32,B1065&lt;graph!$E$22+graph!$E$32),0.25,0)))</f>
        <v>0</v>
      </c>
    </row>
    <row r="1066" customFormat="false" ht="12.75" hidden="false" customHeight="false" outlineLevel="0" collapsed="false">
      <c r="B1066" s="735" t="n">
        <f aca="false">IF(graph!$E$2=0,"",B1065+graph!$E$32)</f>
        <v>24.0977406491623</v>
      </c>
      <c r="C1066" s="805" t="e">
        <f aca="false">IF(graph!$E$2=0,20,IF(SUM(K1066+L1066=0),NA(),0.25))</f>
        <v>#N/A</v>
      </c>
      <c r="D1066" s="321" t="e">
        <f aca="false">IF(graph!$E$2=0,20,IF(AND(B1066&lt;graph!$E$10+graph!$E$32,B1066&gt;graph!$E$10-graph!$E$32),0.25,NA()))</f>
        <v>#N/A</v>
      </c>
      <c r="K1066" s="806" t="n">
        <f aca="false">IF(graph!$E$20=0,0,IF(graph!$E$2=0,20,IF(AND(B1066&lt;graph!$E$20+graph!$E$32,B1066&gt;graph!$E$20-graph!$E$32),0.25,0)))</f>
        <v>0</v>
      </c>
      <c r="L1066" s="806" t="n">
        <f aca="false">IF(graph!$E$22=0,0,IF(graph!$E$2=0,20,IF(AND(B1066&gt;graph!$E$22-graph!$E$32,B1066&lt;graph!$E$22+graph!$E$32),0.25,0)))</f>
        <v>0</v>
      </c>
    </row>
    <row r="1067" customFormat="false" ht="12.75" hidden="false" customHeight="false" outlineLevel="0" collapsed="false">
      <c r="B1067" s="735" t="n">
        <f aca="false">IF(graph!$E$2=0,"",B1066+graph!$E$32)</f>
        <v>24.101232406965</v>
      </c>
      <c r="C1067" s="805" t="e">
        <f aca="false">IF(graph!$E$2=0,20,IF(SUM(K1067+L1067=0),NA(),0.25))</f>
        <v>#N/A</v>
      </c>
      <c r="D1067" s="321" t="e">
        <f aca="false">IF(graph!$E$2=0,20,IF(AND(B1067&lt;graph!$E$10+graph!$E$32,B1067&gt;graph!$E$10-graph!$E$32),0.25,NA()))</f>
        <v>#N/A</v>
      </c>
      <c r="K1067" s="806" t="n">
        <f aca="false">IF(graph!$E$20=0,0,IF(graph!$E$2=0,20,IF(AND(B1067&lt;graph!$E$20+graph!$E$32,B1067&gt;graph!$E$20-graph!$E$32),0.25,0)))</f>
        <v>0</v>
      </c>
      <c r="L1067" s="806" t="n">
        <f aca="false">IF(graph!$E$22=0,0,IF(graph!$E$2=0,20,IF(AND(B1067&gt;graph!$E$22-graph!$E$32,B1067&lt;graph!$E$22+graph!$E$32),0.25,0)))</f>
        <v>0</v>
      </c>
    </row>
    <row r="1068" customFormat="false" ht="12.75" hidden="false" customHeight="false" outlineLevel="0" collapsed="false">
      <c r="B1068" s="735" t="n">
        <f aca="false">IF(graph!$E$2=0,"",B1067+graph!$E$32)</f>
        <v>24.1047241647677</v>
      </c>
      <c r="C1068" s="805" t="e">
        <f aca="false">IF(graph!$E$2=0,20,IF(SUM(K1068+L1068=0),NA(),0.25))</f>
        <v>#N/A</v>
      </c>
      <c r="D1068" s="321" t="e">
        <f aca="false">IF(graph!$E$2=0,20,IF(AND(B1068&lt;graph!$E$10+graph!$E$32,B1068&gt;graph!$E$10-graph!$E$32),0.25,NA()))</f>
        <v>#N/A</v>
      </c>
      <c r="K1068" s="806" t="n">
        <f aca="false">IF(graph!$E$20=0,0,IF(graph!$E$2=0,20,IF(AND(B1068&lt;graph!$E$20+graph!$E$32,B1068&gt;graph!$E$20-graph!$E$32),0.25,0)))</f>
        <v>0</v>
      </c>
      <c r="L1068" s="806" t="n">
        <f aca="false">IF(graph!$E$22=0,0,IF(graph!$E$2=0,20,IF(AND(B1068&gt;graph!$E$22-graph!$E$32,B1068&lt;graph!$E$22+graph!$E$32),0.25,0)))</f>
        <v>0</v>
      </c>
    </row>
    <row r="1069" customFormat="false" ht="12.75" hidden="false" customHeight="false" outlineLevel="0" collapsed="false">
      <c r="B1069" s="735" t="n">
        <f aca="false">IF(graph!$E$2=0,"",B1068+graph!$E$32)</f>
        <v>24.1082159225704</v>
      </c>
      <c r="C1069" s="805" t="e">
        <f aca="false">IF(graph!$E$2=0,20,IF(SUM(K1069+L1069=0),NA(),0.25))</f>
        <v>#N/A</v>
      </c>
      <c r="D1069" s="321" t="e">
        <f aca="false">IF(graph!$E$2=0,20,IF(AND(B1069&lt;graph!$E$10+graph!$E$32,B1069&gt;graph!$E$10-graph!$E$32),0.25,NA()))</f>
        <v>#N/A</v>
      </c>
      <c r="K1069" s="806" t="n">
        <f aca="false">IF(graph!$E$20=0,0,IF(graph!$E$2=0,20,IF(AND(B1069&lt;graph!$E$20+graph!$E$32,B1069&gt;graph!$E$20-graph!$E$32),0.25,0)))</f>
        <v>0</v>
      </c>
      <c r="L1069" s="806" t="n">
        <f aca="false">IF(graph!$E$22=0,0,IF(graph!$E$2=0,20,IF(AND(B1069&gt;graph!$E$22-graph!$E$32,B1069&lt;graph!$E$22+graph!$E$32),0.25,0)))</f>
        <v>0</v>
      </c>
    </row>
    <row r="1070" customFormat="false" ht="12.75" hidden="false" customHeight="false" outlineLevel="0" collapsed="false">
      <c r="B1070" s="735" t="n">
        <f aca="false">IF(graph!$E$2=0,"",B1069+graph!$E$32)</f>
        <v>24.1117076803731</v>
      </c>
      <c r="C1070" s="805" t="e">
        <f aca="false">IF(graph!$E$2=0,20,IF(SUM(K1070+L1070=0),NA(),0.25))</f>
        <v>#N/A</v>
      </c>
      <c r="D1070" s="321" t="e">
        <f aca="false">IF(graph!$E$2=0,20,IF(AND(B1070&lt;graph!$E$10+graph!$E$32,B1070&gt;graph!$E$10-graph!$E$32),0.25,NA()))</f>
        <v>#N/A</v>
      </c>
      <c r="K1070" s="806" t="n">
        <f aca="false">IF(graph!$E$20=0,0,IF(graph!$E$2=0,20,IF(AND(B1070&lt;graph!$E$20+graph!$E$32,B1070&gt;graph!$E$20-graph!$E$32),0.25,0)))</f>
        <v>0</v>
      </c>
      <c r="L1070" s="806" t="n">
        <f aca="false">IF(graph!$E$22=0,0,IF(graph!$E$2=0,20,IF(AND(B1070&gt;graph!$E$22-graph!$E$32,B1070&lt;graph!$E$22+graph!$E$32),0.25,0)))</f>
        <v>0</v>
      </c>
    </row>
    <row r="1071" customFormat="false" ht="12.75" hidden="false" customHeight="false" outlineLevel="0" collapsed="false">
      <c r="B1071" s="735" t="n">
        <f aca="false">IF(graph!$E$2=0,"",B1070+graph!$E$32)</f>
        <v>24.1151994381758</v>
      </c>
      <c r="C1071" s="805" t="e">
        <f aca="false">IF(graph!$E$2=0,20,IF(SUM(K1071+L1071=0),NA(),0.25))</f>
        <v>#N/A</v>
      </c>
      <c r="D1071" s="321" t="e">
        <f aca="false">IF(graph!$E$2=0,20,IF(AND(B1071&lt;graph!$E$10+graph!$E$32,B1071&gt;graph!$E$10-graph!$E$32),0.25,NA()))</f>
        <v>#N/A</v>
      </c>
      <c r="K1071" s="806" t="n">
        <f aca="false">IF(graph!$E$20=0,0,IF(graph!$E$2=0,20,IF(AND(B1071&lt;graph!$E$20+graph!$E$32,B1071&gt;graph!$E$20-graph!$E$32),0.25,0)))</f>
        <v>0</v>
      </c>
      <c r="L1071" s="806" t="n">
        <f aca="false">IF(graph!$E$22=0,0,IF(graph!$E$2=0,20,IF(AND(B1071&gt;graph!$E$22-graph!$E$32,B1071&lt;graph!$E$22+graph!$E$32),0.25,0)))</f>
        <v>0</v>
      </c>
    </row>
    <row r="1072" customFormat="false" ht="12.75" hidden="false" customHeight="false" outlineLevel="0" collapsed="false">
      <c r="B1072" s="735" t="n">
        <f aca="false">IF(graph!$E$2=0,"",B1071+graph!$E$32)</f>
        <v>24.1186911959785</v>
      </c>
      <c r="C1072" s="805" t="e">
        <f aca="false">IF(graph!$E$2=0,20,IF(SUM(K1072+L1072=0),NA(),0.25))</f>
        <v>#N/A</v>
      </c>
      <c r="D1072" s="321" t="e">
        <f aca="false">IF(graph!$E$2=0,20,IF(AND(B1072&lt;graph!$E$10+graph!$E$32,B1072&gt;graph!$E$10-graph!$E$32),0.25,NA()))</f>
        <v>#N/A</v>
      </c>
      <c r="K1072" s="806" t="n">
        <f aca="false">IF(graph!$E$20=0,0,IF(graph!$E$2=0,20,IF(AND(B1072&lt;graph!$E$20+graph!$E$32,B1072&gt;graph!$E$20-graph!$E$32),0.25,0)))</f>
        <v>0</v>
      </c>
      <c r="L1072" s="806" t="n">
        <f aca="false">IF(graph!$E$22=0,0,IF(graph!$E$2=0,20,IF(AND(B1072&gt;graph!$E$22-graph!$E$32,B1072&lt;graph!$E$22+graph!$E$32),0.25,0)))</f>
        <v>0</v>
      </c>
    </row>
    <row r="1073" customFormat="false" ht="12.75" hidden="false" customHeight="false" outlineLevel="0" collapsed="false">
      <c r="B1073" s="735" t="n">
        <f aca="false">IF(graph!$E$2=0,"",B1072+graph!$E$32)</f>
        <v>24.1221829537812</v>
      </c>
      <c r="C1073" s="805" t="e">
        <f aca="false">IF(graph!$E$2=0,20,IF(SUM(K1073+L1073=0),NA(),0.25))</f>
        <v>#N/A</v>
      </c>
      <c r="D1073" s="321" t="e">
        <f aca="false">IF(graph!$E$2=0,20,IF(AND(B1073&lt;graph!$E$10+graph!$E$32,B1073&gt;graph!$E$10-graph!$E$32),0.25,NA()))</f>
        <v>#N/A</v>
      </c>
      <c r="K1073" s="806" t="n">
        <f aca="false">IF(graph!$E$20=0,0,IF(graph!$E$2=0,20,IF(AND(B1073&lt;graph!$E$20+graph!$E$32,B1073&gt;graph!$E$20-graph!$E$32),0.25,0)))</f>
        <v>0</v>
      </c>
      <c r="L1073" s="806" t="n">
        <f aca="false">IF(graph!$E$22=0,0,IF(graph!$E$2=0,20,IF(AND(B1073&gt;graph!$E$22-graph!$E$32,B1073&lt;graph!$E$22+graph!$E$32),0.25,0)))</f>
        <v>0</v>
      </c>
    </row>
    <row r="1074" customFormat="false" ht="12.75" hidden="false" customHeight="false" outlineLevel="0" collapsed="false">
      <c r="B1074" s="735" t="n">
        <f aca="false">IF(graph!$E$2=0,"",B1073+graph!$E$32)</f>
        <v>24.1256747115839</v>
      </c>
      <c r="C1074" s="805" t="e">
        <f aca="false">IF(graph!$E$2=0,20,IF(SUM(K1074+L1074=0),NA(),0.25))</f>
        <v>#N/A</v>
      </c>
      <c r="D1074" s="321" t="e">
        <f aca="false">IF(graph!$E$2=0,20,IF(AND(B1074&lt;graph!$E$10+graph!$E$32,B1074&gt;graph!$E$10-graph!$E$32),0.25,NA()))</f>
        <v>#N/A</v>
      </c>
      <c r="K1074" s="806" t="n">
        <f aca="false">IF(graph!$E$20=0,0,IF(graph!$E$2=0,20,IF(AND(B1074&lt;graph!$E$20+graph!$E$32,B1074&gt;graph!$E$20-graph!$E$32),0.25,0)))</f>
        <v>0</v>
      </c>
      <c r="L1074" s="806" t="n">
        <f aca="false">IF(graph!$E$22=0,0,IF(graph!$E$2=0,20,IF(AND(B1074&gt;graph!$E$22-graph!$E$32,B1074&lt;graph!$E$22+graph!$E$32),0.25,0)))</f>
        <v>0</v>
      </c>
    </row>
    <row r="1075" customFormat="false" ht="12.75" hidden="false" customHeight="false" outlineLevel="0" collapsed="false">
      <c r="B1075" s="735" t="n">
        <f aca="false">IF(graph!$E$2=0,"",B1074+graph!$E$32)</f>
        <v>24.1291664693866</v>
      </c>
      <c r="C1075" s="805" t="e">
        <f aca="false">IF(graph!$E$2=0,20,IF(SUM(K1075+L1075=0),NA(),0.25))</f>
        <v>#N/A</v>
      </c>
      <c r="D1075" s="321" t="e">
        <f aca="false">IF(graph!$E$2=0,20,IF(AND(B1075&lt;graph!$E$10+graph!$E$32,B1075&gt;graph!$E$10-graph!$E$32),0.25,NA()))</f>
        <v>#N/A</v>
      </c>
      <c r="K1075" s="806" t="n">
        <f aca="false">IF(graph!$E$20=0,0,IF(graph!$E$2=0,20,IF(AND(B1075&lt;graph!$E$20+graph!$E$32,B1075&gt;graph!$E$20-graph!$E$32),0.25,0)))</f>
        <v>0</v>
      </c>
      <c r="L1075" s="806" t="n">
        <f aca="false">IF(graph!$E$22=0,0,IF(graph!$E$2=0,20,IF(AND(B1075&gt;graph!$E$22-graph!$E$32,B1075&lt;graph!$E$22+graph!$E$32),0.25,0)))</f>
        <v>0</v>
      </c>
    </row>
    <row r="1076" customFormat="false" ht="12.75" hidden="false" customHeight="false" outlineLevel="0" collapsed="false">
      <c r="B1076" s="735" t="n">
        <f aca="false">IF(graph!$E$2=0,"",B1075+graph!$E$32)</f>
        <v>24.1326582271893</v>
      </c>
      <c r="C1076" s="805" t="e">
        <f aca="false">IF(graph!$E$2=0,20,IF(SUM(K1076+L1076=0),NA(),0.25))</f>
        <v>#N/A</v>
      </c>
      <c r="D1076" s="321" t="e">
        <f aca="false">IF(graph!$E$2=0,20,IF(AND(B1076&lt;graph!$E$10+graph!$E$32,B1076&gt;graph!$E$10-graph!$E$32),0.25,NA()))</f>
        <v>#N/A</v>
      </c>
      <c r="K1076" s="806" t="n">
        <f aca="false">IF(graph!$E$20=0,0,IF(graph!$E$2=0,20,IF(AND(B1076&lt;graph!$E$20+graph!$E$32,B1076&gt;graph!$E$20-graph!$E$32),0.25,0)))</f>
        <v>0</v>
      </c>
      <c r="L1076" s="806" t="n">
        <f aca="false">IF(graph!$E$22=0,0,IF(graph!$E$2=0,20,IF(AND(B1076&gt;graph!$E$22-graph!$E$32,B1076&lt;graph!$E$22+graph!$E$32),0.25,0)))</f>
        <v>0</v>
      </c>
    </row>
    <row r="1077" customFormat="false" ht="12.75" hidden="false" customHeight="false" outlineLevel="0" collapsed="false">
      <c r="B1077" s="735" t="n">
        <f aca="false">IF(graph!$E$2=0,"",B1076+graph!$E$32)</f>
        <v>24.136149984992</v>
      </c>
      <c r="C1077" s="805" t="e">
        <f aca="false">IF(graph!$E$2=0,20,IF(SUM(K1077+L1077=0),NA(),0.25))</f>
        <v>#N/A</v>
      </c>
      <c r="D1077" s="321" t="e">
        <f aca="false">IF(graph!$E$2=0,20,IF(AND(B1077&lt;graph!$E$10+graph!$E$32,B1077&gt;graph!$E$10-graph!$E$32),0.25,NA()))</f>
        <v>#N/A</v>
      </c>
      <c r="K1077" s="806" t="n">
        <f aca="false">IF(graph!$E$20=0,0,IF(graph!$E$2=0,20,IF(AND(B1077&lt;graph!$E$20+graph!$E$32,B1077&gt;graph!$E$20-graph!$E$32),0.25,0)))</f>
        <v>0</v>
      </c>
      <c r="L1077" s="806" t="n">
        <f aca="false">IF(graph!$E$22=0,0,IF(graph!$E$2=0,20,IF(AND(B1077&gt;graph!$E$22-graph!$E$32,B1077&lt;graph!$E$22+graph!$E$32),0.25,0)))</f>
        <v>0</v>
      </c>
    </row>
    <row r="1078" customFormat="false" ht="12.75" hidden="false" customHeight="false" outlineLevel="0" collapsed="false">
      <c r="B1078" s="735" t="n">
        <f aca="false">IF(graph!$E$2=0,"",B1077+graph!$E$32)</f>
        <v>24.1396417427947</v>
      </c>
      <c r="C1078" s="805" t="e">
        <f aca="false">IF(graph!$E$2=0,20,IF(SUM(K1078+L1078=0),NA(),0.25))</f>
        <v>#N/A</v>
      </c>
      <c r="D1078" s="321" t="e">
        <f aca="false">IF(graph!$E$2=0,20,IF(AND(B1078&lt;graph!$E$10+graph!$E$32,B1078&gt;graph!$E$10-graph!$E$32),0.25,NA()))</f>
        <v>#N/A</v>
      </c>
      <c r="K1078" s="806" t="n">
        <f aca="false">IF(graph!$E$20=0,0,IF(graph!$E$2=0,20,IF(AND(B1078&lt;graph!$E$20+graph!$E$32,B1078&gt;graph!$E$20-graph!$E$32),0.25,0)))</f>
        <v>0</v>
      </c>
      <c r="L1078" s="806" t="n">
        <f aca="false">IF(graph!$E$22=0,0,IF(graph!$E$2=0,20,IF(AND(B1078&gt;graph!$E$22-graph!$E$32,B1078&lt;graph!$E$22+graph!$E$32),0.25,0)))</f>
        <v>0</v>
      </c>
    </row>
    <row r="1079" customFormat="false" ht="12.75" hidden="false" customHeight="false" outlineLevel="0" collapsed="false">
      <c r="B1079" s="735" t="n">
        <f aca="false">IF(graph!$E$2=0,"",B1078+graph!$E$32)</f>
        <v>24.1431335005974</v>
      </c>
      <c r="C1079" s="805" t="e">
        <f aca="false">IF(graph!$E$2=0,20,IF(SUM(K1079+L1079=0),NA(),0.25))</f>
        <v>#N/A</v>
      </c>
      <c r="D1079" s="321" t="e">
        <f aca="false">IF(graph!$E$2=0,20,IF(AND(B1079&lt;graph!$E$10+graph!$E$32,B1079&gt;graph!$E$10-graph!$E$32),0.25,NA()))</f>
        <v>#N/A</v>
      </c>
      <c r="K1079" s="806" t="n">
        <f aca="false">IF(graph!$E$20=0,0,IF(graph!$E$2=0,20,IF(AND(B1079&lt;graph!$E$20+graph!$E$32,B1079&gt;graph!$E$20-graph!$E$32),0.25,0)))</f>
        <v>0</v>
      </c>
      <c r="L1079" s="806" t="n">
        <f aca="false">IF(graph!$E$22=0,0,IF(graph!$E$2=0,20,IF(AND(B1079&gt;graph!$E$22-graph!$E$32,B1079&lt;graph!$E$22+graph!$E$32),0.25,0)))</f>
        <v>0</v>
      </c>
    </row>
    <row r="1080" customFormat="false" ht="12.75" hidden="false" customHeight="false" outlineLevel="0" collapsed="false">
      <c r="B1080" s="735" t="n">
        <f aca="false">IF(graph!$E$2=0,"",B1079+graph!$E$32)</f>
        <v>24.1466252584001</v>
      </c>
      <c r="C1080" s="805" t="e">
        <f aca="false">IF(graph!$E$2=0,20,IF(SUM(K1080+L1080=0),NA(),0.25))</f>
        <v>#N/A</v>
      </c>
      <c r="D1080" s="321" t="e">
        <f aca="false">IF(graph!$E$2=0,20,IF(AND(B1080&lt;graph!$E$10+graph!$E$32,B1080&gt;graph!$E$10-graph!$E$32),0.25,NA()))</f>
        <v>#N/A</v>
      </c>
      <c r="K1080" s="806" t="n">
        <f aca="false">IF(graph!$E$20=0,0,IF(graph!$E$2=0,20,IF(AND(B1080&lt;graph!$E$20+graph!$E$32,B1080&gt;graph!$E$20-graph!$E$32),0.25,0)))</f>
        <v>0</v>
      </c>
      <c r="L1080" s="806" t="n">
        <f aca="false">IF(graph!$E$22=0,0,IF(graph!$E$2=0,20,IF(AND(B1080&gt;graph!$E$22-graph!$E$32,B1080&lt;graph!$E$22+graph!$E$32),0.25,0)))</f>
        <v>0</v>
      </c>
    </row>
  </sheetData>
  <sheetProtection sheet="true" password="cf58" objects="true" scenarios="true"/>
  <mergeCells count="14">
    <mergeCell ref="B2:D2"/>
    <mergeCell ref="B3:D3"/>
    <mergeCell ref="B4:D4"/>
    <mergeCell ref="B5:D5"/>
    <mergeCell ref="B6:D6"/>
    <mergeCell ref="B7:D7"/>
    <mergeCell ref="B8:D8"/>
    <mergeCell ref="B10:D10"/>
    <mergeCell ref="B20:D20"/>
    <mergeCell ref="B22:D22"/>
    <mergeCell ref="B26:D26"/>
    <mergeCell ref="B28:D28"/>
    <mergeCell ref="B30:D30"/>
    <mergeCell ref="B32:D3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80"/>
  <sheetViews>
    <sheetView showFormulas="false" showGridLines="false" showRowColHeaders="true" showZeros="true" rightToLeft="false" tabSelected="false" showOutlineSymbols="true" defaultGridColor="true" view="pageBreakPreview" topLeftCell="A36" colorId="64" zoomScale="100" zoomScaleNormal="100" zoomScalePageLayoutView="100" workbookViewId="0">
      <selection pane="topLeft" activeCell="B2" activeCellId="0" sqref="B2"/>
    </sheetView>
  </sheetViews>
  <sheetFormatPr defaultColWidth="9.15625" defaultRowHeight="12.75" zeroHeight="false" outlineLevelRow="0" outlineLevelCol="0"/>
  <cols>
    <col collapsed="false" customWidth="true" hidden="false" outlineLevel="0" max="1" min="1" style="321" width="5.43"/>
    <col collapsed="false" customWidth="true" hidden="false" outlineLevel="0" max="2" min="2" style="735" width="8.14"/>
    <col collapsed="false" customWidth="true" hidden="false" outlineLevel="0" max="3" min="3" style="578" width="8"/>
    <col collapsed="false" customWidth="true" hidden="false" outlineLevel="0" max="4" min="4" style="578" width="6.71"/>
    <col collapsed="false" customWidth="true" hidden="false" outlineLevel="0" max="5" min="5" style="321" width="19.57"/>
    <col collapsed="false" customWidth="true" hidden="true" outlineLevel="0" max="6" min="6" style="321" width="6.71"/>
    <col collapsed="false" customWidth="false" hidden="false" outlineLevel="0" max="7" min="7" style="579" width="9.14"/>
    <col collapsed="false" customWidth="true" hidden="false" outlineLevel="0" max="8" min="8" style="321" width="17.58"/>
    <col collapsed="false" customWidth="true" hidden="false" outlineLevel="0" max="9" min="9" style="321" width="16.71"/>
    <col collapsed="false" customWidth="false" hidden="false" outlineLevel="0" max="1024" min="10" style="321" width="9.14"/>
  </cols>
  <sheetData>
    <row r="1" customFormat="false" ht="12.75" hidden="false" customHeight="false" outlineLevel="0" collapsed="false">
      <c r="A1" s="736"/>
      <c r="B1" s="737"/>
      <c r="C1" s="738"/>
      <c r="D1" s="738"/>
      <c r="E1" s="739"/>
      <c r="F1" s="739"/>
      <c r="G1" s="740"/>
    </row>
    <row r="2" customFormat="false" ht="12.75" hidden="false" customHeight="false" outlineLevel="0" collapsed="false">
      <c r="A2" s="741"/>
      <c r="B2" s="742" t="s">
        <v>562</v>
      </c>
      <c r="C2" s="742"/>
      <c r="D2" s="742"/>
      <c r="E2" s="743" t="e">
        <f aca="false">MAX(#REF!)</f>
        <v>#REF!</v>
      </c>
      <c r="F2" s="744"/>
      <c r="G2" s="745"/>
    </row>
    <row r="3" customFormat="false" ht="12.75" hidden="false" customHeight="false" outlineLevel="0" collapsed="false">
      <c r="A3" s="741"/>
      <c r="B3" s="742" t="s">
        <v>563</v>
      </c>
      <c r="C3" s="742"/>
      <c r="D3" s="742"/>
      <c r="E3" s="746" t="e">
        <f aca="false">IF(ROUNDDOWN(SQRT('graph (2)'!$E$2),0)&gt;25,25,ROUNDDOWN(SQRT('graph (2)'!$E$2),0))+1</f>
        <v>#REF!</v>
      </c>
      <c r="F3" s="744"/>
      <c r="G3" s="745"/>
    </row>
    <row r="4" customFormat="false" ht="12.75" hidden="false" customHeight="false" outlineLevel="0" collapsed="false">
      <c r="A4" s="741"/>
      <c r="B4" s="742" t="s">
        <v>564</v>
      </c>
      <c r="C4" s="742"/>
      <c r="D4" s="742"/>
      <c r="E4" s="747" t="e">
        <f aca="false">MIN(#REF!)</f>
        <v>#REF!</v>
      </c>
      <c r="F4" s="744"/>
      <c r="G4" s="745"/>
    </row>
    <row r="5" customFormat="false" ht="12.75" hidden="false" customHeight="false" outlineLevel="0" collapsed="false">
      <c r="A5" s="741"/>
      <c r="B5" s="742" t="s">
        <v>565</v>
      </c>
      <c r="C5" s="742"/>
      <c r="D5" s="742"/>
      <c r="E5" s="747" t="e">
        <f aca="false">MAX(#REF!)</f>
        <v>#REF!</v>
      </c>
      <c r="F5" s="744"/>
      <c r="G5" s="745"/>
    </row>
    <row r="6" customFormat="false" ht="12.75" hidden="false" customHeight="false" outlineLevel="0" collapsed="false">
      <c r="A6" s="741"/>
      <c r="B6" s="742" t="s">
        <v>566</v>
      </c>
      <c r="C6" s="742"/>
      <c r="D6" s="742"/>
      <c r="E6" s="747" t="e">
        <f aca="false">'graph (2)'!$E$5-'graph (2)'!$E$4</f>
        <v>#REF!</v>
      </c>
      <c r="F6" s="744"/>
      <c r="G6" s="745"/>
    </row>
    <row r="7" customFormat="false" ht="12.75" hidden="false" customHeight="false" outlineLevel="0" collapsed="false">
      <c r="A7" s="741"/>
      <c r="B7" s="742" t="s">
        <v>567</v>
      </c>
      <c r="C7" s="742"/>
      <c r="D7" s="742"/>
      <c r="E7" s="747" t="e">
        <f aca="false">'graph (2)'!$E$6/SQRT('graph (2)'!$E$2)</f>
        <v>#REF!</v>
      </c>
      <c r="F7" s="744"/>
      <c r="G7" s="745"/>
    </row>
    <row r="8" customFormat="false" ht="12.75" hidden="false" customHeight="false" outlineLevel="0" collapsed="false">
      <c r="A8" s="741"/>
      <c r="B8" s="748" t="s">
        <v>568</v>
      </c>
      <c r="C8" s="748"/>
      <c r="D8" s="748"/>
      <c r="E8" s="749" t="e">
        <f aca="false">STDEV(#REF!)</f>
        <v>#REF!</v>
      </c>
      <c r="F8" s="744"/>
      <c r="G8" s="745"/>
    </row>
    <row r="9" customFormat="false" ht="12.75" hidden="false" customHeight="false" outlineLevel="0" collapsed="false">
      <c r="A9" s="741"/>
      <c r="B9" s="750"/>
      <c r="C9" s="751"/>
      <c r="D9" s="751"/>
      <c r="E9" s="752"/>
      <c r="F9" s="744"/>
      <c r="G9" s="745"/>
    </row>
    <row r="10" customFormat="false" ht="12.75" hidden="false" customHeight="false" outlineLevel="0" collapsed="false">
      <c r="A10" s="741"/>
      <c r="B10" s="748" t="s">
        <v>569</v>
      </c>
      <c r="C10" s="748"/>
      <c r="D10" s="748"/>
      <c r="E10" s="749" t="e">
        <f aca="false">AVERAGE(#REF!)</f>
        <v>#REF!</v>
      </c>
      <c r="F10" s="744"/>
      <c r="G10" s="745"/>
    </row>
    <row r="11" customFormat="false" ht="12.75" hidden="false" customHeight="false" outlineLevel="0" collapsed="false">
      <c r="A11" s="741"/>
      <c r="B11" s="750"/>
      <c r="C11" s="751"/>
      <c r="D11" s="751"/>
      <c r="E11" s="753"/>
      <c r="F11" s="744"/>
      <c r="G11" s="745"/>
    </row>
    <row r="12" customFormat="false" ht="12.75" hidden="false" customHeight="false" outlineLevel="0" collapsed="false">
      <c r="A12" s="741"/>
      <c r="F12" s="744"/>
      <c r="G12" s="745"/>
    </row>
    <row r="13" customFormat="false" ht="12.75" hidden="false" customHeight="false" outlineLevel="0" collapsed="false">
      <c r="A13" s="741"/>
      <c r="B13" s="754"/>
      <c r="C13" s="751"/>
      <c r="D13" s="751"/>
      <c r="E13" s="744"/>
      <c r="F13" s="744"/>
      <c r="G13" s="745"/>
    </row>
    <row r="14" customFormat="false" ht="12.75" hidden="false" customHeight="false" outlineLevel="0" collapsed="false">
      <c r="A14" s="741"/>
      <c r="F14" s="744"/>
      <c r="G14" s="745"/>
    </row>
    <row r="15" customFormat="false" ht="12.75" hidden="false" customHeight="false" outlineLevel="0" collapsed="false">
      <c r="A15" s="741"/>
      <c r="B15" s="754"/>
      <c r="C15" s="751"/>
      <c r="D15" s="751"/>
      <c r="E15" s="755"/>
      <c r="F15" s="744"/>
      <c r="G15" s="745"/>
    </row>
    <row r="16" customFormat="false" ht="12.75" hidden="false" customHeight="false" outlineLevel="0" collapsed="false">
      <c r="A16" s="741"/>
      <c r="F16" s="744"/>
      <c r="G16" s="745"/>
    </row>
    <row r="17" customFormat="false" ht="12.75" hidden="false" customHeight="false" outlineLevel="0" collapsed="false">
      <c r="A17" s="756"/>
      <c r="B17" s="757"/>
      <c r="C17" s="758"/>
      <c r="D17" s="758"/>
      <c r="E17" s="759"/>
      <c r="F17" s="760"/>
      <c r="G17" s="761"/>
    </row>
    <row r="18" customFormat="false" ht="12.75" hidden="false" customHeight="false" outlineLevel="0" collapsed="false">
      <c r="B18" s="750"/>
      <c r="C18" s="762"/>
      <c r="D18" s="762"/>
      <c r="E18" s="763"/>
    </row>
    <row r="19" customFormat="false" ht="12.75" hidden="false" customHeight="false" outlineLevel="0" collapsed="false">
      <c r="A19" s="736"/>
      <c r="B19" s="737"/>
      <c r="C19" s="738"/>
      <c r="D19" s="738"/>
      <c r="E19" s="739"/>
      <c r="F19" s="739"/>
      <c r="G19" s="740"/>
    </row>
    <row r="20" customFormat="false" ht="12.75" hidden="false" customHeight="false" outlineLevel="0" collapsed="false">
      <c r="A20" s="741"/>
      <c r="B20" s="748" t="s">
        <v>570</v>
      </c>
      <c r="C20" s="748"/>
      <c r="D20" s="748"/>
      <c r="E20" s="749" t="e">
        <f aca="false">IF(#REF!="",0,#REF!-0.0000000000001)</f>
        <v>#REF!</v>
      </c>
      <c r="F20" s="744"/>
      <c r="G20" s="745"/>
    </row>
    <row r="21" customFormat="false" ht="12.75" hidden="false" customHeight="false" outlineLevel="0" collapsed="false">
      <c r="A21" s="741"/>
      <c r="B21" s="754"/>
      <c r="C21" s="751"/>
      <c r="D21" s="751"/>
      <c r="E21" s="744"/>
      <c r="F21" s="744"/>
      <c r="G21" s="745"/>
    </row>
    <row r="22" customFormat="false" ht="12.75" hidden="false" customHeight="false" outlineLevel="0" collapsed="false">
      <c r="A22" s="741"/>
      <c r="B22" s="748" t="s">
        <v>571</v>
      </c>
      <c r="C22" s="748"/>
      <c r="D22" s="748"/>
      <c r="E22" s="749" t="e">
        <f aca="false">IF(#REF!="",0,#REF!-0.0000000000001)</f>
        <v>#REF!</v>
      </c>
      <c r="F22" s="744"/>
      <c r="G22" s="745"/>
    </row>
    <row r="23" customFormat="false" ht="12.75" hidden="false" customHeight="false" outlineLevel="0" collapsed="false">
      <c r="A23" s="756"/>
      <c r="B23" s="757"/>
      <c r="C23" s="758"/>
      <c r="D23" s="758"/>
      <c r="E23" s="760"/>
      <c r="F23" s="760"/>
      <c r="G23" s="761"/>
    </row>
    <row r="24" customFormat="false" ht="12.75" hidden="false" customHeight="false" outlineLevel="0" collapsed="false">
      <c r="A24" s="744"/>
      <c r="B24" s="750"/>
      <c r="C24" s="762"/>
      <c r="D24" s="762"/>
      <c r="E24" s="744"/>
      <c r="F24" s="744"/>
      <c r="G24" s="755"/>
    </row>
    <row r="25" customFormat="false" ht="12.75" hidden="false" customHeight="false" outlineLevel="0" collapsed="false">
      <c r="A25" s="736"/>
      <c r="B25" s="737"/>
      <c r="C25" s="738"/>
      <c r="D25" s="738"/>
      <c r="E25" s="739"/>
      <c r="F25" s="739"/>
      <c r="G25" s="740"/>
    </row>
    <row r="26" customFormat="false" ht="12.75" hidden="false" customHeight="false" outlineLevel="0" collapsed="false">
      <c r="A26" s="741"/>
      <c r="B26" s="748" t="s">
        <v>572</v>
      </c>
      <c r="C26" s="748"/>
      <c r="D26" s="748"/>
      <c r="E26" s="764" t="e">
        <f aca="false">E53-(15*'graph (2)'!$E$7)</f>
        <v>#REF!</v>
      </c>
      <c r="F26" s="744"/>
      <c r="G26" s="745"/>
    </row>
    <row r="27" customFormat="false" ht="12.75" hidden="false" customHeight="false" outlineLevel="0" collapsed="false">
      <c r="A27" s="741"/>
      <c r="B27" s="754"/>
      <c r="C27" s="751"/>
      <c r="D27" s="751"/>
      <c r="E27" s="744"/>
      <c r="F27" s="744"/>
      <c r="G27" s="745"/>
    </row>
    <row r="28" customFormat="false" ht="12.75" hidden="false" customHeight="false" outlineLevel="0" collapsed="false">
      <c r="A28" s="741"/>
      <c r="B28" s="748" t="s">
        <v>573</v>
      </c>
      <c r="C28" s="748"/>
      <c r="D28" s="748"/>
      <c r="E28" s="764" t="e">
        <f aca="false">'graph (2)'!$E$4+(24*'graph (2)'!$E$7)</f>
        <v>#REF!</v>
      </c>
      <c r="F28" s="744"/>
      <c r="G28" s="745"/>
    </row>
    <row r="29" customFormat="false" ht="12.75" hidden="false" customHeight="false" outlineLevel="0" collapsed="false">
      <c r="A29" s="741"/>
      <c r="B29" s="750"/>
      <c r="C29" s="762"/>
      <c r="D29" s="762"/>
      <c r="E29" s="765"/>
      <c r="F29" s="744"/>
      <c r="G29" s="745"/>
    </row>
    <row r="30" customFormat="false" ht="12.75" hidden="false" customHeight="false" outlineLevel="0" collapsed="false">
      <c r="A30" s="741"/>
      <c r="B30" s="748" t="s">
        <v>574</v>
      </c>
      <c r="C30" s="748"/>
      <c r="D30" s="748"/>
      <c r="E30" s="764" t="e">
        <f aca="false">'graph (2)'!$E$28-'graph (2)'!$E$26</f>
        <v>#REF!</v>
      </c>
      <c r="F30" s="744"/>
      <c r="G30" s="745"/>
    </row>
    <row r="31" customFormat="false" ht="12.75" hidden="false" customHeight="false" outlineLevel="0" collapsed="false">
      <c r="A31" s="741"/>
      <c r="B31" s="750"/>
      <c r="C31" s="762"/>
      <c r="D31" s="762"/>
      <c r="E31" s="765"/>
      <c r="F31" s="744"/>
      <c r="G31" s="745"/>
    </row>
    <row r="32" customFormat="false" ht="12.75" hidden="false" customHeight="false" outlineLevel="0" collapsed="false">
      <c r="A32" s="741"/>
      <c r="B32" s="748" t="s">
        <v>575</v>
      </c>
      <c r="C32" s="748"/>
      <c r="D32" s="748"/>
      <c r="E32" s="766" t="e">
        <f aca="false">'graph (2)'!$E$30/999</f>
        <v>#REF!</v>
      </c>
      <c r="F32" s="744"/>
      <c r="G32" s="745"/>
    </row>
    <row r="33" customFormat="false" ht="12.75" hidden="false" customHeight="false" outlineLevel="0" collapsed="false">
      <c r="A33" s="756"/>
      <c r="B33" s="757"/>
      <c r="C33" s="758"/>
      <c r="D33" s="758"/>
      <c r="E33" s="767"/>
      <c r="F33" s="760"/>
      <c r="G33" s="761"/>
    </row>
    <row r="34" customFormat="false" ht="12.75" hidden="false" customHeight="false" outlineLevel="0" collapsed="false">
      <c r="B34" s="750"/>
      <c r="C34" s="762"/>
      <c r="D34" s="762"/>
      <c r="E34" s="765"/>
    </row>
    <row r="37" customFormat="false" ht="12.75" hidden="false" customHeight="false" outlineLevel="0" collapsed="false">
      <c r="A37" s="549"/>
      <c r="B37" s="768" t="s">
        <v>576</v>
      </c>
      <c r="C37" s="769" t="s">
        <v>577</v>
      </c>
      <c r="D37" s="769" t="s">
        <v>578</v>
      </c>
      <c r="E37" s="742" t="s">
        <v>579</v>
      </c>
      <c r="F37" s="770"/>
      <c r="G37" s="771" t="s">
        <v>580</v>
      </c>
    </row>
    <row r="38" customFormat="false" ht="12.75" hidden="false" customHeight="false" outlineLevel="0" collapsed="false">
      <c r="A38" s="549"/>
      <c r="B38" s="772" t="n">
        <v>-14</v>
      </c>
      <c r="C38" s="773"/>
      <c r="D38" s="773"/>
      <c r="E38" s="774" t="e">
        <f aca="false">IF('graph (2)'!$E$2=0,"",IF(B38="","",ROUND(E39-'graph (2)'!$E$7,#REF!)))</f>
        <v>#REF!</v>
      </c>
      <c r="F38" s="775"/>
      <c r="G38" s="776"/>
      <c r="H38" s="777" t="e">
        <f aca="false">IF(B38="","",NORMDIST(E38,'graph (2)'!$E$10,'graph (2)'!$E$8,1)*'graph (2)'!$E$2)</f>
        <v>#REF!</v>
      </c>
      <c r="I38" s="777" t="e">
        <f aca="false">IF(B38="","",H38)</f>
        <v>#REF!</v>
      </c>
    </row>
    <row r="39" customFormat="false" ht="12.75" hidden="false" customHeight="false" outlineLevel="0" collapsed="false">
      <c r="A39" s="549"/>
      <c r="B39" s="778" t="n">
        <v>-13</v>
      </c>
      <c r="C39" s="779"/>
      <c r="D39" s="779"/>
      <c r="E39" s="774" t="e">
        <f aca="false">IF('graph (2)'!$E$2=0,"",IF(B39="","",ROUND(E40-'graph (2)'!$E$7,#REF!)))</f>
        <v>#REF!</v>
      </c>
      <c r="F39" s="780"/>
      <c r="G39" s="781"/>
      <c r="H39" s="777" t="e">
        <f aca="false">IF(B39="","",NORMDIST(E39,'graph (2)'!$E$10,'graph (2)'!$E$8,1)*'graph (2)'!$E$2)</f>
        <v>#REF!</v>
      </c>
      <c r="I39" s="777" t="e">
        <f aca="false">IF(B39="","",H39)</f>
        <v>#REF!</v>
      </c>
    </row>
    <row r="40" customFormat="false" ht="12.75" hidden="false" customHeight="false" outlineLevel="0" collapsed="false">
      <c r="A40" s="549"/>
      <c r="B40" s="778" t="n">
        <v>-12</v>
      </c>
      <c r="C40" s="779"/>
      <c r="D40" s="779"/>
      <c r="E40" s="774" t="e">
        <f aca="false">IF('graph (2)'!$E$2=0,"",IF(B40="","",ROUND(E41-'graph (2)'!$E$7,#REF!)))</f>
        <v>#REF!</v>
      </c>
      <c r="F40" s="780"/>
      <c r="G40" s="781"/>
      <c r="H40" s="777" t="e">
        <f aca="false">IF(B40="","",NORMDIST(E40,'graph (2)'!$E$10,'graph (2)'!$E$8,1)*'graph (2)'!$E$2)</f>
        <v>#REF!</v>
      </c>
      <c r="I40" s="777" t="e">
        <f aca="false">IF(B40="","",H40)</f>
        <v>#REF!</v>
      </c>
    </row>
    <row r="41" customFormat="false" ht="12.75" hidden="false" customHeight="false" outlineLevel="0" collapsed="false">
      <c r="A41" s="549"/>
      <c r="B41" s="778" t="n">
        <v>-11</v>
      </c>
      <c r="C41" s="779"/>
      <c r="D41" s="779"/>
      <c r="E41" s="774" t="e">
        <f aca="false">IF('graph (2)'!$E$2=0,"",IF(B41="","",ROUND(E42-'graph (2)'!$E$7,#REF!)))</f>
        <v>#REF!</v>
      </c>
      <c r="F41" s="780"/>
      <c r="G41" s="781"/>
      <c r="H41" s="777" t="e">
        <f aca="false">IF(B41="","",NORMDIST(E41,'graph (2)'!$E$10,'graph (2)'!$E$8,1)*'graph (2)'!$E$2)</f>
        <v>#REF!</v>
      </c>
      <c r="I41" s="777" t="e">
        <f aca="false">IF(B41="","",H41)</f>
        <v>#REF!</v>
      </c>
    </row>
    <row r="42" customFormat="false" ht="12.75" hidden="false" customHeight="false" outlineLevel="0" collapsed="false">
      <c r="A42" s="549"/>
      <c r="B42" s="778" t="n">
        <v>-10</v>
      </c>
      <c r="C42" s="779"/>
      <c r="D42" s="779"/>
      <c r="E42" s="774" t="e">
        <f aca="false">IF('graph (2)'!$E$2=0,"",IF(B42="","",ROUND(E43-'graph (2)'!$E$7,#REF!)))</f>
        <v>#REF!</v>
      </c>
      <c r="F42" s="780"/>
      <c r="G42" s="781"/>
      <c r="H42" s="777" t="e">
        <f aca="false">IF(B42="","",NORMDIST(E42,'graph (2)'!$E$10,'graph (2)'!$E$8,1)*'graph (2)'!$E$2)</f>
        <v>#REF!</v>
      </c>
      <c r="I42" s="777" t="e">
        <f aca="false">IF(B42="","",H42)</f>
        <v>#REF!</v>
      </c>
    </row>
    <row r="43" customFormat="false" ht="12.75" hidden="false" customHeight="false" outlineLevel="0" collapsed="false">
      <c r="A43" s="549"/>
      <c r="B43" s="778" t="n">
        <v>-9</v>
      </c>
      <c r="C43" s="779"/>
      <c r="D43" s="779"/>
      <c r="E43" s="774" t="e">
        <f aca="false">IF('graph (2)'!$E$2=0,"",IF(B43="","",ROUND(E44-'graph (2)'!$E$7,#REF!)))</f>
        <v>#REF!</v>
      </c>
      <c r="F43" s="780"/>
      <c r="G43" s="781"/>
      <c r="H43" s="777" t="e">
        <f aca="false">IF(B43="","",NORMDIST(E43,'graph (2)'!$E$10,'graph (2)'!$E$8,1)*'graph (2)'!$E$2)</f>
        <v>#REF!</v>
      </c>
      <c r="I43" s="777" t="e">
        <f aca="false">IF(B43="","",H43)</f>
        <v>#REF!</v>
      </c>
    </row>
    <row r="44" customFormat="false" ht="12.75" hidden="false" customHeight="false" outlineLevel="0" collapsed="false">
      <c r="A44" s="549"/>
      <c r="B44" s="778" t="n">
        <v>-8</v>
      </c>
      <c r="C44" s="779"/>
      <c r="D44" s="779"/>
      <c r="E44" s="774" t="e">
        <f aca="false">IF('graph (2)'!$E$2=0,"",IF(B44="","",ROUND(E45-'graph (2)'!$E$7,#REF!)))</f>
        <v>#REF!</v>
      </c>
      <c r="F44" s="780"/>
      <c r="G44" s="781"/>
      <c r="H44" s="777" t="e">
        <f aca="false">IF(B44="","",NORMDIST(E44,'graph (2)'!$E$10,'graph (2)'!$E$8,1)*'graph (2)'!$E$2)</f>
        <v>#REF!</v>
      </c>
      <c r="I44" s="777" t="e">
        <f aca="false">IF(B44="","",H44)</f>
        <v>#REF!</v>
      </c>
    </row>
    <row r="45" customFormat="false" ht="12.75" hidden="false" customHeight="false" outlineLevel="0" collapsed="false">
      <c r="A45" s="549"/>
      <c r="B45" s="778" t="n">
        <v>-7</v>
      </c>
      <c r="C45" s="779"/>
      <c r="D45" s="779"/>
      <c r="E45" s="774" t="e">
        <f aca="false">IF('graph (2)'!$E$2=0,"",IF(B45="","",ROUND(E46-'graph (2)'!$E$7,#REF!)))</f>
        <v>#REF!</v>
      </c>
      <c r="F45" s="780"/>
      <c r="G45" s="782"/>
      <c r="H45" s="777" t="e">
        <f aca="false">IF(B45="","",NORMDIST(E45,'graph (2)'!$E$10,'graph (2)'!$E$8,1)*'graph (2)'!$E$2)</f>
        <v>#REF!</v>
      </c>
      <c r="I45" s="777" t="e">
        <f aca="false">IF(B45="","",H45)</f>
        <v>#REF!</v>
      </c>
    </row>
    <row r="46" customFormat="false" ht="12.75" hidden="false" customHeight="false" outlineLevel="0" collapsed="false">
      <c r="A46" s="549"/>
      <c r="B46" s="778" t="n">
        <v>-6</v>
      </c>
      <c r="C46" s="779"/>
      <c r="D46" s="779"/>
      <c r="E46" s="774" t="e">
        <f aca="false">IF('graph (2)'!$E$2=0,"",IF(B46="","",ROUND(E47-'graph (2)'!$E$7,#REF!)))</f>
        <v>#REF!</v>
      </c>
      <c r="F46" s="780"/>
      <c r="G46" s="781"/>
      <c r="H46" s="777" t="e">
        <f aca="false">IF(B46="","",NORMDIST(E46,'graph (2)'!$E$10,'graph (2)'!$E$8,1)*'graph (2)'!$E$2)</f>
        <v>#REF!</v>
      </c>
      <c r="I46" s="777" t="e">
        <f aca="false">IF(B46="","",H46)</f>
        <v>#REF!</v>
      </c>
    </row>
    <row r="47" customFormat="false" ht="12.75" hidden="false" customHeight="false" outlineLevel="0" collapsed="false">
      <c r="A47" s="549"/>
      <c r="B47" s="778" t="n">
        <v>-5</v>
      </c>
      <c r="C47" s="779"/>
      <c r="D47" s="779"/>
      <c r="E47" s="774" t="e">
        <f aca="false">IF('graph (2)'!$E$2=0,"",IF(B47="","",ROUND(E48-'graph (2)'!$E$7,#REF!)))</f>
        <v>#REF!</v>
      </c>
      <c r="F47" s="780"/>
      <c r="G47" s="781"/>
      <c r="H47" s="777" t="e">
        <f aca="false">IF(B47="","",NORMDIST(E47,'graph (2)'!$E$10,'graph (2)'!$E$8,1)*'graph (2)'!$E$2)</f>
        <v>#REF!</v>
      </c>
      <c r="I47" s="777" t="e">
        <f aca="false">IF(B47="","",H47)</f>
        <v>#REF!</v>
      </c>
    </row>
    <row r="48" customFormat="false" ht="12.75" hidden="false" customHeight="false" outlineLevel="0" collapsed="false">
      <c r="A48" s="549"/>
      <c r="B48" s="778" t="n">
        <v>-4</v>
      </c>
      <c r="C48" s="779"/>
      <c r="D48" s="779"/>
      <c r="E48" s="774" t="e">
        <f aca="false">IF('graph (2)'!$E$2=0,"",IF(B48="","",ROUND(E49-'graph (2)'!$E$7,#REF!)))</f>
        <v>#REF!</v>
      </c>
      <c r="F48" s="780"/>
      <c r="G48" s="781"/>
      <c r="H48" s="777" t="e">
        <f aca="false">IF(B48="","",NORMDIST(E48,'graph (2)'!$E$10,'graph (2)'!$E$8,1)*'graph (2)'!$E$2)</f>
        <v>#REF!</v>
      </c>
      <c r="I48" s="777" t="e">
        <f aca="false">IF(B48="","",H48)</f>
        <v>#REF!</v>
      </c>
    </row>
    <row r="49" customFormat="false" ht="12.75" hidden="false" customHeight="false" outlineLevel="0" collapsed="false">
      <c r="A49" s="549"/>
      <c r="B49" s="778" t="n">
        <v>-3</v>
      </c>
      <c r="C49" s="779"/>
      <c r="D49" s="779"/>
      <c r="E49" s="774" t="e">
        <f aca="false">IF('graph (2)'!$E$2=0,"",IF(B49="","",ROUND(E50-'graph (2)'!$E$7,#REF!)))</f>
        <v>#REF!</v>
      </c>
      <c r="F49" s="780"/>
      <c r="G49" s="781"/>
      <c r="H49" s="777" t="e">
        <f aca="false">IF(B49="","",NORMDIST(E49,'graph (2)'!$E$10,'graph (2)'!$E$8,1)*'graph (2)'!$E$2)</f>
        <v>#REF!</v>
      </c>
      <c r="I49" s="777" t="e">
        <f aca="false">IF(B49="","",H49)</f>
        <v>#REF!</v>
      </c>
    </row>
    <row r="50" customFormat="false" ht="12.75" hidden="false" customHeight="false" outlineLevel="0" collapsed="false">
      <c r="A50" s="549"/>
      <c r="B50" s="778" t="n">
        <v>-2</v>
      </c>
      <c r="C50" s="779"/>
      <c r="D50" s="779"/>
      <c r="E50" s="774" t="e">
        <f aca="false">IF('graph (2)'!$E$2=0,"",IF(B50="","",ROUND(E51-'graph (2)'!$E$7,#REF!)))</f>
        <v>#REF!</v>
      </c>
      <c r="F50" s="780"/>
      <c r="G50" s="781"/>
      <c r="H50" s="777" t="e">
        <f aca="false">IF(B50="","",NORMDIST(E50,'graph (2)'!$E$10,'graph (2)'!$E$8,1)*'graph (2)'!$E$2)</f>
        <v>#REF!</v>
      </c>
      <c r="I50" s="777" t="e">
        <f aca="false">IF(B50="","",H50)</f>
        <v>#REF!</v>
      </c>
    </row>
    <row r="51" customFormat="false" ht="12.75" hidden="false" customHeight="false" outlineLevel="0" collapsed="false">
      <c r="A51" s="549"/>
      <c r="B51" s="778" t="n">
        <v>-1</v>
      </c>
      <c r="C51" s="779"/>
      <c r="D51" s="779"/>
      <c r="E51" s="774" t="e">
        <f aca="false">IF('graph (2)'!$E$2=0,"",IF(B51="","",ROUND(E52-'graph (2)'!$E$7,#REF!)))</f>
        <v>#REF!</v>
      </c>
      <c r="F51" s="780"/>
      <c r="G51" s="781"/>
      <c r="H51" s="777" t="e">
        <f aca="false">IF(B51="","",NORMDIST(E51,'graph (2)'!$E$10,'graph (2)'!$E$8,1)*'graph (2)'!$E$2)</f>
        <v>#REF!</v>
      </c>
      <c r="I51" s="777" t="e">
        <f aca="false">IF(B51="","",H51)</f>
        <v>#REF!</v>
      </c>
    </row>
    <row r="52" customFormat="false" ht="12.75" hidden="false" customHeight="false" outlineLevel="0" collapsed="false">
      <c r="A52" s="549"/>
      <c r="B52" s="783" t="n">
        <v>0</v>
      </c>
      <c r="C52" s="784"/>
      <c r="D52" s="784"/>
      <c r="E52" s="785" t="e">
        <f aca="false">IF('graph (2)'!$E$2=0,"",IF(B52="","",ROUND('graph (2)'!$E$4-'graph (2)'!$E$7,#REF!)))</f>
        <v>#REF!</v>
      </c>
      <c r="F52" s="786"/>
      <c r="G52" s="787"/>
      <c r="H52" s="777" t="e">
        <f aca="false">IF(B52="","",NORMDIST(E52,'graph (2)'!$E$10,'graph (2)'!$E$8,1)*'graph (2)'!$E$2)</f>
        <v>#REF!</v>
      </c>
      <c r="I52" s="777" t="e">
        <f aca="false">IF(B52="","",H52)</f>
        <v>#REF!</v>
      </c>
    </row>
    <row r="53" customFormat="false" ht="12.75" hidden="false" customHeight="false" outlineLevel="0" collapsed="false">
      <c r="A53" s="788" t="n">
        <v>1</v>
      </c>
      <c r="B53" s="789" t="e">
        <f aca="false">IF(A53&lt;='graph (2)'!$E$3,A53,"")</f>
        <v>#REF!</v>
      </c>
      <c r="C53" s="790" t="e">
        <f aca="false">IF(B53="","",ROUND(E53-('graph (2)'!$E$7/2),#REF!+1))</f>
        <v>#REF!</v>
      </c>
      <c r="D53" s="790" t="e">
        <f aca="false">IF(C53="","",ROUND(E53+('graph (2)'!$E$7/2),#REF!+1))</f>
        <v>#REF!</v>
      </c>
      <c r="E53" s="769" t="e">
        <f aca="false">IF(B53="","",ROUND('graph (2)'!$E$4,#REF!))</f>
        <v>#REF!</v>
      </c>
      <c r="F53" s="791" t="e">
        <f aca="false">IF(B53="","",FREQUENCY(#REF!,D53))</f>
        <v>#REF!</v>
      </c>
      <c r="G53" s="792" t="e">
        <f aca="false">IF(B53="","",F53-F37)</f>
        <v>#REF!</v>
      </c>
      <c r="H53" s="777" t="e">
        <f aca="false">IF(B53="","",NORMDIST(E53,'graph (2)'!$E$10,'graph (2)'!$E$8,1)*'graph (2)'!$E$2)</f>
        <v>#REF!</v>
      </c>
      <c r="I53" s="777" t="e">
        <f aca="false">IF(B53="","",H53)</f>
        <v>#REF!</v>
      </c>
    </row>
    <row r="54" customFormat="false" ht="12.75" hidden="false" customHeight="false" outlineLevel="0" collapsed="false">
      <c r="A54" s="788" t="n">
        <v>2</v>
      </c>
      <c r="B54" s="793" t="e">
        <f aca="false">IF(A54&lt;='graph (2)'!$E$3,A54,"")</f>
        <v>#REF!</v>
      </c>
      <c r="C54" s="794" t="e">
        <f aca="false">IF(B54="","",ROUND(E54-('graph (2)'!$E$7/2),#REF!+1))</f>
        <v>#REF!</v>
      </c>
      <c r="D54" s="794" t="e">
        <f aca="false">IF(C54="","",ROUND(E54+('graph (2)'!$E$7/2),#REF!+1))</f>
        <v>#REF!</v>
      </c>
      <c r="E54" s="795" t="e">
        <f aca="false">IF(B54="","",ROUND(E53+'graph (2)'!$E$7,#REF!))</f>
        <v>#REF!</v>
      </c>
      <c r="F54" s="796" t="e">
        <f aca="false">IF(B54="","",FREQUENCY(#REF!,D54))</f>
        <v>#REF!</v>
      </c>
      <c r="G54" s="797" t="e">
        <f aca="false">IF(B54="","",F54-F53)</f>
        <v>#REF!</v>
      </c>
      <c r="H54" s="777" t="e">
        <f aca="false">IF(B54="","",NORMDIST(E54,'graph (2)'!$E$10,'graph (2)'!$E$8,1)*'graph (2)'!$E$2)</f>
        <v>#REF!</v>
      </c>
      <c r="I54" s="777" t="e">
        <f aca="false">IF(B54="","",H54-H53)</f>
        <v>#REF!</v>
      </c>
    </row>
    <row r="55" customFormat="false" ht="12.75" hidden="false" customHeight="false" outlineLevel="0" collapsed="false">
      <c r="A55" s="788" t="n">
        <v>3</v>
      </c>
      <c r="B55" s="793" t="e">
        <f aca="false">IF(A55&lt;='graph (2)'!$E$3,A55,"")</f>
        <v>#REF!</v>
      </c>
      <c r="C55" s="794" t="e">
        <f aca="false">IF(B55="","",ROUND(E55-('graph (2)'!$E$7/2),#REF!+1))</f>
        <v>#REF!</v>
      </c>
      <c r="D55" s="794" t="e">
        <f aca="false">IF(C55="","",ROUND(E55+('graph (2)'!$E$7/2),#REF!+1))</f>
        <v>#REF!</v>
      </c>
      <c r="E55" s="795" t="e">
        <f aca="false">IF(B55="","",ROUND(E54+'graph (2)'!$E$7,#REF!))</f>
        <v>#REF!</v>
      </c>
      <c r="F55" s="796" t="e">
        <f aca="false">IF(B55="","",FREQUENCY(#REF!,D55))</f>
        <v>#REF!</v>
      </c>
      <c r="G55" s="797" t="e">
        <f aca="false">IF(B55="","",F55-F54)</f>
        <v>#REF!</v>
      </c>
      <c r="H55" s="777" t="e">
        <f aca="false">IF(B55="","",NORMDIST(E55,'graph (2)'!$E$10,'graph (2)'!$E$8,1)*'graph (2)'!$E$2)</f>
        <v>#REF!</v>
      </c>
      <c r="I55" s="777" t="e">
        <f aca="false">IF(B55="","",H55-H54)</f>
        <v>#REF!</v>
      </c>
    </row>
    <row r="56" customFormat="false" ht="12.75" hidden="false" customHeight="false" outlineLevel="0" collapsed="false">
      <c r="A56" s="788" t="n">
        <v>4</v>
      </c>
      <c r="B56" s="793" t="e">
        <f aca="false">IF(A56&lt;='graph (2)'!$E$3,A56,"")</f>
        <v>#REF!</v>
      </c>
      <c r="C56" s="794" t="e">
        <f aca="false">IF(B56="","",ROUND(E56-('graph (2)'!$E$7/2),#REF!+1))</f>
        <v>#REF!</v>
      </c>
      <c r="D56" s="794" t="e">
        <f aca="false">IF(C56="","",ROUND(E56+('graph (2)'!$E$7/2),#REF!+1))</f>
        <v>#REF!</v>
      </c>
      <c r="E56" s="795" t="e">
        <f aca="false">IF(B56="","",ROUND(E55+'graph (2)'!$E$7,#REF!))</f>
        <v>#REF!</v>
      </c>
      <c r="F56" s="796" t="e">
        <f aca="false">IF(B56="","",FREQUENCY(#REF!,D56))</f>
        <v>#REF!</v>
      </c>
      <c r="G56" s="797" t="e">
        <f aca="false">IF(B56="","",F56-F55)</f>
        <v>#REF!</v>
      </c>
      <c r="H56" s="777" t="e">
        <f aca="false">IF(B56="","",NORMDIST(E56,'graph (2)'!$E$10,'graph (2)'!$E$8,1)*'graph (2)'!$E$2)</f>
        <v>#REF!</v>
      </c>
      <c r="I56" s="777" t="e">
        <f aca="false">IF(B56="","",H56-H55)</f>
        <v>#REF!</v>
      </c>
    </row>
    <row r="57" customFormat="false" ht="12.75" hidden="false" customHeight="false" outlineLevel="0" collapsed="false">
      <c r="A57" s="788" t="n">
        <v>5</v>
      </c>
      <c r="B57" s="793" t="e">
        <f aca="false">IF(A57&lt;='graph (2)'!$E$3,A57,"")</f>
        <v>#REF!</v>
      </c>
      <c r="C57" s="794" t="e">
        <f aca="false">IF(B57="","",ROUND(E57-('graph (2)'!$E$7/2),#REF!+1))</f>
        <v>#REF!</v>
      </c>
      <c r="D57" s="794" t="e">
        <f aca="false">IF(C57="","",ROUND(E57+('graph (2)'!$E$7/2),#REF!+1))</f>
        <v>#REF!</v>
      </c>
      <c r="E57" s="795" t="e">
        <f aca="false">IF(B57="","",ROUND(E56+'graph (2)'!$E$7,#REF!))</f>
        <v>#REF!</v>
      </c>
      <c r="F57" s="796" t="e">
        <f aca="false">IF(B57="","",FREQUENCY(#REF!,D57))</f>
        <v>#REF!</v>
      </c>
      <c r="G57" s="797" t="e">
        <f aca="false">IF(B57="","",F57-F56)</f>
        <v>#REF!</v>
      </c>
      <c r="H57" s="777" t="e">
        <f aca="false">IF(B57="","",NORMDIST(E57,'graph (2)'!$E$10,'graph (2)'!$E$8,1)*'graph (2)'!$E$2)</f>
        <v>#REF!</v>
      </c>
      <c r="I57" s="777" t="e">
        <f aca="false">IF(B57="","",H57-H56)</f>
        <v>#REF!</v>
      </c>
    </row>
    <row r="58" customFormat="false" ht="12.75" hidden="false" customHeight="false" outlineLevel="0" collapsed="false">
      <c r="A58" s="788" t="n">
        <v>6</v>
      </c>
      <c r="B58" s="793" t="e">
        <f aca="false">IF(A58&lt;='graph (2)'!$E$3,A58,"")</f>
        <v>#REF!</v>
      </c>
      <c r="C58" s="794" t="e">
        <f aca="false">IF(B58="","",ROUND(E58-('graph (2)'!$E$7/2),#REF!+1))</f>
        <v>#REF!</v>
      </c>
      <c r="D58" s="794" t="e">
        <f aca="false">IF(C58="","",ROUND(E58+('graph (2)'!$E$7/2),#REF!+1))</f>
        <v>#REF!</v>
      </c>
      <c r="E58" s="795" t="e">
        <f aca="false">IF(B58="","",ROUND(E57+'graph (2)'!$E$7,#REF!))</f>
        <v>#REF!</v>
      </c>
      <c r="F58" s="796" t="e">
        <f aca="false">IF(B58="","",FREQUENCY(#REF!,D58))</f>
        <v>#REF!</v>
      </c>
      <c r="G58" s="797" t="e">
        <f aca="false">IF(B58="","",F58-F57)</f>
        <v>#REF!</v>
      </c>
      <c r="H58" s="321" t="e">
        <f aca="false">IF(B58="","",NORMDIST(E58,'graph (2)'!$E$10,'graph (2)'!$E$8,1)*'graph (2)'!$E$2)</f>
        <v>#REF!</v>
      </c>
      <c r="I58" s="321" t="e">
        <f aca="false">IF(B58="","",H58-H57)</f>
        <v>#REF!</v>
      </c>
    </row>
    <row r="59" customFormat="false" ht="12.75" hidden="false" customHeight="false" outlineLevel="0" collapsed="false">
      <c r="A59" s="788" t="n">
        <v>7</v>
      </c>
      <c r="B59" s="793" t="e">
        <f aca="false">IF(A59&lt;='graph (2)'!$E$3,A59,"")</f>
        <v>#REF!</v>
      </c>
      <c r="C59" s="794" t="e">
        <f aca="false">IF(B59="","",ROUND(E59-('graph (2)'!$E$7/2),#REF!+1))</f>
        <v>#REF!</v>
      </c>
      <c r="D59" s="794" t="e">
        <f aca="false">IF(C59="","",ROUND(E59+('graph (2)'!$E$7/2),#REF!+1))</f>
        <v>#REF!</v>
      </c>
      <c r="E59" s="795" t="e">
        <f aca="false">IF(B59="","",ROUND(E58+'graph (2)'!$E$7,#REF!))</f>
        <v>#REF!</v>
      </c>
      <c r="F59" s="796" t="e">
        <f aca="false">IF(B59="","",FREQUENCY(#REF!,D59))</f>
        <v>#REF!</v>
      </c>
      <c r="G59" s="797" t="e">
        <f aca="false">IF(B59="","",F59-F58)</f>
        <v>#REF!</v>
      </c>
      <c r="H59" s="321" t="e">
        <f aca="false">IF(B59="","",NORMDIST(E59,'graph (2)'!$E$10,'graph (2)'!$E$8,1)*'graph (2)'!$E$2)</f>
        <v>#REF!</v>
      </c>
      <c r="I59" s="321" t="e">
        <f aca="false">IF(B59="","",H59-H58)</f>
        <v>#REF!</v>
      </c>
    </row>
    <row r="60" customFormat="false" ht="12.75" hidden="false" customHeight="false" outlineLevel="0" collapsed="false">
      <c r="A60" s="788" t="n">
        <v>8</v>
      </c>
      <c r="B60" s="793" t="e">
        <f aca="false">IF(A60&lt;='graph (2)'!$E$3,A60,"")</f>
        <v>#REF!</v>
      </c>
      <c r="C60" s="794" t="e">
        <f aca="false">IF(B60="","",ROUND(E60-('graph (2)'!$E$7/2),#REF!+1))</f>
        <v>#REF!</v>
      </c>
      <c r="D60" s="794" t="e">
        <f aca="false">IF(C60="","",ROUND(E60+('graph (2)'!$E$7/2),#REF!+1))</f>
        <v>#REF!</v>
      </c>
      <c r="E60" s="795" t="e">
        <f aca="false">IF(B60="","",ROUND(E59+'graph (2)'!$E$7,#REF!))</f>
        <v>#REF!</v>
      </c>
      <c r="F60" s="796" t="e">
        <f aca="false">IF(B60="","",FREQUENCY(#REF!,D60))</f>
        <v>#REF!</v>
      </c>
      <c r="G60" s="797" t="e">
        <f aca="false">IF(B60="","",F60-F59)</f>
        <v>#REF!</v>
      </c>
      <c r="H60" s="321" t="e">
        <f aca="false">IF(B60="","",NORMDIST(E60,'graph (2)'!$E$10,'graph (2)'!$E$8,1)*'graph (2)'!$E$2)</f>
        <v>#REF!</v>
      </c>
      <c r="I60" s="321" t="e">
        <f aca="false">IF(B60="","",H60-H59)</f>
        <v>#REF!</v>
      </c>
    </row>
    <row r="61" customFormat="false" ht="12.75" hidden="false" customHeight="false" outlineLevel="0" collapsed="false">
      <c r="A61" s="788" t="n">
        <v>9</v>
      </c>
      <c r="B61" s="793" t="e">
        <f aca="false">IF(A61&lt;='graph (2)'!$E$3,A61,"")</f>
        <v>#REF!</v>
      </c>
      <c r="C61" s="794" t="e">
        <f aca="false">IF(B61="","",ROUND(E61-('graph (2)'!$E$7/2),#REF!+1))</f>
        <v>#REF!</v>
      </c>
      <c r="D61" s="794" t="e">
        <f aca="false">IF(C61="","",ROUND(E61+('graph (2)'!$E$7/2),#REF!+1))</f>
        <v>#REF!</v>
      </c>
      <c r="E61" s="795" t="e">
        <f aca="false">IF(B61="","",ROUND(E60+'graph (2)'!$E$7,#REF!))</f>
        <v>#REF!</v>
      </c>
      <c r="F61" s="796" t="e">
        <f aca="false">IF(B61="","",FREQUENCY(#REF!,D61))</f>
        <v>#REF!</v>
      </c>
      <c r="G61" s="797" t="e">
        <f aca="false">IF(B61="","",F61-F60)</f>
        <v>#REF!</v>
      </c>
      <c r="H61" s="321" t="e">
        <f aca="false">IF(B61="","",NORMDIST(E61,'graph (2)'!$E$10,'graph (2)'!$E$8,1)*'graph (2)'!$E$2)</f>
        <v>#REF!</v>
      </c>
      <c r="I61" s="321" t="e">
        <f aca="false">IF(B61="","",H61-H60)</f>
        <v>#REF!</v>
      </c>
    </row>
    <row r="62" customFormat="false" ht="12.75" hidden="false" customHeight="false" outlineLevel="0" collapsed="false">
      <c r="A62" s="788" t="n">
        <v>10</v>
      </c>
      <c r="B62" s="793" t="e">
        <f aca="false">IF(A62&lt;='graph (2)'!$E$3,A62,"")</f>
        <v>#REF!</v>
      </c>
      <c r="C62" s="794" t="e">
        <f aca="false">IF(B62="","",ROUND(E62-('graph (2)'!$E$7/2),#REF!+1))</f>
        <v>#REF!</v>
      </c>
      <c r="D62" s="794" t="e">
        <f aca="false">IF(C62="","",ROUND(E62+('graph (2)'!$E$7/2),#REF!+1))</f>
        <v>#REF!</v>
      </c>
      <c r="E62" s="795" t="e">
        <f aca="false">IF(B62="","",ROUND(E61+'graph (2)'!$E$7,#REF!))</f>
        <v>#REF!</v>
      </c>
      <c r="F62" s="796" t="e">
        <f aca="false">IF(B62="","",FREQUENCY(#REF!,D62))</f>
        <v>#REF!</v>
      </c>
      <c r="G62" s="797" t="e">
        <f aca="false">IF(B62="","",F62-F61)</f>
        <v>#REF!</v>
      </c>
      <c r="H62" s="321" t="e">
        <f aca="false">IF(B62="","",NORMDIST(E62,'graph (2)'!$E$10,'graph (2)'!$E$8,1)*'graph (2)'!$E$2)</f>
        <v>#REF!</v>
      </c>
      <c r="I62" s="321" t="e">
        <f aca="false">IF(B62="","",H62-H61)</f>
        <v>#REF!</v>
      </c>
    </row>
    <row r="63" customFormat="false" ht="12.75" hidden="false" customHeight="false" outlineLevel="0" collapsed="false">
      <c r="A63" s="788" t="n">
        <v>11</v>
      </c>
      <c r="B63" s="793" t="e">
        <f aca="false">IF(A63&lt;='graph (2)'!$E$3,A63,"")</f>
        <v>#REF!</v>
      </c>
      <c r="C63" s="794" t="e">
        <f aca="false">IF(B63="","",ROUND(E63-('graph (2)'!$E$7/2),#REF!+1))</f>
        <v>#REF!</v>
      </c>
      <c r="D63" s="794" t="e">
        <f aca="false">IF(C63="","",ROUND(E63+('graph (2)'!$E$7/2),#REF!+1))</f>
        <v>#REF!</v>
      </c>
      <c r="E63" s="795" t="e">
        <f aca="false">IF(B63="","",ROUND(E62+'graph (2)'!$E$7,#REF!))</f>
        <v>#REF!</v>
      </c>
      <c r="F63" s="796" t="e">
        <f aca="false">IF(B63="","",FREQUENCY(#REF!,D63))</f>
        <v>#REF!</v>
      </c>
      <c r="G63" s="797" t="e">
        <f aca="false">IF(B63="","",F63-F62)</f>
        <v>#REF!</v>
      </c>
      <c r="H63" s="321" t="e">
        <f aca="false">IF(B63="","",NORMDIST(E63,'graph (2)'!$E$10,'graph (2)'!$E$8,1)*'graph (2)'!$E$2)</f>
        <v>#REF!</v>
      </c>
      <c r="I63" s="321" t="e">
        <f aca="false">IF(B63="","",H63-H62)</f>
        <v>#REF!</v>
      </c>
    </row>
    <row r="64" customFormat="false" ht="12.75" hidden="false" customHeight="false" outlineLevel="0" collapsed="false">
      <c r="A64" s="788" t="n">
        <v>12</v>
      </c>
      <c r="B64" s="793" t="e">
        <f aca="false">IF(A64&lt;='graph (2)'!$E$3,A64,"")</f>
        <v>#REF!</v>
      </c>
      <c r="C64" s="794" t="e">
        <f aca="false">IF(B64="","",ROUND(E64-('graph (2)'!$E$7/2),#REF!+1))</f>
        <v>#REF!</v>
      </c>
      <c r="D64" s="794" t="e">
        <f aca="false">IF(C64="","",ROUND(E64+('graph (2)'!$E$7/2),#REF!+1))</f>
        <v>#REF!</v>
      </c>
      <c r="E64" s="795" t="e">
        <f aca="false">IF(B64="","",ROUND(E63+'graph (2)'!$E$7,#REF!))</f>
        <v>#REF!</v>
      </c>
      <c r="F64" s="796" t="e">
        <f aca="false">IF(B64="","",FREQUENCY(#REF!,D64))</f>
        <v>#REF!</v>
      </c>
      <c r="G64" s="797" t="e">
        <f aca="false">IF(B64="","",F64-F63)</f>
        <v>#REF!</v>
      </c>
      <c r="H64" s="321" t="e">
        <f aca="false">IF(B64="","",NORMDIST(E64,'graph (2)'!$E$10,'graph (2)'!$E$8,1)*'graph (2)'!$E$2)</f>
        <v>#REF!</v>
      </c>
      <c r="I64" s="321" t="e">
        <f aca="false">IF(B64="","",H64-H63)</f>
        <v>#REF!</v>
      </c>
    </row>
    <row r="65" customFormat="false" ht="12.75" hidden="false" customHeight="false" outlineLevel="0" collapsed="false">
      <c r="A65" s="788" t="n">
        <v>13</v>
      </c>
      <c r="B65" s="793" t="e">
        <f aca="false">IF(A65&lt;='graph (2)'!$E$3,A65,"")</f>
        <v>#REF!</v>
      </c>
      <c r="C65" s="794" t="e">
        <f aca="false">IF(B65="","",ROUND(E65-('graph (2)'!$E$7/2),#REF!+1))</f>
        <v>#REF!</v>
      </c>
      <c r="D65" s="794" t="e">
        <f aca="false">IF(C65="","",ROUND(E65+('graph (2)'!$E$7/2),#REF!+1))</f>
        <v>#REF!</v>
      </c>
      <c r="E65" s="795" t="e">
        <f aca="false">IF(B65="","",ROUND(E64+'graph (2)'!$E$7,#REF!))</f>
        <v>#REF!</v>
      </c>
      <c r="F65" s="796" t="e">
        <f aca="false">IF(B65="","",FREQUENCY(#REF!,D65))</f>
        <v>#REF!</v>
      </c>
      <c r="G65" s="797" t="e">
        <f aca="false">IF(B65="","",F65-F64)</f>
        <v>#REF!</v>
      </c>
      <c r="H65" s="321" t="e">
        <f aca="false">IF(B65="","",NORMDIST(E65,'graph (2)'!$E$10,'graph (2)'!$E$8,1)*'graph (2)'!$E$2)</f>
        <v>#REF!</v>
      </c>
      <c r="I65" s="321" t="e">
        <f aca="false">IF(B65="","",H65-H64)</f>
        <v>#REF!</v>
      </c>
    </row>
    <row r="66" customFormat="false" ht="12.75" hidden="false" customHeight="false" outlineLevel="0" collapsed="false">
      <c r="A66" s="788" t="n">
        <v>14</v>
      </c>
      <c r="B66" s="793" t="e">
        <f aca="false">IF(A66&lt;='graph (2)'!$E$3,A66,"")</f>
        <v>#REF!</v>
      </c>
      <c r="C66" s="794" t="e">
        <f aca="false">IF(B66="","",ROUND(E66-('graph (2)'!$E$7/2),#REF!+1))</f>
        <v>#REF!</v>
      </c>
      <c r="D66" s="794" t="e">
        <f aca="false">IF(C66="","",ROUND(E66+('graph (2)'!$E$7/2),#REF!+1))</f>
        <v>#REF!</v>
      </c>
      <c r="E66" s="795" t="e">
        <f aca="false">IF(B66="","",ROUND(E65+'graph (2)'!$E$7,#REF!))</f>
        <v>#REF!</v>
      </c>
      <c r="F66" s="796" t="e">
        <f aca="false">IF(B66="","",FREQUENCY(#REF!,D66))</f>
        <v>#REF!</v>
      </c>
      <c r="G66" s="797" t="e">
        <f aca="false">IF(B66="","",F66-F65)</f>
        <v>#REF!</v>
      </c>
      <c r="H66" s="321" t="e">
        <f aca="false">IF(B66="","",NORMDIST(E66,'graph (2)'!$E$10,'graph (2)'!$E$8,1)*'graph (2)'!$E$2)</f>
        <v>#REF!</v>
      </c>
      <c r="I66" s="321" t="e">
        <f aca="false">IF(B66="","",H66-H65)</f>
        <v>#REF!</v>
      </c>
    </row>
    <row r="67" customFormat="false" ht="12.75" hidden="false" customHeight="false" outlineLevel="0" collapsed="false">
      <c r="A67" s="788" t="n">
        <v>15</v>
      </c>
      <c r="B67" s="793" t="e">
        <f aca="false">IF(A67&lt;='graph (2)'!$E$3,A67,"")</f>
        <v>#REF!</v>
      </c>
      <c r="C67" s="794" t="e">
        <f aca="false">IF(B67="","",ROUND(E67-('graph (2)'!$E$7/2),#REF!+1))</f>
        <v>#REF!</v>
      </c>
      <c r="D67" s="794" t="e">
        <f aca="false">IF(C67="","",ROUND(E67+('graph (2)'!$E$7/2),#REF!+1))</f>
        <v>#REF!</v>
      </c>
      <c r="E67" s="795" t="e">
        <f aca="false">IF(B67="","",ROUND(E66+'graph (2)'!$E$7,#REF!))</f>
        <v>#REF!</v>
      </c>
      <c r="F67" s="796" t="e">
        <f aca="false">IF(B67="","",FREQUENCY(#REF!,D67))</f>
        <v>#REF!</v>
      </c>
      <c r="G67" s="797" t="e">
        <f aca="false">IF(B67="","",F67-F66)</f>
        <v>#REF!</v>
      </c>
      <c r="H67" s="321" t="e">
        <f aca="false">IF(B67="","",NORMDIST(E67,'graph (2)'!$E$10,'graph (2)'!$E$8,1)*'graph (2)'!$E$2)</f>
        <v>#REF!</v>
      </c>
      <c r="I67" s="321" t="e">
        <f aca="false">IF(B67="","",H67-H66)</f>
        <v>#REF!</v>
      </c>
    </row>
    <row r="68" customFormat="false" ht="12.75" hidden="false" customHeight="false" outlineLevel="0" collapsed="false">
      <c r="A68" s="788" t="n">
        <v>16</v>
      </c>
      <c r="B68" s="793" t="e">
        <f aca="false">IF(A68&lt;='graph (2)'!$E$3,A68,"")</f>
        <v>#REF!</v>
      </c>
      <c r="C68" s="794" t="e">
        <f aca="false">IF(B68="","",ROUND(E68-('graph (2)'!$E$7/2),#REF!+1))</f>
        <v>#REF!</v>
      </c>
      <c r="D68" s="794" t="e">
        <f aca="false">IF(C68="","",ROUND(E68+('graph (2)'!$E$7/2),#REF!+1))</f>
        <v>#REF!</v>
      </c>
      <c r="E68" s="795" t="e">
        <f aca="false">IF(B68="","",ROUND(E67+'graph (2)'!$E$7,#REF!))</f>
        <v>#REF!</v>
      </c>
      <c r="F68" s="796" t="e">
        <f aca="false">IF(B68="","",FREQUENCY(#REF!,D68))</f>
        <v>#REF!</v>
      </c>
      <c r="G68" s="797" t="e">
        <f aca="false">IF(B68="","",F68-F67)</f>
        <v>#REF!</v>
      </c>
      <c r="H68" s="321" t="e">
        <f aca="false">IF(B68="","",NORMDIST(E68,'graph (2)'!$E$10,'graph (2)'!$E$8,1)*'graph (2)'!$E$2)</f>
        <v>#REF!</v>
      </c>
      <c r="I68" s="321" t="e">
        <f aca="false">IF(B68="","",H68-H67)</f>
        <v>#REF!</v>
      </c>
    </row>
    <row r="69" customFormat="false" ht="12.75" hidden="false" customHeight="false" outlineLevel="0" collapsed="false">
      <c r="A69" s="788" t="n">
        <v>17</v>
      </c>
      <c r="B69" s="793" t="e">
        <f aca="false">IF(A69&lt;='graph (2)'!$E$3,A69,"")</f>
        <v>#REF!</v>
      </c>
      <c r="C69" s="794" t="e">
        <f aca="false">IF(B69="","",ROUND(E69-('graph (2)'!$E$7/2),#REF!+1))</f>
        <v>#REF!</v>
      </c>
      <c r="D69" s="794" t="e">
        <f aca="false">IF(C69="","",ROUND(E69+('graph (2)'!$E$7/2),#REF!+1))</f>
        <v>#REF!</v>
      </c>
      <c r="E69" s="795" t="e">
        <f aca="false">IF(B69="","",ROUND(E68+'graph (2)'!$E$7,#REF!))</f>
        <v>#REF!</v>
      </c>
      <c r="F69" s="796" t="e">
        <f aca="false">IF(B69="","",FREQUENCY(#REF!,D69))</f>
        <v>#REF!</v>
      </c>
      <c r="G69" s="797" t="e">
        <f aca="false">IF(B69="","",F69-F68)</f>
        <v>#REF!</v>
      </c>
      <c r="H69" s="321" t="e">
        <f aca="false">IF(B69="","",NORMDIST(E69,'graph (2)'!$E$10,'graph (2)'!$E$8,1)*'graph (2)'!$E$2)</f>
        <v>#REF!</v>
      </c>
      <c r="I69" s="321" t="e">
        <f aca="false">IF(B69="","",H69-H68)</f>
        <v>#REF!</v>
      </c>
    </row>
    <row r="70" customFormat="false" ht="12.75" hidden="false" customHeight="false" outlineLevel="0" collapsed="false">
      <c r="A70" s="788" t="n">
        <v>18</v>
      </c>
      <c r="B70" s="793" t="e">
        <f aca="false">IF(A70&lt;='graph (2)'!$E$3,A70,"")</f>
        <v>#REF!</v>
      </c>
      <c r="C70" s="794" t="e">
        <f aca="false">IF(B70="","",ROUND(E70-('graph (2)'!$E$7/2),#REF!+1))</f>
        <v>#REF!</v>
      </c>
      <c r="D70" s="794" t="e">
        <f aca="false">IF(C70="","",ROUND(E70+('graph (2)'!$E$7/2),#REF!+1))</f>
        <v>#REF!</v>
      </c>
      <c r="E70" s="795" t="e">
        <f aca="false">IF(B70="","",ROUND(E69+'graph (2)'!$E$7,#REF!))</f>
        <v>#REF!</v>
      </c>
      <c r="F70" s="796" t="e">
        <f aca="false">IF(B70="","",FREQUENCY(#REF!,D70))</f>
        <v>#REF!</v>
      </c>
      <c r="G70" s="797" t="e">
        <f aca="false">IF(B70="","",F70-F69)</f>
        <v>#REF!</v>
      </c>
      <c r="H70" s="321" t="e">
        <f aca="false">IF(B70="","",NORMDIST(E70,'graph (2)'!$E$10,'graph (2)'!$E$8,1)*'graph (2)'!$E$2)</f>
        <v>#REF!</v>
      </c>
      <c r="I70" s="321" t="e">
        <f aca="false">IF(B70="","",H70-H69)</f>
        <v>#REF!</v>
      </c>
    </row>
    <row r="71" customFormat="false" ht="12.75" hidden="false" customHeight="false" outlineLevel="0" collapsed="false">
      <c r="A71" s="788" t="n">
        <v>19</v>
      </c>
      <c r="B71" s="793" t="e">
        <f aca="false">IF(A71&lt;='graph (2)'!$E$3,A71,"")</f>
        <v>#REF!</v>
      </c>
      <c r="C71" s="794" t="e">
        <f aca="false">IF(B71="","",ROUND(E71-('graph (2)'!$E$7/2),#REF!+1))</f>
        <v>#REF!</v>
      </c>
      <c r="D71" s="794" t="e">
        <f aca="false">IF(C71="","",ROUND(E71+('graph (2)'!$E$7/2),#REF!+1))</f>
        <v>#REF!</v>
      </c>
      <c r="E71" s="795" t="e">
        <f aca="false">IF(B71="","",ROUND(E70+'graph (2)'!$E$7,#REF!))</f>
        <v>#REF!</v>
      </c>
      <c r="F71" s="796" t="e">
        <f aca="false">IF(B71="","",FREQUENCY(#REF!,D71))</f>
        <v>#REF!</v>
      </c>
      <c r="G71" s="797" t="e">
        <f aca="false">IF(B71="","",F71-F70)</f>
        <v>#REF!</v>
      </c>
      <c r="H71" s="321" t="e">
        <f aca="false">IF(B71="","",NORMDIST(E71,'graph (2)'!$E$10,'graph (2)'!$E$8,1)*'graph (2)'!$E$2)</f>
        <v>#REF!</v>
      </c>
      <c r="I71" s="321" t="e">
        <f aca="false">IF(B71="","",H71-H70)</f>
        <v>#REF!</v>
      </c>
    </row>
    <row r="72" customFormat="false" ht="12.75" hidden="false" customHeight="false" outlineLevel="0" collapsed="false">
      <c r="A72" s="788" t="n">
        <v>20</v>
      </c>
      <c r="B72" s="793" t="e">
        <f aca="false">IF(A72&lt;='graph (2)'!$E$3,A72,"")</f>
        <v>#REF!</v>
      </c>
      <c r="C72" s="794" t="e">
        <f aca="false">IF(B72="","",ROUND(E72-('graph (2)'!$E$7/2),#REF!+1))</f>
        <v>#REF!</v>
      </c>
      <c r="D72" s="794" t="e">
        <f aca="false">IF(C72="","",ROUND(E72+('graph (2)'!$E$7/2),#REF!+1))</f>
        <v>#REF!</v>
      </c>
      <c r="E72" s="795" t="e">
        <f aca="false">IF(B72="","",ROUND(E71+'graph (2)'!$E$7,#REF!))</f>
        <v>#REF!</v>
      </c>
      <c r="F72" s="796" t="e">
        <f aca="false">IF(B72="","",FREQUENCY(#REF!,D72))</f>
        <v>#REF!</v>
      </c>
      <c r="G72" s="797" t="e">
        <f aca="false">IF(B72="","",F72-F71)</f>
        <v>#REF!</v>
      </c>
      <c r="H72" s="321" t="e">
        <f aca="false">IF(B72="","",NORMDIST(E72,'graph (2)'!$E$10,'graph (2)'!$E$8,1)*'graph (2)'!$E$2)</f>
        <v>#REF!</v>
      </c>
      <c r="I72" s="321" t="e">
        <f aca="false">IF(B72="","",H72-H71)</f>
        <v>#REF!</v>
      </c>
    </row>
    <row r="73" customFormat="false" ht="12.75" hidden="false" customHeight="false" outlineLevel="0" collapsed="false">
      <c r="A73" s="788" t="n">
        <v>21</v>
      </c>
      <c r="B73" s="793" t="e">
        <f aca="false">IF(A73&lt;='graph (2)'!$E$3,A73,"")</f>
        <v>#REF!</v>
      </c>
      <c r="C73" s="794" t="e">
        <f aca="false">IF(B73="","",ROUND(E73-('graph (2)'!$E$7/2),#REF!+1))</f>
        <v>#REF!</v>
      </c>
      <c r="D73" s="794" t="e">
        <f aca="false">IF(C73="","",ROUND(E73+('graph (2)'!$E$7/2),#REF!+1))</f>
        <v>#REF!</v>
      </c>
      <c r="E73" s="795" t="e">
        <f aca="false">IF(B73="","",ROUND(E72+'graph (2)'!$E$7,#REF!))</f>
        <v>#REF!</v>
      </c>
      <c r="F73" s="796" t="e">
        <f aca="false">IF(B73="","",FREQUENCY(#REF!,D73))</f>
        <v>#REF!</v>
      </c>
      <c r="G73" s="797" t="e">
        <f aca="false">IF(B73="","",F73-F72)</f>
        <v>#REF!</v>
      </c>
      <c r="H73" s="321" t="e">
        <f aca="false">IF(B73="","",NORMDIST(E73,'graph (2)'!$E$10,'graph (2)'!$E$8,1)*'graph (2)'!$E$2)</f>
        <v>#REF!</v>
      </c>
      <c r="I73" s="321" t="e">
        <f aca="false">IF(B73="","",H73-H72)</f>
        <v>#REF!</v>
      </c>
    </row>
    <row r="74" customFormat="false" ht="12.75" hidden="false" customHeight="false" outlineLevel="0" collapsed="false">
      <c r="A74" s="788" t="n">
        <v>22</v>
      </c>
      <c r="B74" s="793" t="e">
        <f aca="false">IF(A74&lt;='graph (2)'!$E$3,A74,"")</f>
        <v>#REF!</v>
      </c>
      <c r="C74" s="794" t="e">
        <f aca="false">IF(B74="","",ROUND(E74-('graph (2)'!$E$7/2),#REF!+1))</f>
        <v>#REF!</v>
      </c>
      <c r="D74" s="794" t="e">
        <f aca="false">IF(C74="","",ROUND(E74+('graph (2)'!$E$7/2),#REF!+1))</f>
        <v>#REF!</v>
      </c>
      <c r="E74" s="795" t="e">
        <f aca="false">IF(B74="","",ROUND(E73+'graph (2)'!$E$7,#REF!))</f>
        <v>#REF!</v>
      </c>
      <c r="F74" s="796" t="e">
        <f aca="false">IF(B74="","",FREQUENCY(#REF!,D74))</f>
        <v>#REF!</v>
      </c>
      <c r="G74" s="797" t="e">
        <f aca="false">IF(B74="","",F74-F73)</f>
        <v>#REF!</v>
      </c>
      <c r="H74" s="321" t="e">
        <f aca="false">IF(B74="","",NORMDIST(E74,'graph (2)'!$E$10,'graph (2)'!$E$8,1)*'graph (2)'!$E$2)</f>
        <v>#REF!</v>
      </c>
      <c r="I74" s="321" t="e">
        <f aca="false">IF(B74="","",H74-H73)</f>
        <v>#REF!</v>
      </c>
    </row>
    <row r="75" customFormat="false" ht="12.75" hidden="false" customHeight="false" outlineLevel="0" collapsed="false">
      <c r="A75" s="788" t="n">
        <v>23</v>
      </c>
      <c r="B75" s="793" t="e">
        <f aca="false">IF(A75&lt;='graph (2)'!$E$3,A75,"")</f>
        <v>#REF!</v>
      </c>
      <c r="C75" s="794" t="e">
        <f aca="false">IF(B75="","",ROUND(E75-('graph (2)'!$E$7/2),#REF!+1))</f>
        <v>#REF!</v>
      </c>
      <c r="D75" s="794" t="e">
        <f aca="false">IF(C75="","",ROUND(E75+('graph (2)'!$E$7/2),#REF!+1))</f>
        <v>#REF!</v>
      </c>
      <c r="E75" s="795" t="e">
        <f aca="false">IF(B75="","",ROUND(E74+'graph (2)'!$E$7,#REF!))</f>
        <v>#REF!</v>
      </c>
      <c r="F75" s="796" t="e">
        <f aca="false">IF(B75="","",FREQUENCY(#REF!,D75))</f>
        <v>#REF!</v>
      </c>
      <c r="G75" s="797" t="e">
        <f aca="false">IF(B75="","",F75-F74)</f>
        <v>#REF!</v>
      </c>
      <c r="H75" s="321" t="e">
        <f aca="false">IF(B75="","",NORMDIST(E75,'graph (2)'!$E$10,'graph (2)'!$E$8,1)*'graph (2)'!$E$2)</f>
        <v>#REF!</v>
      </c>
      <c r="I75" s="321" t="e">
        <f aca="false">IF(B75="","",H75-H74)</f>
        <v>#REF!</v>
      </c>
    </row>
    <row r="76" customFormat="false" ht="12.75" hidden="false" customHeight="false" outlineLevel="0" collapsed="false">
      <c r="A76" s="788" t="n">
        <v>24</v>
      </c>
      <c r="B76" s="793" t="e">
        <f aca="false">IF(A76&lt;='graph (2)'!$E$3,A76,"")</f>
        <v>#REF!</v>
      </c>
      <c r="C76" s="794" t="e">
        <f aca="false">IF(B76="","",ROUND(E76-('graph (2)'!$E$7/2),#REF!+1))</f>
        <v>#REF!</v>
      </c>
      <c r="D76" s="794" t="e">
        <f aca="false">IF(C76="","",ROUND(E76+('graph (2)'!$E$7/2),#REF!+1))</f>
        <v>#REF!</v>
      </c>
      <c r="E76" s="795" t="e">
        <f aca="false">IF(B76="","",ROUND(E75+'graph (2)'!$E$7,#REF!))</f>
        <v>#REF!</v>
      </c>
      <c r="F76" s="796" t="e">
        <f aca="false">IF(B76="","",FREQUENCY(#REF!,D76))</f>
        <v>#REF!</v>
      </c>
      <c r="G76" s="797" t="e">
        <f aca="false">IF(B76="","",F76-F75)</f>
        <v>#REF!</v>
      </c>
      <c r="H76" s="321" t="e">
        <f aca="false">IF(B76="","",NORMDIST(E76,'graph (2)'!$E$10,'graph (2)'!$E$8,1)*'graph (2)'!$E$2)</f>
        <v>#REF!</v>
      </c>
      <c r="I76" s="321" t="e">
        <f aca="false">IF(B76="","",H76-H75)</f>
        <v>#REF!</v>
      </c>
    </row>
    <row r="77" customFormat="false" ht="12.75" hidden="false" customHeight="false" outlineLevel="0" collapsed="false">
      <c r="A77" s="798" t="n">
        <v>25</v>
      </c>
      <c r="B77" s="799" t="e">
        <f aca="false">IF(A77&lt;='graph (2)'!$E$3,A77,"")</f>
        <v>#REF!</v>
      </c>
      <c r="C77" s="800" t="e">
        <f aca="false">IF(B77="","",ROUND(E77-('graph (2)'!$E$7/2),#REF!+1))</f>
        <v>#REF!</v>
      </c>
      <c r="D77" s="800" t="e">
        <f aca="false">IF(C77="","",ROUND(E77+('graph (2)'!$E$7/2),#REF!+1))</f>
        <v>#REF!</v>
      </c>
      <c r="E77" s="801" t="e">
        <f aca="false">IF(B77="","",ROUND(E76+'graph (2)'!$E$7,#REF!))</f>
        <v>#REF!</v>
      </c>
      <c r="F77" s="802" t="e">
        <f aca="false">IF(B77="","",FREQUENCY(#REF!,D77))</f>
        <v>#REF!</v>
      </c>
      <c r="G77" s="803" t="e">
        <f aca="false">IF(B77="","",F77-F76)</f>
        <v>#REF!</v>
      </c>
      <c r="H77" s="321" t="e">
        <f aca="false">IF(B77="","",NORMDIST(E77,'graph (2)'!$E$10,'graph (2)'!$E$8,1)*'graph (2)'!$E$2)</f>
        <v>#REF!</v>
      </c>
      <c r="I77" s="321" t="e">
        <f aca="false">IF(B77="","",H77-H76)</f>
        <v>#REF!</v>
      </c>
    </row>
    <row r="79" customFormat="false" ht="12.75" hidden="false" customHeight="false" outlineLevel="0" collapsed="false">
      <c r="E79" s="765"/>
    </row>
    <row r="80" customFormat="false" ht="12.75" hidden="false" customHeight="false" outlineLevel="0" collapsed="false">
      <c r="E80" s="549"/>
      <c r="G80" s="804"/>
    </row>
    <row r="81" customFormat="false" ht="12.75" hidden="false" customHeight="false" outlineLevel="0" collapsed="false">
      <c r="B81" s="735" t="e">
        <f aca="false">IF('graph (2)'!$E$2=0,"",'graph (2)'!$E$26)</f>
        <v>#REF!</v>
      </c>
      <c r="C81" s="805" t="e">
        <f aca="false">IF('graph (2)'!$E$2=0,20,IF(SUM(K81+L81=0),NA(),0.25))</f>
        <v>#REF!</v>
      </c>
      <c r="D81" s="321" t="e">
        <f aca="false">IF('graph (2)'!$E$2=0,20,IF(AND(B81&lt;'graph (2)'!$E$10+'graph (2)'!$E$32,B81&gt;'graph (2)'!$E$10-'graph (2)'!$E$32),0.25,NA()))</f>
        <v>#REF!</v>
      </c>
      <c r="K81" s="806" t="e">
        <f aca="false">IF('graph (2)'!$E$20=0,0,IF('graph (2)'!$E$2=0,20,IF(AND(B81&lt;'graph (2)'!$E$20+'graph (2)'!$E$32,B81&gt;'graph (2)'!$E$20-'graph (2)'!$E$32),0.25,0)))</f>
        <v>#REF!</v>
      </c>
      <c r="L81" s="806" t="e">
        <f aca="false">IF('graph (2)'!$E$22=0,0,IF('graph (2)'!$E$2=0,20,IF(AND(B81&gt;'graph (2)'!$E$22-'graph (2)'!$E$32,B81&lt;'graph (2)'!$E$22+'graph (2)'!$E$32),0.25,0)))</f>
        <v>#REF!</v>
      </c>
    </row>
    <row r="82" customFormat="false" ht="12.75" hidden="false" customHeight="false" outlineLevel="0" collapsed="false">
      <c r="B82" s="735" t="e">
        <f aca="false">IF('graph (2)'!$E$2=0,"",B81+'graph (2)'!$E$32)</f>
        <v>#REF!</v>
      </c>
      <c r="C82" s="805" t="e">
        <f aca="false">IF('graph (2)'!$E$2=0,20,IF(SUM(K82+L82=0),NA(),0.25))</f>
        <v>#REF!</v>
      </c>
      <c r="D82" s="321" t="e">
        <f aca="false">IF('graph (2)'!$E$2=0,20,IF(AND(B82&lt;'graph (2)'!$E$10+'graph (2)'!$E$32,B82&gt;'graph (2)'!$E$10-'graph (2)'!$E$32),0.25,NA()))</f>
        <v>#REF!</v>
      </c>
      <c r="K82" s="806" t="e">
        <f aca="false">IF('graph (2)'!$E$20=0,0,IF('graph (2)'!$E$2=0,20,IF(AND(B82&lt;'graph (2)'!$E$20+'graph (2)'!$E$32,B82&gt;'graph (2)'!$E$20-'graph (2)'!$E$32),0.25,0)))</f>
        <v>#REF!</v>
      </c>
      <c r="L82" s="806" t="e">
        <f aca="false">IF('graph (2)'!$E$22=0,0,IF('graph (2)'!$E$2=0,20,IF(AND(B82&gt;'graph (2)'!$E$22-'graph (2)'!$E$32,B82&lt;'graph (2)'!$E$22+'graph (2)'!$E$32),0.25,0)))</f>
        <v>#REF!</v>
      </c>
    </row>
    <row r="83" customFormat="false" ht="12.75" hidden="false" customHeight="false" outlineLevel="0" collapsed="false">
      <c r="B83" s="735" t="e">
        <f aca="false">IF('graph (2)'!$E$2=0,"",B82+'graph (2)'!$E$32)</f>
        <v>#REF!</v>
      </c>
      <c r="C83" s="805" t="e">
        <f aca="false">IF('graph (2)'!$E$2=0,20,IF(SUM(K83+L83=0),NA(),0.25))</f>
        <v>#REF!</v>
      </c>
      <c r="D83" s="321" t="e">
        <f aca="false">IF('graph (2)'!$E$2=0,20,IF(AND(B83&lt;'graph (2)'!$E$10+'graph (2)'!$E$32,B83&gt;'graph (2)'!$E$10-'graph (2)'!$E$32),0.25,NA()))</f>
        <v>#REF!</v>
      </c>
      <c r="K83" s="806" t="e">
        <f aca="false">IF('graph (2)'!$E$20=0,0,IF('graph (2)'!$E$2=0,20,IF(AND(B83&lt;'graph (2)'!$E$20+'graph (2)'!$E$32,B83&gt;'graph (2)'!$E$20-'graph (2)'!$E$32),0.25,0)))</f>
        <v>#REF!</v>
      </c>
      <c r="L83" s="806" t="e">
        <f aca="false">IF('graph (2)'!$E$22=0,0,IF('graph (2)'!$E$2=0,20,IF(AND(B83&gt;'graph (2)'!$E$22-'graph (2)'!$E$32,B83&lt;'graph (2)'!$E$22+'graph (2)'!$E$32),0.25,0)))</f>
        <v>#REF!</v>
      </c>
    </row>
    <row r="84" customFormat="false" ht="12.75" hidden="false" customHeight="false" outlineLevel="0" collapsed="false">
      <c r="B84" s="735" t="e">
        <f aca="false">IF('graph (2)'!$E$2=0,"",B83+'graph (2)'!$E$32)</f>
        <v>#REF!</v>
      </c>
      <c r="C84" s="805" t="e">
        <f aca="false">IF('graph (2)'!$E$2=0,20,IF(SUM(K84+L84=0),NA(),0.25))</f>
        <v>#REF!</v>
      </c>
      <c r="D84" s="321" t="e">
        <f aca="false">IF('graph (2)'!$E$2=0,20,IF(AND(B84&lt;'graph (2)'!$E$10+'graph (2)'!$E$32,B84&gt;'graph (2)'!$E$10-'graph (2)'!$E$32),0.25,NA()))</f>
        <v>#REF!</v>
      </c>
      <c r="K84" s="806" t="e">
        <f aca="false">IF('graph (2)'!$E$20=0,0,IF('graph (2)'!$E$2=0,20,IF(AND(B84&lt;'graph (2)'!$E$20+'graph (2)'!$E$32,B84&gt;'graph (2)'!$E$20-'graph (2)'!$E$32),0.25,0)))</f>
        <v>#REF!</v>
      </c>
      <c r="L84" s="806" t="e">
        <f aca="false">IF('graph (2)'!$E$22=0,0,IF('graph (2)'!$E$2=0,20,IF(AND(B84&gt;'graph (2)'!$E$22-'graph (2)'!$E$32,B84&lt;'graph (2)'!$E$22+'graph (2)'!$E$32),0.25,0)))</f>
        <v>#REF!</v>
      </c>
    </row>
    <row r="85" customFormat="false" ht="12.75" hidden="false" customHeight="false" outlineLevel="0" collapsed="false">
      <c r="B85" s="735" t="e">
        <f aca="false">IF('graph (2)'!$E$2=0,"",B84+'graph (2)'!$E$32)</f>
        <v>#REF!</v>
      </c>
      <c r="C85" s="805" t="e">
        <f aca="false">IF('graph (2)'!$E$2=0,20,IF(SUM(K85+L85=0),NA(),0.25))</f>
        <v>#REF!</v>
      </c>
      <c r="D85" s="321" t="e">
        <f aca="false">IF('graph (2)'!$E$2=0,20,IF(AND(B85&lt;'graph (2)'!$E$10+'graph (2)'!$E$32,B85&gt;'graph (2)'!$E$10-'graph (2)'!$E$32),0.25,NA()))</f>
        <v>#REF!</v>
      </c>
      <c r="K85" s="806" t="e">
        <f aca="false">IF('graph (2)'!$E$20=0,0,IF('graph (2)'!$E$2=0,20,IF(AND(B85&lt;'graph (2)'!$E$20+'graph (2)'!$E$32,B85&gt;'graph (2)'!$E$20-'graph (2)'!$E$32),0.25,0)))</f>
        <v>#REF!</v>
      </c>
      <c r="L85" s="806" t="e">
        <f aca="false">IF('graph (2)'!$E$22=0,0,IF('graph (2)'!$E$2=0,20,IF(AND(B85&gt;'graph (2)'!$E$22-'graph (2)'!$E$32,B85&lt;'graph (2)'!$E$22+'graph (2)'!$E$32),0.25,0)))</f>
        <v>#REF!</v>
      </c>
    </row>
    <row r="86" customFormat="false" ht="12.75" hidden="false" customHeight="false" outlineLevel="0" collapsed="false">
      <c r="B86" s="735" t="e">
        <f aca="false">IF('graph (2)'!$E$2=0,"",B85+'graph (2)'!$E$32)</f>
        <v>#REF!</v>
      </c>
      <c r="C86" s="805" t="e">
        <f aca="false">IF('graph (2)'!$E$2=0,20,IF(SUM(K86+L86=0),NA(),0.25))</f>
        <v>#REF!</v>
      </c>
      <c r="D86" s="321" t="e">
        <f aca="false">IF('graph (2)'!$E$2=0,20,IF(AND(B86&lt;'graph (2)'!$E$10+'graph (2)'!$E$32,B86&gt;'graph (2)'!$E$10-'graph (2)'!$E$32),0.25,NA()))</f>
        <v>#REF!</v>
      </c>
      <c r="K86" s="806" t="e">
        <f aca="false">IF('graph (2)'!$E$20=0,0,IF('graph (2)'!$E$2=0,20,IF(AND(B86&lt;'graph (2)'!$E$20+'graph (2)'!$E$32,B86&gt;'graph (2)'!$E$20-'graph (2)'!$E$32),0.25,0)))</f>
        <v>#REF!</v>
      </c>
      <c r="L86" s="806" t="e">
        <f aca="false">IF('graph (2)'!$E$22=0,0,IF('graph (2)'!$E$2=0,20,IF(AND(B86&gt;'graph (2)'!$E$22-'graph (2)'!$E$32,B86&lt;'graph (2)'!$E$22+'graph (2)'!$E$32),0.25,0)))</f>
        <v>#REF!</v>
      </c>
    </row>
    <row r="87" customFormat="false" ht="12.75" hidden="false" customHeight="false" outlineLevel="0" collapsed="false">
      <c r="B87" s="735" t="e">
        <f aca="false">IF('graph (2)'!$E$2=0,"",B86+'graph (2)'!$E$32)</f>
        <v>#REF!</v>
      </c>
      <c r="C87" s="805" t="e">
        <f aca="false">IF('graph (2)'!$E$2=0,20,IF(SUM(K87+L87=0),NA(),0.25))</f>
        <v>#REF!</v>
      </c>
      <c r="D87" s="321" t="e">
        <f aca="false">IF('graph (2)'!$E$2=0,20,IF(AND(B87&lt;'graph (2)'!$E$10+'graph (2)'!$E$32,B87&gt;'graph (2)'!$E$10-'graph (2)'!$E$32),0.25,NA()))</f>
        <v>#REF!</v>
      </c>
      <c r="K87" s="806" t="e">
        <f aca="false">IF('graph (2)'!$E$20=0,0,IF('graph (2)'!$E$2=0,20,IF(AND(B87&lt;'graph (2)'!$E$20+'graph (2)'!$E$32,B87&gt;'graph (2)'!$E$20-'graph (2)'!$E$32),0.25,0)))</f>
        <v>#REF!</v>
      </c>
      <c r="L87" s="806" t="e">
        <f aca="false">IF('graph (2)'!$E$22=0,0,IF('graph (2)'!$E$2=0,20,IF(AND(B87&gt;'graph (2)'!$E$22-'graph (2)'!$E$32,B87&lt;'graph (2)'!$E$22+'graph (2)'!$E$32),0.25,0)))</f>
        <v>#REF!</v>
      </c>
    </row>
    <row r="88" customFormat="false" ht="12.75" hidden="false" customHeight="false" outlineLevel="0" collapsed="false">
      <c r="B88" s="735" t="e">
        <f aca="false">IF('graph (2)'!$E$2=0,"",B87+'graph (2)'!$E$32)</f>
        <v>#REF!</v>
      </c>
      <c r="C88" s="805" t="e">
        <f aca="false">IF('graph (2)'!$E$2=0,20,IF(SUM(K88+L88=0),NA(),0.25))</f>
        <v>#REF!</v>
      </c>
      <c r="D88" s="321" t="e">
        <f aca="false">IF('graph (2)'!$E$2=0,20,IF(AND(B88&lt;'graph (2)'!$E$10+'graph (2)'!$E$32,B88&gt;'graph (2)'!$E$10-'graph (2)'!$E$32),0.25,NA()))</f>
        <v>#REF!</v>
      </c>
      <c r="K88" s="806" t="e">
        <f aca="false">IF('graph (2)'!$E$20=0,0,IF('graph (2)'!$E$2=0,20,IF(AND(B88&lt;'graph (2)'!$E$20+'graph (2)'!$E$32,B88&gt;'graph (2)'!$E$20-'graph (2)'!$E$32),0.25,0)))</f>
        <v>#REF!</v>
      </c>
      <c r="L88" s="806" t="e">
        <f aca="false">IF('graph (2)'!$E$22=0,0,IF('graph (2)'!$E$2=0,20,IF(AND(B88&gt;'graph (2)'!$E$22-'graph (2)'!$E$32,B88&lt;'graph (2)'!$E$22+'graph (2)'!$E$32),0.25,0)))</f>
        <v>#REF!</v>
      </c>
    </row>
    <row r="89" customFormat="false" ht="12.75" hidden="false" customHeight="false" outlineLevel="0" collapsed="false">
      <c r="B89" s="735" t="e">
        <f aca="false">IF('graph (2)'!$E$2=0,"",B88+'graph (2)'!$E$32)</f>
        <v>#REF!</v>
      </c>
      <c r="C89" s="805" t="e">
        <f aca="false">IF('graph (2)'!$E$2=0,20,IF(SUM(K89+L89=0),NA(),0.25))</f>
        <v>#REF!</v>
      </c>
      <c r="D89" s="321" t="e">
        <f aca="false">IF('graph (2)'!$E$2=0,20,IF(AND(B89&lt;'graph (2)'!$E$10+'graph (2)'!$E$32,B89&gt;'graph (2)'!$E$10-'graph (2)'!$E$32),0.25,NA()))</f>
        <v>#REF!</v>
      </c>
      <c r="K89" s="806" t="e">
        <f aca="false">IF('graph (2)'!$E$20=0,0,IF('graph (2)'!$E$2=0,20,IF(AND(B89&lt;'graph (2)'!$E$20+'graph (2)'!$E$32,B89&gt;'graph (2)'!$E$20-'graph (2)'!$E$32),0.25,0)))</f>
        <v>#REF!</v>
      </c>
      <c r="L89" s="806" t="e">
        <f aca="false">IF('graph (2)'!$E$22=0,0,IF('graph (2)'!$E$2=0,20,IF(AND(B89&gt;'graph (2)'!$E$22-'graph (2)'!$E$32,B89&lt;'graph (2)'!$E$22+'graph (2)'!$E$32),0.25,0)))</f>
        <v>#REF!</v>
      </c>
    </row>
    <row r="90" customFormat="false" ht="12.75" hidden="false" customHeight="false" outlineLevel="0" collapsed="false">
      <c r="B90" s="735" t="e">
        <f aca="false">IF('graph (2)'!$E$2=0,"",B89+'graph (2)'!$E$32)</f>
        <v>#REF!</v>
      </c>
      <c r="C90" s="805" t="e">
        <f aca="false">IF('graph (2)'!$E$2=0,20,IF(SUM(K90+L90=0),NA(),0.25))</f>
        <v>#REF!</v>
      </c>
      <c r="D90" s="321" t="e">
        <f aca="false">IF('graph (2)'!$E$2=0,20,IF(AND(B90&lt;'graph (2)'!$E$10+'graph (2)'!$E$32,B90&gt;'graph (2)'!$E$10-'graph (2)'!$E$32),0.25,NA()))</f>
        <v>#REF!</v>
      </c>
      <c r="K90" s="806" t="e">
        <f aca="false">IF('graph (2)'!$E$20=0,0,IF('graph (2)'!$E$2=0,20,IF(AND(B90&lt;'graph (2)'!$E$20+'graph (2)'!$E$32,B90&gt;'graph (2)'!$E$20-'graph (2)'!$E$32),0.25,0)))</f>
        <v>#REF!</v>
      </c>
      <c r="L90" s="806" t="e">
        <f aca="false">IF('graph (2)'!$E$22=0,0,IF('graph (2)'!$E$2=0,20,IF(AND(B90&gt;'graph (2)'!$E$22-'graph (2)'!$E$32,B90&lt;'graph (2)'!$E$22+'graph (2)'!$E$32),0.25,0)))</f>
        <v>#REF!</v>
      </c>
    </row>
    <row r="91" customFormat="false" ht="12.75" hidden="false" customHeight="false" outlineLevel="0" collapsed="false">
      <c r="B91" s="735" t="e">
        <f aca="false">IF('graph (2)'!$E$2=0,"",B90+'graph (2)'!$E$32)</f>
        <v>#REF!</v>
      </c>
      <c r="C91" s="805" t="e">
        <f aca="false">IF('graph (2)'!$E$2=0,20,IF(SUM(K91+L91=0),NA(),0.25))</f>
        <v>#REF!</v>
      </c>
      <c r="D91" s="321" t="e">
        <f aca="false">IF('graph (2)'!$E$2=0,20,IF(AND(B91&lt;'graph (2)'!$E$10+'graph (2)'!$E$32,B91&gt;'graph (2)'!$E$10-'graph (2)'!$E$32),0.25,NA()))</f>
        <v>#REF!</v>
      </c>
      <c r="K91" s="806" t="e">
        <f aca="false">IF('graph (2)'!$E$20=0,0,IF('graph (2)'!$E$2=0,20,IF(AND(B91&lt;'graph (2)'!$E$20+'graph (2)'!$E$32,B91&gt;'graph (2)'!$E$20-'graph (2)'!$E$32),0.25,0)))</f>
        <v>#REF!</v>
      </c>
      <c r="L91" s="806" t="e">
        <f aca="false">IF('graph (2)'!$E$22=0,0,IF('graph (2)'!$E$2=0,20,IF(AND(B91&gt;'graph (2)'!$E$22-'graph (2)'!$E$32,B91&lt;'graph (2)'!$E$22+'graph (2)'!$E$32),0.25,0)))</f>
        <v>#REF!</v>
      </c>
    </row>
    <row r="92" customFormat="false" ht="12.75" hidden="false" customHeight="false" outlineLevel="0" collapsed="false">
      <c r="B92" s="735" t="e">
        <f aca="false">IF('graph (2)'!$E$2=0,"",B91+'graph (2)'!$E$32)</f>
        <v>#REF!</v>
      </c>
      <c r="C92" s="805" t="e">
        <f aca="false">IF('graph (2)'!$E$2=0,20,IF(SUM(K92+L92=0),NA(),0.25))</f>
        <v>#REF!</v>
      </c>
      <c r="D92" s="321" t="e">
        <f aca="false">IF('graph (2)'!$E$2=0,20,IF(AND(B92&lt;'graph (2)'!$E$10+'graph (2)'!$E$32,B92&gt;'graph (2)'!$E$10-'graph (2)'!$E$32),0.25,NA()))</f>
        <v>#REF!</v>
      </c>
      <c r="K92" s="806" t="e">
        <f aca="false">IF('graph (2)'!$E$20=0,0,IF('graph (2)'!$E$2=0,20,IF(AND(B92&lt;'graph (2)'!$E$20+'graph (2)'!$E$32,B92&gt;'graph (2)'!$E$20-'graph (2)'!$E$32),0.25,0)))</f>
        <v>#REF!</v>
      </c>
      <c r="L92" s="806" t="e">
        <f aca="false">IF('graph (2)'!$E$22=0,0,IF('graph (2)'!$E$2=0,20,IF(AND(B92&gt;'graph (2)'!$E$22-'graph (2)'!$E$32,B92&lt;'graph (2)'!$E$22+'graph (2)'!$E$32),0.25,0)))</f>
        <v>#REF!</v>
      </c>
    </row>
    <row r="93" customFormat="false" ht="12.75" hidden="false" customHeight="false" outlineLevel="0" collapsed="false">
      <c r="B93" s="735" t="e">
        <f aca="false">IF('graph (2)'!$E$2=0,"",B92+'graph (2)'!$E$32)</f>
        <v>#REF!</v>
      </c>
      <c r="C93" s="805" t="e">
        <f aca="false">IF('graph (2)'!$E$2=0,20,IF(SUM(K93+L93=0),NA(),0.25))</f>
        <v>#REF!</v>
      </c>
      <c r="D93" s="321" t="e">
        <f aca="false">IF('graph (2)'!$E$2=0,20,IF(AND(B93&lt;'graph (2)'!$E$10+'graph (2)'!$E$32,B93&gt;'graph (2)'!$E$10-'graph (2)'!$E$32),0.25,NA()))</f>
        <v>#REF!</v>
      </c>
      <c r="K93" s="806" t="e">
        <f aca="false">IF('graph (2)'!$E$20=0,0,IF('graph (2)'!$E$2=0,20,IF(AND(B93&lt;'graph (2)'!$E$20+'graph (2)'!$E$32,B93&gt;'graph (2)'!$E$20-'graph (2)'!$E$32),0.25,0)))</f>
        <v>#REF!</v>
      </c>
      <c r="L93" s="806" t="e">
        <f aca="false">IF('graph (2)'!$E$22=0,0,IF('graph (2)'!$E$2=0,20,IF(AND(B93&gt;'graph (2)'!$E$22-'graph (2)'!$E$32,B93&lt;'graph (2)'!$E$22+'graph (2)'!$E$32),0.25,0)))</f>
        <v>#REF!</v>
      </c>
    </row>
    <row r="94" customFormat="false" ht="12.75" hidden="false" customHeight="false" outlineLevel="0" collapsed="false">
      <c r="B94" s="735" t="e">
        <f aca="false">IF('graph (2)'!$E$2=0,"",B93+'graph (2)'!$E$32)</f>
        <v>#REF!</v>
      </c>
      <c r="C94" s="805" t="e">
        <f aca="false">IF('graph (2)'!$E$2=0,20,IF(SUM(K94+L94=0),NA(),0.25))</f>
        <v>#REF!</v>
      </c>
      <c r="D94" s="321" t="e">
        <f aca="false">IF('graph (2)'!$E$2=0,20,IF(AND(B94&lt;'graph (2)'!$E$10+'graph (2)'!$E$32,B94&gt;'graph (2)'!$E$10-'graph (2)'!$E$32),0.25,NA()))</f>
        <v>#REF!</v>
      </c>
      <c r="K94" s="806" t="e">
        <f aca="false">IF('graph (2)'!$E$20=0,0,IF('graph (2)'!$E$2=0,20,IF(AND(B94&lt;'graph (2)'!$E$20+'graph (2)'!$E$32,B94&gt;'graph (2)'!$E$20-'graph (2)'!$E$32),0.25,0)))</f>
        <v>#REF!</v>
      </c>
      <c r="L94" s="806" t="e">
        <f aca="false">IF('graph (2)'!$E$22=0,0,IF('graph (2)'!$E$2=0,20,IF(AND(B94&gt;'graph (2)'!$E$22-'graph (2)'!$E$32,B94&lt;'graph (2)'!$E$22+'graph (2)'!$E$32),0.25,0)))</f>
        <v>#REF!</v>
      </c>
    </row>
    <row r="95" customFormat="false" ht="12.75" hidden="false" customHeight="false" outlineLevel="0" collapsed="false">
      <c r="B95" s="735" t="e">
        <f aca="false">IF('graph (2)'!$E$2=0,"",B94+'graph (2)'!$E$32)</f>
        <v>#REF!</v>
      </c>
      <c r="C95" s="805" t="e">
        <f aca="false">IF('graph (2)'!$E$2=0,20,IF(SUM(K95+L95=0),NA(),0.25))</f>
        <v>#REF!</v>
      </c>
      <c r="D95" s="321" t="e">
        <f aca="false">IF('graph (2)'!$E$2=0,20,IF(AND(B95&lt;'graph (2)'!$E$10+'graph (2)'!$E$32,B95&gt;'graph (2)'!$E$10-'graph (2)'!$E$32),0.25,NA()))</f>
        <v>#REF!</v>
      </c>
      <c r="K95" s="806" t="e">
        <f aca="false">IF('graph (2)'!$E$20=0,0,IF('graph (2)'!$E$2=0,20,IF(AND(B95&lt;'graph (2)'!$E$20+'graph (2)'!$E$32,B95&gt;'graph (2)'!$E$20-'graph (2)'!$E$32),0.25,0)))</f>
        <v>#REF!</v>
      </c>
      <c r="L95" s="806" t="e">
        <f aca="false">IF('graph (2)'!$E$22=0,0,IF('graph (2)'!$E$2=0,20,IF(AND(B95&gt;'graph (2)'!$E$22-'graph (2)'!$E$32,B95&lt;'graph (2)'!$E$22+'graph (2)'!$E$32),0.25,0)))</f>
        <v>#REF!</v>
      </c>
    </row>
    <row r="96" customFormat="false" ht="12.75" hidden="false" customHeight="false" outlineLevel="0" collapsed="false">
      <c r="B96" s="735" t="e">
        <f aca="false">IF('graph (2)'!$E$2=0,"",B95+'graph (2)'!$E$32)</f>
        <v>#REF!</v>
      </c>
      <c r="C96" s="805" t="e">
        <f aca="false">IF('graph (2)'!$E$2=0,20,IF(SUM(K96+L96=0),NA(),0.25))</f>
        <v>#REF!</v>
      </c>
      <c r="D96" s="321" t="e">
        <f aca="false">IF('graph (2)'!$E$2=0,20,IF(AND(B96&lt;'graph (2)'!$E$10+'graph (2)'!$E$32,B96&gt;'graph (2)'!$E$10-'graph (2)'!$E$32),0.25,NA()))</f>
        <v>#REF!</v>
      </c>
      <c r="K96" s="806" t="e">
        <f aca="false">IF('graph (2)'!$E$20=0,0,IF('graph (2)'!$E$2=0,20,IF(AND(B96&lt;'graph (2)'!$E$20+'graph (2)'!$E$32,B96&gt;'graph (2)'!$E$20-'graph (2)'!$E$32),0.25,0)))</f>
        <v>#REF!</v>
      </c>
      <c r="L96" s="806" t="e">
        <f aca="false">IF('graph (2)'!$E$22=0,0,IF('graph (2)'!$E$2=0,20,IF(AND(B96&gt;'graph (2)'!$E$22-'graph (2)'!$E$32,B96&lt;'graph (2)'!$E$22+'graph (2)'!$E$32),0.25,0)))</f>
        <v>#REF!</v>
      </c>
    </row>
    <row r="97" customFormat="false" ht="12.75" hidden="false" customHeight="false" outlineLevel="0" collapsed="false">
      <c r="B97" s="735" t="e">
        <f aca="false">IF('graph (2)'!$E$2=0,"",B96+'graph (2)'!$E$32)</f>
        <v>#REF!</v>
      </c>
      <c r="C97" s="805" t="e">
        <f aca="false">IF('graph (2)'!$E$2=0,20,IF(SUM(K97+L97=0),NA(),0.25))</f>
        <v>#REF!</v>
      </c>
      <c r="D97" s="321" t="e">
        <f aca="false">IF('graph (2)'!$E$2=0,20,IF(AND(B97&lt;'graph (2)'!$E$10+'graph (2)'!$E$32,B97&gt;'graph (2)'!$E$10-'graph (2)'!$E$32),0.25,NA()))</f>
        <v>#REF!</v>
      </c>
      <c r="K97" s="806" t="e">
        <f aca="false">IF('graph (2)'!$E$20=0,0,IF('graph (2)'!$E$2=0,20,IF(AND(B97&lt;'graph (2)'!$E$20+'graph (2)'!$E$32,B97&gt;'graph (2)'!$E$20-'graph (2)'!$E$32),0.25,0)))</f>
        <v>#REF!</v>
      </c>
      <c r="L97" s="806" t="e">
        <f aca="false">IF('graph (2)'!$E$22=0,0,IF('graph (2)'!$E$2=0,20,IF(AND(B97&gt;'graph (2)'!$E$22-'graph (2)'!$E$32,B97&lt;'graph (2)'!$E$22+'graph (2)'!$E$32),0.25,0)))</f>
        <v>#REF!</v>
      </c>
    </row>
    <row r="98" customFormat="false" ht="12.75" hidden="false" customHeight="false" outlineLevel="0" collapsed="false">
      <c r="B98" s="735" t="e">
        <f aca="false">IF('graph (2)'!$E$2=0,"",B97+'graph (2)'!$E$32)</f>
        <v>#REF!</v>
      </c>
      <c r="C98" s="805" t="e">
        <f aca="false">IF('graph (2)'!$E$2=0,20,IF(SUM(K98+L98=0),NA(),0.25))</f>
        <v>#REF!</v>
      </c>
      <c r="D98" s="321" t="e">
        <f aca="false">IF('graph (2)'!$E$2=0,20,IF(AND(B98&lt;'graph (2)'!$E$10+'graph (2)'!$E$32,B98&gt;'graph (2)'!$E$10-'graph (2)'!$E$32),0.25,NA()))</f>
        <v>#REF!</v>
      </c>
      <c r="K98" s="806" t="e">
        <f aca="false">IF('graph (2)'!$E$20=0,0,IF('graph (2)'!$E$2=0,20,IF(AND(B98&lt;'graph (2)'!$E$20+'graph (2)'!$E$32,B98&gt;'graph (2)'!$E$20-'graph (2)'!$E$32),0.25,0)))</f>
        <v>#REF!</v>
      </c>
      <c r="L98" s="806" t="e">
        <f aca="false">IF('graph (2)'!$E$22=0,0,IF('graph (2)'!$E$2=0,20,IF(AND(B98&gt;'graph (2)'!$E$22-'graph (2)'!$E$32,B98&lt;'graph (2)'!$E$22+'graph (2)'!$E$32),0.25,0)))</f>
        <v>#REF!</v>
      </c>
    </row>
    <row r="99" customFormat="false" ht="12.75" hidden="false" customHeight="false" outlineLevel="0" collapsed="false">
      <c r="B99" s="735" t="e">
        <f aca="false">IF('graph (2)'!$E$2=0,"",B98+'graph (2)'!$E$32)</f>
        <v>#REF!</v>
      </c>
      <c r="C99" s="805" t="e">
        <f aca="false">IF('graph (2)'!$E$2=0,20,IF(SUM(K99+L99=0),NA(),0.25))</f>
        <v>#REF!</v>
      </c>
      <c r="D99" s="321" t="e">
        <f aca="false">IF('graph (2)'!$E$2=0,20,IF(AND(B99&lt;'graph (2)'!$E$10+'graph (2)'!$E$32,B99&gt;'graph (2)'!$E$10-'graph (2)'!$E$32),0.25,NA()))</f>
        <v>#REF!</v>
      </c>
      <c r="K99" s="806" t="e">
        <f aca="false">IF('graph (2)'!$E$20=0,0,IF('graph (2)'!$E$2=0,20,IF(AND(B99&lt;'graph (2)'!$E$20+'graph (2)'!$E$32,B99&gt;'graph (2)'!$E$20-'graph (2)'!$E$32),0.25,0)))</f>
        <v>#REF!</v>
      </c>
      <c r="L99" s="806" t="e">
        <f aca="false">IF('graph (2)'!$E$22=0,0,IF('graph (2)'!$E$2=0,20,IF(AND(B99&gt;'graph (2)'!$E$22-'graph (2)'!$E$32,B99&lt;'graph (2)'!$E$22+'graph (2)'!$E$32),0.25,0)))</f>
        <v>#REF!</v>
      </c>
    </row>
    <row r="100" customFormat="false" ht="12.75" hidden="false" customHeight="false" outlineLevel="0" collapsed="false">
      <c r="B100" s="735" t="e">
        <f aca="false">IF('graph (2)'!$E$2=0,"",B99+'graph (2)'!$E$32)</f>
        <v>#REF!</v>
      </c>
      <c r="C100" s="805" t="e">
        <f aca="false">IF('graph (2)'!$E$2=0,20,IF(SUM(K100+L100=0),NA(),0.25))</f>
        <v>#REF!</v>
      </c>
      <c r="D100" s="321" t="e">
        <f aca="false">IF('graph (2)'!$E$2=0,20,IF(AND(B100&lt;'graph (2)'!$E$10+'graph (2)'!$E$32,B100&gt;'graph (2)'!$E$10-'graph (2)'!$E$32),0.25,NA()))</f>
        <v>#REF!</v>
      </c>
      <c r="K100" s="806" t="e">
        <f aca="false">IF('graph (2)'!$E$20=0,0,IF('graph (2)'!$E$2=0,20,IF(AND(B100&lt;'graph (2)'!$E$20+'graph (2)'!$E$32,B100&gt;'graph (2)'!$E$20-'graph (2)'!$E$32),0.25,0)))</f>
        <v>#REF!</v>
      </c>
      <c r="L100" s="806" t="e">
        <f aca="false">IF('graph (2)'!$E$22=0,0,IF('graph (2)'!$E$2=0,20,IF(AND(B100&gt;'graph (2)'!$E$22-'graph (2)'!$E$32,B100&lt;'graph (2)'!$E$22+'graph (2)'!$E$32),0.25,0)))</f>
        <v>#REF!</v>
      </c>
    </row>
    <row r="101" customFormat="false" ht="12.75" hidden="false" customHeight="false" outlineLevel="0" collapsed="false">
      <c r="B101" s="735" t="e">
        <f aca="false">IF('graph (2)'!$E$2=0,"",B100+'graph (2)'!$E$32)</f>
        <v>#REF!</v>
      </c>
      <c r="C101" s="805" t="e">
        <f aca="false">IF('graph (2)'!$E$2=0,20,IF(SUM(K101+L101=0),NA(),0.25))</f>
        <v>#REF!</v>
      </c>
      <c r="D101" s="321" t="e">
        <f aca="false">IF('graph (2)'!$E$2=0,20,IF(AND(B101&lt;'graph (2)'!$E$10+'graph (2)'!$E$32,B101&gt;'graph (2)'!$E$10-'graph (2)'!$E$32),0.25,NA()))</f>
        <v>#REF!</v>
      </c>
      <c r="K101" s="806" t="e">
        <f aca="false">IF('graph (2)'!$E$20=0,0,IF('graph (2)'!$E$2=0,20,IF(AND(B101&lt;'graph (2)'!$E$20+'graph (2)'!$E$32,B101&gt;'graph (2)'!$E$20-'graph (2)'!$E$32),0.25,0)))</f>
        <v>#REF!</v>
      </c>
      <c r="L101" s="806" t="e">
        <f aca="false">IF('graph (2)'!$E$22=0,0,IF('graph (2)'!$E$2=0,20,IF(AND(B101&gt;'graph (2)'!$E$22-'graph (2)'!$E$32,B101&lt;'graph (2)'!$E$22+'graph (2)'!$E$32),0.25,0)))</f>
        <v>#REF!</v>
      </c>
    </row>
    <row r="102" customFormat="false" ht="12.75" hidden="false" customHeight="false" outlineLevel="0" collapsed="false">
      <c r="B102" s="735" t="e">
        <f aca="false">IF('graph (2)'!$E$2=0,"",B101+'graph (2)'!$E$32)</f>
        <v>#REF!</v>
      </c>
      <c r="C102" s="805" t="e">
        <f aca="false">IF('graph (2)'!$E$2=0,20,IF(SUM(K102+L102=0),NA(),0.25))</f>
        <v>#REF!</v>
      </c>
      <c r="D102" s="321" t="e">
        <f aca="false">IF('graph (2)'!$E$2=0,20,IF(AND(B102&lt;'graph (2)'!$E$10+'graph (2)'!$E$32,B102&gt;'graph (2)'!$E$10-'graph (2)'!$E$32),0.25,NA()))</f>
        <v>#REF!</v>
      </c>
      <c r="K102" s="806" t="e">
        <f aca="false">IF('graph (2)'!$E$20=0,0,IF('graph (2)'!$E$2=0,20,IF(AND(B102&lt;'graph (2)'!$E$20+'graph (2)'!$E$32,B102&gt;'graph (2)'!$E$20-'graph (2)'!$E$32),0.25,0)))</f>
        <v>#REF!</v>
      </c>
      <c r="L102" s="806" t="e">
        <f aca="false">IF('graph (2)'!$E$22=0,0,IF('graph (2)'!$E$2=0,20,IF(AND(B102&gt;'graph (2)'!$E$22-'graph (2)'!$E$32,B102&lt;'graph (2)'!$E$22+'graph (2)'!$E$32),0.25,0)))</f>
        <v>#REF!</v>
      </c>
    </row>
    <row r="103" customFormat="false" ht="12.75" hidden="false" customHeight="false" outlineLevel="0" collapsed="false">
      <c r="B103" s="735" t="e">
        <f aca="false">IF('graph (2)'!$E$2=0,"",B102+'graph (2)'!$E$32)</f>
        <v>#REF!</v>
      </c>
      <c r="C103" s="805" t="e">
        <f aca="false">IF('graph (2)'!$E$2=0,20,IF(SUM(K103+L103=0),NA(),0.25))</f>
        <v>#REF!</v>
      </c>
      <c r="D103" s="321" t="e">
        <f aca="false">IF('graph (2)'!$E$2=0,20,IF(AND(B103&lt;'graph (2)'!$E$10+'graph (2)'!$E$32,B103&gt;'graph (2)'!$E$10-'graph (2)'!$E$32),0.25,NA()))</f>
        <v>#REF!</v>
      </c>
      <c r="K103" s="806" t="e">
        <f aca="false">IF('graph (2)'!$E$20=0,0,IF('graph (2)'!$E$2=0,20,IF(AND(B103&lt;'graph (2)'!$E$20+'graph (2)'!$E$32,B103&gt;'graph (2)'!$E$20-'graph (2)'!$E$32),0.25,0)))</f>
        <v>#REF!</v>
      </c>
      <c r="L103" s="806" t="e">
        <f aca="false">IF('graph (2)'!$E$22=0,0,IF('graph (2)'!$E$2=0,20,IF(AND(B103&gt;'graph (2)'!$E$22-'graph (2)'!$E$32,B103&lt;'graph (2)'!$E$22+'graph (2)'!$E$32),0.25,0)))</f>
        <v>#REF!</v>
      </c>
    </row>
    <row r="104" customFormat="false" ht="12.75" hidden="false" customHeight="false" outlineLevel="0" collapsed="false">
      <c r="B104" s="735" t="e">
        <f aca="false">IF('graph (2)'!$E$2=0,"",B103+'graph (2)'!$E$32)</f>
        <v>#REF!</v>
      </c>
      <c r="C104" s="805" t="e">
        <f aca="false">IF('graph (2)'!$E$2=0,20,IF(SUM(K104+L104=0),NA(),0.25))</f>
        <v>#REF!</v>
      </c>
      <c r="D104" s="321" t="e">
        <f aca="false">IF('graph (2)'!$E$2=0,20,IF(AND(B104&lt;'graph (2)'!$E$10+'graph (2)'!$E$32,B104&gt;'graph (2)'!$E$10-'graph (2)'!$E$32),0.25,NA()))</f>
        <v>#REF!</v>
      </c>
      <c r="K104" s="806" t="e">
        <f aca="false">IF('graph (2)'!$E$20=0,0,IF('graph (2)'!$E$2=0,20,IF(AND(B104&lt;'graph (2)'!$E$20+'graph (2)'!$E$32,B104&gt;'graph (2)'!$E$20-'graph (2)'!$E$32),0.25,0)))</f>
        <v>#REF!</v>
      </c>
      <c r="L104" s="806" t="e">
        <f aca="false">IF('graph (2)'!$E$22=0,0,IF('graph (2)'!$E$2=0,20,IF(AND(B104&gt;'graph (2)'!$E$22-'graph (2)'!$E$32,B104&lt;'graph (2)'!$E$22+'graph (2)'!$E$32),0.25,0)))</f>
        <v>#REF!</v>
      </c>
    </row>
    <row r="105" customFormat="false" ht="12.75" hidden="false" customHeight="false" outlineLevel="0" collapsed="false">
      <c r="B105" s="735" t="e">
        <f aca="false">IF('graph (2)'!$E$2=0,"",B104+'graph (2)'!$E$32)</f>
        <v>#REF!</v>
      </c>
      <c r="C105" s="805" t="e">
        <f aca="false">IF('graph (2)'!$E$2=0,20,IF(SUM(K105+L105=0),NA(),0.25))</f>
        <v>#REF!</v>
      </c>
      <c r="D105" s="321" t="e">
        <f aca="false">IF('graph (2)'!$E$2=0,20,IF(AND(B105&lt;'graph (2)'!$E$10+'graph (2)'!$E$32,B105&gt;'graph (2)'!$E$10-'graph (2)'!$E$32),0.25,NA()))</f>
        <v>#REF!</v>
      </c>
      <c r="K105" s="806" t="e">
        <f aca="false">IF('graph (2)'!$E$20=0,0,IF('graph (2)'!$E$2=0,20,IF(AND(B105&lt;'graph (2)'!$E$20+'graph (2)'!$E$32,B105&gt;'graph (2)'!$E$20-'graph (2)'!$E$32),0.25,0)))</f>
        <v>#REF!</v>
      </c>
      <c r="L105" s="806" t="e">
        <f aca="false">IF('graph (2)'!$E$22=0,0,IF('graph (2)'!$E$2=0,20,IF(AND(B105&gt;'graph (2)'!$E$22-'graph (2)'!$E$32,B105&lt;'graph (2)'!$E$22+'graph (2)'!$E$32),0.25,0)))</f>
        <v>#REF!</v>
      </c>
    </row>
    <row r="106" customFormat="false" ht="12.75" hidden="false" customHeight="false" outlineLevel="0" collapsed="false">
      <c r="B106" s="735" t="e">
        <f aca="false">IF('graph (2)'!$E$2=0,"",B105+'graph (2)'!$E$32)</f>
        <v>#REF!</v>
      </c>
      <c r="C106" s="805" t="e">
        <f aca="false">IF('graph (2)'!$E$2=0,20,IF(SUM(K106+L106=0),NA(),0.25))</f>
        <v>#REF!</v>
      </c>
      <c r="D106" s="321" t="e">
        <f aca="false">IF('graph (2)'!$E$2=0,20,IF(AND(B106&lt;'graph (2)'!$E$10+'graph (2)'!$E$32,B106&gt;'graph (2)'!$E$10-'graph (2)'!$E$32),0.25,NA()))</f>
        <v>#REF!</v>
      </c>
      <c r="K106" s="806" t="e">
        <f aca="false">IF('graph (2)'!$E$20=0,0,IF('graph (2)'!$E$2=0,20,IF(AND(B106&lt;'graph (2)'!$E$20+'graph (2)'!$E$32,B106&gt;'graph (2)'!$E$20-'graph (2)'!$E$32),0.25,0)))</f>
        <v>#REF!</v>
      </c>
      <c r="L106" s="806" t="e">
        <f aca="false">IF('graph (2)'!$E$22=0,0,IF('graph (2)'!$E$2=0,20,IF(AND(B106&gt;'graph (2)'!$E$22-'graph (2)'!$E$32,B106&lt;'graph (2)'!$E$22+'graph (2)'!$E$32),0.25,0)))</f>
        <v>#REF!</v>
      </c>
    </row>
    <row r="107" customFormat="false" ht="12.75" hidden="false" customHeight="false" outlineLevel="0" collapsed="false">
      <c r="B107" s="735" t="e">
        <f aca="false">IF('graph (2)'!$E$2=0,"",B106+'graph (2)'!$E$32)</f>
        <v>#REF!</v>
      </c>
      <c r="C107" s="805" t="e">
        <f aca="false">IF('graph (2)'!$E$2=0,20,IF(SUM(K107+L107=0),NA(),0.25))</f>
        <v>#REF!</v>
      </c>
      <c r="D107" s="321" t="e">
        <f aca="false">IF('graph (2)'!$E$2=0,20,IF(AND(B107&lt;'graph (2)'!$E$10+'graph (2)'!$E$32,B107&gt;'graph (2)'!$E$10-'graph (2)'!$E$32),0.25,NA()))</f>
        <v>#REF!</v>
      </c>
      <c r="K107" s="806" t="e">
        <f aca="false">IF('graph (2)'!$E$20=0,0,IF('graph (2)'!$E$2=0,20,IF(AND(B107&lt;'graph (2)'!$E$20+'graph (2)'!$E$32,B107&gt;'graph (2)'!$E$20-'graph (2)'!$E$32),0.25,0)))</f>
        <v>#REF!</v>
      </c>
      <c r="L107" s="806" t="e">
        <f aca="false">IF('graph (2)'!$E$22=0,0,IF('graph (2)'!$E$2=0,20,IF(AND(B107&gt;'graph (2)'!$E$22-'graph (2)'!$E$32,B107&lt;'graph (2)'!$E$22+'graph (2)'!$E$32),0.25,0)))</f>
        <v>#REF!</v>
      </c>
    </row>
    <row r="108" customFormat="false" ht="12.75" hidden="false" customHeight="false" outlineLevel="0" collapsed="false">
      <c r="B108" s="735" t="e">
        <f aca="false">IF('graph (2)'!$E$2=0,"",B107+'graph (2)'!$E$32)</f>
        <v>#REF!</v>
      </c>
      <c r="C108" s="805" t="e">
        <f aca="false">IF('graph (2)'!$E$2=0,20,IF(SUM(K108+L108=0),NA(),0.25))</f>
        <v>#REF!</v>
      </c>
      <c r="D108" s="321" t="e">
        <f aca="false">IF('graph (2)'!$E$2=0,20,IF(AND(B108&lt;'graph (2)'!$E$10+'graph (2)'!$E$32,B108&gt;'graph (2)'!$E$10-'graph (2)'!$E$32),0.25,NA()))</f>
        <v>#REF!</v>
      </c>
      <c r="K108" s="806" t="e">
        <f aca="false">IF('graph (2)'!$E$20=0,0,IF('graph (2)'!$E$2=0,20,IF(AND(B108&lt;'graph (2)'!$E$20+'graph (2)'!$E$32,B108&gt;'graph (2)'!$E$20-'graph (2)'!$E$32),0.25,0)))</f>
        <v>#REF!</v>
      </c>
      <c r="L108" s="806" t="e">
        <f aca="false">IF('graph (2)'!$E$22=0,0,IF('graph (2)'!$E$2=0,20,IF(AND(B108&gt;'graph (2)'!$E$22-'graph (2)'!$E$32,B108&lt;'graph (2)'!$E$22+'graph (2)'!$E$32),0.25,0)))</f>
        <v>#REF!</v>
      </c>
    </row>
    <row r="109" customFormat="false" ht="12.75" hidden="false" customHeight="false" outlineLevel="0" collapsed="false">
      <c r="B109" s="735" t="e">
        <f aca="false">IF('graph (2)'!$E$2=0,"",B108+'graph (2)'!$E$32)</f>
        <v>#REF!</v>
      </c>
      <c r="C109" s="805" t="e">
        <f aca="false">IF('graph (2)'!$E$2=0,20,IF(SUM(K109+L109=0),NA(),0.25))</f>
        <v>#REF!</v>
      </c>
      <c r="D109" s="321" t="e">
        <f aca="false">IF('graph (2)'!$E$2=0,20,IF(AND(B109&lt;'graph (2)'!$E$10+'graph (2)'!$E$32,B109&gt;'graph (2)'!$E$10-'graph (2)'!$E$32),0.25,NA()))</f>
        <v>#REF!</v>
      </c>
      <c r="K109" s="806" t="e">
        <f aca="false">IF('graph (2)'!$E$20=0,0,IF('graph (2)'!$E$2=0,20,IF(AND(B109&lt;'graph (2)'!$E$20+'graph (2)'!$E$32,B109&gt;'graph (2)'!$E$20-'graph (2)'!$E$32),0.25,0)))</f>
        <v>#REF!</v>
      </c>
      <c r="L109" s="806" t="e">
        <f aca="false">IF('graph (2)'!$E$22=0,0,IF('graph (2)'!$E$2=0,20,IF(AND(B109&gt;'graph (2)'!$E$22-'graph (2)'!$E$32,B109&lt;'graph (2)'!$E$22+'graph (2)'!$E$32),0.25,0)))</f>
        <v>#REF!</v>
      </c>
    </row>
    <row r="110" customFormat="false" ht="12.75" hidden="false" customHeight="false" outlineLevel="0" collapsed="false">
      <c r="B110" s="735" t="e">
        <f aca="false">IF('graph (2)'!$E$2=0,"",B109+'graph (2)'!$E$32)</f>
        <v>#REF!</v>
      </c>
      <c r="C110" s="805" t="e">
        <f aca="false">IF('graph (2)'!$E$2=0,20,IF(SUM(K110+L110=0),NA(),0.25))</f>
        <v>#REF!</v>
      </c>
      <c r="D110" s="321" t="e">
        <f aca="false">IF('graph (2)'!$E$2=0,20,IF(AND(B110&lt;'graph (2)'!$E$10+'graph (2)'!$E$32,B110&gt;'graph (2)'!$E$10-'graph (2)'!$E$32),0.25,NA()))</f>
        <v>#REF!</v>
      </c>
      <c r="K110" s="806" t="e">
        <f aca="false">IF('graph (2)'!$E$20=0,0,IF('graph (2)'!$E$2=0,20,IF(AND(B110&lt;'graph (2)'!$E$20+'graph (2)'!$E$32,B110&gt;'graph (2)'!$E$20-'graph (2)'!$E$32),0.25,0)))</f>
        <v>#REF!</v>
      </c>
      <c r="L110" s="806" t="e">
        <f aca="false">IF('graph (2)'!$E$22=0,0,IF('graph (2)'!$E$2=0,20,IF(AND(B110&gt;'graph (2)'!$E$22-'graph (2)'!$E$32,B110&lt;'graph (2)'!$E$22+'graph (2)'!$E$32),0.25,0)))</f>
        <v>#REF!</v>
      </c>
    </row>
    <row r="111" customFormat="false" ht="12.75" hidden="false" customHeight="false" outlineLevel="0" collapsed="false">
      <c r="B111" s="735" t="e">
        <f aca="false">IF('graph (2)'!$E$2=0,"",B110+'graph (2)'!$E$32)</f>
        <v>#REF!</v>
      </c>
      <c r="C111" s="805" t="e">
        <f aca="false">IF('graph (2)'!$E$2=0,20,IF(SUM(K111+L111=0),NA(),0.25))</f>
        <v>#REF!</v>
      </c>
      <c r="D111" s="321" t="e">
        <f aca="false">IF('graph (2)'!$E$2=0,20,IF(AND(B111&lt;'graph (2)'!$E$10+'graph (2)'!$E$32,B111&gt;'graph (2)'!$E$10-'graph (2)'!$E$32),0.25,NA()))</f>
        <v>#REF!</v>
      </c>
      <c r="K111" s="806" t="e">
        <f aca="false">IF('graph (2)'!$E$20=0,0,IF('graph (2)'!$E$2=0,20,IF(AND(B111&lt;'graph (2)'!$E$20+'graph (2)'!$E$32,B111&gt;'graph (2)'!$E$20-'graph (2)'!$E$32),0.25,0)))</f>
        <v>#REF!</v>
      </c>
      <c r="L111" s="806" t="e">
        <f aca="false">IF('graph (2)'!$E$22=0,0,IF('graph (2)'!$E$2=0,20,IF(AND(B111&gt;'graph (2)'!$E$22-'graph (2)'!$E$32,B111&lt;'graph (2)'!$E$22+'graph (2)'!$E$32),0.25,0)))</f>
        <v>#REF!</v>
      </c>
    </row>
    <row r="112" customFormat="false" ht="12.75" hidden="false" customHeight="false" outlineLevel="0" collapsed="false">
      <c r="B112" s="735" t="e">
        <f aca="false">IF('graph (2)'!$E$2=0,"",B111+'graph (2)'!$E$32)</f>
        <v>#REF!</v>
      </c>
      <c r="C112" s="805" t="e">
        <f aca="false">IF('graph (2)'!$E$2=0,20,IF(SUM(K112+L112=0),NA(),0.25))</f>
        <v>#REF!</v>
      </c>
      <c r="D112" s="321" t="e">
        <f aca="false">IF('graph (2)'!$E$2=0,20,IF(AND(B112&lt;'graph (2)'!$E$10+'graph (2)'!$E$32,B112&gt;'graph (2)'!$E$10-'graph (2)'!$E$32),0.25,NA()))</f>
        <v>#REF!</v>
      </c>
      <c r="K112" s="806" t="e">
        <f aca="false">IF('graph (2)'!$E$20=0,0,IF('graph (2)'!$E$2=0,20,IF(AND(B112&lt;'graph (2)'!$E$20+'graph (2)'!$E$32,B112&gt;'graph (2)'!$E$20-'graph (2)'!$E$32),0.25,0)))</f>
        <v>#REF!</v>
      </c>
      <c r="L112" s="806" t="e">
        <f aca="false">IF('graph (2)'!$E$22=0,0,IF('graph (2)'!$E$2=0,20,IF(AND(B112&gt;'graph (2)'!$E$22-'graph (2)'!$E$32,B112&lt;'graph (2)'!$E$22+'graph (2)'!$E$32),0.25,0)))</f>
        <v>#REF!</v>
      </c>
    </row>
    <row r="113" customFormat="false" ht="12.75" hidden="false" customHeight="false" outlineLevel="0" collapsed="false">
      <c r="B113" s="735" t="e">
        <f aca="false">IF('graph (2)'!$E$2=0,"",B112+'graph (2)'!$E$32)</f>
        <v>#REF!</v>
      </c>
      <c r="C113" s="805" t="e">
        <f aca="false">IF('graph (2)'!$E$2=0,20,IF(SUM(K113+L113=0),NA(),0.25))</f>
        <v>#REF!</v>
      </c>
      <c r="D113" s="321" t="e">
        <f aca="false">IF('graph (2)'!$E$2=0,20,IF(AND(B113&lt;'graph (2)'!$E$10+'graph (2)'!$E$32,B113&gt;'graph (2)'!$E$10-'graph (2)'!$E$32),0.25,NA()))</f>
        <v>#REF!</v>
      </c>
      <c r="K113" s="806" t="e">
        <f aca="false">IF('graph (2)'!$E$20=0,0,IF('graph (2)'!$E$2=0,20,IF(AND(B113&lt;'graph (2)'!$E$20+'graph (2)'!$E$32,B113&gt;'graph (2)'!$E$20-'graph (2)'!$E$32),0.25,0)))</f>
        <v>#REF!</v>
      </c>
      <c r="L113" s="806" t="e">
        <f aca="false">IF('graph (2)'!$E$22=0,0,IF('graph (2)'!$E$2=0,20,IF(AND(B113&gt;'graph (2)'!$E$22-'graph (2)'!$E$32,B113&lt;'graph (2)'!$E$22+'graph (2)'!$E$32),0.25,0)))</f>
        <v>#REF!</v>
      </c>
    </row>
    <row r="114" customFormat="false" ht="12.75" hidden="false" customHeight="false" outlineLevel="0" collapsed="false">
      <c r="B114" s="735" t="e">
        <f aca="false">IF('graph (2)'!$E$2=0,"",B113+'graph (2)'!$E$32)</f>
        <v>#REF!</v>
      </c>
      <c r="C114" s="805" t="e">
        <f aca="false">IF('graph (2)'!$E$2=0,20,IF(SUM(K114+L114=0),NA(),0.25))</f>
        <v>#REF!</v>
      </c>
      <c r="D114" s="321" t="e">
        <f aca="false">IF('graph (2)'!$E$2=0,20,IF(AND(B114&lt;'graph (2)'!$E$10+'graph (2)'!$E$32,B114&gt;'graph (2)'!$E$10-'graph (2)'!$E$32),0.25,NA()))</f>
        <v>#REF!</v>
      </c>
      <c r="K114" s="806" t="e">
        <f aca="false">IF('graph (2)'!$E$20=0,0,IF('graph (2)'!$E$2=0,20,IF(AND(B114&lt;'graph (2)'!$E$20+'graph (2)'!$E$32,B114&gt;'graph (2)'!$E$20-'graph (2)'!$E$32),0.25,0)))</f>
        <v>#REF!</v>
      </c>
      <c r="L114" s="806" t="e">
        <f aca="false">IF('graph (2)'!$E$22=0,0,IF('graph (2)'!$E$2=0,20,IF(AND(B114&gt;'graph (2)'!$E$22-'graph (2)'!$E$32,B114&lt;'graph (2)'!$E$22+'graph (2)'!$E$32),0.25,0)))</f>
        <v>#REF!</v>
      </c>
    </row>
    <row r="115" customFormat="false" ht="12.75" hidden="false" customHeight="false" outlineLevel="0" collapsed="false">
      <c r="B115" s="735" t="e">
        <f aca="false">IF('graph (2)'!$E$2=0,"",B114+'graph (2)'!$E$32)</f>
        <v>#REF!</v>
      </c>
      <c r="C115" s="805" t="e">
        <f aca="false">IF('graph (2)'!$E$2=0,20,IF(SUM(K115+L115=0),NA(),0.25))</f>
        <v>#REF!</v>
      </c>
      <c r="D115" s="321" t="e">
        <f aca="false">IF('graph (2)'!$E$2=0,20,IF(AND(B115&lt;'graph (2)'!$E$10+'graph (2)'!$E$32,B115&gt;'graph (2)'!$E$10-'graph (2)'!$E$32),0.25,NA()))</f>
        <v>#REF!</v>
      </c>
      <c r="K115" s="806" t="e">
        <f aca="false">IF('graph (2)'!$E$20=0,0,IF('graph (2)'!$E$2=0,20,IF(AND(B115&lt;'graph (2)'!$E$20+'graph (2)'!$E$32,B115&gt;'graph (2)'!$E$20-'graph (2)'!$E$32),0.25,0)))</f>
        <v>#REF!</v>
      </c>
      <c r="L115" s="806" t="e">
        <f aca="false">IF('graph (2)'!$E$22=0,0,IF('graph (2)'!$E$2=0,20,IF(AND(B115&gt;'graph (2)'!$E$22-'graph (2)'!$E$32,B115&lt;'graph (2)'!$E$22+'graph (2)'!$E$32),0.25,0)))</f>
        <v>#REF!</v>
      </c>
    </row>
    <row r="116" customFormat="false" ht="12.75" hidden="false" customHeight="false" outlineLevel="0" collapsed="false">
      <c r="B116" s="735" t="e">
        <f aca="false">IF('graph (2)'!$E$2=0,"",B115+'graph (2)'!$E$32)</f>
        <v>#REF!</v>
      </c>
      <c r="C116" s="805" t="e">
        <f aca="false">IF('graph (2)'!$E$2=0,20,IF(SUM(K116+L116=0),NA(),0.25))</f>
        <v>#REF!</v>
      </c>
      <c r="D116" s="321" t="e">
        <f aca="false">IF('graph (2)'!$E$2=0,20,IF(AND(B116&lt;'graph (2)'!$E$10+'graph (2)'!$E$32,B116&gt;'graph (2)'!$E$10-'graph (2)'!$E$32),0.25,NA()))</f>
        <v>#REF!</v>
      </c>
      <c r="K116" s="806" t="e">
        <f aca="false">IF('graph (2)'!$E$20=0,0,IF('graph (2)'!$E$2=0,20,IF(AND(B116&lt;'graph (2)'!$E$20+'graph (2)'!$E$32,B116&gt;'graph (2)'!$E$20-'graph (2)'!$E$32),0.25,0)))</f>
        <v>#REF!</v>
      </c>
      <c r="L116" s="806" t="e">
        <f aca="false">IF('graph (2)'!$E$22=0,0,IF('graph (2)'!$E$2=0,20,IF(AND(B116&gt;'graph (2)'!$E$22-'graph (2)'!$E$32,B116&lt;'graph (2)'!$E$22+'graph (2)'!$E$32),0.25,0)))</f>
        <v>#REF!</v>
      </c>
    </row>
    <row r="117" customFormat="false" ht="12.75" hidden="false" customHeight="false" outlineLevel="0" collapsed="false">
      <c r="B117" s="735" t="e">
        <f aca="false">IF('graph (2)'!$E$2=0,"",B116+'graph (2)'!$E$32)</f>
        <v>#REF!</v>
      </c>
      <c r="C117" s="805" t="e">
        <f aca="false">IF('graph (2)'!$E$2=0,20,IF(SUM(K117+L117=0),NA(),0.25))</f>
        <v>#REF!</v>
      </c>
      <c r="D117" s="321" t="e">
        <f aca="false">IF('graph (2)'!$E$2=0,20,IF(AND(B117&lt;'graph (2)'!$E$10+'graph (2)'!$E$32,B117&gt;'graph (2)'!$E$10-'graph (2)'!$E$32),0.25,NA()))</f>
        <v>#REF!</v>
      </c>
      <c r="K117" s="806" t="e">
        <f aca="false">IF('graph (2)'!$E$20=0,0,IF('graph (2)'!$E$2=0,20,IF(AND(B117&lt;'graph (2)'!$E$20+'graph (2)'!$E$32,B117&gt;'graph (2)'!$E$20-'graph (2)'!$E$32),0.25,0)))</f>
        <v>#REF!</v>
      </c>
      <c r="L117" s="806" t="e">
        <f aca="false">IF('graph (2)'!$E$22=0,0,IF('graph (2)'!$E$2=0,20,IF(AND(B117&gt;'graph (2)'!$E$22-'graph (2)'!$E$32,B117&lt;'graph (2)'!$E$22+'graph (2)'!$E$32),0.25,0)))</f>
        <v>#REF!</v>
      </c>
    </row>
    <row r="118" customFormat="false" ht="12.75" hidden="false" customHeight="false" outlineLevel="0" collapsed="false">
      <c r="B118" s="735" t="e">
        <f aca="false">IF('graph (2)'!$E$2=0,"",B117+'graph (2)'!$E$32)</f>
        <v>#REF!</v>
      </c>
      <c r="C118" s="805" t="e">
        <f aca="false">IF('graph (2)'!$E$2=0,20,IF(SUM(K118+L118=0),NA(),0.25))</f>
        <v>#REF!</v>
      </c>
      <c r="D118" s="321" t="e">
        <f aca="false">IF('graph (2)'!$E$2=0,20,IF(AND(B118&lt;'graph (2)'!$E$10+'graph (2)'!$E$32,B118&gt;'graph (2)'!$E$10-'graph (2)'!$E$32),0.25,NA()))</f>
        <v>#REF!</v>
      </c>
      <c r="K118" s="806" t="e">
        <f aca="false">IF('graph (2)'!$E$20=0,0,IF('graph (2)'!$E$2=0,20,IF(AND(B118&lt;'graph (2)'!$E$20+'graph (2)'!$E$32,B118&gt;'graph (2)'!$E$20-'graph (2)'!$E$32),0.25,0)))</f>
        <v>#REF!</v>
      </c>
      <c r="L118" s="806" t="e">
        <f aca="false">IF('graph (2)'!$E$22=0,0,IF('graph (2)'!$E$2=0,20,IF(AND(B118&gt;'graph (2)'!$E$22-'graph (2)'!$E$32,B118&lt;'graph (2)'!$E$22+'graph (2)'!$E$32),0.25,0)))</f>
        <v>#REF!</v>
      </c>
    </row>
    <row r="119" customFormat="false" ht="12.75" hidden="false" customHeight="false" outlineLevel="0" collapsed="false">
      <c r="B119" s="735" t="e">
        <f aca="false">IF('graph (2)'!$E$2=0,"",B118+'graph (2)'!$E$32)</f>
        <v>#REF!</v>
      </c>
      <c r="C119" s="805" t="e">
        <f aca="false">IF('graph (2)'!$E$2=0,20,IF(SUM(K119+L119=0),NA(),0.25))</f>
        <v>#REF!</v>
      </c>
      <c r="D119" s="321" t="e">
        <f aca="false">IF('graph (2)'!$E$2=0,20,IF(AND(B119&lt;'graph (2)'!$E$10+'graph (2)'!$E$32,B119&gt;'graph (2)'!$E$10-'graph (2)'!$E$32),0.25,NA()))</f>
        <v>#REF!</v>
      </c>
      <c r="K119" s="806" t="e">
        <f aca="false">IF('graph (2)'!$E$20=0,0,IF('graph (2)'!$E$2=0,20,IF(AND(B119&lt;'graph (2)'!$E$20+'graph (2)'!$E$32,B119&gt;'graph (2)'!$E$20-'graph (2)'!$E$32),0.25,0)))</f>
        <v>#REF!</v>
      </c>
      <c r="L119" s="806" t="e">
        <f aca="false">IF('graph (2)'!$E$22=0,0,IF('graph (2)'!$E$2=0,20,IF(AND(B119&gt;'graph (2)'!$E$22-'graph (2)'!$E$32,B119&lt;'graph (2)'!$E$22+'graph (2)'!$E$32),0.25,0)))</f>
        <v>#REF!</v>
      </c>
    </row>
    <row r="120" customFormat="false" ht="12.75" hidden="false" customHeight="false" outlineLevel="0" collapsed="false">
      <c r="B120" s="735" t="e">
        <f aca="false">IF('graph (2)'!$E$2=0,"",B119+'graph (2)'!$E$32)</f>
        <v>#REF!</v>
      </c>
      <c r="C120" s="805" t="e">
        <f aca="false">IF('graph (2)'!$E$2=0,20,IF(SUM(K120+L120=0),NA(),0.25))</f>
        <v>#REF!</v>
      </c>
      <c r="D120" s="321" t="e">
        <f aca="false">IF('graph (2)'!$E$2=0,20,IF(AND(B120&lt;'graph (2)'!$E$10+'graph (2)'!$E$32,B120&gt;'graph (2)'!$E$10-'graph (2)'!$E$32),0.25,NA()))</f>
        <v>#REF!</v>
      </c>
      <c r="K120" s="806" t="e">
        <f aca="false">IF('graph (2)'!$E$20=0,0,IF('graph (2)'!$E$2=0,20,IF(AND(B120&lt;'graph (2)'!$E$20+'graph (2)'!$E$32,B120&gt;'graph (2)'!$E$20-'graph (2)'!$E$32),0.25,0)))</f>
        <v>#REF!</v>
      </c>
      <c r="L120" s="806" t="e">
        <f aca="false">IF('graph (2)'!$E$22=0,0,IF('graph (2)'!$E$2=0,20,IF(AND(B120&gt;'graph (2)'!$E$22-'graph (2)'!$E$32,B120&lt;'graph (2)'!$E$22+'graph (2)'!$E$32),0.25,0)))</f>
        <v>#REF!</v>
      </c>
    </row>
    <row r="121" customFormat="false" ht="12.75" hidden="false" customHeight="false" outlineLevel="0" collapsed="false">
      <c r="B121" s="735" t="e">
        <f aca="false">IF('graph (2)'!$E$2=0,"",B120+'graph (2)'!$E$32)</f>
        <v>#REF!</v>
      </c>
      <c r="C121" s="805" t="e">
        <f aca="false">IF('graph (2)'!$E$2=0,20,IF(SUM(K121+L121=0),NA(),0.25))</f>
        <v>#REF!</v>
      </c>
      <c r="D121" s="321" t="e">
        <f aca="false">IF('graph (2)'!$E$2=0,20,IF(AND(B121&lt;'graph (2)'!$E$10+'graph (2)'!$E$32,B121&gt;'graph (2)'!$E$10-'graph (2)'!$E$32),0.25,NA()))</f>
        <v>#REF!</v>
      </c>
      <c r="K121" s="806" t="e">
        <f aca="false">IF('graph (2)'!$E$20=0,0,IF('graph (2)'!$E$2=0,20,IF(AND(B121&lt;'graph (2)'!$E$20+'graph (2)'!$E$32,B121&gt;'graph (2)'!$E$20-'graph (2)'!$E$32),0.25,0)))</f>
        <v>#REF!</v>
      </c>
      <c r="L121" s="806" t="e">
        <f aca="false">IF('graph (2)'!$E$22=0,0,IF('graph (2)'!$E$2=0,20,IF(AND(B121&gt;'graph (2)'!$E$22-'graph (2)'!$E$32,B121&lt;'graph (2)'!$E$22+'graph (2)'!$E$32),0.25,0)))</f>
        <v>#REF!</v>
      </c>
    </row>
    <row r="122" customFormat="false" ht="12.75" hidden="false" customHeight="false" outlineLevel="0" collapsed="false">
      <c r="B122" s="735" t="e">
        <f aca="false">IF('graph (2)'!$E$2=0,"",B121+'graph (2)'!$E$32)</f>
        <v>#REF!</v>
      </c>
      <c r="C122" s="805" t="e">
        <f aca="false">IF('graph (2)'!$E$2=0,20,IF(SUM(K122+L122=0),NA(),0.25))</f>
        <v>#REF!</v>
      </c>
      <c r="D122" s="321" t="e">
        <f aca="false">IF('graph (2)'!$E$2=0,20,IF(AND(B122&lt;'graph (2)'!$E$10+'graph (2)'!$E$32,B122&gt;'graph (2)'!$E$10-'graph (2)'!$E$32),0.25,NA()))</f>
        <v>#REF!</v>
      </c>
      <c r="K122" s="806" t="e">
        <f aca="false">IF('graph (2)'!$E$20=0,0,IF('graph (2)'!$E$2=0,20,IF(AND(B122&lt;'graph (2)'!$E$20+'graph (2)'!$E$32,B122&gt;'graph (2)'!$E$20-'graph (2)'!$E$32),0.25,0)))</f>
        <v>#REF!</v>
      </c>
      <c r="L122" s="806" t="e">
        <f aca="false">IF('graph (2)'!$E$22=0,0,IF('graph (2)'!$E$2=0,20,IF(AND(B122&gt;'graph (2)'!$E$22-'graph (2)'!$E$32,B122&lt;'graph (2)'!$E$22+'graph (2)'!$E$32),0.25,0)))</f>
        <v>#REF!</v>
      </c>
    </row>
    <row r="123" customFormat="false" ht="12.75" hidden="false" customHeight="false" outlineLevel="0" collapsed="false">
      <c r="B123" s="735" t="e">
        <f aca="false">IF('graph (2)'!$E$2=0,"",B122+'graph (2)'!$E$32)</f>
        <v>#REF!</v>
      </c>
      <c r="C123" s="805" t="e">
        <f aca="false">IF('graph (2)'!$E$2=0,20,IF(SUM(K123+L123=0),NA(),0.25))</f>
        <v>#REF!</v>
      </c>
      <c r="D123" s="321" t="e">
        <f aca="false">IF('graph (2)'!$E$2=0,20,IF(AND(B123&lt;'graph (2)'!$E$10+'graph (2)'!$E$32,B123&gt;'graph (2)'!$E$10-'graph (2)'!$E$32),0.25,NA()))</f>
        <v>#REF!</v>
      </c>
      <c r="K123" s="806" t="e">
        <f aca="false">IF('graph (2)'!$E$20=0,0,IF('graph (2)'!$E$2=0,20,IF(AND(B123&lt;'graph (2)'!$E$20+'graph (2)'!$E$32,B123&gt;'graph (2)'!$E$20-'graph (2)'!$E$32),0.25,0)))</f>
        <v>#REF!</v>
      </c>
      <c r="L123" s="806" t="e">
        <f aca="false">IF('graph (2)'!$E$22=0,0,IF('graph (2)'!$E$2=0,20,IF(AND(B123&gt;'graph (2)'!$E$22-'graph (2)'!$E$32,B123&lt;'graph (2)'!$E$22+'graph (2)'!$E$32),0.25,0)))</f>
        <v>#REF!</v>
      </c>
    </row>
    <row r="124" customFormat="false" ht="12.75" hidden="false" customHeight="false" outlineLevel="0" collapsed="false">
      <c r="B124" s="735" t="e">
        <f aca="false">IF('graph (2)'!$E$2=0,"",B123+'graph (2)'!$E$32)</f>
        <v>#REF!</v>
      </c>
      <c r="C124" s="805" t="e">
        <f aca="false">IF('graph (2)'!$E$2=0,20,IF(SUM(K124+L124=0),NA(),0.25))</f>
        <v>#REF!</v>
      </c>
      <c r="D124" s="321" t="e">
        <f aca="false">IF('graph (2)'!$E$2=0,20,IF(AND(B124&lt;'graph (2)'!$E$10+'graph (2)'!$E$32,B124&gt;'graph (2)'!$E$10-'graph (2)'!$E$32),0.25,NA()))</f>
        <v>#REF!</v>
      </c>
      <c r="K124" s="806" t="e">
        <f aca="false">IF('graph (2)'!$E$20=0,0,IF('graph (2)'!$E$2=0,20,IF(AND(B124&lt;'graph (2)'!$E$20+'graph (2)'!$E$32,B124&gt;'graph (2)'!$E$20-'graph (2)'!$E$32),0.25,0)))</f>
        <v>#REF!</v>
      </c>
      <c r="L124" s="806" t="e">
        <f aca="false">IF('graph (2)'!$E$22=0,0,IF('graph (2)'!$E$2=0,20,IF(AND(B124&gt;'graph (2)'!$E$22-'graph (2)'!$E$32,B124&lt;'graph (2)'!$E$22+'graph (2)'!$E$32),0.25,0)))</f>
        <v>#REF!</v>
      </c>
    </row>
    <row r="125" customFormat="false" ht="12.75" hidden="false" customHeight="false" outlineLevel="0" collapsed="false">
      <c r="B125" s="735" t="e">
        <f aca="false">IF('graph (2)'!$E$2=0,"",B124+'graph (2)'!$E$32)</f>
        <v>#REF!</v>
      </c>
      <c r="C125" s="805" t="e">
        <f aca="false">IF('graph (2)'!$E$2=0,20,IF(SUM(K125+L125=0),NA(),0.25))</f>
        <v>#REF!</v>
      </c>
      <c r="D125" s="321" t="e">
        <f aca="false">IF('graph (2)'!$E$2=0,20,IF(AND(B125&lt;'graph (2)'!$E$10+'graph (2)'!$E$32,B125&gt;'graph (2)'!$E$10-'graph (2)'!$E$32),0.25,NA()))</f>
        <v>#REF!</v>
      </c>
      <c r="K125" s="806" t="e">
        <f aca="false">IF('graph (2)'!$E$20=0,0,IF('graph (2)'!$E$2=0,20,IF(AND(B125&lt;'graph (2)'!$E$20+'graph (2)'!$E$32,B125&gt;'graph (2)'!$E$20-'graph (2)'!$E$32),0.25,0)))</f>
        <v>#REF!</v>
      </c>
      <c r="L125" s="806" t="e">
        <f aca="false">IF('graph (2)'!$E$22=0,0,IF('graph (2)'!$E$2=0,20,IF(AND(B125&gt;'graph (2)'!$E$22-'graph (2)'!$E$32,B125&lt;'graph (2)'!$E$22+'graph (2)'!$E$32),0.25,0)))</f>
        <v>#REF!</v>
      </c>
    </row>
    <row r="126" customFormat="false" ht="12.75" hidden="false" customHeight="false" outlineLevel="0" collapsed="false">
      <c r="B126" s="735" t="e">
        <f aca="false">IF('graph (2)'!$E$2=0,"",B125+'graph (2)'!$E$32)</f>
        <v>#REF!</v>
      </c>
      <c r="C126" s="805" t="e">
        <f aca="false">IF('graph (2)'!$E$2=0,20,IF(SUM(K126+L126=0),NA(),0.25))</f>
        <v>#REF!</v>
      </c>
      <c r="D126" s="321" t="e">
        <f aca="false">IF('graph (2)'!$E$2=0,20,IF(AND(B126&lt;'graph (2)'!$E$10+'graph (2)'!$E$32,B126&gt;'graph (2)'!$E$10-'graph (2)'!$E$32),0.25,NA()))</f>
        <v>#REF!</v>
      </c>
      <c r="K126" s="806" t="e">
        <f aca="false">IF('graph (2)'!$E$20=0,0,IF('graph (2)'!$E$2=0,20,IF(AND(B126&lt;'graph (2)'!$E$20+'graph (2)'!$E$32,B126&gt;'graph (2)'!$E$20-'graph (2)'!$E$32),0.25,0)))</f>
        <v>#REF!</v>
      </c>
      <c r="L126" s="806" t="e">
        <f aca="false">IF('graph (2)'!$E$22=0,0,IF('graph (2)'!$E$2=0,20,IF(AND(B126&gt;'graph (2)'!$E$22-'graph (2)'!$E$32,B126&lt;'graph (2)'!$E$22+'graph (2)'!$E$32),0.25,0)))</f>
        <v>#REF!</v>
      </c>
    </row>
    <row r="127" customFormat="false" ht="12.75" hidden="false" customHeight="false" outlineLevel="0" collapsed="false">
      <c r="B127" s="735" t="e">
        <f aca="false">IF('graph (2)'!$E$2=0,"",B126+'graph (2)'!$E$32)</f>
        <v>#REF!</v>
      </c>
      <c r="C127" s="805" t="e">
        <f aca="false">IF('graph (2)'!$E$2=0,20,IF(SUM(K127+L127=0),NA(),0.25))</f>
        <v>#REF!</v>
      </c>
      <c r="D127" s="321" t="e">
        <f aca="false">IF('graph (2)'!$E$2=0,20,IF(AND(B127&lt;'graph (2)'!$E$10+'graph (2)'!$E$32,B127&gt;'graph (2)'!$E$10-'graph (2)'!$E$32),0.25,NA()))</f>
        <v>#REF!</v>
      </c>
      <c r="K127" s="806" t="e">
        <f aca="false">IF('graph (2)'!$E$20=0,0,IF('graph (2)'!$E$2=0,20,IF(AND(B127&lt;'graph (2)'!$E$20+'graph (2)'!$E$32,B127&gt;'graph (2)'!$E$20-'graph (2)'!$E$32),0.25,0)))</f>
        <v>#REF!</v>
      </c>
      <c r="L127" s="806" t="e">
        <f aca="false">IF('graph (2)'!$E$22=0,0,IF('graph (2)'!$E$2=0,20,IF(AND(B127&gt;'graph (2)'!$E$22-'graph (2)'!$E$32,B127&lt;'graph (2)'!$E$22+'graph (2)'!$E$32),0.25,0)))</f>
        <v>#REF!</v>
      </c>
    </row>
    <row r="128" customFormat="false" ht="12.75" hidden="false" customHeight="false" outlineLevel="0" collapsed="false">
      <c r="B128" s="735" t="e">
        <f aca="false">IF('graph (2)'!$E$2=0,"",B127+'graph (2)'!$E$32)</f>
        <v>#REF!</v>
      </c>
      <c r="C128" s="805" t="e">
        <f aca="false">IF('graph (2)'!$E$2=0,20,IF(SUM(K128+L128=0),NA(),0.25))</f>
        <v>#REF!</v>
      </c>
      <c r="D128" s="321" t="e">
        <f aca="false">IF('graph (2)'!$E$2=0,20,IF(AND(B128&lt;'graph (2)'!$E$10+'graph (2)'!$E$32,B128&gt;'graph (2)'!$E$10-'graph (2)'!$E$32),0.25,NA()))</f>
        <v>#REF!</v>
      </c>
      <c r="K128" s="806" t="e">
        <f aca="false">IF('graph (2)'!$E$20=0,0,IF('graph (2)'!$E$2=0,20,IF(AND(B128&lt;'graph (2)'!$E$20+'graph (2)'!$E$32,B128&gt;'graph (2)'!$E$20-'graph (2)'!$E$32),0.25,0)))</f>
        <v>#REF!</v>
      </c>
      <c r="L128" s="806" t="e">
        <f aca="false">IF('graph (2)'!$E$22=0,0,IF('graph (2)'!$E$2=0,20,IF(AND(B128&gt;'graph (2)'!$E$22-'graph (2)'!$E$32,B128&lt;'graph (2)'!$E$22+'graph (2)'!$E$32),0.25,0)))</f>
        <v>#REF!</v>
      </c>
    </row>
    <row r="129" customFormat="false" ht="12.75" hidden="false" customHeight="false" outlineLevel="0" collapsed="false">
      <c r="B129" s="735" t="e">
        <f aca="false">IF('graph (2)'!$E$2=0,"",B128+'graph (2)'!$E$32)</f>
        <v>#REF!</v>
      </c>
      <c r="C129" s="805" t="e">
        <f aca="false">IF('graph (2)'!$E$2=0,20,IF(SUM(K129+L129=0),NA(),0.25))</f>
        <v>#REF!</v>
      </c>
      <c r="D129" s="321" t="e">
        <f aca="false">IF('graph (2)'!$E$2=0,20,IF(AND(B129&lt;'graph (2)'!$E$10+'graph (2)'!$E$32,B129&gt;'graph (2)'!$E$10-'graph (2)'!$E$32),0.25,NA()))</f>
        <v>#REF!</v>
      </c>
      <c r="K129" s="806" t="e">
        <f aca="false">IF('graph (2)'!$E$20=0,0,IF('graph (2)'!$E$2=0,20,IF(AND(B129&lt;'graph (2)'!$E$20+'graph (2)'!$E$32,B129&gt;'graph (2)'!$E$20-'graph (2)'!$E$32),0.25,0)))</f>
        <v>#REF!</v>
      </c>
      <c r="L129" s="806" t="e">
        <f aca="false">IF('graph (2)'!$E$22=0,0,IF('graph (2)'!$E$2=0,20,IF(AND(B129&gt;'graph (2)'!$E$22-'graph (2)'!$E$32,B129&lt;'graph (2)'!$E$22+'graph (2)'!$E$32),0.25,0)))</f>
        <v>#REF!</v>
      </c>
    </row>
    <row r="130" customFormat="false" ht="12.75" hidden="false" customHeight="false" outlineLevel="0" collapsed="false">
      <c r="B130" s="735" t="e">
        <f aca="false">IF('graph (2)'!$E$2=0,"",B129+'graph (2)'!$E$32)</f>
        <v>#REF!</v>
      </c>
      <c r="C130" s="805" t="e">
        <f aca="false">IF('graph (2)'!$E$2=0,20,IF(SUM(K130+L130=0),NA(),0.25))</f>
        <v>#REF!</v>
      </c>
      <c r="D130" s="321" t="e">
        <f aca="false">IF('graph (2)'!$E$2=0,20,IF(AND(B130&lt;'graph (2)'!$E$10+'graph (2)'!$E$32,B130&gt;'graph (2)'!$E$10-'graph (2)'!$E$32),0.25,NA()))</f>
        <v>#REF!</v>
      </c>
      <c r="K130" s="806" t="e">
        <f aca="false">IF('graph (2)'!$E$20=0,0,IF('graph (2)'!$E$2=0,20,IF(AND(B130&lt;'graph (2)'!$E$20+'graph (2)'!$E$32,B130&gt;'graph (2)'!$E$20-'graph (2)'!$E$32),0.25,0)))</f>
        <v>#REF!</v>
      </c>
      <c r="L130" s="806" t="e">
        <f aca="false">IF('graph (2)'!$E$22=0,0,IF('graph (2)'!$E$2=0,20,IF(AND(B130&gt;'graph (2)'!$E$22-'graph (2)'!$E$32,B130&lt;'graph (2)'!$E$22+'graph (2)'!$E$32),0.25,0)))</f>
        <v>#REF!</v>
      </c>
    </row>
    <row r="131" customFormat="false" ht="12.75" hidden="false" customHeight="false" outlineLevel="0" collapsed="false">
      <c r="B131" s="735" t="e">
        <f aca="false">IF('graph (2)'!$E$2=0,"",B130+'graph (2)'!$E$32)</f>
        <v>#REF!</v>
      </c>
      <c r="C131" s="805" t="e">
        <f aca="false">IF('graph (2)'!$E$2=0,20,IF(SUM(K131+L131=0),NA(),0.25))</f>
        <v>#REF!</v>
      </c>
      <c r="D131" s="321" t="e">
        <f aca="false">IF('graph (2)'!$E$2=0,20,IF(AND(B131&lt;'graph (2)'!$E$10+'graph (2)'!$E$32,B131&gt;'graph (2)'!$E$10-'graph (2)'!$E$32),0.25,NA()))</f>
        <v>#REF!</v>
      </c>
      <c r="K131" s="806" t="e">
        <f aca="false">IF('graph (2)'!$E$20=0,0,IF('graph (2)'!$E$2=0,20,IF(AND(B131&lt;'graph (2)'!$E$20+'graph (2)'!$E$32,B131&gt;'graph (2)'!$E$20-'graph (2)'!$E$32),0.25,0)))</f>
        <v>#REF!</v>
      </c>
      <c r="L131" s="806" t="e">
        <f aca="false">IF('graph (2)'!$E$22=0,0,IF('graph (2)'!$E$2=0,20,IF(AND(B131&gt;'graph (2)'!$E$22-'graph (2)'!$E$32,B131&lt;'graph (2)'!$E$22+'graph (2)'!$E$32),0.25,0)))</f>
        <v>#REF!</v>
      </c>
    </row>
    <row r="132" customFormat="false" ht="12.75" hidden="false" customHeight="false" outlineLevel="0" collapsed="false">
      <c r="B132" s="735" t="e">
        <f aca="false">IF('graph (2)'!$E$2=0,"",B131+'graph (2)'!$E$32)</f>
        <v>#REF!</v>
      </c>
      <c r="C132" s="805" t="e">
        <f aca="false">IF('graph (2)'!$E$2=0,20,IF(SUM(K132+L132=0),NA(),0.25))</f>
        <v>#REF!</v>
      </c>
      <c r="D132" s="321" t="e">
        <f aca="false">IF('graph (2)'!$E$2=0,20,IF(AND(B132&lt;'graph (2)'!$E$10+'graph (2)'!$E$32,B132&gt;'graph (2)'!$E$10-'graph (2)'!$E$32),0.25,NA()))</f>
        <v>#REF!</v>
      </c>
      <c r="K132" s="806" t="e">
        <f aca="false">IF('graph (2)'!$E$20=0,0,IF('graph (2)'!$E$2=0,20,IF(AND(B132&lt;'graph (2)'!$E$20+'graph (2)'!$E$32,B132&gt;'graph (2)'!$E$20-'graph (2)'!$E$32),0.25,0)))</f>
        <v>#REF!</v>
      </c>
      <c r="L132" s="806" t="e">
        <f aca="false">IF('graph (2)'!$E$22=0,0,IF('graph (2)'!$E$2=0,20,IF(AND(B132&gt;'graph (2)'!$E$22-'graph (2)'!$E$32,B132&lt;'graph (2)'!$E$22+'graph (2)'!$E$32),0.25,0)))</f>
        <v>#REF!</v>
      </c>
    </row>
    <row r="133" customFormat="false" ht="12.75" hidden="false" customHeight="false" outlineLevel="0" collapsed="false">
      <c r="B133" s="735" t="e">
        <f aca="false">IF('graph (2)'!$E$2=0,"",B132+'graph (2)'!$E$32)</f>
        <v>#REF!</v>
      </c>
      <c r="C133" s="805" t="e">
        <f aca="false">IF('graph (2)'!$E$2=0,20,IF(SUM(K133+L133=0),NA(),0.25))</f>
        <v>#REF!</v>
      </c>
      <c r="D133" s="321" t="e">
        <f aca="false">IF('graph (2)'!$E$2=0,20,IF(AND(B133&lt;'graph (2)'!$E$10+'graph (2)'!$E$32,B133&gt;'graph (2)'!$E$10-'graph (2)'!$E$32),0.25,NA()))</f>
        <v>#REF!</v>
      </c>
      <c r="K133" s="806" t="e">
        <f aca="false">IF('graph (2)'!$E$20=0,0,IF('graph (2)'!$E$2=0,20,IF(AND(B133&lt;'graph (2)'!$E$20+'graph (2)'!$E$32,B133&gt;'graph (2)'!$E$20-'graph (2)'!$E$32),0.25,0)))</f>
        <v>#REF!</v>
      </c>
      <c r="L133" s="806" t="e">
        <f aca="false">IF('graph (2)'!$E$22=0,0,IF('graph (2)'!$E$2=0,20,IF(AND(B133&gt;'graph (2)'!$E$22-'graph (2)'!$E$32,B133&lt;'graph (2)'!$E$22+'graph (2)'!$E$32),0.25,0)))</f>
        <v>#REF!</v>
      </c>
    </row>
    <row r="134" customFormat="false" ht="12.75" hidden="false" customHeight="false" outlineLevel="0" collapsed="false">
      <c r="B134" s="735" t="e">
        <f aca="false">IF('graph (2)'!$E$2=0,"",B133+'graph (2)'!$E$32)</f>
        <v>#REF!</v>
      </c>
      <c r="C134" s="805" t="e">
        <f aca="false">IF('graph (2)'!$E$2=0,20,IF(SUM(K134+L134=0),NA(),0.25))</f>
        <v>#REF!</v>
      </c>
      <c r="D134" s="321" t="e">
        <f aca="false">IF('graph (2)'!$E$2=0,20,IF(AND(B134&lt;'graph (2)'!$E$10+'graph (2)'!$E$32,B134&gt;'graph (2)'!$E$10-'graph (2)'!$E$32),0.25,NA()))</f>
        <v>#REF!</v>
      </c>
      <c r="K134" s="806" t="e">
        <f aca="false">IF('graph (2)'!$E$20=0,0,IF('graph (2)'!$E$2=0,20,IF(AND(B134&lt;'graph (2)'!$E$20+'graph (2)'!$E$32,B134&gt;'graph (2)'!$E$20-'graph (2)'!$E$32),0.25,0)))</f>
        <v>#REF!</v>
      </c>
      <c r="L134" s="806" t="e">
        <f aca="false">IF('graph (2)'!$E$22=0,0,IF('graph (2)'!$E$2=0,20,IF(AND(B134&gt;'graph (2)'!$E$22-'graph (2)'!$E$32,B134&lt;'graph (2)'!$E$22+'graph (2)'!$E$32),0.25,0)))</f>
        <v>#REF!</v>
      </c>
    </row>
    <row r="135" customFormat="false" ht="12.75" hidden="false" customHeight="false" outlineLevel="0" collapsed="false">
      <c r="B135" s="735" t="e">
        <f aca="false">IF('graph (2)'!$E$2=0,"",B134+'graph (2)'!$E$32)</f>
        <v>#REF!</v>
      </c>
      <c r="C135" s="805" t="e">
        <f aca="false">IF('graph (2)'!$E$2=0,20,IF(SUM(K135+L135=0),NA(),0.25))</f>
        <v>#REF!</v>
      </c>
      <c r="D135" s="321" t="e">
        <f aca="false">IF('graph (2)'!$E$2=0,20,IF(AND(B135&lt;'graph (2)'!$E$10+'graph (2)'!$E$32,B135&gt;'graph (2)'!$E$10-'graph (2)'!$E$32),0.25,NA()))</f>
        <v>#REF!</v>
      </c>
      <c r="K135" s="806" t="e">
        <f aca="false">IF('graph (2)'!$E$20=0,0,IF('graph (2)'!$E$2=0,20,IF(AND(B135&lt;'graph (2)'!$E$20+'graph (2)'!$E$32,B135&gt;'graph (2)'!$E$20-'graph (2)'!$E$32),0.25,0)))</f>
        <v>#REF!</v>
      </c>
      <c r="L135" s="806" t="e">
        <f aca="false">IF('graph (2)'!$E$22=0,0,IF('graph (2)'!$E$2=0,20,IF(AND(B135&gt;'graph (2)'!$E$22-'graph (2)'!$E$32,B135&lt;'graph (2)'!$E$22+'graph (2)'!$E$32),0.25,0)))</f>
        <v>#REF!</v>
      </c>
    </row>
    <row r="136" customFormat="false" ht="12.75" hidden="false" customHeight="false" outlineLevel="0" collapsed="false">
      <c r="B136" s="735" t="e">
        <f aca="false">IF('graph (2)'!$E$2=0,"",B135+'graph (2)'!$E$32)</f>
        <v>#REF!</v>
      </c>
      <c r="C136" s="805" t="e">
        <f aca="false">IF('graph (2)'!$E$2=0,20,IF(SUM(K136+L136=0),NA(),0.25))</f>
        <v>#REF!</v>
      </c>
      <c r="D136" s="321" t="e">
        <f aca="false">IF('graph (2)'!$E$2=0,20,IF(AND(B136&lt;'graph (2)'!$E$10+'graph (2)'!$E$32,B136&gt;'graph (2)'!$E$10-'graph (2)'!$E$32),0.25,NA()))</f>
        <v>#REF!</v>
      </c>
      <c r="K136" s="806" t="e">
        <f aca="false">IF('graph (2)'!$E$20=0,0,IF('graph (2)'!$E$2=0,20,IF(AND(B136&lt;'graph (2)'!$E$20+'graph (2)'!$E$32,B136&gt;'graph (2)'!$E$20-'graph (2)'!$E$32),0.25,0)))</f>
        <v>#REF!</v>
      </c>
      <c r="L136" s="806" t="e">
        <f aca="false">IF('graph (2)'!$E$22=0,0,IF('graph (2)'!$E$2=0,20,IF(AND(B136&gt;'graph (2)'!$E$22-'graph (2)'!$E$32,B136&lt;'graph (2)'!$E$22+'graph (2)'!$E$32),0.25,0)))</f>
        <v>#REF!</v>
      </c>
    </row>
    <row r="137" customFormat="false" ht="12.75" hidden="false" customHeight="false" outlineLevel="0" collapsed="false">
      <c r="B137" s="735" t="e">
        <f aca="false">IF('graph (2)'!$E$2=0,"",B136+'graph (2)'!$E$32)</f>
        <v>#REF!</v>
      </c>
      <c r="C137" s="805" t="e">
        <f aca="false">IF('graph (2)'!$E$2=0,20,IF(SUM(K137+L137=0),NA(),0.25))</f>
        <v>#REF!</v>
      </c>
      <c r="D137" s="321" t="e">
        <f aca="false">IF('graph (2)'!$E$2=0,20,IF(AND(B137&lt;'graph (2)'!$E$10+'graph (2)'!$E$32,B137&gt;'graph (2)'!$E$10-'graph (2)'!$E$32),0.25,NA()))</f>
        <v>#REF!</v>
      </c>
      <c r="K137" s="806" t="e">
        <f aca="false">IF('graph (2)'!$E$20=0,0,IF('graph (2)'!$E$2=0,20,IF(AND(B137&lt;'graph (2)'!$E$20+'graph (2)'!$E$32,B137&gt;'graph (2)'!$E$20-'graph (2)'!$E$32),0.25,0)))</f>
        <v>#REF!</v>
      </c>
      <c r="L137" s="806" t="e">
        <f aca="false">IF('graph (2)'!$E$22=0,0,IF('graph (2)'!$E$2=0,20,IF(AND(B137&gt;'graph (2)'!$E$22-'graph (2)'!$E$32,B137&lt;'graph (2)'!$E$22+'graph (2)'!$E$32),0.25,0)))</f>
        <v>#REF!</v>
      </c>
    </row>
    <row r="138" customFormat="false" ht="12.75" hidden="false" customHeight="false" outlineLevel="0" collapsed="false">
      <c r="B138" s="735" t="e">
        <f aca="false">IF('graph (2)'!$E$2=0,"",B137+'graph (2)'!$E$32)</f>
        <v>#REF!</v>
      </c>
      <c r="C138" s="805" t="e">
        <f aca="false">IF('graph (2)'!$E$2=0,20,IF(SUM(K138+L138=0),NA(),0.25))</f>
        <v>#REF!</v>
      </c>
      <c r="D138" s="321" t="e">
        <f aca="false">IF('graph (2)'!$E$2=0,20,IF(AND(B138&lt;'graph (2)'!$E$10+'graph (2)'!$E$32,B138&gt;'graph (2)'!$E$10-'graph (2)'!$E$32),0.25,NA()))</f>
        <v>#REF!</v>
      </c>
      <c r="K138" s="806" t="e">
        <f aca="false">IF('graph (2)'!$E$20=0,0,IF('graph (2)'!$E$2=0,20,IF(AND(B138&lt;'graph (2)'!$E$20+'graph (2)'!$E$32,B138&gt;'graph (2)'!$E$20-'graph (2)'!$E$32),0.25,0)))</f>
        <v>#REF!</v>
      </c>
      <c r="L138" s="806" t="e">
        <f aca="false">IF('graph (2)'!$E$22=0,0,IF('graph (2)'!$E$2=0,20,IF(AND(B138&gt;'graph (2)'!$E$22-'graph (2)'!$E$32,B138&lt;'graph (2)'!$E$22+'graph (2)'!$E$32),0.25,0)))</f>
        <v>#REF!</v>
      </c>
    </row>
    <row r="139" customFormat="false" ht="12.75" hidden="false" customHeight="false" outlineLevel="0" collapsed="false">
      <c r="B139" s="735" t="e">
        <f aca="false">IF('graph (2)'!$E$2=0,"",B138+'graph (2)'!$E$32)</f>
        <v>#REF!</v>
      </c>
      <c r="C139" s="805" t="e">
        <f aca="false">IF('graph (2)'!$E$2=0,20,IF(SUM(K139+L139=0),NA(),0.25))</f>
        <v>#REF!</v>
      </c>
      <c r="D139" s="321" t="e">
        <f aca="false">IF('graph (2)'!$E$2=0,20,IF(AND(B139&lt;'graph (2)'!$E$10+'graph (2)'!$E$32,B139&gt;'graph (2)'!$E$10-'graph (2)'!$E$32),0.25,NA()))</f>
        <v>#REF!</v>
      </c>
      <c r="K139" s="806" t="e">
        <f aca="false">IF('graph (2)'!$E$20=0,0,IF('graph (2)'!$E$2=0,20,IF(AND(B139&lt;'graph (2)'!$E$20+'graph (2)'!$E$32,B139&gt;'graph (2)'!$E$20-'graph (2)'!$E$32),0.25,0)))</f>
        <v>#REF!</v>
      </c>
      <c r="L139" s="806" t="e">
        <f aca="false">IF('graph (2)'!$E$22=0,0,IF('graph (2)'!$E$2=0,20,IF(AND(B139&gt;'graph (2)'!$E$22-'graph (2)'!$E$32,B139&lt;'graph (2)'!$E$22+'graph (2)'!$E$32),0.25,0)))</f>
        <v>#REF!</v>
      </c>
    </row>
    <row r="140" customFormat="false" ht="12.75" hidden="false" customHeight="false" outlineLevel="0" collapsed="false">
      <c r="B140" s="735" t="e">
        <f aca="false">IF('graph (2)'!$E$2=0,"",B139+'graph (2)'!$E$32)</f>
        <v>#REF!</v>
      </c>
      <c r="C140" s="805" t="e">
        <f aca="false">IF('graph (2)'!$E$2=0,20,IF(SUM(K140+L140=0),NA(),0.25))</f>
        <v>#REF!</v>
      </c>
      <c r="D140" s="321" t="e">
        <f aca="false">IF('graph (2)'!$E$2=0,20,IF(AND(B140&lt;'graph (2)'!$E$10+'graph (2)'!$E$32,B140&gt;'graph (2)'!$E$10-'graph (2)'!$E$32),0.25,NA()))</f>
        <v>#REF!</v>
      </c>
      <c r="K140" s="806" t="e">
        <f aca="false">IF('graph (2)'!$E$20=0,0,IF('graph (2)'!$E$2=0,20,IF(AND(B140&lt;'graph (2)'!$E$20+'graph (2)'!$E$32,B140&gt;'graph (2)'!$E$20-'graph (2)'!$E$32),0.25,0)))</f>
        <v>#REF!</v>
      </c>
      <c r="L140" s="806" t="e">
        <f aca="false">IF('graph (2)'!$E$22=0,0,IF('graph (2)'!$E$2=0,20,IF(AND(B140&gt;'graph (2)'!$E$22-'graph (2)'!$E$32,B140&lt;'graph (2)'!$E$22+'graph (2)'!$E$32),0.25,0)))</f>
        <v>#REF!</v>
      </c>
    </row>
    <row r="141" customFormat="false" ht="12.75" hidden="false" customHeight="false" outlineLevel="0" collapsed="false">
      <c r="B141" s="735" t="e">
        <f aca="false">IF('graph (2)'!$E$2=0,"",B140+'graph (2)'!$E$32)</f>
        <v>#REF!</v>
      </c>
      <c r="C141" s="805" t="e">
        <f aca="false">IF('graph (2)'!$E$2=0,20,IF(SUM(K141+L141=0),NA(),0.25))</f>
        <v>#REF!</v>
      </c>
      <c r="D141" s="321" t="e">
        <f aca="false">IF('graph (2)'!$E$2=0,20,IF(AND(B141&lt;'graph (2)'!$E$10+'graph (2)'!$E$32,B141&gt;'graph (2)'!$E$10-'graph (2)'!$E$32),0.25,NA()))</f>
        <v>#REF!</v>
      </c>
      <c r="K141" s="806" t="e">
        <f aca="false">IF('graph (2)'!$E$20=0,0,IF('graph (2)'!$E$2=0,20,IF(AND(B141&lt;'graph (2)'!$E$20+'graph (2)'!$E$32,B141&gt;'graph (2)'!$E$20-'graph (2)'!$E$32),0.25,0)))</f>
        <v>#REF!</v>
      </c>
      <c r="L141" s="806" t="e">
        <f aca="false">IF('graph (2)'!$E$22=0,0,IF('graph (2)'!$E$2=0,20,IF(AND(B141&gt;'graph (2)'!$E$22-'graph (2)'!$E$32,B141&lt;'graph (2)'!$E$22+'graph (2)'!$E$32),0.25,0)))</f>
        <v>#REF!</v>
      </c>
    </row>
    <row r="142" customFormat="false" ht="12.75" hidden="false" customHeight="false" outlineLevel="0" collapsed="false">
      <c r="B142" s="735" t="e">
        <f aca="false">IF('graph (2)'!$E$2=0,"",B141+'graph (2)'!$E$32)</f>
        <v>#REF!</v>
      </c>
      <c r="C142" s="805" t="e">
        <f aca="false">IF('graph (2)'!$E$2=0,20,IF(SUM(K142+L142=0),NA(),0.25))</f>
        <v>#REF!</v>
      </c>
      <c r="D142" s="321" t="e">
        <f aca="false">IF('graph (2)'!$E$2=0,20,IF(AND(B142&lt;'graph (2)'!$E$10+'graph (2)'!$E$32,B142&gt;'graph (2)'!$E$10-'graph (2)'!$E$32),0.25,NA()))</f>
        <v>#REF!</v>
      </c>
      <c r="K142" s="806" t="e">
        <f aca="false">IF('graph (2)'!$E$20=0,0,IF('graph (2)'!$E$2=0,20,IF(AND(B142&lt;'graph (2)'!$E$20+'graph (2)'!$E$32,B142&gt;'graph (2)'!$E$20-'graph (2)'!$E$32),0.25,0)))</f>
        <v>#REF!</v>
      </c>
      <c r="L142" s="806" t="e">
        <f aca="false">IF('graph (2)'!$E$22=0,0,IF('graph (2)'!$E$2=0,20,IF(AND(B142&gt;'graph (2)'!$E$22-'graph (2)'!$E$32,B142&lt;'graph (2)'!$E$22+'graph (2)'!$E$32),0.25,0)))</f>
        <v>#REF!</v>
      </c>
    </row>
    <row r="143" customFormat="false" ht="12.75" hidden="false" customHeight="false" outlineLevel="0" collapsed="false">
      <c r="B143" s="735" t="e">
        <f aca="false">IF('graph (2)'!$E$2=0,"",B142+'graph (2)'!$E$32)</f>
        <v>#REF!</v>
      </c>
      <c r="C143" s="805" t="e">
        <f aca="false">IF('graph (2)'!$E$2=0,20,IF(SUM(K143+L143=0),NA(),0.25))</f>
        <v>#REF!</v>
      </c>
      <c r="D143" s="321" t="e">
        <f aca="false">IF('graph (2)'!$E$2=0,20,IF(AND(B143&lt;'graph (2)'!$E$10+'graph (2)'!$E$32,B143&gt;'graph (2)'!$E$10-'graph (2)'!$E$32),0.25,NA()))</f>
        <v>#REF!</v>
      </c>
      <c r="K143" s="806" t="e">
        <f aca="false">IF('graph (2)'!$E$20=0,0,IF('graph (2)'!$E$2=0,20,IF(AND(B143&lt;'graph (2)'!$E$20+'graph (2)'!$E$32,B143&gt;'graph (2)'!$E$20-'graph (2)'!$E$32),0.25,0)))</f>
        <v>#REF!</v>
      </c>
      <c r="L143" s="806" t="e">
        <f aca="false">IF('graph (2)'!$E$22=0,0,IF('graph (2)'!$E$2=0,20,IF(AND(B143&gt;'graph (2)'!$E$22-'graph (2)'!$E$32,B143&lt;'graph (2)'!$E$22+'graph (2)'!$E$32),0.25,0)))</f>
        <v>#REF!</v>
      </c>
    </row>
    <row r="144" customFormat="false" ht="12.75" hidden="false" customHeight="false" outlineLevel="0" collapsed="false">
      <c r="B144" s="735" t="e">
        <f aca="false">IF('graph (2)'!$E$2=0,"",B143+'graph (2)'!$E$32)</f>
        <v>#REF!</v>
      </c>
      <c r="C144" s="805" t="e">
        <f aca="false">IF('graph (2)'!$E$2=0,20,IF(SUM(K144+L144=0),NA(),0.25))</f>
        <v>#REF!</v>
      </c>
      <c r="D144" s="321" t="e">
        <f aca="false">IF('graph (2)'!$E$2=0,20,IF(AND(B144&lt;'graph (2)'!$E$10+'graph (2)'!$E$32,B144&gt;'graph (2)'!$E$10-'graph (2)'!$E$32),0.25,NA()))</f>
        <v>#REF!</v>
      </c>
      <c r="K144" s="806" t="e">
        <f aca="false">IF('graph (2)'!$E$20=0,0,IF('graph (2)'!$E$2=0,20,IF(AND(B144&lt;'graph (2)'!$E$20+'graph (2)'!$E$32,B144&gt;'graph (2)'!$E$20-'graph (2)'!$E$32),0.25,0)))</f>
        <v>#REF!</v>
      </c>
      <c r="L144" s="806" t="e">
        <f aca="false">IF('graph (2)'!$E$22=0,0,IF('graph (2)'!$E$2=0,20,IF(AND(B144&gt;'graph (2)'!$E$22-'graph (2)'!$E$32,B144&lt;'graph (2)'!$E$22+'graph (2)'!$E$32),0.25,0)))</f>
        <v>#REF!</v>
      </c>
    </row>
    <row r="145" customFormat="false" ht="12.75" hidden="false" customHeight="false" outlineLevel="0" collapsed="false">
      <c r="B145" s="735" t="e">
        <f aca="false">IF('graph (2)'!$E$2=0,"",B144+'graph (2)'!$E$32)</f>
        <v>#REF!</v>
      </c>
      <c r="C145" s="805" t="e">
        <f aca="false">IF('graph (2)'!$E$2=0,20,IF(SUM(K145+L145=0),NA(),0.25))</f>
        <v>#REF!</v>
      </c>
      <c r="D145" s="321" t="e">
        <f aca="false">IF('graph (2)'!$E$2=0,20,IF(AND(B145&lt;'graph (2)'!$E$10+'graph (2)'!$E$32,B145&gt;'graph (2)'!$E$10-'graph (2)'!$E$32),0.25,NA()))</f>
        <v>#REF!</v>
      </c>
      <c r="K145" s="806" t="e">
        <f aca="false">IF('graph (2)'!$E$20=0,0,IF('graph (2)'!$E$2=0,20,IF(AND(B145&lt;'graph (2)'!$E$20+'graph (2)'!$E$32,B145&gt;'graph (2)'!$E$20-'graph (2)'!$E$32),0.25,0)))</f>
        <v>#REF!</v>
      </c>
      <c r="L145" s="806" t="e">
        <f aca="false">IF('graph (2)'!$E$22=0,0,IF('graph (2)'!$E$2=0,20,IF(AND(B145&gt;'graph (2)'!$E$22-'graph (2)'!$E$32,B145&lt;'graph (2)'!$E$22+'graph (2)'!$E$32),0.25,0)))</f>
        <v>#REF!</v>
      </c>
    </row>
    <row r="146" customFormat="false" ht="12.75" hidden="false" customHeight="false" outlineLevel="0" collapsed="false">
      <c r="B146" s="735" t="e">
        <f aca="false">IF('graph (2)'!$E$2=0,"",B145+'graph (2)'!$E$32)</f>
        <v>#REF!</v>
      </c>
      <c r="C146" s="805" t="e">
        <f aca="false">IF('graph (2)'!$E$2=0,20,IF(SUM(K146+L146=0),NA(),0.25))</f>
        <v>#REF!</v>
      </c>
      <c r="D146" s="321" t="e">
        <f aca="false">IF('graph (2)'!$E$2=0,20,IF(AND(B146&lt;'graph (2)'!$E$10+'graph (2)'!$E$32,B146&gt;'graph (2)'!$E$10-'graph (2)'!$E$32),0.25,NA()))</f>
        <v>#REF!</v>
      </c>
      <c r="K146" s="806" t="e">
        <f aca="false">IF('graph (2)'!$E$20=0,0,IF('graph (2)'!$E$2=0,20,IF(AND(B146&lt;'graph (2)'!$E$20+'graph (2)'!$E$32,B146&gt;'graph (2)'!$E$20-'graph (2)'!$E$32),0.25,0)))</f>
        <v>#REF!</v>
      </c>
      <c r="L146" s="806" t="e">
        <f aca="false">IF('graph (2)'!$E$22=0,0,IF('graph (2)'!$E$2=0,20,IF(AND(B146&gt;'graph (2)'!$E$22-'graph (2)'!$E$32,B146&lt;'graph (2)'!$E$22+'graph (2)'!$E$32),0.25,0)))</f>
        <v>#REF!</v>
      </c>
    </row>
    <row r="147" customFormat="false" ht="12.75" hidden="false" customHeight="false" outlineLevel="0" collapsed="false">
      <c r="B147" s="735" t="e">
        <f aca="false">IF('graph (2)'!$E$2=0,"",B146+'graph (2)'!$E$32)</f>
        <v>#REF!</v>
      </c>
      <c r="C147" s="805" t="e">
        <f aca="false">IF('graph (2)'!$E$2=0,20,IF(SUM(K147+L147=0),NA(),0.25))</f>
        <v>#REF!</v>
      </c>
      <c r="D147" s="321" t="e">
        <f aca="false">IF('graph (2)'!$E$2=0,20,IF(AND(B147&lt;'graph (2)'!$E$10+'graph (2)'!$E$32,B147&gt;'graph (2)'!$E$10-'graph (2)'!$E$32),0.25,NA()))</f>
        <v>#REF!</v>
      </c>
      <c r="K147" s="806" t="e">
        <f aca="false">IF('graph (2)'!$E$20=0,0,IF('graph (2)'!$E$2=0,20,IF(AND(B147&lt;'graph (2)'!$E$20+'graph (2)'!$E$32,B147&gt;'graph (2)'!$E$20-'graph (2)'!$E$32),0.25,0)))</f>
        <v>#REF!</v>
      </c>
      <c r="L147" s="806" t="e">
        <f aca="false">IF('graph (2)'!$E$22=0,0,IF('graph (2)'!$E$2=0,20,IF(AND(B147&gt;'graph (2)'!$E$22-'graph (2)'!$E$32,B147&lt;'graph (2)'!$E$22+'graph (2)'!$E$32),0.25,0)))</f>
        <v>#REF!</v>
      </c>
    </row>
    <row r="148" customFormat="false" ht="12.75" hidden="false" customHeight="false" outlineLevel="0" collapsed="false">
      <c r="B148" s="735" t="e">
        <f aca="false">IF('graph (2)'!$E$2=0,"",B147+'graph (2)'!$E$32)</f>
        <v>#REF!</v>
      </c>
      <c r="C148" s="805" t="e">
        <f aca="false">IF('graph (2)'!$E$2=0,20,IF(SUM(K148+L148=0),NA(),0.25))</f>
        <v>#REF!</v>
      </c>
      <c r="D148" s="321" t="e">
        <f aca="false">IF('graph (2)'!$E$2=0,20,IF(AND(B148&lt;'graph (2)'!$E$10+'graph (2)'!$E$32,B148&gt;'graph (2)'!$E$10-'graph (2)'!$E$32),0.25,NA()))</f>
        <v>#REF!</v>
      </c>
      <c r="K148" s="806" t="e">
        <f aca="false">IF('graph (2)'!$E$20=0,0,IF('graph (2)'!$E$2=0,20,IF(AND(B148&lt;'graph (2)'!$E$20+'graph (2)'!$E$32,B148&gt;'graph (2)'!$E$20-'graph (2)'!$E$32),0.25,0)))</f>
        <v>#REF!</v>
      </c>
      <c r="L148" s="806" t="e">
        <f aca="false">IF('graph (2)'!$E$22=0,0,IF('graph (2)'!$E$2=0,20,IF(AND(B148&gt;'graph (2)'!$E$22-'graph (2)'!$E$32,B148&lt;'graph (2)'!$E$22+'graph (2)'!$E$32),0.25,0)))</f>
        <v>#REF!</v>
      </c>
    </row>
    <row r="149" customFormat="false" ht="12.75" hidden="false" customHeight="false" outlineLevel="0" collapsed="false">
      <c r="B149" s="735" t="e">
        <f aca="false">IF('graph (2)'!$E$2=0,"",B148+'graph (2)'!$E$32)</f>
        <v>#REF!</v>
      </c>
      <c r="C149" s="805" t="e">
        <f aca="false">IF('graph (2)'!$E$2=0,20,IF(SUM(K149+L149=0),NA(),0.25))</f>
        <v>#REF!</v>
      </c>
      <c r="D149" s="321" t="e">
        <f aca="false">IF('graph (2)'!$E$2=0,20,IF(AND(B149&lt;'graph (2)'!$E$10+'graph (2)'!$E$32,B149&gt;'graph (2)'!$E$10-'graph (2)'!$E$32),0.25,NA()))</f>
        <v>#REF!</v>
      </c>
      <c r="K149" s="806" t="e">
        <f aca="false">IF('graph (2)'!$E$20=0,0,IF('graph (2)'!$E$2=0,20,IF(AND(B149&lt;'graph (2)'!$E$20+'graph (2)'!$E$32,B149&gt;'graph (2)'!$E$20-'graph (2)'!$E$32),0.25,0)))</f>
        <v>#REF!</v>
      </c>
      <c r="L149" s="806" t="e">
        <f aca="false">IF('graph (2)'!$E$22=0,0,IF('graph (2)'!$E$2=0,20,IF(AND(B149&gt;'graph (2)'!$E$22-'graph (2)'!$E$32,B149&lt;'graph (2)'!$E$22+'graph (2)'!$E$32),0.25,0)))</f>
        <v>#REF!</v>
      </c>
    </row>
    <row r="150" customFormat="false" ht="12.75" hidden="false" customHeight="false" outlineLevel="0" collapsed="false">
      <c r="B150" s="735" t="e">
        <f aca="false">IF('graph (2)'!$E$2=0,"",B149+'graph (2)'!$E$32)</f>
        <v>#REF!</v>
      </c>
      <c r="C150" s="805" t="e">
        <f aca="false">IF('graph (2)'!$E$2=0,20,IF(SUM(K150+L150=0),NA(),0.25))</f>
        <v>#REF!</v>
      </c>
      <c r="D150" s="321" t="e">
        <f aca="false">IF('graph (2)'!$E$2=0,20,IF(AND(B150&lt;'graph (2)'!$E$10+'graph (2)'!$E$32,B150&gt;'graph (2)'!$E$10-'graph (2)'!$E$32),0.25,NA()))</f>
        <v>#REF!</v>
      </c>
      <c r="K150" s="806" t="e">
        <f aca="false">IF('graph (2)'!$E$20=0,0,IF('graph (2)'!$E$2=0,20,IF(AND(B150&lt;'graph (2)'!$E$20+'graph (2)'!$E$32,B150&gt;'graph (2)'!$E$20-'graph (2)'!$E$32),0.25,0)))</f>
        <v>#REF!</v>
      </c>
      <c r="L150" s="806" t="e">
        <f aca="false">IF('graph (2)'!$E$22=0,0,IF('graph (2)'!$E$2=0,20,IF(AND(B150&gt;'graph (2)'!$E$22-'graph (2)'!$E$32,B150&lt;'graph (2)'!$E$22+'graph (2)'!$E$32),0.25,0)))</f>
        <v>#REF!</v>
      </c>
    </row>
    <row r="151" customFormat="false" ht="12.75" hidden="false" customHeight="false" outlineLevel="0" collapsed="false">
      <c r="B151" s="735" t="e">
        <f aca="false">IF('graph (2)'!$E$2=0,"",B150+'graph (2)'!$E$32)</f>
        <v>#REF!</v>
      </c>
      <c r="C151" s="805" t="e">
        <f aca="false">IF('graph (2)'!$E$2=0,20,IF(SUM(K151+L151=0),NA(),0.25))</f>
        <v>#REF!</v>
      </c>
      <c r="D151" s="321" t="e">
        <f aca="false">IF('graph (2)'!$E$2=0,20,IF(AND(B151&lt;'graph (2)'!$E$10+'graph (2)'!$E$32,B151&gt;'graph (2)'!$E$10-'graph (2)'!$E$32),0.25,NA()))</f>
        <v>#REF!</v>
      </c>
      <c r="K151" s="806" t="e">
        <f aca="false">IF('graph (2)'!$E$20=0,0,IF('graph (2)'!$E$2=0,20,IF(AND(B151&lt;'graph (2)'!$E$20+'graph (2)'!$E$32,B151&gt;'graph (2)'!$E$20-'graph (2)'!$E$32),0.25,0)))</f>
        <v>#REF!</v>
      </c>
      <c r="L151" s="806" t="e">
        <f aca="false">IF('graph (2)'!$E$22=0,0,IF('graph (2)'!$E$2=0,20,IF(AND(B151&gt;'graph (2)'!$E$22-'graph (2)'!$E$32,B151&lt;'graph (2)'!$E$22+'graph (2)'!$E$32),0.25,0)))</f>
        <v>#REF!</v>
      </c>
    </row>
    <row r="152" customFormat="false" ht="12.75" hidden="false" customHeight="false" outlineLevel="0" collapsed="false">
      <c r="B152" s="735" t="e">
        <f aca="false">IF('graph (2)'!$E$2=0,"",B151+'graph (2)'!$E$32)</f>
        <v>#REF!</v>
      </c>
      <c r="C152" s="805" t="e">
        <f aca="false">IF('graph (2)'!$E$2=0,20,IF(SUM(K152+L152=0),NA(),0.25))</f>
        <v>#REF!</v>
      </c>
      <c r="D152" s="321" t="e">
        <f aca="false">IF('graph (2)'!$E$2=0,20,IF(AND(B152&lt;'graph (2)'!$E$10+'graph (2)'!$E$32,B152&gt;'graph (2)'!$E$10-'graph (2)'!$E$32),0.25,NA()))</f>
        <v>#REF!</v>
      </c>
      <c r="K152" s="806" t="e">
        <f aca="false">IF('graph (2)'!$E$20=0,0,IF('graph (2)'!$E$2=0,20,IF(AND(B152&lt;'graph (2)'!$E$20+'graph (2)'!$E$32,B152&gt;'graph (2)'!$E$20-'graph (2)'!$E$32),0.25,0)))</f>
        <v>#REF!</v>
      </c>
      <c r="L152" s="806" t="e">
        <f aca="false">IF('graph (2)'!$E$22=0,0,IF('graph (2)'!$E$2=0,20,IF(AND(B152&gt;'graph (2)'!$E$22-'graph (2)'!$E$32,B152&lt;'graph (2)'!$E$22+'graph (2)'!$E$32),0.25,0)))</f>
        <v>#REF!</v>
      </c>
    </row>
    <row r="153" customFormat="false" ht="12.75" hidden="false" customHeight="false" outlineLevel="0" collapsed="false">
      <c r="B153" s="735" t="e">
        <f aca="false">IF('graph (2)'!$E$2=0,"",B152+'graph (2)'!$E$32)</f>
        <v>#REF!</v>
      </c>
      <c r="C153" s="805" t="e">
        <f aca="false">IF('graph (2)'!$E$2=0,20,IF(SUM(K153+L153=0),NA(),0.25))</f>
        <v>#REF!</v>
      </c>
      <c r="D153" s="321" t="e">
        <f aca="false">IF('graph (2)'!$E$2=0,20,IF(AND(B153&lt;'graph (2)'!$E$10+'graph (2)'!$E$32,B153&gt;'graph (2)'!$E$10-'graph (2)'!$E$32),0.25,NA()))</f>
        <v>#REF!</v>
      </c>
      <c r="K153" s="806" t="e">
        <f aca="false">IF('graph (2)'!$E$20=0,0,IF('graph (2)'!$E$2=0,20,IF(AND(B153&lt;'graph (2)'!$E$20+'graph (2)'!$E$32,B153&gt;'graph (2)'!$E$20-'graph (2)'!$E$32),0.25,0)))</f>
        <v>#REF!</v>
      </c>
      <c r="L153" s="806" t="e">
        <f aca="false">IF('graph (2)'!$E$22=0,0,IF('graph (2)'!$E$2=0,20,IF(AND(B153&gt;'graph (2)'!$E$22-'graph (2)'!$E$32,B153&lt;'graph (2)'!$E$22+'graph (2)'!$E$32),0.25,0)))</f>
        <v>#REF!</v>
      </c>
    </row>
    <row r="154" customFormat="false" ht="12.75" hidden="false" customHeight="false" outlineLevel="0" collapsed="false">
      <c r="B154" s="735" t="e">
        <f aca="false">IF('graph (2)'!$E$2=0,"",B153+'graph (2)'!$E$32)</f>
        <v>#REF!</v>
      </c>
      <c r="C154" s="805" t="e">
        <f aca="false">IF('graph (2)'!$E$2=0,20,IF(SUM(K154+L154=0),NA(),0.25))</f>
        <v>#REF!</v>
      </c>
      <c r="D154" s="321" t="e">
        <f aca="false">IF('graph (2)'!$E$2=0,20,IF(AND(B154&lt;'graph (2)'!$E$10+'graph (2)'!$E$32,B154&gt;'graph (2)'!$E$10-'graph (2)'!$E$32),0.25,NA()))</f>
        <v>#REF!</v>
      </c>
      <c r="K154" s="806" t="e">
        <f aca="false">IF('graph (2)'!$E$20=0,0,IF('graph (2)'!$E$2=0,20,IF(AND(B154&lt;'graph (2)'!$E$20+'graph (2)'!$E$32,B154&gt;'graph (2)'!$E$20-'graph (2)'!$E$32),0.25,0)))</f>
        <v>#REF!</v>
      </c>
      <c r="L154" s="806" t="e">
        <f aca="false">IF('graph (2)'!$E$22=0,0,IF('graph (2)'!$E$2=0,20,IF(AND(B154&gt;'graph (2)'!$E$22-'graph (2)'!$E$32,B154&lt;'graph (2)'!$E$22+'graph (2)'!$E$32),0.25,0)))</f>
        <v>#REF!</v>
      </c>
    </row>
    <row r="155" customFormat="false" ht="12.75" hidden="false" customHeight="false" outlineLevel="0" collapsed="false">
      <c r="B155" s="735" t="e">
        <f aca="false">IF('graph (2)'!$E$2=0,"",B154+'graph (2)'!$E$32)</f>
        <v>#REF!</v>
      </c>
      <c r="C155" s="805" t="e">
        <f aca="false">IF('graph (2)'!$E$2=0,20,IF(SUM(K155+L155=0),NA(),0.25))</f>
        <v>#REF!</v>
      </c>
      <c r="D155" s="321" t="e">
        <f aca="false">IF('graph (2)'!$E$2=0,20,IF(AND(B155&lt;'graph (2)'!$E$10+'graph (2)'!$E$32,B155&gt;'graph (2)'!$E$10-'graph (2)'!$E$32),0.25,NA()))</f>
        <v>#REF!</v>
      </c>
      <c r="K155" s="806" t="e">
        <f aca="false">IF('graph (2)'!$E$20=0,0,IF('graph (2)'!$E$2=0,20,IF(AND(B155&lt;'graph (2)'!$E$20+'graph (2)'!$E$32,B155&gt;'graph (2)'!$E$20-'graph (2)'!$E$32),0.25,0)))</f>
        <v>#REF!</v>
      </c>
      <c r="L155" s="806" t="e">
        <f aca="false">IF('graph (2)'!$E$22=0,0,IF('graph (2)'!$E$2=0,20,IF(AND(B155&gt;'graph (2)'!$E$22-'graph (2)'!$E$32,B155&lt;'graph (2)'!$E$22+'graph (2)'!$E$32),0.25,0)))</f>
        <v>#REF!</v>
      </c>
    </row>
    <row r="156" customFormat="false" ht="12.75" hidden="false" customHeight="false" outlineLevel="0" collapsed="false">
      <c r="B156" s="735" t="e">
        <f aca="false">IF('graph (2)'!$E$2=0,"",B155+'graph (2)'!$E$32)</f>
        <v>#REF!</v>
      </c>
      <c r="C156" s="805" t="e">
        <f aca="false">IF('graph (2)'!$E$2=0,20,IF(SUM(K156+L156=0),NA(),0.25))</f>
        <v>#REF!</v>
      </c>
      <c r="D156" s="321" t="e">
        <f aca="false">IF('graph (2)'!$E$2=0,20,IF(AND(B156&lt;'graph (2)'!$E$10+'graph (2)'!$E$32,B156&gt;'graph (2)'!$E$10-'graph (2)'!$E$32),0.25,NA()))</f>
        <v>#REF!</v>
      </c>
      <c r="K156" s="806" t="e">
        <f aca="false">IF('graph (2)'!$E$20=0,0,IF('graph (2)'!$E$2=0,20,IF(AND(B156&lt;'graph (2)'!$E$20+'graph (2)'!$E$32,B156&gt;'graph (2)'!$E$20-'graph (2)'!$E$32),0.25,0)))</f>
        <v>#REF!</v>
      </c>
      <c r="L156" s="806" t="e">
        <f aca="false">IF('graph (2)'!$E$22=0,0,IF('graph (2)'!$E$2=0,20,IF(AND(B156&gt;'graph (2)'!$E$22-'graph (2)'!$E$32,B156&lt;'graph (2)'!$E$22+'graph (2)'!$E$32),0.25,0)))</f>
        <v>#REF!</v>
      </c>
    </row>
    <row r="157" customFormat="false" ht="12.75" hidden="false" customHeight="false" outlineLevel="0" collapsed="false">
      <c r="B157" s="735" t="e">
        <f aca="false">IF('graph (2)'!$E$2=0,"",B156+'graph (2)'!$E$32)</f>
        <v>#REF!</v>
      </c>
      <c r="C157" s="805" t="e">
        <f aca="false">IF('graph (2)'!$E$2=0,20,IF(SUM(K157+L157=0),NA(),0.25))</f>
        <v>#REF!</v>
      </c>
      <c r="D157" s="321" t="e">
        <f aca="false">IF('graph (2)'!$E$2=0,20,IF(AND(B157&lt;'graph (2)'!$E$10+'graph (2)'!$E$32,B157&gt;'graph (2)'!$E$10-'graph (2)'!$E$32),0.25,NA()))</f>
        <v>#REF!</v>
      </c>
      <c r="K157" s="806" t="e">
        <f aca="false">IF('graph (2)'!$E$20=0,0,IF('graph (2)'!$E$2=0,20,IF(AND(B157&lt;'graph (2)'!$E$20+'graph (2)'!$E$32,B157&gt;'graph (2)'!$E$20-'graph (2)'!$E$32),0.25,0)))</f>
        <v>#REF!</v>
      </c>
      <c r="L157" s="806" t="e">
        <f aca="false">IF('graph (2)'!$E$22=0,0,IF('graph (2)'!$E$2=0,20,IF(AND(B157&gt;'graph (2)'!$E$22-'graph (2)'!$E$32,B157&lt;'graph (2)'!$E$22+'graph (2)'!$E$32),0.25,0)))</f>
        <v>#REF!</v>
      </c>
    </row>
    <row r="158" customFormat="false" ht="12.75" hidden="false" customHeight="false" outlineLevel="0" collapsed="false">
      <c r="B158" s="735" t="e">
        <f aca="false">IF('graph (2)'!$E$2=0,"",B157+'graph (2)'!$E$32)</f>
        <v>#REF!</v>
      </c>
      <c r="C158" s="805" t="e">
        <f aca="false">IF('graph (2)'!$E$2=0,20,IF(SUM(K158+L158=0),NA(),0.25))</f>
        <v>#REF!</v>
      </c>
      <c r="D158" s="321" t="e">
        <f aca="false">IF('graph (2)'!$E$2=0,20,IF(AND(B158&lt;'graph (2)'!$E$10+'graph (2)'!$E$32,B158&gt;'graph (2)'!$E$10-'graph (2)'!$E$32),0.25,NA()))</f>
        <v>#REF!</v>
      </c>
      <c r="K158" s="806" t="e">
        <f aca="false">IF('graph (2)'!$E$20=0,0,IF('graph (2)'!$E$2=0,20,IF(AND(B158&lt;'graph (2)'!$E$20+'graph (2)'!$E$32,B158&gt;'graph (2)'!$E$20-'graph (2)'!$E$32),0.25,0)))</f>
        <v>#REF!</v>
      </c>
      <c r="L158" s="806" t="e">
        <f aca="false">IF('graph (2)'!$E$22=0,0,IF('graph (2)'!$E$2=0,20,IF(AND(B158&gt;'graph (2)'!$E$22-'graph (2)'!$E$32,B158&lt;'graph (2)'!$E$22+'graph (2)'!$E$32),0.25,0)))</f>
        <v>#REF!</v>
      </c>
    </row>
    <row r="159" customFormat="false" ht="12.75" hidden="false" customHeight="false" outlineLevel="0" collapsed="false">
      <c r="B159" s="735" t="e">
        <f aca="false">IF('graph (2)'!$E$2=0,"",B158+'graph (2)'!$E$32)</f>
        <v>#REF!</v>
      </c>
      <c r="C159" s="805" t="e">
        <f aca="false">IF('graph (2)'!$E$2=0,20,IF(SUM(K159+L159=0),NA(),0.25))</f>
        <v>#REF!</v>
      </c>
      <c r="D159" s="321" t="e">
        <f aca="false">IF('graph (2)'!$E$2=0,20,IF(AND(B159&lt;'graph (2)'!$E$10+'graph (2)'!$E$32,B159&gt;'graph (2)'!$E$10-'graph (2)'!$E$32),0.25,NA()))</f>
        <v>#REF!</v>
      </c>
      <c r="K159" s="806" t="e">
        <f aca="false">IF('graph (2)'!$E$20=0,0,IF('graph (2)'!$E$2=0,20,IF(AND(B159&lt;'graph (2)'!$E$20+'graph (2)'!$E$32,B159&gt;'graph (2)'!$E$20-'graph (2)'!$E$32),0.25,0)))</f>
        <v>#REF!</v>
      </c>
      <c r="L159" s="806" t="e">
        <f aca="false">IF('graph (2)'!$E$22=0,0,IF('graph (2)'!$E$2=0,20,IF(AND(B159&gt;'graph (2)'!$E$22-'graph (2)'!$E$32,B159&lt;'graph (2)'!$E$22+'graph (2)'!$E$32),0.25,0)))</f>
        <v>#REF!</v>
      </c>
    </row>
    <row r="160" customFormat="false" ht="12.75" hidden="false" customHeight="false" outlineLevel="0" collapsed="false">
      <c r="B160" s="735" t="e">
        <f aca="false">IF('graph (2)'!$E$2=0,"",B159+'graph (2)'!$E$32)</f>
        <v>#REF!</v>
      </c>
      <c r="C160" s="805" t="e">
        <f aca="false">IF('graph (2)'!$E$2=0,20,IF(SUM(K160+L160=0),NA(),0.25))</f>
        <v>#REF!</v>
      </c>
      <c r="D160" s="321" t="e">
        <f aca="false">IF('graph (2)'!$E$2=0,20,IF(AND(B160&lt;'graph (2)'!$E$10+'graph (2)'!$E$32,B160&gt;'graph (2)'!$E$10-'graph (2)'!$E$32),0.25,NA()))</f>
        <v>#REF!</v>
      </c>
      <c r="K160" s="806" t="e">
        <f aca="false">IF('graph (2)'!$E$20=0,0,IF('graph (2)'!$E$2=0,20,IF(AND(B160&lt;'graph (2)'!$E$20+'graph (2)'!$E$32,B160&gt;'graph (2)'!$E$20-'graph (2)'!$E$32),0.25,0)))</f>
        <v>#REF!</v>
      </c>
      <c r="L160" s="806" t="e">
        <f aca="false">IF('graph (2)'!$E$22=0,0,IF('graph (2)'!$E$2=0,20,IF(AND(B160&gt;'graph (2)'!$E$22-'graph (2)'!$E$32,B160&lt;'graph (2)'!$E$22+'graph (2)'!$E$32),0.25,0)))</f>
        <v>#REF!</v>
      </c>
    </row>
    <row r="161" customFormat="false" ht="12.75" hidden="false" customHeight="false" outlineLevel="0" collapsed="false">
      <c r="B161" s="735" t="e">
        <f aca="false">IF('graph (2)'!$E$2=0,"",B160+'graph (2)'!$E$32)</f>
        <v>#REF!</v>
      </c>
      <c r="C161" s="805" t="e">
        <f aca="false">IF('graph (2)'!$E$2=0,20,IF(SUM(K161+L161=0),NA(),0.25))</f>
        <v>#REF!</v>
      </c>
      <c r="D161" s="321" t="e">
        <f aca="false">IF('graph (2)'!$E$2=0,20,IF(AND(B161&lt;'graph (2)'!$E$10+'graph (2)'!$E$32,B161&gt;'graph (2)'!$E$10-'graph (2)'!$E$32),0.25,NA()))</f>
        <v>#REF!</v>
      </c>
      <c r="K161" s="806" t="e">
        <f aca="false">IF('graph (2)'!$E$20=0,0,IF('graph (2)'!$E$2=0,20,IF(AND(B161&lt;'graph (2)'!$E$20+'graph (2)'!$E$32,B161&gt;'graph (2)'!$E$20-'graph (2)'!$E$32),0.25,0)))</f>
        <v>#REF!</v>
      </c>
      <c r="L161" s="806" t="e">
        <f aca="false">IF('graph (2)'!$E$22=0,0,IF('graph (2)'!$E$2=0,20,IF(AND(B161&gt;'graph (2)'!$E$22-'graph (2)'!$E$32,B161&lt;'graph (2)'!$E$22+'graph (2)'!$E$32),0.25,0)))</f>
        <v>#REF!</v>
      </c>
    </row>
    <row r="162" customFormat="false" ht="12.75" hidden="false" customHeight="false" outlineLevel="0" collapsed="false">
      <c r="B162" s="735" t="e">
        <f aca="false">IF('graph (2)'!$E$2=0,"",B161+'graph (2)'!$E$32)</f>
        <v>#REF!</v>
      </c>
      <c r="C162" s="805" t="e">
        <f aca="false">IF('graph (2)'!$E$2=0,20,IF(SUM(K162+L162=0),NA(),0.25))</f>
        <v>#REF!</v>
      </c>
      <c r="D162" s="321" t="e">
        <f aca="false">IF('graph (2)'!$E$2=0,20,IF(AND(B162&lt;'graph (2)'!$E$10+'graph (2)'!$E$32,B162&gt;'graph (2)'!$E$10-'graph (2)'!$E$32),0.25,NA()))</f>
        <v>#REF!</v>
      </c>
      <c r="K162" s="806" t="e">
        <f aca="false">IF('graph (2)'!$E$20=0,0,IF('graph (2)'!$E$2=0,20,IF(AND(B162&lt;'graph (2)'!$E$20+'graph (2)'!$E$32,B162&gt;'graph (2)'!$E$20-'graph (2)'!$E$32),0.25,0)))</f>
        <v>#REF!</v>
      </c>
      <c r="L162" s="806" t="e">
        <f aca="false">IF('graph (2)'!$E$22=0,0,IF('graph (2)'!$E$2=0,20,IF(AND(B162&gt;'graph (2)'!$E$22-'graph (2)'!$E$32,B162&lt;'graph (2)'!$E$22+'graph (2)'!$E$32),0.25,0)))</f>
        <v>#REF!</v>
      </c>
    </row>
    <row r="163" customFormat="false" ht="12.75" hidden="false" customHeight="false" outlineLevel="0" collapsed="false">
      <c r="B163" s="735" t="e">
        <f aca="false">IF('graph (2)'!$E$2=0,"",B162+'graph (2)'!$E$32)</f>
        <v>#REF!</v>
      </c>
      <c r="C163" s="805" t="e">
        <f aca="false">IF('graph (2)'!$E$2=0,20,IF(SUM(K163+L163=0),NA(),0.25))</f>
        <v>#REF!</v>
      </c>
      <c r="D163" s="321" t="e">
        <f aca="false">IF('graph (2)'!$E$2=0,20,IF(AND(B163&lt;'graph (2)'!$E$10+'graph (2)'!$E$32,B163&gt;'graph (2)'!$E$10-'graph (2)'!$E$32),0.25,NA()))</f>
        <v>#REF!</v>
      </c>
      <c r="K163" s="806" t="e">
        <f aca="false">IF('graph (2)'!$E$20=0,0,IF('graph (2)'!$E$2=0,20,IF(AND(B163&lt;'graph (2)'!$E$20+'graph (2)'!$E$32,B163&gt;'graph (2)'!$E$20-'graph (2)'!$E$32),0.25,0)))</f>
        <v>#REF!</v>
      </c>
      <c r="L163" s="806" t="e">
        <f aca="false">IF('graph (2)'!$E$22=0,0,IF('graph (2)'!$E$2=0,20,IF(AND(B163&gt;'graph (2)'!$E$22-'graph (2)'!$E$32,B163&lt;'graph (2)'!$E$22+'graph (2)'!$E$32),0.25,0)))</f>
        <v>#REF!</v>
      </c>
    </row>
    <row r="164" customFormat="false" ht="12.75" hidden="false" customHeight="false" outlineLevel="0" collapsed="false">
      <c r="B164" s="735" t="e">
        <f aca="false">IF('graph (2)'!$E$2=0,"",B163+'graph (2)'!$E$32)</f>
        <v>#REF!</v>
      </c>
      <c r="C164" s="805" t="e">
        <f aca="false">IF('graph (2)'!$E$2=0,20,IF(SUM(K164+L164=0),NA(),0.25))</f>
        <v>#REF!</v>
      </c>
      <c r="D164" s="321" t="e">
        <f aca="false">IF('graph (2)'!$E$2=0,20,IF(AND(B164&lt;'graph (2)'!$E$10+'graph (2)'!$E$32,B164&gt;'graph (2)'!$E$10-'graph (2)'!$E$32),0.25,NA()))</f>
        <v>#REF!</v>
      </c>
      <c r="K164" s="806" t="e">
        <f aca="false">IF('graph (2)'!$E$20=0,0,IF('graph (2)'!$E$2=0,20,IF(AND(B164&lt;'graph (2)'!$E$20+'graph (2)'!$E$32,B164&gt;'graph (2)'!$E$20-'graph (2)'!$E$32),0.25,0)))</f>
        <v>#REF!</v>
      </c>
      <c r="L164" s="806" t="e">
        <f aca="false">IF('graph (2)'!$E$22=0,0,IF('graph (2)'!$E$2=0,20,IF(AND(B164&gt;'graph (2)'!$E$22-'graph (2)'!$E$32,B164&lt;'graph (2)'!$E$22+'graph (2)'!$E$32),0.25,0)))</f>
        <v>#REF!</v>
      </c>
    </row>
    <row r="165" customFormat="false" ht="12.75" hidden="false" customHeight="false" outlineLevel="0" collapsed="false">
      <c r="B165" s="735" t="e">
        <f aca="false">IF('graph (2)'!$E$2=0,"",B164+'graph (2)'!$E$32)</f>
        <v>#REF!</v>
      </c>
      <c r="C165" s="805" t="e">
        <f aca="false">IF('graph (2)'!$E$2=0,20,IF(SUM(K165+L165=0),NA(),0.25))</f>
        <v>#REF!</v>
      </c>
      <c r="D165" s="321" t="e">
        <f aca="false">IF('graph (2)'!$E$2=0,20,IF(AND(B165&lt;'graph (2)'!$E$10+'graph (2)'!$E$32,B165&gt;'graph (2)'!$E$10-'graph (2)'!$E$32),0.25,NA()))</f>
        <v>#REF!</v>
      </c>
      <c r="K165" s="806" t="e">
        <f aca="false">IF('graph (2)'!$E$20=0,0,IF('graph (2)'!$E$2=0,20,IF(AND(B165&lt;'graph (2)'!$E$20+'graph (2)'!$E$32,B165&gt;'graph (2)'!$E$20-'graph (2)'!$E$32),0.25,0)))</f>
        <v>#REF!</v>
      </c>
      <c r="L165" s="806" t="e">
        <f aca="false">IF('graph (2)'!$E$22=0,0,IF('graph (2)'!$E$2=0,20,IF(AND(B165&gt;'graph (2)'!$E$22-'graph (2)'!$E$32,B165&lt;'graph (2)'!$E$22+'graph (2)'!$E$32),0.25,0)))</f>
        <v>#REF!</v>
      </c>
    </row>
    <row r="166" customFormat="false" ht="12.75" hidden="false" customHeight="false" outlineLevel="0" collapsed="false">
      <c r="B166" s="735" t="e">
        <f aca="false">IF('graph (2)'!$E$2=0,"",B165+'graph (2)'!$E$32)</f>
        <v>#REF!</v>
      </c>
      <c r="C166" s="805" t="e">
        <f aca="false">IF('graph (2)'!$E$2=0,20,IF(SUM(K166+L166=0),NA(),0.25))</f>
        <v>#REF!</v>
      </c>
      <c r="D166" s="321" t="e">
        <f aca="false">IF('graph (2)'!$E$2=0,20,IF(AND(B166&lt;'graph (2)'!$E$10+'graph (2)'!$E$32,B166&gt;'graph (2)'!$E$10-'graph (2)'!$E$32),0.25,NA()))</f>
        <v>#REF!</v>
      </c>
      <c r="K166" s="806" t="e">
        <f aca="false">IF('graph (2)'!$E$20=0,0,IF('graph (2)'!$E$2=0,20,IF(AND(B166&lt;'graph (2)'!$E$20+'graph (2)'!$E$32,B166&gt;'graph (2)'!$E$20-'graph (2)'!$E$32),0.25,0)))</f>
        <v>#REF!</v>
      </c>
      <c r="L166" s="806" t="e">
        <f aca="false">IF('graph (2)'!$E$22=0,0,IF('graph (2)'!$E$2=0,20,IF(AND(B166&gt;'graph (2)'!$E$22-'graph (2)'!$E$32,B166&lt;'graph (2)'!$E$22+'graph (2)'!$E$32),0.25,0)))</f>
        <v>#REF!</v>
      </c>
    </row>
    <row r="167" customFormat="false" ht="12.75" hidden="false" customHeight="false" outlineLevel="0" collapsed="false">
      <c r="B167" s="735" t="e">
        <f aca="false">IF('graph (2)'!$E$2=0,"",B166+'graph (2)'!$E$32)</f>
        <v>#REF!</v>
      </c>
      <c r="C167" s="805" t="e">
        <f aca="false">IF('graph (2)'!$E$2=0,20,IF(SUM(K167+L167=0),NA(),0.25))</f>
        <v>#REF!</v>
      </c>
      <c r="D167" s="321" t="e">
        <f aca="false">IF('graph (2)'!$E$2=0,20,IF(AND(B167&lt;'graph (2)'!$E$10+'graph (2)'!$E$32,B167&gt;'graph (2)'!$E$10-'graph (2)'!$E$32),0.25,NA()))</f>
        <v>#REF!</v>
      </c>
      <c r="K167" s="806" t="e">
        <f aca="false">IF('graph (2)'!$E$20=0,0,IF('graph (2)'!$E$2=0,20,IF(AND(B167&lt;'graph (2)'!$E$20+'graph (2)'!$E$32,B167&gt;'graph (2)'!$E$20-'graph (2)'!$E$32),0.25,0)))</f>
        <v>#REF!</v>
      </c>
      <c r="L167" s="806" t="e">
        <f aca="false">IF('graph (2)'!$E$22=0,0,IF('graph (2)'!$E$2=0,20,IF(AND(B167&gt;'graph (2)'!$E$22-'graph (2)'!$E$32,B167&lt;'graph (2)'!$E$22+'graph (2)'!$E$32),0.25,0)))</f>
        <v>#REF!</v>
      </c>
    </row>
    <row r="168" customFormat="false" ht="12.75" hidden="false" customHeight="false" outlineLevel="0" collapsed="false">
      <c r="B168" s="735" t="e">
        <f aca="false">IF('graph (2)'!$E$2=0,"",B167+'graph (2)'!$E$32)</f>
        <v>#REF!</v>
      </c>
      <c r="C168" s="805" t="e">
        <f aca="false">IF('graph (2)'!$E$2=0,20,IF(SUM(K168+L168=0),NA(),0.25))</f>
        <v>#REF!</v>
      </c>
      <c r="D168" s="321" t="e">
        <f aca="false">IF('graph (2)'!$E$2=0,20,IF(AND(B168&lt;'graph (2)'!$E$10+'graph (2)'!$E$32,B168&gt;'graph (2)'!$E$10-'graph (2)'!$E$32),0.25,NA()))</f>
        <v>#REF!</v>
      </c>
      <c r="K168" s="806" t="e">
        <f aca="false">IF('graph (2)'!$E$20=0,0,IF('graph (2)'!$E$2=0,20,IF(AND(B168&lt;'graph (2)'!$E$20+'graph (2)'!$E$32,B168&gt;'graph (2)'!$E$20-'graph (2)'!$E$32),0.25,0)))</f>
        <v>#REF!</v>
      </c>
      <c r="L168" s="806" t="e">
        <f aca="false">IF('graph (2)'!$E$22=0,0,IF('graph (2)'!$E$2=0,20,IF(AND(B168&gt;'graph (2)'!$E$22-'graph (2)'!$E$32,B168&lt;'graph (2)'!$E$22+'graph (2)'!$E$32),0.25,0)))</f>
        <v>#REF!</v>
      </c>
    </row>
    <row r="169" customFormat="false" ht="12.75" hidden="false" customHeight="false" outlineLevel="0" collapsed="false">
      <c r="B169" s="735" t="e">
        <f aca="false">IF('graph (2)'!$E$2=0,"",B168+'graph (2)'!$E$32)</f>
        <v>#REF!</v>
      </c>
      <c r="C169" s="805" t="e">
        <f aca="false">IF('graph (2)'!$E$2=0,20,IF(SUM(K169+L169=0),NA(),0.25))</f>
        <v>#REF!</v>
      </c>
      <c r="D169" s="321" t="e">
        <f aca="false">IF('graph (2)'!$E$2=0,20,IF(AND(B169&lt;'graph (2)'!$E$10+'graph (2)'!$E$32,B169&gt;'graph (2)'!$E$10-'graph (2)'!$E$32),0.25,NA()))</f>
        <v>#REF!</v>
      </c>
      <c r="K169" s="806" t="e">
        <f aca="false">IF('graph (2)'!$E$20=0,0,IF('graph (2)'!$E$2=0,20,IF(AND(B169&lt;'graph (2)'!$E$20+'graph (2)'!$E$32,B169&gt;'graph (2)'!$E$20-'graph (2)'!$E$32),0.25,0)))</f>
        <v>#REF!</v>
      </c>
      <c r="L169" s="806" t="e">
        <f aca="false">IF('graph (2)'!$E$22=0,0,IF('graph (2)'!$E$2=0,20,IF(AND(B169&gt;'graph (2)'!$E$22-'graph (2)'!$E$32,B169&lt;'graph (2)'!$E$22+'graph (2)'!$E$32),0.25,0)))</f>
        <v>#REF!</v>
      </c>
    </row>
    <row r="170" customFormat="false" ht="12.75" hidden="false" customHeight="false" outlineLevel="0" collapsed="false">
      <c r="B170" s="735" t="e">
        <f aca="false">IF('graph (2)'!$E$2=0,"",B169+'graph (2)'!$E$32)</f>
        <v>#REF!</v>
      </c>
      <c r="C170" s="805" t="e">
        <f aca="false">IF('graph (2)'!$E$2=0,20,IF(SUM(K170+L170=0),NA(),0.25))</f>
        <v>#REF!</v>
      </c>
      <c r="D170" s="321" t="e">
        <f aca="false">IF('graph (2)'!$E$2=0,20,IF(AND(B170&lt;'graph (2)'!$E$10+'graph (2)'!$E$32,B170&gt;'graph (2)'!$E$10-'graph (2)'!$E$32),0.25,NA()))</f>
        <v>#REF!</v>
      </c>
      <c r="K170" s="806" t="e">
        <f aca="false">IF('graph (2)'!$E$20=0,0,IF('graph (2)'!$E$2=0,20,IF(AND(B170&lt;'graph (2)'!$E$20+'graph (2)'!$E$32,B170&gt;'graph (2)'!$E$20-'graph (2)'!$E$32),0.25,0)))</f>
        <v>#REF!</v>
      </c>
      <c r="L170" s="806" t="e">
        <f aca="false">IF('graph (2)'!$E$22=0,0,IF('graph (2)'!$E$2=0,20,IF(AND(B170&gt;'graph (2)'!$E$22-'graph (2)'!$E$32,B170&lt;'graph (2)'!$E$22+'graph (2)'!$E$32),0.25,0)))</f>
        <v>#REF!</v>
      </c>
    </row>
    <row r="171" customFormat="false" ht="12.75" hidden="false" customHeight="false" outlineLevel="0" collapsed="false">
      <c r="B171" s="735" t="e">
        <f aca="false">IF('graph (2)'!$E$2=0,"",B170+'graph (2)'!$E$32)</f>
        <v>#REF!</v>
      </c>
      <c r="C171" s="805" t="e">
        <f aca="false">IF('graph (2)'!$E$2=0,20,IF(SUM(K171+L171=0),NA(),0.25))</f>
        <v>#REF!</v>
      </c>
      <c r="D171" s="321" t="e">
        <f aca="false">IF('graph (2)'!$E$2=0,20,IF(AND(B171&lt;'graph (2)'!$E$10+'graph (2)'!$E$32,B171&gt;'graph (2)'!$E$10-'graph (2)'!$E$32),0.25,NA()))</f>
        <v>#REF!</v>
      </c>
      <c r="K171" s="806" t="e">
        <f aca="false">IF('graph (2)'!$E$20=0,0,IF('graph (2)'!$E$2=0,20,IF(AND(B171&lt;'graph (2)'!$E$20+'graph (2)'!$E$32,B171&gt;'graph (2)'!$E$20-'graph (2)'!$E$32),0.25,0)))</f>
        <v>#REF!</v>
      </c>
      <c r="L171" s="806" t="e">
        <f aca="false">IF('graph (2)'!$E$22=0,0,IF('graph (2)'!$E$2=0,20,IF(AND(B171&gt;'graph (2)'!$E$22-'graph (2)'!$E$32,B171&lt;'graph (2)'!$E$22+'graph (2)'!$E$32),0.25,0)))</f>
        <v>#REF!</v>
      </c>
    </row>
    <row r="172" customFormat="false" ht="12.75" hidden="false" customHeight="false" outlineLevel="0" collapsed="false">
      <c r="B172" s="735" t="e">
        <f aca="false">IF('graph (2)'!$E$2=0,"",B171+'graph (2)'!$E$32)</f>
        <v>#REF!</v>
      </c>
      <c r="C172" s="805" t="e">
        <f aca="false">IF('graph (2)'!$E$2=0,20,IF(SUM(K172+L172=0),NA(),0.25))</f>
        <v>#REF!</v>
      </c>
      <c r="D172" s="321" t="e">
        <f aca="false">IF('graph (2)'!$E$2=0,20,IF(AND(B172&lt;'graph (2)'!$E$10+'graph (2)'!$E$32,B172&gt;'graph (2)'!$E$10-'graph (2)'!$E$32),0.25,NA()))</f>
        <v>#REF!</v>
      </c>
      <c r="K172" s="806" t="e">
        <f aca="false">IF('graph (2)'!$E$20=0,0,IF('graph (2)'!$E$2=0,20,IF(AND(B172&lt;'graph (2)'!$E$20+'graph (2)'!$E$32,B172&gt;'graph (2)'!$E$20-'graph (2)'!$E$32),0.25,0)))</f>
        <v>#REF!</v>
      </c>
      <c r="L172" s="806" t="e">
        <f aca="false">IF('graph (2)'!$E$22=0,0,IF('graph (2)'!$E$2=0,20,IF(AND(B172&gt;'graph (2)'!$E$22-'graph (2)'!$E$32,B172&lt;'graph (2)'!$E$22+'graph (2)'!$E$32),0.25,0)))</f>
        <v>#REF!</v>
      </c>
    </row>
    <row r="173" customFormat="false" ht="12.75" hidden="false" customHeight="false" outlineLevel="0" collapsed="false">
      <c r="B173" s="735" t="e">
        <f aca="false">IF('graph (2)'!$E$2=0,"",B172+'graph (2)'!$E$32)</f>
        <v>#REF!</v>
      </c>
      <c r="C173" s="805" t="e">
        <f aca="false">IF('graph (2)'!$E$2=0,20,IF(SUM(K173+L173=0),NA(),0.25))</f>
        <v>#REF!</v>
      </c>
      <c r="D173" s="321" t="e">
        <f aca="false">IF('graph (2)'!$E$2=0,20,IF(AND(B173&lt;'graph (2)'!$E$10+'graph (2)'!$E$32,B173&gt;'graph (2)'!$E$10-'graph (2)'!$E$32),0.25,NA()))</f>
        <v>#REF!</v>
      </c>
      <c r="K173" s="806" t="e">
        <f aca="false">IF('graph (2)'!$E$20=0,0,IF('graph (2)'!$E$2=0,20,IF(AND(B173&lt;'graph (2)'!$E$20+'graph (2)'!$E$32,B173&gt;'graph (2)'!$E$20-'graph (2)'!$E$32),0.25,0)))</f>
        <v>#REF!</v>
      </c>
      <c r="L173" s="806" t="e">
        <f aca="false">IF('graph (2)'!$E$22=0,0,IF('graph (2)'!$E$2=0,20,IF(AND(B173&gt;'graph (2)'!$E$22-'graph (2)'!$E$32,B173&lt;'graph (2)'!$E$22+'graph (2)'!$E$32),0.25,0)))</f>
        <v>#REF!</v>
      </c>
    </row>
    <row r="174" customFormat="false" ht="12.75" hidden="false" customHeight="false" outlineLevel="0" collapsed="false">
      <c r="B174" s="735" t="e">
        <f aca="false">IF('graph (2)'!$E$2=0,"",B173+'graph (2)'!$E$32)</f>
        <v>#REF!</v>
      </c>
      <c r="C174" s="805" t="e">
        <f aca="false">IF('graph (2)'!$E$2=0,20,IF(SUM(K174+L174=0),NA(),0.25))</f>
        <v>#REF!</v>
      </c>
      <c r="D174" s="321" t="e">
        <f aca="false">IF('graph (2)'!$E$2=0,20,IF(AND(B174&lt;'graph (2)'!$E$10+'graph (2)'!$E$32,B174&gt;'graph (2)'!$E$10-'graph (2)'!$E$32),0.25,NA()))</f>
        <v>#REF!</v>
      </c>
      <c r="K174" s="806" t="e">
        <f aca="false">IF('graph (2)'!$E$20=0,0,IF('graph (2)'!$E$2=0,20,IF(AND(B174&lt;'graph (2)'!$E$20+'graph (2)'!$E$32,B174&gt;'graph (2)'!$E$20-'graph (2)'!$E$32),0.25,0)))</f>
        <v>#REF!</v>
      </c>
      <c r="L174" s="806" t="e">
        <f aca="false">IF('graph (2)'!$E$22=0,0,IF('graph (2)'!$E$2=0,20,IF(AND(B174&gt;'graph (2)'!$E$22-'graph (2)'!$E$32,B174&lt;'graph (2)'!$E$22+'graph (2)'!$E$32),0.25,0)))</f>
        <v>#REF!</v>
      </c>
    </row>
    <row r="175" customFormat="false" ht="12.75" hidden="false" customHeight="false" outlineLevel="0" collapsed="false">
      <c r="B175" s="735" t="e">
        <f aca="false">IF('graph (2)'!$E$2=0,"",B174+'graph (2)'!$E$32)</f>
        <v>#REF!</v>
      </c>
      <c r="C175" s="805" t="e">
        <f aca="false">IF('graph (2)'!$E$2=0,20,IF(SUM(K175+L175=0),NA(),0.25))</f>
        <v>#REF!</v>
      </c>
      <c r="D175" s="321" t="e">
        <f aca="false">IF('graph (2)'!$E$2=0,20,IF(AND(B175&lt;'graph (2)'!$E$10+'graph (2)'!$E$32,B175&gt;'graph (2)'!$E$10-'graph (2)'!$E$32),0.25,NA()))</f>
        <v>#REF!</v>
      </c>
      <c r="K175" s="806" t="e">
        <f aca="false">IF('graph (2)'!$E$20=0,0,IF('graph (2)'!$E$2=0,20,IF(AND(B175&lt;'graph (2)'!$E$20+'graph (2)'!$E$32,B175&gt;'graph (2)'!$E$20-'graph (2)'!$E$32),0.25,0)))</f>
        <v>#REF!</v>
      </c>
      <c r="L175" s="806" t="e">
        <f aca="false">IF('graph (2)'!$E$22=0,0,IF('graph (2)'!$E$2=0,20,IF(AND(B175&gt;'graph (2)'!$E$22-'graph (2)'!$E$32,B175&lt;'graph (2)'!$E$22+'graph (2)'!$E$32),0.25,0)))</f>
        <v>#REF!</v>
      </c>
    </row>
    <row r="176" customFormat="false" ht="12.75" hidden="false" customHeight="false" outlineLevel="0" collapsed="false">
      <c r="B176" s="735" t="e">
        <f aca="false">IF('graph (2)'!$E$2=0,"",B175+'graph (2)'!$E$32)</f>
        <v>#REF!</v>
      </c>
      <c r="C176" s="805" t="e">
        <f aca="false">IF('graph (2)'!$E$2=0,20,IF(SUM(K176+L176=0),NA(),0.25))</f>
        <v>#REF!</v>
      </c>
      <c r="D176" s="321" t="e">
        <f aca="false">IF('graph (2)'!$E$2=0,20,IF(AND(B176&lt;'graph (2)'!$E$10+'graph (2)'!$E$32,B176&gt;'graph (2)'!$E$10-'graph (2)'!$E$32),0.25,NA()))</f>
        <v>#REF!</v>
      </c>
      <c r="K176" s="806" t="e">
        <f aca="false">IF('graph (2)'!$E$20=0,0,IF('graph (2)'!$E$2=0,20,IF(AND(B176&lt;'graph (2)'!$E$20+'graph (2)'!$E$32,B176&gt;'graph (2)'!$E$20-'graph (2)'!$E$32),0.25,0)))</f>
        <v>#REF!</v>
      </c>
      <c r="L176" s="806" t="e">
        <f aca="false">IF('graph (2)'!$E$22=0,0,IF('graph (2)'!$E$2=0,20,IF(AND(B176&gt;'graph (2)'!$E$22-'graph (2)'!$E$32,B176&lt;'graph (2)'!$E$22+'graph (2)'!$E$32),0.25,0)))</f>
        <v>#REF!</v>
      </c>
    </row>
    <row r="177" customFormat="false" ht="12.75" hidden="false" customHeight="false" outlineLevel="0" collapsed="false">
      <c r="B177" s="735" t="e">
        <f aca="false">IF('graph (2)'!$E$2=0,"",B176+'graph (2)'!$E$32)</f>
        <v>#REF!</v>
      </c>
      <c r="C177" s="805" t="e">
        <f aca="false">IF('graph (2)'!$E$2=0,20,IF(SUM(K177+L177=0),NA(),0.25))</f>
        <v>#REF!</v>
      </c>
      <c r="D177" s="321" t="e">
        <f aca="false">IF('graph (2)'!$E$2=0,20,IF(AND(B177&lt;'graph (2)'!$E$10+'graph (2)'!$E$32,B177&gt;'graph (2)'!$E$10-'graph (2)'!$E$32),0.25,NA()))</f>
        <v>#REF!</v>
      </c>
      <c r="K177" s="806" t="e">
        <f aca="false">IF('graph (2)'!$E$20=0,0,IF('graph (2)'!$E$2=0,20,IF(AND(B177&lt;'graph (2)'!$E$20+'graph (2)'!$E$32,B177&gt;'graph (2)'!$E$20-'graph (2)'!$E$32),0.25,0)))</f>
        <v>#REF!</v>
      </c>
      <c r="L177" s="806" t="e">
        <f aca="false">IF('graph (2)'!$E$22=0,0,IF('graph (2)'!$E$2=0,20,IF(AND(B177&gt;'graph (2)'!$E$22-'graph (2)'!$E$32,B177&lt;'graph (2)'!$E$22+'graph (2)'!$E$32),0.25,0)))</f>
        <v>#REF!</v>
      </c>
    </row>
    <row r="178" customFormat="false" ht="12.75" hidden="false" customHeight="false" outlineLevel="0" collapsed="false">
      <c r="B178" s="735" t="e">
        <f aca="false">IF('graph (2)'!$E$2=0,"",B177+'graph (2)'!$E$32)</f>
        <v>#REF!</v>
      </c>
      <c r="C178" s="805" t="e">
        <f aca="false">IF('graph (2)'!$E$2=0,20,IF(SUM(K178+L178=0),NA(),0.25))</f>
        <v>#REF!</v>
      </c>
      <c r="D178" s="321" t="e">
        <f aca="false">IF('graph (2)'!$E$2=0,20,IF(AND(B178&lt;'graph (2)'!$E$10+'graph (2)'!$E$32,B178&gt;'graph (2)'!$E$10-'graph (2)'!$E$32),0.25,NA()))</f>
        <v>#REF!</v>
      </c>
      <c r="K178" s="806" t="e">
        <f aca="false">IF('graph (2)'!$E$20=0,0,IF('graph (2)'!$E$2=0,20,IF(AND(B178&lt;'graph (2)'!$E$20+'graph (2)'!$E$32,B178&gt;'graph (2)'!$E$20-'graph (2)'!$E$32),0.25,0)))</f>
        <v>#REF!</v>
      </c>
      <c r="L178" s="806" t="e">
        <f aca="false">IF('graph (2)'!$E$22=0,0,IF('graph (2)'!$E$2=0,20,IF(AND(B178&gt;'graph (2)'!$E$22-'graph (2)'!$E$32,B178&lt;'graph (2)'!$E$22+'graph (2)'!$E$32),0.25,0)))</f>
        <v>#REF!</v>
      </c>
    </row>
    <row r="179" customFormat="false" ht="12.75" hidden="false" customHeight="false" outlineLevel="0" collapsed="false">
      <c r="B179" s="735" t="e">
        <f aca="false">IF('graph (2)'!$E$2=0,"",B178+'graph (2)'!$E$32)</f>
        <v>#REF!</v>
      </c>
      <c r="C179" s="805" t="e">
        <f aca="false">IF('graph (2)'!$E$2=0,20,IF(SUM(K179+L179=0),NA(),0.25))</f>
        <v>#REF!</v>
      </c>
      <c r="D179" s="321" t="e">
        <f aca="false">IF('graph (2)'!$E$2=0,20,IF(AND(B179&lt;'graph (2)'!$E$10+'graph (2)'!$E$32,B179&gt;'graph (2)'!$E$10-'graph (2)'!$E$32),0.25,NA()))</f>
        <v>#REF!</v>
      </c>
      <c r="K179" s="806" t="e">
        <f aca="false">IF('graph (2)'!$E$20=0,0,IF('graph (2)'!$E$2=0,20,IF(AND(B179&lt;'graph (2)'!$E$20+'graph (2)'!$E$32,B179&gt;'graph (2)'!$E$20-'graph (2)'!$E$32),0.25,0)))</f>
        <v>#REF!</v>
      </c>
      <c r="L179" s="806" t="e">
        <f aca="false">IF('graph (2)'!$E$22=0,0,IF('graph (2)'!$E$2=0,20,IF(AND(B179&gt;'graph (2)'!$E$22-'graph (2)'!$E$32,B179&lt;'graph (2)'!$E$22+'graph (2)'!$E$32),0.25,0)))</f>
        <v>#REF!</v>
      </c>
    </row>
    <row r="180" customFormat="false" ht="12.75" hidden="false" customHeight="false" outlineLevel="0" collapsed="false">
      <c r="B180" s="735" t="e">
        <f aca="false">IF('graph (2)'!$E$2=0,"",B179+'graph (2)'!$E$32)</f>
        <v>#REF!</v>
      </c>
      <c r="C180" s="805" t="e">
        <f aca="false">IF('graph (2)'!$E$2=0,20,IF(SUM(K180+L180=0),NA(),0.25))</f>
        <v>#REF!</v>
      </c>
      <c r="D180" s="321" t="e">
        <f aca="false">IF('graph (2)'!$E$2=0,20,IF(AND(B180&lt;'graph (2)'!$E$10+'graph (2)'!$E$32,B180&gt;'graph (2)'!$E$10-'graph (2)'!$E$32),0.25,NA()))</f>
        <v>#REF!</v>
      </c>
      <c r="K180" s="806" t="e">
        <f aca="false">IF('graph (2)'!$E$20=0,0,IF('graph (2)'!$E$2=0,20,IF(AND(B180&lt;'graph (2)'!$E$20+'graph (2)'!$E$32,B180&gt;'graph (2)'!$E$20-'graph (2)'!$E$32),0.25,0)))</f>
        <v>#REF!</v>
      </c>
      <c r="L180" s="806" t="e">
        <f aca="false">IF('graph (2)'!$E$22=0,0,IF('graph (2)'!$E$2=0,20,IF(AND(B180&gt;'graph (2)'!$E$22-'graph (2)'!$E$32,B180&lt;'graph (2)'!$E$22+'graph (2)'!$E$32),0.25,0)))</f>
        <v>#REF!</v>
      </c>
    </row>
    <row r="181" customFormat="false" ht="12.75" hidden="false" customHeight="false" outlineLevel="0" collapsed="false">
      <c r="B181" s="735" t="e">
        <f aca="false">IF('graph (2)'!$E$2=0,"",B180+'graph (2)'!$E$32)</f>
        <v>#REF!</v>
      </c>
      <c r="C181" s="805" t="e">
        <f aca="false">IF('graph (2)'!$E$2=0,20,IF(SUM(K181+L181=0),NA(),0.25))</f>
        <v>#REF!</v>
      </c>
      <c r="D181" s="321" t="e">
        <f aca="false">IF('graph (2)'!$E$2=0,20,IF(AND(B181&lt;'graph (2)'!$E$10+'graph (2)'!$E$32,B181&gt;'graph (2)'!$E$10-'graph (2)'!$E$32),0.25,NA()))</f>
        <v>#REF!</v>
      </c>
      <c r="K181" s="806" t="e">
        <f aca="false">IF('graph (2)'!$E$20=0,0,IF('graph (2)'!$E$2=0,20,IF(AND(B181&lt;'graph (2)'!$E$20+'graph (2)'!$E$32,B181&gt;'graph (2)'!$E$20-'graph (2)'!$E$32),0.25,0)))</f>
        <v>#REF!</v>
      </c>
      <c r="L181" s="806" t="e">
        <f aca="false">IF('graph (2)'!$E$22=0,0,IF('graph (2)'!$E$2=0,20,IF(AND(B181&gt;'graph (2)'!$E$22-'graph (2)'!$E$32,B181&lt;'graph (2)'!$E$22+'graph (2)'!$E$32),0.25,0)))</f>
        <v>#REF!</v>
      </c>
    </row>
    <row r="182" customFormat="false" ht="12.75" hidden="false" customHeight="false" outlineLevel="0" collapsed="false">
      <c r="B182" s="735" t="e">
        <f aca="false">IF('graph (2)'!$E$2=0,"",B181+'graph (2)'!$E$32)</f>
        <v>#REF!</v>
      </c>
      <c r="C182" s="805" t="e">
        <f aca="false">IF('graph (2)'!$E$2=0,20,IF(SUM(K182+L182=0),NA(),0.25))</f>
        <v>#REF!</v>
      </c>
      <c r="D182" s="321" t="e">
        <f aca="false">IF('graph (2)'!$E$2=0,20,IF(AND(B182&lt;'graph (2)'!$E$10+'graph (2)'!$E$32,B182&gt;'graph (2)'!$E$10-'graph (2)'!$E$32),0.25,NA()))</f>
        <v>#REF!</v>
      </c>
      <c r="K182" s="806" t="e">
        <f aca="false">IF('graph (2)'!$E$20=0,0,IF('graph (2)'!$E$2=0,20,IF(AND(B182&lt;'graph (2)'!$E$20+'graph (2)'!$E$32,B182&gt;'graph (2)'!$E$20-'graph (2)'!$E$32),0.25,0)))</f>
        <v>#REF!</v>
      </c>
      <c r="L182" s="806" t="e">
        <f aca="false">IF('graph (2)'!$E$22=0,0,IF('graph (2)'!$E$2=0,20,IF(AND(B182&gt;'graph (2)'!$E$22-'graph (2)'!$E$32,B182&lt;'graph (2)'!$E$22+'graph (2)'!$E$32),0.25,0)))</f>
        <v>#REF!</v>
      </c>
    </row>
    <row r="183" customFormat="false" ht="12.75" hidden="false" customHeight="false" outlineLevel="0" collapsed="false">
      <c r="B183" s="735" t="e">
        <f aca="false">IF('graph (2)'!$E$2=0,"",B182+'graph (2)'!$E$32)</f>
        <v>#REF!</v>
      </c>
      <c r="C183" s="805" t="e">
        <f aca="false">IF('graph (2)'!$E$2=0,20,IF(SUM(K183+L183=0),NA(),0.25))</f>
        <v>#REF!</v>
      </c>
      <c r="D183" s="321" t="e">
        <f aca="false">IF('graph (2)'!$E$2=0,20,IF(AND(B183&lt;'graph (2)'!$E$10+'graph (2)'!$E$32,B183&gt;'graph (2)'!$E$10-'graph (2)'!$E$32),0.25,NA()))</f>
        <v>#REF!</v>
      </c>
      <c r="K183" s="806" t="e">
        <f aca="false">IF('graph (2)'!$E$20=0,0,IF('graph (2)'!$E$2=0,20,IF(AND(B183&lt;'graph (2)'!$E$20+'graph (2)'!$E$32,B183&gt;'graph (2)'!$E$20-'graph (2)'!$E$32),0.25,0)))</f>
        <v>#REF!</v>
      </c>
      <c r="L183" s="806" t="e">
        <f aca="false">IF('graph (2)'!$E$22=0,0,IF('graph (2)'!$E$2=0,20,IF(AND(B183&gt;'graph (2)'!$E$22-'graph (2)'!$E$32,B183&lt;'graph (2)'!$E$22+'graph (2)'!$E$32),0.25,0)))</f>
        <v>#REF!</v>
      </c>
    </row>
    <row r="184" customFormat="false" ht="12.75" hidden="false" customHeight="false" outlineLevel="0" collapsed="false">
      <c r="B184" s="735" t="e">
        <f aca="false">IF('graph (2)'!$E$2=0,"",B183+'graph (2)'!$E$32)</f>
        <v>#REF!</v>
      </c>
      <c r="C184" s="805" t="e">
        <f aca="false">IF('graph (2)'!$E$2=0,20,IF(SUM(K184+L184=0),NA(),0.25))</f>
        <v>#REF!</v>
      </c>
      <c r="D184" s="321" t="e">
        <f aca="false">IF('graph (2)'!$E$2=0,20,IF(AND(B184&lt;'graph (2)'!$E$10+'graph (2)'!$E$32,B184&gt;'graph (2)'!$E$10-'graph (2)'!$E$32),0.25,NA()))</f>
        <v>#REF!</v>
      </c>
      <c r="K184" s="806" t="e">
        <f aca="false">IF('graph (2)'!$E$20=0,0,IF('graph (2)'!$E$2=0,20,IF(AND(B184&lt;'graph (2)'!$E$20+'graph (2)'!$E$32,B184&gt;'graph (2)'!$E$20-'graph (2)'!$E$32),0.25,0)))</f>
        <v>#REF!</v>
      </c>
      <c r="L184" s="806" t="e">
        <f aca="false">IF('graph (2)'!$E$22=0,0,IF('graph (2)'!$E$2=0,20,IF(AND(B184&gt;'graph (2)'!$E$22-'graph (2)'!$E$32,B184&lt;'graph (2)'!$E$22+'graph (2)'!$E$32),0.25,0)))</f>
        <v>#REF!</v>
      </c>
    </row>
    <row r="185" customFormat="false" ht="12.75" hidden="false" customHeight="false" outlineLevel="0" collapsed="false">
      <c r="B185" s="735" t="e">
        <f aca="false">IF('graph (2)'!$E$2=0,"",B184+'graph (2)'!$E$32)</f>
        <v>#REF!</v>
      </c>
      <c r="C185" s="805" t="e">
        <f aca="false">IF('graph (2)'!$E$2=0,20,IF(SUM(K185+L185=0),NA(),0.25))</f>
        <v>#REF!</v>
      </c>
      <c r="D185" s="321" t="e">
        <f aca="false">IF('graph (2)'!$E$2=0,20,IF(AND(B185&lt;'graph (2)'!$E$10+'graph (2)'!$E$32,B185&gt;'graph (2)'!$E$10-'graph (2)'!$E$32),0.25,NA()))</f>
        <v>#REF!</v>
      </c>
      <c r="K185" s="806" t="e">
        <f aca="false">IF('graph (2)'!$E$20=0,0,IF('graph (2)'!$E$2=0,20,IF(AND(B185&lt;'graph (2)'!$E$20+'graph (2)'!$E$32,B185&gt;'graph (2)'!$E$20-'graph (2)'!$E$32),0.25,0)))</f>
        <v>#REF!</v>
      </c>
      <c r="L185" s="806" t="e">
        <f aca="false">IF('graph (2)'!$E$22=0,0,IF('graph (2)'!$E$2=0,20,IF(AND(B185&gt;'graph (2)'!$E$22-'graph (2)'!$E$32,B185&lt;'graph (2)'!$E$22+'graph (2)'!$E$32),0.25,0)))</f>
        <v>#REF!</v>
      </c>
    </row>
    <row r="186" customFormat="false" ht="12.75" hidden="false" customHeight="false" outlineLevel="0" collapsed="false">
      <c r="B186" s="735" t="e">
        <f aca="false">IF('graph (2)'!$E$2=0,"",B185+'graph (2)'!$E$32)</f>
        <v>#REF!</v>
      </c>
      <c r="C186" s="805" t="e">
        <f aca="false">IF('graph (2)'!$E$2=0,20,IF(SUM(K186+L186=0),NA(),0.25))</f>
        <v>#REF!</v>
      </c>
      <c r="D186" s="321" t="e">
        <f aca="false">IF('graph (2)'!$E$2=0,20,IF(AND(B186&lt;'graph (2)'!$E$10+'graph (2)'!$E$32,B186&gt;'graph (2)'!$E$10-'graph (2)'!$E$32),0.25,NA()))</f>
        <v>#REF!</v>
      </c>
      <c r="K186" s="806" t="e">
        <f aca="false">IF('graph (2)'!$E$20=0,0,IF('graph (2)'!$E$2=0,20,IF(AND(B186&lt;'graph (2)'!$E$20+'graph (2)'!$E$32,B186&gt;'graph (2)'!$E$20-'graph (2)'!$E$32),0.25,0)))</f>
        <v>#REF!</v>
      </c>
      <c r="L186" s="806" t="e">
        <f aca="false">IF('graph (2)'!$E$22=0,0,IF('graph (2)'!$E$2=0,20,IF(AND(B186&gt;'graph (2)'!$E$22-'graph (2)'!$E$32,B186&lt;'graph (2)'!$E$22+'graph (2)'!$E$32),0.25,0)))</f>
        <v>#REF!</v>
      </c>
    </row>
    <row r="187" customFormat="false" ht="12.75" hidden="false" customHeight="false" outlineLevel="0" collapsed="false">
      <c r="B187" s="735" t="e">
        <f aca="false">IF('graph (2)'!$E$2=0,"",B186+'graph (2)'!$E$32)</f>
        <v>#REF!</v>
      </c>
      <c r="C187" s="805" t="e">
        <f aca="false">IF('graph (2)'!$E$2=0,20,IF(SUM(K187+L187=0),NA(),0.25))</f>
        <v>#REF!</v>
      </c>
      <c r="D187" s="321" t="e">
        <f aca="false">IF('graph (2)'!$E$2=0,20,IF(AND(B187&lt;'graph (2)'!$E$10+'graph (2)'!$E$32,B187&gt;'graph (2)'!$E$10-'graph (2)'!$E$32),0.25,NA()))</f>
        <v>#REF!</v>
      </c>
      <c r="K187" s="806" t="e">
        <f aca="false">IF('graph (2)'!$E$20=0,0,IF('graph (2)'!$E$2=0,20,IF(AND(B187&lt;'graph (2)'!$E$20+'graph (2)'!$E$32,B187&gt;'graph (2)'!$E$20-'graph (2)'!$E$32),0.25,0)))</f>
        <v>#REF!</v>
      </c>
      <c r="L187" s="806" t="e">
        <f aca="false">IF('graph (2)'!$E$22=0,0,IF('graph (2)'!$E$2=0,20,IF(AND(B187&gt;'graph (2)'!$E$22-'graph (2)'!$E$32,B187&lt;'graph (2)'!$E$22+'graph (2)'!$E$32),0.25,0)))</f>
        <v>#REF!</v>
      </c>
    </row>
    <row r="188" customFormat="false" ht="12.75" hidden="false" customHeight="false" outlineLevel="0" collapsed="false">
      <c r="B188" s="735" t="e">
        <f aca="false">IF('graph (2)'!$E$2=0,"",B187+'graph (2)'!$E$32)</f>
        <v>#REF!</v>
      </c>
      <c r="C188" s="805" t="e">
        <f aca="false">IF('graph (2)'!$E$2=0,20,IF(SUM(K188+L188=0),NA(),0.25))</f>
        <v>#REF!</v>
      </c>
      <c r="D188" s="321" t="e">
        <f aca="false">IF('graph (2)'!$E$2=0,20,IF(AND(B188&lt;'graph (2)'!$E$10+'graph (2)'!$E$32,B188&gt;'graph (2)'!$E$10-'graph (2)'!$E$32),0.25,NA()))</f>
        <v>#REF!</v>
      </c>
      <c r="K188" s="806" t="e">
        <f aca="false">IF('graph (2)'!$E$20=0,0,IF('graph (2)'!$E$2=0,20,IF(AND(B188&lt;'graph (2)'!$E$20+'graph (2)'!$E$32,B188&gt;'graph (2)'!$E$20-'graph (2)'!$E$32),0.25,0)))</f>
        <v>#REF!</v>
      </c>
      <c r="L188" s="806" t="e">
        <f aca="false">IF('graph (2)'!$E$22=0,0,IF('graph (2)'!$E$2=0,20,IF(AND(B188&gt;'graph (2)'!$E$22-'graph (2)'!$E$32,B188&lt;'graph (2)'!$E$22+'graph (2)'!$E$32),0.25,0)))</f>
        <v>#REF!</v>
      </c>
    </row>
    <row r="189" customFormat="false" ht="12.75" hidden="false" customHeight="false" outlineLevel="0" collapsed="false">
      <c r="B189" s="735" t="e">
        <f aca="false">IF('graph (2)'!$E$2=0,"",B188+'graph (2)'!$E$32)</f>
        <v>#REF!</v>
      </c>
      <c r="C189" s="805" t="e">
        <f aca="false">IF('graph (2)'!$E$2=0,20,IF(SUM(K189+L189=0),NA(),0.25))</f>
        <v>#REF!</v>
      </c>
      <c r="D189" s="321" t="e">
        <f aca="false">IF('graph (2)'!$E$2=0,20,IF(AND(B189&lt;'graph (2)'!$E$10+'graph (2)'!$E$32,B189&gt;'graph (2)'!$E$10-'graph (2)'!$E$32),0.25,NA()))</f>
        <v>#REF!</v>
      </c>
      <c r="K189" s="806" t="e">
        <f aca="false">IF('graph (2)'!$E$20=0,0,IF('graph (2)'!$E$2=0,20,IF(AND(B189&lt;'graph (2)'!$E$20+'graph (2)'!$E$32,B189&gt;'graph (2)'!$E$20-'graph (2)'!$E$32),0.25,0)))</f>
        <v>#REF!</v>
      </c>
      <c r="L189" s="806" t="e">
        <f aca="false">IF('graph (2)'!$E$22=0,0,IF('graph (2)'!$E$2=0,20,IF(AND(B189&gt;'graph (2)'!$E$22-'graph (2)'!$E$32,B189&lt;'graph (2)'!$E$22+'graph (2)'!$E$32),0.25,0)))</f>
        <v>#REF!</v>
      </c>
    </row>
    <row r="190" customFormat="false" ht="12.75" hidden="false" customHeight="false" outlineLevel="0" collapsed="false">
      <c r="B190" s="735" t="e">
        <f aca="false">IF('graph (2)'!$E$2=0,"",B189+'graph (2)'!$E$32)</f>
        <v>#REF!</v>
      </c>
      <c r="C190" s="805" t="e">
        <f aca="false">IF('graph (2)'!$E$2=0,20,IF(SUM(K190+L190=0),NA(),0.25))</f>
        <v>#REF!</v>
      </c>
      <c r="D190" s="321" t="e">
        <f aca="false">IF('graph (2)'!$E$2=0,20,IF(AND(B190&lt;'graph (2)'!$E$10+'graph (2)'!$E$32,B190&gt;'graph (2)'!$E$10-'graph (2)'!$E$32),0.25,NA()))</f>
        <v>#REF!</v>
      </c>
      <c r="K190" s="806" t="e">
        <f aca="false">IF('graph (2)'!$E$20=0,0,IF('graph (2)'!$E$2=0,20,IF(AND(B190&lt;'graph (2)'!$E$20+'graph (2)'!$E$32,B190&gt;'graph (2)'!$E$20-'graph (2)'!$E$32),0.25,0)))</f>
        <v>#REF!</v>
      </c>
      <c r="L190" s="806" t="e">
        <f aca="false">IF('graph (2)'!$E$22=0,0,IF('graph (2)'!$E$2=0,20,IF(AND(B190&gt;'graph (2)'!$E$22-'graph (2)'!$E$32,B190&lt;'graph (2)'!$E$22+'graph (2)'!$E$32),0.25,0)))</f>
        <v>#REF!</v>
      </c>
    </row>
    <row r="191" customFormat="false" ht="12.75" hidden="false" customHeight="false" outlineLevel="0" collapsed="false">
      <c r="B191" s="735" t="e">
        <f aca="false">IF('graph (2)'!$E$2=0,"",B190+'graph (2)'!$E$32)</f>
        <v>#REF!</v>
      </c>
      <c r="C191" s="805" t="e">
        <f aca="false">IF('graph (2)'!$E$2=0,20,IF(SUM(K191+L191=0),NA(),0.25))</f>
        <v>#REF!</v>
      </c>
      <c r="D191" s="321" t="e">
        <f aca="false">IF('graph (2)'!$E$2=0,20,IF(AND(B191&lt;'graph (2)'!$E$10+'graph (2)'!$E$32,B191&gt;'graph (2)'!$E$10-'graph (2)'!$E$32),0.25,NA()))</f>
        <v>#REF!</v>
      </c>
      <c r="K191" s="806" t="e">
        <f aca="false">IF('graph (2)'!$E$20=0,0,IF('graph (2)'!$E$2=0,20,IF(AND(B191&lt;'graph (2)'!$E$20+'graph (2)'!$E$32,B191&gt;'graph (2)'!$E$20-'graph (2)'!$E$32),0.25,0)))</f>
        <v>#REF!</v>
      </c>
      <c r="L191" s="806" t="e">
        <f aca="false">IF('graph (2)'!$E$22=0,0,IF('graph (2)'!$E$2=0,20,IF(AND(B191&gt;'graph (2)'!$E$22-'graph (2)'!$E$32,B191&lt;'graph (2)'!$E$22+'graph (2)'!$E$32),0.25,0)))</f>
        <v>#REF!</v>
      </c>
    </row>
    <row r="192" customFormat="false" ht="12.75" hidden="false" customHeight="false" outlineLevel="0" collapsed="false">
      <c r="B192" s="735" t="e">
        <f aca="false">IF('graph (2)'!$E$2=0,"",B191+'graph (2)'!$E$32)</f>
        <v>#REF!</v>
      </c>
      <c r="C192" s="805" t="e">
        <f aca="false">IF('graph (2)'!$E$2=0,20,IF(SUM(K192+L192=0),NA(),0.25))</f>
        <v>#REF!</v>
      </c>
      <c r="D192" s="321" t="e">
        <f aca="false">IF('graph (2)'!$E$2=0,20,IF(AND(B192&lt;'graph (2)'!$E$10+'graph (2)'!$E$32,B192&gt;'graph (2)'!$E$10-'graph (2)'!$E$32),0.25,NA()))</f>
        <v>#REF!</v>
      </c>
      <c r="K192" s="806" t="e">
        <f aca="false">IF('graph (2)'!$E$20=0,0,IF('graph (2)'!$E$2=0,20,IF(AND(B192&lt;'graph (2)'!$E$20+'graph (2)'!$E$32,B192&gt;'graph (2)'!$E$20-'graph (2)'!$E$32),0.25,0)))</f>
        <v>#REF!</v>
      </c>
      <c r="L192" s="806" t="e">
        <f aca="false">IF('graph (2)'!$E$22=0,0,IF('graph (2)'!$E$2=0,20,IF(AND(B192&gt;'graph (2)'!$E$22-'graph (2)'!$E$32,B192&lt;'graph (2)'!$E$22+'graph (2)'!$E$32),0.25,0)))</f>
        <v>#REF!</v>
      </c>
    </row>
    <row r="193" customFormat="false" ht="12.75" hidden="false" customHeight="false" outlineLevel="0" collapsed="false">
      <c r="B193" s="735" t="e">
        <f aca="false">IF('graph (2)'!$E$2=0,"",B192+'graph (2)'!$E$32)</f>
        <v>#REF!</v>
      </c>
      <c r="C193" s="805" t="e">
        <f aca="false">IF('graph (2)'!$E$2=0,20,IF(SUM(K193+L193=0),NA(),0.25))</f>
        <v>#REF!</v>
      </c>
      <c r="D193" s="321" t="e">
        <f aca="false">IF('graph (2)'!$E$2=0,20,IF(AND(B193&lt;'graph (2)'!$E$10+'graph (2)'!$E$32,B193&gt;'graph (2)'!$E$10-'graph (2)'!$E$32),0.25,NA()))</f>
        <v>#REF!</v>
      </c>
      <c r="K193" s="806" t="e">
        <f aca="false">IF('graph (2)'!$E$20=0,0,IF('graph (2)'!$E$2=0,20,IF(AND(B193&lt;'graph (2)'!$E$20+'graph (2)'!$E$32,B193&gt;'graph (2)'!$E$20-'graph (2)'!$E$32),0.25,0)))</f>
        <v>#REF!</v>
      </c>
      <c r="L193" s="806" t="e">
        <f aca="false">IF('graph (2)'!$E$22=0,0,IF('graph (2)'!$E$2=0,20,IF(AND(B193&gt;'graph (2)'!$E$22-'graph (2)'!$E$32,B193&lt;'graph (2)'!$E$22+'graph (2)'!$E$32),0.25,0)))</f>
        <v>#REF!</v>
      </c>
    </row>
    <row r="194" customFormat="false" ht="12.75" hidden="false" customHeight="false" outlineLevel="0" collapsed="false">
      <c r="B194" s="735" t="e">
        <f aca="false">IF('graph (2)'!$E$2=0,"",B193+'graph (2)'!$E$32)</f>
        <v>#REF!</v>
      </c>
      <c r="C194" s="805" t="e">
        <f aca="false">IF('graph (2)'!$E$2=0,20,IF(SUM(K194+L194=0),NA(),0.25))</f>
        <v>#REF!</v>
      </c>
      <c r="D194" s="321" t="e">
        <f aca="false">IF('graph (2)'!$E$2=0,20,IF(AND(B194&lt;'graph (2)'!$E$10+'graph (2)'!$E$32,B194&gt;'graph (2)'!$E$10-'graph (2)'!$E$32),0.25,NA()))</f>
        <v>#REF!</v>
      </c>
      <c r="K194" s="806" t="e">
        <f aca="false">IF('graph (2)'!$E$20=0,0,IF('graph (2)'!$E$2=0,20,IF(AND(B194&lt;'graph (2)'!$E$20+'graph (2)'!$E$32,B194&gt;'graph (2)'!$E$20-'graph (2)'!$E$32),0.25,0)))</f>
        <v>#REF!</v>
      </c>
      <c r="L194" s="806" t="e">
        <f aca="false">IF('graph (2)'!$E$22=0,0,IF('graph (2)'!$E$2=0,20,IF(AND(B194&gt;'graph (2)'!$E$22-'graph (2)'!$E$32,B194&lt;'graph (2)'!$E$22+'graph (2)'!$E$32),0.25,0)))</f>
        <v>#REF!</v>
      </c>
    </row>
    <row r="195" customFormat="false" ht="12.75" hidden="false" customHeight="false" outlineLevel="0" collapsed="false">
      <c r="B195" s="735" t="e">
        <f aca="false">IF('graph (2)'!$E$2=0,"",B194+'graph (2)'!$E$32)</f>
        <v>#REF!</v>
      </c>
      <c r="C195" s="805" t="e">
        <f aca="false">IF('graph (2)'!$E$2=0,20,IF(SUM(K195+L195=0),NA(),0.25))</f>
        <v>#REF!</v>
      </c>
      <c r="D195" s="321" t="e">
        <f aca="false">IF('graph (2)'!$E$2=0,20,IF(AND(B195&lt;'graph (2)'!$E$10+'graph (2)'!$E$32,B195&gt;'graph (2)'!$E$10-'graph (2)'!$E$32),0.25,NA()))</f>
        <v>#REF!</v>
      </c>
      <c r="K195" s="806" t="e">
        <f aca="false">IF('graph (2)'!$E$20=0,0,IF('graph (2)'!$E$2=0,20,IF(AND(B195&lt;'graph (2)'!$E$20+'graph (2)'!$E$32,B195&gt;'graph (2)'!$E$20-'graph (2)'!$E$32),0.25,0)))</f>
        <v>#REF!</v>
      </c>
      <c r="L195" s="806" t="e">
        <f aca="false">IF('graph (2)'!$E$22=0,0,IF('graph (2)'!$E$2=0,20,IF(AND(B195&gt;'graph (2)'!$E$22-'graph (2)'!$E$32,B195&lt;'graph (2)'!$E$22+'graph (2)'!$E$32),0.25,0)))</f>
        <v>#REF!</v>
      </c>
    </row>
    <row r="196" customFormat="false" ht="12.75" hidden="false" customHeight="false" outlineLevel="0" collapsed="false">
      <c r="B196" s="735" t="e">
        <f aca="false">IF('graph (2)'!$E$2=0,"",B195+'graph (2)'!$E$32)</f>
        <v>#REF!</v>
      </c>
      <c r="C196" s="805" t="e">
        <f aca="false">IF('graph (2)'!$E$2=0,20,IF(SUM(K196+L196=0),NA(),0.25))</f>
        <v>#REF!</v>
      </c>
      <c r="D196" s="321" t="e">
        <f aca="false">IF('graph (2)'!$E$2=0,20,IF(AND(B196&lt;'graph (2)'!$E$10+'graph (2)'!$E$32,B196&gt;'graph (2)'!$E$10-'graph (2)'!$E$32),0.25,NA()))</f>
        <v>#REF!</v>
      </c>
      <c r="K196" s="806" t="e">
        <f aca="false">IF('graph (2)'!$E$20=0,0,IF('graph (2)'!$E$2=0,20,IF(AND(B196&lt;'graph (2)'!$E$20+'graph (2)'!$E$32,B196&gt;'graph (2)'!$E$20-'graph (2)'!$E$32),0.25,0)))</f>
        <v>#REF!</v>
      </c>
      <c r="L196" s="806" t="e">
        <f aca="false">IF('graph (2)'!$E$22=0,0,IF('graph (2)'!$E$2=0,20,IF(AND(B196&gt;'graph (2)'!$E$22-'graph (2)'!$E$32,B196&lt;'graph (2)'!$E$22+'graph (2)'!$E$32),0.25,0)))</f>
        <v>#REF!</v>
      </c>
    </row>
    <row r="197" customFormat="false" ht="12.75" hidden="false" customHeight="false" outlineLevel="0" collapsed="false">
      <c r="B197" s="735" t="e">
        <f aca="false">IF('graph (2)'!$E$2=0,"",B196+'graph (2)'!$E$32)</f>
        <v>#REF!</v>
      </c>
      <c r="C197" s="805" t="e">
        <f aca="false">IF('graph (2)'!$E$2=0,20,IF(SUM(K197+L197=0),NA(),0.25))</f>
        <v>#REF!</v>
      </c>
      <c r="D197" s="321" t="e">
        <f aca="false">IF('graph (2)'!$E$2=0,20,IF(AND(B197&lt;'graph (2)'!$E$10+'graph (2)'!$E$32,B197&gt;'graph (2)'!$E$10-'graph (2)'!$E$32),0.25,NA()))</f>
        <v>#REF!</v>
      </c>
      <c r="K197" s="806" t="e">
        <f aca="false">IF('graph (2)'!$E$20=0,0,IF('graph (2)'!$E$2=0,20,IF(AND(B197&lt;'graph (2)'!$E$20+'graph (2)'!$E$32,B197&gt;'graph (2)'!$E$20-'graph (2)'!$E$32),0.25,0)))</f>
        <v>#REF!</v>
      </c>
      <c r="L197" s="806" t="e">
        <f aca="false">IF('graph (2)'!$E$22=0,0,IF('graph (2)'!$E$2=0,20,IF(AND(B197&gt;'graph (2)'!$E$22-'graph (2)'!$E$32,B197&lt;'graph (2)'!$E$22+'graph (2)'!$E$32),0.25,0)))</f>
        <v>#REF!</v>
      </c>
    </row>
    <row r="198" customFormat="false" ht="12.75" hidden="false" customHeight="false" outlineLevel="0" collapsed="false">
      <c r="B198" s="735" t="e">
        <f aca="false">IF('graph (2)'!$E$2=0,"",B197+'graph (2)'!$E$32)</f>
        <v>#REF!</v>
      </c>
      <c r="C198" s="805" t="e">
        <f aca="false">IF('graph (2)'!$E$2=0,20,IF(SUM(K198+L198=0),NA(),0.25))</f>
        <v>#REF!</v>
      </c>
      <c r="D198" s="321" t="e">
        <f aca="false">IF('graph (2)'!$E$2=0,20,IF(AND(B198&lt;'graph (2)'!$E$10+'graph (2)'!$E$32,B198&gt;'graph (2)'!$E$10-'graph (2)'!$E$32),0.25,NA()))</f>
        <v>#REF!</v>
      </c>
      <c r="K198" s="806" t="e">
        <f aca="false">IF('graph (2)'!$E$20=0,0,IF('graph (2)'!$E$2=0,20,IF(AND(B198&lt;'graph (2)'!$E$20+'graph (2)'!$E$32,B198&gt;'graph (2)'!$E$20-'graph (2)'!$E$32),0.25,0)))</f>
        <v>#REF!</v>
      </c>
      <c r="L198" s="806" t="e">
        <f aca="false">IF('graph (2)'!$E$22=0,0,IF('graph (2)'!$E$2=0,20,IF(AND(B198&gt;'graph (2)'!$E$22-'graph (2)'!$E$32,B198&lt;'graph (2)'!$E$22+'graph (2)'!$E$32),0.25,0)))</f>
        <v>#REF!</v>
      </c>
    </row>
    <row r="199" customFormat="false" ht="12.75" hidden="false" customHeight="false" outlineLevel="0" collapsed="false">
      <c r="B199" s="735" t="e">
        <f aca="false">IF('graph (2)'!$E$2=0,"",B198+'graph (2)'!$E$32)</f>
        <v>#REF!</v>
      </c>
      <c r="C199" s="805" t="e">
        <f aca="false">IF('graph (2)'!$E$2=0,20,IF(SUM(K199+L199=0),NA(),0.25))</f>
        <v>#REF!</v>
      </c>
      <c r="D199" s="321" t="e">
        <f aca="false">IF('graph (2)'!$E$2=0,20,IF(AND(B199&lt;'graph (2)'!$E$10+'graph (2)'!$E$32,B199&gt;'graph (2)'!$E$10-'graph (2)'!$E$32),0.25,NA()))</f>
        <v>#REF!</v>
      </c>
      <c r="K199" s="806" t="e">
        <f aca="false">IF('graph (2)'!$E$20=0,0,IF('graph (2)'!$E$2=0,20,IF(AND(B199&lt;'graph (2)'!$E$20+'graph (2)'!$E$32,B199&gt;'graph (2)'!$E$20-'graph (2)'!$E$32),0.25,0)))</f>
        <v>#REF!</v>
      </c>
      <c r="L199" s="806" t="e">
        <f aca="false">IF('graph (2)'!$E$22=0,0,IF('graph (2)'!$E$2=0,20,IF(AND(B199&gt;'graph (2)'!$E$22-'graph (2)'!$E$32,B199&lt;'graph (2)'!$E$22+'graph (2)'!$E$32),0.25,0)))</f>
        <v>#REF!</v>
      </c>
    </row>
    <row r="200" customFormat="false" ht="12.75" hidden="false" customHeight="false" outlineLevel="0" collapsed="false">
      <c r="B200" s="735" t="e">
        <f aca="false">IF('graph (2)'!$E$2=0,"",B199+'graph (2)'!$E$32)</f>
        <v>#REF!</v>
      </c>
      <c r="C200" s="805" t="e">
        <f aca="false">IF('graph (2)'!$E$2=0,20,IF(SUM(K200+L200=0),NA(),0.25))</f>
        <v>#REF!</v>
      </c>
      <c r="D200" s="321" t="e">
        <f aca="false">IF('graph (2)'!$E$2=0,20,IF(AND(B200&lt;'graph (2)'!$E$10+'graph (2)'!$E$32,B200&gt;'graph (2)'!$E$10-'graph (2)'!$E$32),0.25,NA()))</f>
        <v>#REF!</v>
      </c>
      <c r="K200" s="806" t="e">
        <f aca="false">IF('graph (2)'!$E$20=0,0,IF('graph (2)'!$E$2=0,20,IF(AND(B200&lt;'graph (2)'!$E$20+'graph (2)'!$E$32,B200&gt;'graph (2)'!$E$20-'graph (2)'!$E$32),0.25,0)))</f>
        <v>#REF!</v>
      </c>
      <c r="L200" s="806" t="e">
        <f aca="false">IF('graph (2)'!$E$22=0,0,IF('graph (2)'!$E$2=0,20,IF(AND(B200&gt;'graph (2)'!$E$22-'graph (2)'!$E$32,B200&lt;'graph (2)'!$E$22+'graph (2)'!$E$32),0.25,0)))</f>
        <v>#REF!</v>
      </c>
    </row>
    <row r="201" customFormat="false" ht="12.75" hidden="false" customHeight="false" outlineLevel="0" collapsed="false">
      <c r="B201" s="735" t="e">
        <f aca="false">IF('graph (2)'!$E$2=0,"",B200+'graph (2)'!$E$32)</f>
        <v>#REF!</v>
      </c>
      <c r="C201" s="805" t="e">
        <f aca="false">IF('graph (2)'!$E$2=0,20,IF(SUM(K201+L201=0),NA(),0.25))</f>
        <v>#REF!</v>
      </c>
      <c r="D201" s="321" t="e">
        <f aca="false">IF('graph (2)'!$E$2=0,20,IF(AND(B201&lt;'graph (2)'!$E$10+'graph (2)'!$E$32,B201&gt;'graph (2)'!$E$10-'graph (2)'!$E$32),0.25,NA()))</f>
        <v>#REF!</v>
      </c>
      <c r="K201" s="806" t="e">
        <f aca="false">IF('graph (2)'!$E$20=0,0,IF('graph (2)'!$E$2=0,20,IF(AND(B201&lt;'graph (2)'!$E$20+'graph (2)'!$E$32,B201&gt;'graph (2)'!$E$20-'graph (2)'!$E$32),0.25,0)))</f>
        <v>#REF!</v>
      </c>
      <c r="L201" s="806" t="e">
        <f aca="false">IF('graph (2)'!$E$22=0,0,IF('graph (2)'!$E$2=0,20,IF(AND(B201&gt;'graph (2)'!$E$22-'graph (2)'!$E$32,B201&lt;'graph (2)'!$E$22+'graph (2)'!$E$32),0.25,0)))</f>
        <v>#REF!</v>
      </c>
    </row>
    <row r="202" customFormat="false" ht="12.75" hidden="false" customHeight="false" outlineLevel="0" collapsed="false">
      <c r="B202" s="735" t="e">
        <f aca="false">IF('graph (2)'!$E$2=0,"",B201+'graph (2)'!$E$32)</f>
        <v>#REF!</v>
      </c>
      <c r="C202" s="805" t="e">
        <f aca="false">IF('graph (2)'!$E$2=0,20,IF(SUM(K202+L202=0),NA(),0.25))</f>
        <v>#REF!</v>
      </c>
      <c r="D202" s="321" t="e">
        <f aca="false">IF('graph (2)'!$E$2=0,20,IF(AND(B202&lt;'graph (2)'!$E$10+'graph (2)'!$E$32,B202&gt;'graph (2)'!$E$10-'graph (2)'!$E$32),0.25,NA()))</f>
        <v>#REF!</v>
      </c>
      <c r="K202" s="806" t="e">
        <f aca="false">IF('graph (2)'!$E$20=0,0,IF('graph (2)'!$E$2=0,20,IF(AND(B202&lt;'graph (2)'!$E$20+'graph (2)'!$E$32,B202&gt;'graph (2)'!$E$20-'graph (2)'!$E$32),0.25,0)))</f>
        <v>#REF!</v>
      </c>
      <c r="L202" s="806" t="e">
        <f aca="false">IF('graph (2)'!$E$22=0,0,IF('graph (2)'!$E$2=0,20,IF(AND(B202&gt;'graph (2)'!$E$22-'graph (2)'!$E$32,B202&lt;'graph (2)'!$E$22+'graph (2)'!$E$32),0.25,0)))</f>
        <v>#REF!</v>
      </c>
    </row>
    <row r="203" customFormat="false" ht="12.75" hidden="false" customHeight="false" outlineLevel="0" collapsed="false">
      <c r="B203" s="735" t="e">
        <f aca="false">IF('graph (2)'!$E$2=0,"",B202+'graph (2)'!$E$32)</f>
        <v>#REF!</v>
      </c>
      <c r="C203" s="805" t="e">
        <f aca="false">IF('graph (2)'!$E$2=0,20,IF(SUM(K203+L203=0),NA(),0.25))</f>
        <v>#REF!</v>
      </c>
      <c r="D203" s="321" t="e">
        <f aca="false">IF('graph (2)'!$E$2=0,20,IF(AND(B203&lt;'graph (2)'!$E$10+'graph (2)'!$E$32,B203&gt;'graph (2)'!$E$10-'graph (2)'!$E$32),0.25,NA()))</f>
        <v>#REF!</v>
      </c>
      <c r="K203" s="806" t="e">
        <f aca="false">IF('graph (2)'!$E$20=0,0,IF('graph (2)'!$E$2=0,20,IF(AND(B203&lt;'graph (2)'!$E$20+'graph (2)'!$E$32,B203&gt;'graph (2)'!$E$20-'graph (2)'!$E$32),0.25,0)))</f>
        <v>#REF!</v>
      </c>
      <c r="L203" s="806" t="e">
        <f aca="false">IF('graph (2)'!$E$22=0,0,IF('graph (2)'!$E$2=0,20,IF(AND(B203&gt;'graph (2)'!$E$22-'graph (2)'!$E$32,B203&lt;'graph (2)'!$E$22+'graph (2)'!$E$32),0.25,0)))</f>
        <v>#REF!</v>
      </c>
    </row>
    <row r="204" customFormat="false" ht="12.75" hidden="false" customHeight="false" outlineLevel="0" collapsed="false">
      <c r="B204" s="735" t="e">
        <f aca="false">IF('graph (2)'!$E$2=0,"",B203+'graph (2)'!$E$32)</f>
        <v>#REF!</v>
      </c>
      <c r="C204" s="805" t="e">
        <f aca="false">IF('graph (2)'!$E$2=0,20,IF(SUM(K204+L204=0),NA(),0.25))</f>
        <v>#REF!</v>
      </c>
      <c r="D204" s="321" t="e">
        <f aca="false">IF('graph (2)'!$E$2=0,20,IF(AND(B204&lt;'graph (2)'!$E$10+'graph (2)'!$E$32,B204&gt;'graph (2)'!$E$10-'graph (2)'!$E$32),0.25,NA()))</f>
        <v>#REF!</v>
      </c>
      <c r="K204" s="806" t="e">
        <f aca="false">IF('graph (2)'!$E$20=0,0,IF('graph (2)'!$E$2=0,20,IF(AND(B204&lt;'graph (2)'!$E$20+'graph (2)'!$E$32,B204&gt;'graph (2)'!$E$20-'graph (2)'!$E$32),0.25,0)))</f>
        <v>#REF!</v>
      </c>
      <c r="L204" s="806" t="e">
        <f aca="false">IF('graph (2)'!$E$22=0,0,IF('graph (2)'!$E$2=0,20,IF(AND(B204&gt;'graph (2)'!$E$22-'graph (2)'!$E$32,B204&lt;'graph (2)'!$E$22+'graph (2)'!$E$32),0.25,0)))</f>
        <v>#REF!</v>
      </c>
    </row>
    <row r="205" customFormat="false" ht="12.75" hidden="false" customHeight="false" outlineLevel="0" collapsed="false">
      <c r="B205" s="735" t="e">
        <f aca="false">IF('graph (2)'!$E$2=0,"",B204+'graph (2)'!$E$32)</f>
        <v>#REF!</v>
      </c>
      <c r="C205" s="805" t="e">
        <f aca="false">IF('graph (2)'!$E$2=0,20,IF(SUM(K205+L205=0),NA(),0.25))</f>
        <v>#REF!</v>
      </c>
      <c r="D205" s="321" t="e">
        <f aca="false">IF('graph (2)'!$E$2=0,20,IF(AND(B205&lt;'graph (2)'!$E$10+'graph (2)'!$E$32,B205&gt;'graph (2)'!$E$10-'graph (2)'!$E$32),0.25,NA()))</f>
        <v>#REF!</v>
      </c>
      <c r="K205" s="806" t="e">
        <f aca="false">IF('graph (2)'!$E$20=0,0,IF('graph (2)'!$E$2=0,20,IF(AND(B205&lt;'graph (2)'!$E$20+'graph (2)'!$E$32,B205&gt;'graph (2)'!$E$20-'graph (2)'!$E$32),0.25,0)))</f>
        <v>#REF!</v>
      </c>
      <c r="L205" s="806" t="e">
        <f aca="false">IF('graph (2)'!$E$22=0,0,IF('graph (2)'!$E$2=0,20,IF(AND(B205&gt;'graph (2)'!$E$22-'graph (2)'!$E$32,B205&lt;'graph (2)'!$E$22+'graph (2)'!$E$32),0.25,0)))</f>
        <v>#REF!</v>
      </c>
    </row>
    <row r="206" customFormat="false" ht="12.75" hidden="false" customHeight="false" outlineLevel="0" collapsed="false">
      <c r="B206" s="735" t="e">
        <f aca="false">IF('graph (2)'!$E$2=0,"",B205+'graph (2)'!$E$32)</f>
        <v>#REF!</v>
      </c>
      <c r="C206" s="805" t="e">
        <f aca="false">IF('graph (2)'!$E$2=0,20,IF(SUM(K206+L206=0),NA(),0.25))</f>
        <v>#REF!</v>
      </c>
      <c r="D206" s="321" t="e">
        <f aca="false">IF('graph (2)'!$E$2=0,20,IF(AND(B206&lt;'graph (2)'!$E$10+'graph (2)'!$E$32,B206&gt;'graph (2)'!$E$10-'graph (2)'!$E$32),0.25,NA()))</f>
        <v>#REF!</v>
      </c>
      <c r="K206" s="806" t="e">
        <f aca="false">IF('graph (2)'!$E$20=0,0,IF('graph (2)'!$E$2=0,20,IF(AND(B206&lt;'graph (2)'!$E$20+'graph (2)'!$E$32,B206&gt;'graph (2)'!$E$20-'graph (2)'!$E$32),0.25,0)))</f>
        <v>#REF!</v>
      </c>
      <c r="L206" s="806" t="e">
        <f aca="false">IF('graph (2)'!$E$22=0,0,IF('graph (2)'!$E$2=0,20,IF(AND(B206&gt;'graph (2)'!$E$22-'graph (2)'!$E$32,B206&lt;'graph (2)'!$E$22+'graph (2)'!$E$32),0.25,0)))</f>
        <v>#REF!</v>
      </c>
    </row>
    <row r="207" customFormat="false" ht="12.75" hidden="false" customHeight="false" outlineLevel="0" collapsed="false">
      <c r="B207" s="735" t="e">
        <f aca="false">IF('graph (2)'!$E$2=0,"",B206+'graph (2)'!$E$32)</f>
        <v>#REF!</v>
      </c>
      <c r="C207" s="805" t="e">
        <f aca="false">IF('graph (2)'!$E$2=0,20,IF(SUM(K207+L207=0),NA(),0.25))</f>
        <v>#REF!</v>
      </c>
      <c r="D207" s="321" t="e">
        <f aca="false">IF('graph (2)'!$E$2=0,20,IF(AND(B207&lt;'graph (2)'!$E$10+'graph (2)'!$E$32,B207&gt;'graph (2)'!$E$10-'graph (2)'!$E$32),0.25,NA()))</f>
        <v>#REF!</v>
      </c>
      <c r="K207" s="806" t="e">
        <f aca="false">IF('graph (2)'!$E$20=0,0,IF('graph (2)'!$E$2=0,20,IF(AND(B207&lt;'graph (2)'!$E$20+'graph (2)'!$E$32,B207&gt;'graph (2)'!$E$20-'graph (2)'!$E$32),0.25,0)))</f>
        <v>#REF!</v>
      </c>
      <c r="L207" s="806" t="e">
        <f aca="false">IF('graph (2)'!$E$22=0,0,IF('graph (2)'!$E$2=0,20,IF(AND(B207&gt;'graph (2)'!$E$22-'graph (2)'!$E$32,B207&lt;'graph (2)'!$E$22+'graph (2)'!$E$32),0.25,0)))</f>
        <v>#REF!</v>
      </c>
    </row>
    <row r="208" customFormat="false" ht="12.75" hidden="false" customHeight="false" outlineLevel="0" collapsed="false">
      <c r="B208" s="735" t="e">
        <f aca="false">IF('graph (2)'!$E$2=0,"",B207+'graph (2)'!$E$32)</f>
        <v>#REF!</v>
      </c>
      <c r="C208" s="805" t="e">
        <f aca="false">IF('graph (2)'!$E$2=0,20,IF(SUM(K208+L208=0),NA(),0.25))</f>
        <v>#REF!</v>
      </c>
      <c r="D208" s="321" t="e">
        <f aca="false">IF('graph (2)'!$E$2=0,20,IF(AND(B208&lt;'graph (2)'!$E$10+'graph (2)'!$E$32,B208&gt;'graph (2)'!$E$10-'graph (2)'!$E$32),0.25,NA()))</f>
        <v>#REF!</v>
      </c>
      <c r="K208" s="806" t="e">
        <f aca="false">IF('graph (2)'!$E$20=0,0,IF('graph (2)'!$E$2=0,20,IF(AND(B208&lt;'graph (2)'!$E$20+'graph (2)'!$E$32,B208&gt;'graph (2)'!$E$20-'graph (2)'!$E$32),0.25,0)))</f>
        <v>#REF!</v>
      </c>
      <c r="L208" s="806" t="e">
        <f aca="false">IF('graph (2)'!$E$22=0,0,IF('graph (2)'!$E$2=0,20,IF(AND(B208&gt;'graph (2)'!$E$22-'graph (2)'!$E$32,B208&lt;'graph (2)'!$E$22+'graph (2)'!$E$32),0.25,0)))</f>
        <v>#REF!</v>
      </c>
    </row>
    <row r="209" customFormat="false" ht="12.75" hidden="false" customHeight="false" outlineLevel="0" collapsed="false">
      <c r="B209" s="735" t="e">
        <f aca="false">IF('graph (2)'!$E$2=0,"",B208+'graph (2)'!$E$32)</f>
        <v>#REF!</v>
      </c>
      <c r="C209" s="805" t="e">
        <f aca="false">IF('graph (2)'!$E$2=0,20,IF(SUM(K209+L209=0),NA(),0.25))</f>
        <v>#REF!</v>
      </c>
      <c r="D209" s="321" t="e">
        <f aca="false">IF('graph (2)'!$E$2=0,20,IF(AND(B209&lt;'graph (2)'!$E$10+'graph (2)'!$E$32,B209&gt;'graph (2)'!$E$10-'graph (2)'!$E$32),0.25,NA()))</f>
        <v>#REF!</v>
      </c>
      <c r="K209" s="806" t="e">
        <f aca="false">IF('graph (2)'!$E$20=0,0,IF('graph (2)'!$E$2=0,20,IF(AND(B209&lt;'graph (2)'!$E$20+'graph (2)'!$E$32,B209&gt;'graph (2)'!$E$20-'graph (2)'!$E$32),0.25,0)))</f>
        <v>#REF!</v>
      </c>
      <c r="L209" s="806" t="e">
        <f aca="false">IF('graph (2)'!$E$22=0,0,IF('graph (2)'!$E$2=0,20,IF(AND(B209&gt;'graph (2)'!$E$22-'graph (2)'!$E$32,B209&lt;'graph (2)'!$E$22+'graph (2)'!$E$32),0.25,0)))</f>
        <v>#REF!</v>
      </c>
    </row>
    <row r="210" customFormat="false" ht="12.75" hidden="false" customHeight="false" outlineLevel="0" collapsed="false">
      <c r="B210" s="735" t="e">
        <f aca="false">IF('graph (2)'!$E$2=0,"",B209+'graph (2)'!$E$32)</f>
        <v>#REF!</v>
      </c>
      <c r="C210" s="805" t="e">
        <f aca="false">IF('graph (2)'!$E$2=0,20,IF(SUM(K210+L210=0),NA(),0.25))</f>
        <v>#REF!</v>
      </c>
      <c r="D210" s="321" t="e">
        <f aca="false">IF('graph (2)'!$E$2=0,20,IF(AND(B210&lt;'graph (2)'!$E$10+'graph (2)'!$E$32,B210&gt;'graph (2)'!$E$10-'graph (2)'!$E$32),0.25,NA()))</f>
        <v>#REF!</v>
      </c>
      <c r="K210" s="806" t="e">
        <f aca="false">IF('graph (2)'!$E$20=0,0,IF('graph (2)'!$E$2=0,20,IF(AND(B210&lt;'graph (2)'!$E$20+'graph (2)'!$E$32,B210&gt;'graph (2)'!$E$20-'graph (2)'!$E$32),0.25,0)))</f>
        <v>#REF!</v>
      </c>
      <c r="L210" s="806" t="e">
        <f aca="false">IF('graph (2)'!$E$22=0,0,IF('graph (2)'!$E$2=0,20,IF(AND(B210&gt;'graph (2)'!$E$22-'graph (2)'!$E$32,B210&lt;'graph (2)'!$E$22+'graph (2)'!$E$32),0.25,0)))</f>
        <v>#REF!</v>
      </c>
    </row>
    <row r="211" customFormat="false" ht="12.75" hidden="false" customHeight="false" outlineLevel="0" collapsed="false">
      <c r="B211" s="735" t="e">
        <f aca="false">IF('graph (2)'!$E$2=0,"",B210+'graph (2)'!$E$32)</f>
        <v>#REF!</v>
      </c>
      <c r="C211" s="805" t="e">
        <f aca="false">IF('graph (2)'!$E$2=0,20,IF(SUM(K211+L211=0),NA(),0.25))</f>
        <v>#REF!</v>
      </c>
      <c r="D211" s="321" t="e">
        <f aca="false">IF('graph (2)'!$E$2=0,20,IF(AND(B211&lt;'graph (2)'!$E$10+'graph (2)'!$E$32,B211&gt;'graph (2)'!$E$10-'graph (2)'!$E$32),0.25,NA()))</f>
        <v>#REF!</v>
      </c>
      <c r="K211" s="806" t="e">
        <f aca="false">IF('graph (2)'!$E$20=0,0,IF('graph (2)'!$E$2=0,20,IF(AND(B211&lt;'graph (2)'!$E$20+'graph (2)'!$E$32,B211&gt;'graph (2)'!$E$20-'graph (2)'!$E$32),0.25,0)))</f>
        <v>#REF!</v>
      </c>
      <c r="L211" s="806" t="e">
        <f aca="false">IF('graph (2)'!$E$22=0,0,IF('graph (2)'!$E$2=0,20,IF(AND(B211&gt;'graph (2)'!$E$22-'graph (2)'!$E$32,B211&lt;'graph (2)'!$E$22+'graph (2)'!$E$32),0.25,0)))</f>
        <v>#REF!</v>
      </c>
    </row>
    <row r="212" customFormat="false" ht="12.75" hidden="false" customHeight="false" outlineLevel="0" collapsed="false">
      <c r="B212" s="735" t="e">
        <f aca="false">IF('graph (2)'!$E$2=0,"",B211+'graph (2)'!$E$32)</f>
        <v>#REF!</v>
      </c>
      <c r="C212" s="805" t="e">
        <f aca="false">IF('graph (2)'!$E$2=0,20,IF(SUM(K212+L212=0),NA(),0.25))</f>
        <v>#REF!</v>
      </c>
      <c r="D212" s="321" t="e">
        <f aca="false">IF('graph (2)'!$E$2=0,20,IF(AND(B212&lt;'graph (2)'!$E$10+'graph (2)'!$E$32,B212&gt;'graph (2)'!$E$10-'graph (2)'!$E$32),0.25,NA()))</f>
        <v>#REF!</v>
      </c>
      <c r="K212" s="806" t="e">
        <f aca="false">IF('graph (2)'!$E$20=0,0,IF('graph (2)'!$E$2=0,20,IF(AND(B212&lt;'graph (2)'!$E$20+'graph (2)'!$E$32,B212&gt;'graph (2)'!$E$20-'graph (2)'!$E$32),0.25,0)))</f>
        <v>#REF!</v>
      </c>
      <c r="L212" s="806" t="e">
        <f aca="false">IF('graph (2)'!$E$22=0,0,IF('graph (2)'!$E$2=0,20,IF(AND(B212&gt;'graph (2)'!$E$22-'graph (2)'!$E$32,B212&lt;'graph (2)'!$E$22+'graph (2)'!$E$32),0.25,0)))</f>
        <v>#REF!</v>
      </c>
    </row>
    <row r="213" customFormat="false" ht="12.75" hidden="false" customHeight="false" outlineLevel="0" collapsed="false">
      <c r="B213" s="735" t="e">
        <f aca="false">IF('graph (2)'!$E$2=0,"",B212+'graph (2)'!$E$32)</f>
        <v>#REF!</v>
      </c>
      <c r="C213" s="805" t="e">
        <f aca="false">IF('graph (2)'!$E$2=0,20,IF(SUM(K213+L213=0),NA(),0.25))</f>
        <v>#REF!</v>
      </c>
      <c r="D213" s="321" t="e">
        <f aca="false">IF('graph (2)'!$E$2=0,20,IF(AND(B213&lt;'graph (2)'!$E$10+'graph (2)'!$E$32,B213&gt;'graph (2)'!$E$10-'graph (2)'!$E$32),0.25,NA()))</f>
        <v>#REF!</v>
      </c>
      <c r="K213" s="806" t="e">
        <f aca="false">IF('graph (2)'!$E$20=0,0,IF('graph (2)'!$E$2=0,20,IF(AND(B213&lt;'graph (2)'!$E$20+'graph (2)'!$E$32,B213&gt;'graph (2)'!$E$20-'graph (2)'!$E$32),0.25,0)))</f>
        <v>#REF!</v>
      </c>
      <c r="L213" s="806" t="e">
        <f aca="false">IF('graph (2)'!$E$22=0,0,IF('graph (2)'!$E$2=0,20,IF(AND(B213&gt;'graph (2)'!$E$22-'graph (2)'!$E$32,B213&lt;'graph (2)'!$E$22+'graph (2)'!$E$32),0.25,0)))</f>
        <v>#REF!</v>
      </c>
    </row>
    <row r="214" customFormat="false" ht="12.75" hidden="false" customHeight="false" outlineLevel="0" collapsed="false">
      <c r="B214" s="735" t="e">
        <f aca="false">IF('graph (2)'!$E$2=0,"",B213+'graph (2)'!$E$32)</f>
        <v>#REF!</v>
      </c>
      <c r="C214" s="805" t="e">
        <f aca="false">IF('graph (2)'!$E$2=0,20,IF(SUM(K214+L214=0),NA(),0.25))</f>
        <v>#REF!</v>
      </c>
      <c r="D214" s="321" t="e">
        <f aca="false">IF('graph (2)'!$E$2=0,20,IF(AND(B214&lt;'graph (2)'!$E$10+'graph (2)'!$E$32,B214&gt;'graph (2)'!$E$10-'graph (2)'!$E$32),0.25,NA()))</f>
        <v>#REF!</v>
      </c>
      <c r="K214" s="806" t="e">
        <f aca="false">IF('graph (2)'!$E$20=0,0,IF('graph (2)'!$E$2=0,20,IF(AND(B214&lt;'graph (2)'!$E$20+'graph (2)'!$E$32,B214&gt;'graph (2)'!$E$20-'graph (2)'!$E$32),0.25,0)))</f>
        <v>#REF!</v>
      </c>
      <c r="L214" s="806" t="e">
        <f aca="false">IF('graph (2)'!$E$22=0,0,IF('graph (2)'!$E$2=0,20,IF(AND(B214&gt;'graph (2)'!$E$22-'graph (2)'!$E$32,B214&lt;'graph (2)'!$E$22+'graph (2)'!$E$32),0.25,0)))</f>
        <v>#REF!</v>
      </c>
    </row>
    <row r="215" customFormat="false" ht="12.75" hidden="false" customHeight="false" outlineLevel="0" collapsed="false">
      <c r="B215" s="735" t="e">
        <f aca="false">IF('graph (2)'!$E$2=0,"",B214+'graph (2)'!$E$32)</f>
        <v>#REF!</v>
      </c>
      <c r="C215" s="805" t="e">
        <f aca="false">IF('graph (2)'!$E$2=0,20,IF(SUM(K215+L215=0),NA(),0.25))</f>
        <v>#REF!</v>
      </c>
      <c r="D215" s="321" t="e">
        <f aca="false">IF('graph (2)'!$E$2=0,20,IF(AND(B215&lt;'graph (2)'!$E$10+'graph (2)'!$E$32,B215&gt;'graph (2)'!$E$10-'graph (2)'!$E$32),0.25,NA()))</f>
        <v>#REF!</v>
      </c>
      <c r="K215" s="806" t="e">
        <f aca="false">IF('graph (2)'!$E$20=0,0,IF('graph (2)'!$E$2=0,20,IF(AND(B215&lt;'graph (2)'!$E$20+'graph (2)'!$E$32,B215&gt;'graph (2)'!$E$20-'graph (2)'!$E$32),0.25,0)))</f>
        <v>#REF!</v>
      </c>
      <c r="L215" s="806" t="e">
        <f aca="false">IF('graph (2)'!$E$22=0,0,IF('graph (2)'!$E$2=0,20,IF(AND(B215&gt;'graph (2)'!$E$22-'graph (2)'!$E$32,B215&lt;'graph (2)'!$E$22+'graph (2)'!$E$32),0.25,0)))</f>
        <v>#REF!</v>
      </c>
    </row>
    <row r="216" customFormat="false" ht="12.75" hidden="false" customHeight="false" outlineLevel="0" collapsed="false">
      <c r="B216" s="735" t="e">
        <f aca="false">IF('graph (2)'!$E$2=0,"",B215+'graph (2)'!$E$32)</f>
        <v>#REF!</v>
      </c>
      <c r="C216" s="805" t="e">
        <f aca="false">IF('graph (2)'!$E$2=0,20,IF(SUM(K216+L216=0),NA(),0.25))</f>
        <v>#REF!</v>
      </c>
      <c r="D216" s="321" t="e">
        <f aca="false">IF('graph (2)'!$E$2=0,20,IF(AND(B216&lt;'graph (2)'!$E$10+'graph (2)'!$E$32,B216&gt;'graph (2)'!$E$10-'graph (2)'!$E$32),0.25,NA()))</f>
        <v>#REF!</v>
      </c>
      <c r="K216" s="806" t="e">
        <f aca="false">IF('graph (2)'!$E$20=0,0,IF('graph (2)'!$E$2=0,20,IF(AND(B216&lt;'graph (2)'!$E$20+'graph (2)'!$E$32,B216&gt;'graph (2)'!$E$20-'graph (2)'!$E$32),0.25,0)))</f>
        <v>#REF!</v>
      </c>
      <c r="L216" s="806" t="e">
        <f aca="false">IF('graph (2)'!$E$22=0,0,IF('graph (2)'!$E$2=0,20,IF(AND(B216&gt;'graph (2)'!$E$22-'graph (2)'!$E$32,B216&lt;'graph (2)'!$E$22+'graph (2)'!$E$32),0.25,0)))</f>
        <v>#REF!</v>
      </c>
    </row>
    <row r="217" customFormat="false" ht="12.75" hidden="false" customHeight="false" outlineLevel="0" collapsed="false">
      <c r="B217" s="735" t="e">
        <f aca="false">IF('graph (2)'!$E$2=0,"",B216+'graph (2)'!$E$32)</f>
        <v>#REF!</v>
      </c>
      <c r="C217" s="805" t="e">
        <f aca="false">IF('graph (2)'!$E$2=0,20,IF(SUM(K217+L217=0),NA(),0.25))</f>
        <v>#REF!</v>
      </c>
      <c r="D217" s="321" t="e">
        <f aca="false">IF('graph (2)'!$E$2=0,20,IF(AND(B217&lt;'graph (2)'!$E$10+'graph (2)'!$E$32,B217&gt;'graph (2)'!$E$10-'graph (2)'!$E$32),0.25,NA()))</f>
        <v>#REF!</v>
      </c>
      <c r="K217" s="806" t="e">
        <f aca="false">IF('graph (2)'!$E$20=0,0,IF('graph (2)'!$E$2=0,20,IF(AND(B217&lt;'graph (2)'!$E$20+'graph (2)'!$E$32,B217&gt;'graph (2)'!$E$20-'graph (2)'!$E$32),0.25,0)))</f>
        <v>#REF!</v>
      </c>
      <c r="L217" s="806" t="e">
        <f aca="false">IF('graph (2)'!$E$22=0,0,IF('graph (2)'!$E$2=0,20,IF(AND(B217&gt;'graph (2)'!$E$22-'graph (2)'!$E$32,B217&lt;'graph (2)'!$E$22+'graph (2)'!$E$32),0.25,0)))</f>
        <v>#REF!</v>
      </c>
    </row>
    <row r="218" customFormat="false" ht="12.75" hidden="false" customHeight="false" outlineLevel="0" collapsed="false">
      <c r="B218" s="735" t="e">
        <f aca="false">IF('graph (2)'!$E$2=0,"",B217+'graph (2)'!$E$32)</f>
        <v>#REF!</v>
      </c>
      <c r="C218" s="805" t="e">
        <f aca="false">IF('graph (2)'!$E$2=0,20,IF(SUM(K218+L218=0),NA(),0.25))</f>
        <v>#REF!</v>
      </c>
      <c r="D218" s="321" t="e">
        <f aca="false">IF('graph (2)'!$E$2=0,20,IF(AND(B218&lt;'graph (2)'!$E$10+'graph (2)'!$E$32,B218&gt;'graph (2)'!$E$10-'graph (2)'!$E$32),0.25,NA()))</f>
        <v>#REF!</v>
      </c>
      <c r="K218" s="806" t="e">
        <f aca="false">IF('graph (2)'!$E$20=0,0,IF('graph (2)'!$E$2=0,20,IF(AND(B218&lt;'graph (2)'!$E$20+'graph (2)'!$E$32,B218&gt;'graph (2)'!$E$20-'graph (2)'!$E$32),0.25,0)))</f>
        <v>#REF!</v>
      </c>
      <c r="L218" s="806" t="e">
        <f aca="false">IF('graph (2)'!$E$22=0,0,IF('graph (2)'!$E$2=0,20,IF(AND(B218&gt;'graph (2)'!$E$22-'graph (2)'!$E$32,B218&lt;'graph (2)'!$E$22+'graph (2)'!$E$32),0.25,0)))</f>
        <v>#REF!</v>
      </c>
    </row>
    <row r="219" customFormat="false" ht="12.75" hidden="false" customHeight="false" outlineLevel="0" collapsed="false">
      <c r="B219" s="735" t="e">
        <f aca="false">IF('graph (2)'!$E$2=0,"",B218+'graph (2)'!$E$32)</f>
        <v>#REF!</v>
      </c>
      <c r="C219" s="805" t="e">
        <f aca="false">IF('graph (2)'!$E$2=0,20,IF(SUM(K219+L219=0),NA(),0.25))</f>
        <v>#REF!</v>
      </c>
      <c r="D219" s="321" t="e">
        <f aca="false">IF('graph (2)'!$E$2=0,20,IF(AND(B219&lt;'graph (2)'!$E$10+'graph (2)'!$E$32,B219&gt;'graph (2)'!$E$10-'graph (2)'!$E$32),0.25,NA()))</f>
        <v>#REF!</v>
      </c>
      <c r="K219" s="806" t="e">
        <f aca="false">IF('graph (2)'!$E$20=0,0,IF('graph (2)'!$E$2=0,20,IF(AND(B219&lt;'graph (2)'!$E$20+'graph (2)'!$E$32,B219&gt;'graph (2)'!$E$20-'graph (2)'!$E$32),0.25,0)))</f>
        <v>#REF!</v>
      </c>
      <c r="L219" s="806" t="e">
        <f aca="false">IF('graph (2)'!$E$22=0,0,IF('graph (2)'!$E$2=0,20,IF(AND(B219&gt;'graph (2)'!$E$22-'graph (2)'!$E$32,B219&lt;'graph (2)'!$E$22+'graph (2)'!$E$32),0.25,0)))</f>
        <v>#REF!</v>
      </c>
    </row>
    <row r="220" customFormat="false" ht="12.75" hidden="false" customHeight="false" outlineLevel="0" collapsed="false">
      <c r="B220" s="735" t="e">
        <f aca="false">IF('graph (2)'!$E$2=0,"",B219+'graph (2)'!$E$32)</f>
        <v>#REF!</v>
      </c>
      <c r="C220" s="805" t="e">
        <f aca="false">IF('graph (2)'!$E$2=0,20,IF(SUM(K220+L220=0),NA(),0.25))</f>
        <v>#REF!</v>
      </c>
      <c r="D220" s="321" t="e">
        <f aca="false">IF('graph (2)'!$E$2=0,20,IF(AND(B220&lt;'graph (2)'!$E$10+'graph (2)'!$E$32,B220&gt;'graph (2)'!$E$10-'graph (2)'!$E$32),0.25,NA()))</f>
        <v>#REF!</v>
      </c>
      <c r="K220" s="806" t="e">
        <f aca="false">IF('graph (2)'!$E$20=0,0,IF('graph (2)'!$E$2=0,20,IF(AND(B220&lt;'graph (2)'!$E$20+'graph (2)'!$E$32,B220&gt;'graph (2)'!$E$20-'graph (2)'!$E$32),0.25,0)))</f>
        <v>#REF!</v>
      </c>
      <c r="L220" s="806" t="e">
        <f aca="false">IF('graph (2)'!$E$22=0,0,IF('graph (2)'!$E$2=0,20,IF(AND(B220&gt;'graph (2)'!$E$22-'graph (2)'!$E$32,B220&lt;'graph (2)'!$E$22+'graph (2)'!$E$32),0.25,0)))</f>
        <v>#REF!</v>
      </c>
    </row>
    <row r="221" customFormat="false" ht="12.75" hidden="false" customHeight="false" outlineLevel="0" collapsed="false">
      <c r="B221" s="735" t="e">
        <f aca="false">IF('graph (2)'!$E$2=0,"",B220+'graph (2)'!$E$32)</f>
        <v>#REF!</v>
      </c>
      <c r="C221" s="805" t="e">
        <f aca="false">IF('graph (2)'!$E$2=0,20,IF(SUM(K221+L221=0),NA(),0.25))</f>
        <v>#REF!</v>
      </c>
      <c r="D221" s="321" t="e">
        <f aca="false">IF('graph (2)'!$E$2=0,20,IF(AND(B221&lt;'graph (2)'!$E$10+'graph (2)'!$E$32,B221&gt;'graph (2)'!$E$10-'graph (2)'!$E$32),0.25,NA()))</f>
        <v>#REF!</v>
      </c>
      <c r="K221" s="806" t="e">
        <f aca="false">IF('graph (2)'!$E$20=0,0,IF('graph (2)'!$E$2=0,20,IF(AND(B221&lt;'graph (2)'!$E$20+'graph (2)'!$E$32,B221&gt;'graph (2)'!$E$20-'graph (2)'!$E$32),0.25,0)))</f>
        <v>#REF!</v>
      </c>
      <c r="L221" s="806" t="e">
        <f aca="false">IF('graph (2)'!$E$22=0,0,IF('graph (2)'!$E$2=0,20,IF(AND(B221&gt;'graph (2)'!$E$22-'graph (2)'!$E$32,B221&lt;'graph (2)'!$E$22+'graph (2)'!$E$32),0.25,0)))</f>
        <v>#REF!</v>
      </c>
    </row>
    <row r="222" customFormat="false" ht="12.75" hidden="false" customHeight="false" outlineLevel="0" collapsed="false">
      <c r="B222" s="735" t="e">
        <f aca="false">IF('graph (2)'!$E$2=0,"",B221+'graph (2)'!$E$32)</f>
        <v>#REF!</v>
      </c>
      <c r="C222" s="805" t="e">
        <f aca="false">IF('graph (2)'!$E$2=0,20,IF(SUM(K222+L222=0),NA(),0.25))</f>
        <v>#REF!</v>
      </c>
      <c r="D222" s="321" t="e">
        <f aca="false">IF('graph (2)'!$E$2=0,20,IF(AND(B222&lt;'graph (2)'!$E$10+'graph (2)'!$E$32,B222&gt;'graph (2)'!$E$10-'graph (2)'!$E$32),0.25,NA()))</f>
        <v>#REF!</v>
      </c>
      <c r="K222" s="806" t="e">
        <f aca="false">IF('graph (2)'!$E$20=0,0,IF('graph (2)'!$E$2=0,20,IF(AND(B222&lt;'graph (2)'!$E$20+'graph (2)'!$E$32,B222&gt;'graph (2)'!$E$20-'graph (2)'!$E$32),0.25,0)))</f>
        <v>#REF!</v>
      </c>
      <c r="L222" s="806" t="e">
        <f aca="false">IF('graph (2)'!$E$22=0,0,IF('graph (2)'!$E$2=0,20,IF(AND(B222&gt;'graph (2)'!$E$22-'graph (2)'!$E$32,B222&lt;'graph (2)'!$E$22+'graph (2)'!$E$32),0.25,0)))</f>
        <v>#REF!</v>
      </c>
    </row>
    <row r="223" customFormat="false" ht="12.75" hidden="false" customHeight="false" outlineLevel="0" collapsed="false">
      <c r="B223" s="735" t="e">
        <f aca="false">IF('graph (2)'!$E$2=0,"",B222+'graph (2)'!$E$32)</f>
        <v>#REF!</v>
      </c>
      <c r="C223" s="805" t="e">
        <f aca="false">IF('graph (2)'!$E$2=0,20,IF(SUM(K223+L223=0),NA(),0.25))</f>
        <v>#REF!</v>
      </c>
      <c r="D223" s="321" t="e">
        <f aca="false">IF('graph (2)'!$E$2=0,20,IF(AND(B223&lt;'graph (2)'!$E$10+'graph (2)'!$E$32,B223&gt;'graph (2)'!$E$10-'graph (2)'!$E$32),0.25,NA()))</f>
        <v>#REF!</v>
      </c>
      <c r="K223" s="806" t="e">
        <f aca="false">IF('graph (2)'!$E$20=0,0,IF('graph (2)'!$E$2=0,20,IF(AND(B223&lt;'graph (2)'!$E$20+'graph (2)'!$E$32,B223&gt;'graph (2)'!$E$20-'graph (2)'!$E$32),0.25,0)))</f>
        <v>#REF!</v>
      </c>
      <c r="L223" s="806" t="e">
        <f aca="false">IF('graph (2)'!$E$22=0,0,IF('graph (2)'!$E$2=0,20,IF(AND(B223&gt;'graph (2)'!$E$22-'graph (2)'!$E$32,B223&lt;'graph (2)'!$E$22+'graph (2)'!$E$32),0.25,0)))</f>
        <v>#REF!</v>
      </c>
    </row>
    <row r="224" customFormat="false" ht="12.75" hidden="false" customHeight="false" outlineLevel="0" collapsed="false">
      <c r="B224" s="735" t="e">
        <f aca="false">IF('graph (2)'!$E$2=0,"",B223+'graph (2)'!$E$32)</f>
        <v>#REF!</v>
      </c>
      <c r="C224" s="805" t="e">
        <f aca="false">IF('graph (2)'!$E$2=0,20,IF(SUM(K224+L224=0),NA(),0.25))</f>
        <v>#REF!</v>
      </c>
      <c r="D224" s="321" t="e">
        <f aca="false">IF('graph (2)'!$E$2=0,20,IF(AND(B224&lt;'graph (2)'!$E$10+'graph (2)'!$E$32,B224&gt;'graph (2)'!$E$10-'graph (2)'!$E$32),0.25,NA()))</f>
        <v>#REF!</v>
      </c>
      <c r="K224" s="806" t="e">
        <f aca="false">IF('graph (2)'!$E$20=0,0,IF('graph (2)'!$E$2=0,20,IF(AND(B224&lt;'graph (2)'!$E$20+'graph (2)'!$E$32,B224&gt;'graph (2)'!$E$20-'graph (2)'!$E$32),0.25,0)))</f>
        <v>#REF!</v>
      </c>
      <c r="L224" s="806" t="e">
        <f aca="false">IF('graph (2)'!$E$22=0,0,IF('graph (2)'!$E$2=0,20,IF(AND(B224&gt;'graph (2)'!$E$22-'graph (2)'!$E$32,B224&lt;'graph (2)'!$E$22+'graph (2)'!$E$32),0.25,0)))</f>
        <v>#REF!</v>
      </c>
    </row>
    <row r="225" customFormat="false" ht="12.75" hidden="false" customHeight="false" outlineLevel="0" collapsed="false">
      <c r="B225" s="735" t="e">
        <f aca="false">IF('graph (2)'!$E$2=0,"",B224+'graph (2)'!$E$32)</f>
        <v>#REF!</v>
      </c>
      <c r="C225" s="805" t="e">
        <f aca="false">IF('graph (2)'!$E$2=0,20,IF(SUM(K225+L225=0),NA(),0.25))</f>
        <v>#REF!</v>
      </c>
      <c r="D225" s="321" t="e">
        <f aca="false">IF('graph (2)'!$E$2=0,20,IF(AND(B225&lt;'graph (2)'!$E$10+'graph (2)'!$E$32,B225&gt;'graph (2)'!$E$10-'graph (2)'!$E$32),0.25,NA()))</f>
        <v>#REF!</v>
      </c>
      <c r="K225" s="806" t="e">
        <f aca="false">IF('graph (2)'!$E$20=0,0,IF('graph (2)'!$E$2=0,20,IF(AND(B225&lt;'graph (2)'!$E$20+'graph (2)'!$E$32,B225&gt;'graph (2)'!$E$20-'graph (2)'!$E$32),0.25,0)))</f>
        <v>#REF!</v>
      </c>
      <c r="L225" s="806" t="e">
        <f aca="false">IF('graph (2)'!$E$22=0,0,IF('graph (2)'!$E$2=0,20,IF(AND(B225&gt;'graph (2)'!$E$22-'graph (2)'!$E$32,B225&lt;'graph (2)'!$E$22+'graph (2)'!$E$32),0.25,0)))</f>
        <v>#REF!</v>
      </c>
    </row>
    <row r="226" customFormat="false" ht="12.75" hidden="false" customHeight="false" outlineLevel="0" collapsed="false">
      <c r="B226" s="735" t="e">
        <f aca="false">IF('graph (2)'!$E$2=0,"",B225+'graph (2)'!$E$32)</f>
        <v>#REF!</v>
      </c>
      <c r="C226" s="805" t="e">
        <f aca="false">IF('graph (2)'!$E$2=0,20,IF(SUM(K226+L226=0),NA(),0.25))</f>
        <v>#REF!</v>
      </c>
      <c r="D226" s="321" t="e">
        <f aca="false">IF('graph (2)'!$E$2=0,20,IF(AND(B226&lt;'graph (2)'!$E$10+'graph (2)'!$E$32,B226&gt;'graph (2)'!$E$10-'graph (2)'!$E$32),0.25,NA()))</f>
        <v>#REF!</v>
      </c>
      <c r="K226" s="806" t="e">
        <f aca="false">IF('graph (2)'!$E$20=0,0,IF('graph (2)'!$E$2=0,20,IF(AND(B226&lt;'graph (2)'!$E$20+'graph (2)'!$E$32,B226&gt;'graph (2)'!$E$20-'graph (2)'!$E$32),0.25,0)))</f>
        <v>#REF!</v>
      </c>
      <c r="L226" s="806" t="e">
        <f aca="false">IF('graph (2)'!$E$22=0,0,IF('graph (2)'!$E$2=0,20,IF(AND(B226&gt;'graph (2)'!$E$22-'graph (2)'!$E$32,B226&lt;'graph (2)'!$E$22+'graph (2)'!$E$32),0.25,0)))</f>
        <v>#REF!</v>
      </c>
    </row>
    <row r="227" customFormat="false" ht="12.75" hidden="false" customHeight="false" outlineLevel="0" collapsed="false">
      <c r="B227" s="735" t="e">
        <f aca="false">IF('graph (2)'!$E$2=0,"",B226+'graph (2)'!$E$32)</f>
        <v>#REF!</v>
      </c>
      <c r="C227" s="805" t="e">
        <f aca="false">IF('graph (2)'!$E$2=0,20,IF(SUM(K227+L227=0),NA(),0.25))</f>
        <v>#REF!</v>
      </c>
      <c r="D227" s="321" t="e">
        <f aca="false">IF('graph (2)'!$E$2=0,20,IF(AND(B227&lt;'graph (2)'!$E$10+'graph (2)'!$E$32,B227&gt;'graph (2)'!$E$10-'graph (2)'!$E$32),0.25,NA()))</f>
        <v>#REF!</v>
      </c>
      <c r="K227" s="806" t="e">
        <f aca="false">IF('graph (2)'!$E$20=0,0,IF('graph (2)'!$E$2=0,20,IF(AND(B227&lt;'graph (2)'!$E$20+'graph (2)'!$E$32,B227&gt;'graph (2)'!$E$20-'graph (2)'!$E$32),0.25,0)))</f>
        <v>#REF!</v>
      </c>
      <c r="L227" s="806" t="e">
        <f aca="false">IF('graph (2)'!$E$22=0,0,IF('graph (2)'!$E$2=0,20,IF(AND(B227&gt;'graph (2)'!$E$22-'graph (2)'!$E$32,B227&lt;'graph (2)'!$E$22+'graph (2)'!$E$32),0.25,0)))</f>
        <v>#REF!</v>
      </c>
    </row>
    <row r="228" customFormat="false" ht="12.75" hidden="false" customHeight="false" outlineLevel="0" collapsed="false">
      <c r="B228" s="735" t="e">
        <f aca="false">IF('graph (2)'!$E$2=0,"",B227+'graph (2)'!$E$32)</f>
        <v>#REF!</v>
      </c>
      <c r="C228" s="805" t="e">
        <f aca="false">IF('graph (2)'!$E$2=0,20,IF(SUM(K228+L228=0),NA(),0.25))</f>
        <v>#REF!</v>
      </c>
      <c r="D228" s="321" t="e">
        <f aca="false">IF('graph (2)'!$E$2=0,20,IF(AND(B228&lt;'graph (2)'!$E$10+'graph (2)'!$E$32,B228&gt;'graph (2)'!$E$10-'graph (2)'!$E$32),0.25,NA()))</f>
        <v>#REF!</v>
      </c>
      <c r="K228" s="806" t="e">
        <f aca="false">IF('graph (2)'!$E$20=0,0,IF('graph (2)'!$E$2=0,20,IF(AND(B228&lt;'graph (2)'!$E$20+'graph (2)'!$E$32,B228&gt;'graph (2)'!$E$20-'graph (2)'!$E$32),0.25,0)))</f>
        <v>#REF!</v>
      </c>
      <c r="L228" s="806" t="e">
        <f aca="false">IF('graph (2)'!$E$22=0,0,IF('graph (2)'!$E$2=0,20,IF(AND(B228&gt;'graph (2)'!$E$22-'graph (2)'!$E$32,B228&lt;'graph (2)'!$E$22+'graph (2)'!$E$32),0.25,0)))</f>
        <v>#REF!</v>
      </c>
    </row>
    <row r="229" customFormat="false" ht="12.75" hidden="false" customHeight="false" outlineLevel="0" collapsed="false">
      <c r="B229" s="735" t="e">
        <f aca="false">IF('graph (2)'!$E$2=0,"",B228+'graph (2)'!$E$32)</f>
        <v>#REF!</v>
      </c>
      <c r="C229" s="805" t="e">
        <f aca="false">IF('graph (2)'!$E$2=0,20,IF(SUM(K229+L229=0),NA(),0.25))</f>
        <v>#REF!</v>
      </c>
      <c r="D229" s="321" t="e">
        <f aca="false">IF('graph (2)'!$E$2=0,20,IF(AND(B229&lt;'graph (2)'!$E$10+'graph (2)'!$E$32,B229&gt;'graph (2)'!$E$10-'graph (2)'!$E$32),0.25,NA()))</f>
        <v>#REF!</v>
      </c>
      <c r="K229" s="806" t="e">
        <f aca="false">IF('graph (2)'!$E$20=0,0,IF('graph (2)'!$E$2=0,20,IF(AND(B229&lt;'graph (2)'!$E$20+'graph (2)'!$E$32,B229&gt;'graph (2)'!$E$20-'graph (2)'!$E$32),0.25,0)))</f>
        <v>#REF!</v>
      </c>
      <c r="L229" s="806" t="e">
        <f aca="false">IF('graph (2)'!$E$22=0,0,IF('graph (2)'!$E$2=0,20,IF(AND(B229&gt;'graph (2)'!$E$22-'graph (2)'!$E$32,B229&lt;'graph (2)'!$E$22+'graph (2)'!$E$32),0.25,0)))</f>
        <v>#REF!</v>
      </c>
    </row>
    <row r="230" customFormat="false" ht="12.75" hidden="false" customHeight="false" outlineLevel="0" collapsed="false">
      <c r="B230" s="735" t="e">
        <f aca="false">IF('graph (2)'!$E$2=0,"",B229+'graph (2)'!$E$32)</f>
        <v>#REF!</v>
      </c>
      <c r="C230" s="805" t="e">
        <f aca="false">IF('graph (2)'!$E$2=0,20,IF(SUM(K230+L230=0),NA(),0.25))</f>
        <v>#REF!</v>
      </c>
      <c r="D230" s="321" t="e">
        <f aca="false">IF('graph (2)'!$E$2=0,20,IF(AND(B230&lt;'graph (2)'!$E$10+'graph (2)'!$E$32,B230&gt;'graph (2)'!$E$10-'graph (2)'!$E$32),0.25,NA()))</f>
        <v>#REF!</v>
      </c>
      <c r="K230" s="806" t="e">
        <f aca="false">IF('graph (2)'!$E$20=0,0,IF('graph (2)'!$E$2=0,20,IF(AND(B230&lt;'graph (2)'!$E$20+'graph (2)'!$E$32,B230&gt;'graph (2)'!$E$20-'graph (2)'!$E$32),0.25,0)))</f>
        <v>#REF!</v>
      </c>
      <c r="L230" s="806" t="e">
        <f aca="false">IF('graph (2)'!$E$22=0,0,IF('graph (2)'!$E$2=0,20,IF(AND(B230&gt;'graph (2)'!$E$22-'graph (2)'!$E$32,B230&lt;'graph (2)'!$E$22+'graph (2)'!$E$32),0.25,0)))</f>
        <v>#REF!</v>
      </c>
    </row>
    <row r="231" customFormat="false" ht="12.75" hidden="false" customHeight="false" outlineLevel="0" collapsed="false">
      <c r="B231" s="735" t="e">
        <f aca="false">IF('graph (2)'!$E$2=0,"",B230+'graph (2)'!$E$32)</f>
        <v>#REF!</v>
      </c>
      <c r="C231" s="805" t="e">
        <f aca="false">IF('graph (2)'!$E$2=0,20,IF(SUM(K231+L231=0),NA(),0.25))</f>
        <v>#REF!</v>
      </c>
      <c r="D231" s="321" t="e">
        <f aca="false">IF('graph (2)'!$E$2=0,20,IF(AND(B231&lt;'graph (2)'!$E$10+'graph (2)'!$E$32,B231&gt;'graph (2)'!$E$10-'graph (2)'!$E$32),0.25,NA()))</f>
        <v>#REF!</v>
      </c>
      <c r="K231" s="806" t="e">
        <f aca="false">IF('graph (2)'!$E$20=0,0,IF('graph (2)'!$E$2=0,20,IF(AND(B231&lt;'graph (2)'!$E$20+'graph (2)'!$E$32,B231&gt;'graph (2)'!$E$20-'graph (2)'!$E$32),0.25,0)))</f>
        <v>#REF!</v>
      </c>
      <c r="L231" s="806" t="e">
        <f aca="false">IF('graph (2)'!$E$22=0,0,IF('graph (2)'!$E$2=0,20,IF(AND(B231&gt;'graph (2)'!$E$22-'graph (2)'!$E$32,B231&lt;'graph (2)'!$E$22+'graph (2)'!$E$32),0.25,0)))</f>
        <v>#REF!</v>
      </c>
    </row>
    <row r="232" customFormat="false" ht="12.75" hidden="false" customHeight="false" outlineLevel="0" collapsed="false">
      <c r="B232" s="735" t="e">
        <f aca="false">IF('graph (2)'!$E$2=0,"",B231+'graph (2)'!$E$32)</f>
        <v>#REF!</v>
      </c>
      <c r="C232" s="805" t="e">
        <f aca="false">IF('graph (2)'!$E$2=0,20,IF(SUM(K232+L232=0),NA(),0.25))</f>
        <v>#REF!</v>
      </c>
      <c r="D232" s="321" t="e">
        <f aca="false">IF('graph (2)'!$E$2=0,20,IF(AND(B232&lt;'graph (2)'!$E$10+'graph (2)'!$E$32,B232&gt;'graph (2)'!$E$10-'graph (2)'!$E$32),0.25,NA()))</f>
        <v>#REF!</v>
      </c>
      <c r="K232" s="806" t="e">
        <f aca="false">IF('graph (2)'!$E$20=0,0,IF('graph (2)'!$E$2=0,20,IF(AND(B232&lt;'graph (2)'!$E$20+'graph (2)'!$E$32,B232&gt;'graph (2)'!$E$20-'graph (2)'!$E$32),0.25,0)))</f>
        <v>#REF!</v>
      </c>
      <c r="L232" s="806" t="e">
        <f aca="false">IF('graph (2)'!$E$22=0,0,IF('graph (2)'!$E$2=0,20,IF(AND(B232&gt;'graph (2)'!$E$22-'graph (2)'!$E$32,B232&lt;'graph (2)'!$E$22+'graph (2)'!$E$32),0.25,0)))</f>
        <v>#REF!</v>
      </c>
    </row>
    <row r="233" customFormat="false" ht="12.75" hidden="false" customHeight="false" outlineLevel="0" collapsed="false">
      <c r="B233" s="735" t="e">
        <f aca="false">IF('graph (2)'!$E$2=0,"",B232+'graph (2)'!$E$32)</f>
        <v>#REF!</v>
      </c>
      <c r="C233" s="805" t="e">
        <f aca="false">IF('graph (2)'!$E$2=0,20,IF(SUM(K233+L233=0),NA(),0.25))</f>
        <v>#REF!</v>
      </c>
      <c r="D233" s="321" t="e">
        <f aca="false">IF('graph (2)'!$E$2=0,20,IF(AND(B233&lt;'graph (2)'!$E$10+'graph (2)'!$E$32,B233&gt;'graph (2)'!$E$10-'graph (2)'!$E$32),0.25,NA()))</f>
        <v>#REF!</v>
      </c>
      <c r="K233" s="806" t="e">
        <f aca="false">IF('graph (2)'!$E$20=0,0,IF('graph (2)'!$E$2=0,20,IF(AND(B233&lt;'graph (2)'!$E$20+'graph (2)'!$E$32,B233&gt;'graph (2)'!$E$20-'graph (2)'!$E$32),0.25,0)))</f>
        <v>#REF!</v>
      </c>
      <c r="L233" s="806" t="e">
        <f aca="false">IF('graph (2)'!$E$22=0,0,IF('graph (2)'!$E$2=0,20,IF(AND(B233&gt;'graph (2)'!$E$22-'graph (2)'!$E$32,B233&lt;'graph (2)'!$E$22+'graph (2)'!$E$32),0.25,0)))</f>
        <v>#REF!</v>
      </c>
    </row>
    <row r="234" customFormat="false" ht="12.75" hidden="false" customHeight="false" outlineLevel="0" collapsed="false">
      <c r="B234" s="735" t="e">
        <f aca="false">IF('graph (2)'!$E$2=0,"",B233+'graph (2)'!$E$32)</f>
        <v>#REF!</v>
      </c>
      <c r="C234" s="805" t="e">
        <f aca="false">IF('graph (2)'!$E$2=0,20,IF(SUM(K234+L234=0),NA(),0.25))</f>
        <v>#REF!</v>
      </c>
      <c r="D234" s="321" t="e">
        <f aca="false">IF('graph (2)'!$E$2=0,20,IF(AND(B234&lt;'graph (2)'!$E$10+'graph (2)'!$E$32,B234&gt;'graph (2)'!$E$10-'graph (2)'!$E$32),0.25,NA()))</f>
        <v>#REF!</v>
      </c>
      <c r="K234" s="806" t="e">
        <f aca="false">IF('graph (2)'!$E$20=0,0,IF('graph (2)'!$E$2=0,20,IF(AND(B234&lt;'graph (2)'!$E$20+'graph (2)'!$E$32,B234&gt;'graph (2)'!$E$20-'graph (2)'!$E$32),0.25,0)))</f>
        <v>#REF!</v>
      </c>
      <c r="L234" s="806" t="e">
        <f aca="false">IF('graph (2)'!$E$22=0,0,IF('graph (2)'!$E$2=0,20,IF(AND(B234&gt;'graph (2)'!$E$22-'graph (2)'!$E$32,B234&lt;'graph (2)'!$E$22+'graph (2)'!$E$32),0.25,0)))</f>
        <v>#REF!</v>
      </c>
    </row>
    <row r="235" customFormat="false" ht="12.75" hidden="false" customHeight="false" outlineLevel="0" collapsed="false">
      <c r="B235" s="735" t="e">
        <f aca="false">IF('graph (2)'!$E$2=0,"",B234+'graph (2)'!$E$32)</f>
        <v>#REF!</v>
      </c>
      <c r="C235" s="805" t="e">
        <f aca="false">IF('graph (2)'!$E$2=0,20,IF(SUM(K235+L235=0),NA(),0.25))</f>
        <v>#REF!</v>
      </c>
      <c r="D235" s="321" t="e">
        <f aca="false">IF('graph (2)'!$E$2=0,20,IF(AND(B235&lt;'graph (2)'!$E$10+'graph (2)'!$E$32,B235&gt;'graph (2)'!$E$10-'graph (2)'!$E$32),0.25,NA()))</f>
        <v>#REF!</v>
      </c>
      <c r="K235" s="806" t="e">
        <f aca="false">IF('graph (2)'!$E$20=0,0,IF('graph (2)'!$E$2=0,20,IF(AND(B235&lt;'graph (2)'!$E$20+'graph (2)'!$E$32,B235&gt;'graph (2)'!$E$20-'graph (2)'!$E$32),0.25,0)))</f>
        <v>#REF!</v>
      </c>
      <c r="L235" s="806" t="e">
        <f aca="false">IF('graph (2)'!$E$22=0,0,IF('graph (2)'!$E$2=0,20,IF(AND(B235&gt;'graph (2)'!$E$22-'graph (2)'!$E$32,B235&lt;'graph (2)'!$E$22+'graph (2)'!$E$32),0.25,0)))</f>
        <v>#REF!</v>
      </c>
    </row>
    <row r="236" customFormat="false" ht="12.75" hidden="false" customHeight="false" outlineLevel="0" collapsed="false">
      <c r="B236" s="735" t="e">
        <f aca="false">IF('graph (2)'!$E$2=0,"",B235+'graph (2)'!$E$32)</f>
        <v>#REF!</v>
      </c>
      <c r="C236" s="805" t="e">
        <f aca="false">IF('graph (2)'!$E$2=0,20,IF(SUM(K236+L236=0),NA(),0.25))</f>
        <v>#REF!</v>
      </c>
      <c r="D236" s="321" t="e">
        <f aca="false">IF('graph (2)'!$E$2=0,20,IF(AND(B236&lt;'graph (2)'!$E$10+'graph (2)'!$E$32,B236&gt;'graph (2)'!$E$10-'graph (2)'!$E$32),0.25,NA()))</f>
        <v>#REF!</v>
      </c>
      <c r="K236" s="806" t="e">
        <f aca="false">IF('graph (2)'!$E$20=0,0,IF('graph (2)'!$E$2=0,20,IF(AND(B236&lt;'graph (2)'!$E$20+'graph (2)'!$E$32,B236&gt;'graph (2)'!$E$20-'graph (2)'!$E$32),0.25,0)))</f>
        <v>#REF!</v>
      </c>
      <c r="L236" s="806" t="e">
        <f aca="false">IF('graph (2)'!$E$22=0,0,IF('graph (2)'!$E$2=0,20,IF(AND(B236&gt;'graph (2)'!$E$22-'graph (2)'!$E$32,B236&lt;'graph (2)'!$E$22+'graph (2)'!$E$32),0.25,0)))</f>
        <v>#REF!</v>
      </c>
    </row>
    <row r="237" customFormat="false" ht="12.75" hidden="false" customHeight="false" outlineLevel="0" collapsed="false">
      <c r="B237" s="735" t="e">
        <f aca="false">IF('graph (2)'!$E$2=0,"",B236+'graph (2)'!$E$32)</f>
        <v>#REF!</v>
      </c>
      <c r="C237" s="805" t="e">
        <f aca="false">IF('graph (2)'!$E$2=0,20,IF(SUM(K237+L237=0),NA(),0.25))</f>
        <v>#REF!</v>
      </c>
      <c r="D237" s="321" t="e">
        <f aca="false">IF('graph (2)'!$E$2=0,20,IF(AND(B237&lt;'graph (2)'!$E$10+'graph (2)'!$E$32,B237&gt;'graph (2)'!$E$10-'graph (2)'!$E$32),0.25,NA()))</f>
        <v>#REF!</v>
      </c>
      <c r="K237" s="806" t="e">
        <f aca="false">IF('graph (2)'!$E$20=0,0,IF('graph (2)'!$E$2=0,20,IF(AND(B237&lt;'graph (2)'!$E$20+'graph (2)'!$E$32,B237&gt;'graph (2)'!$E$20-'graph (2)'!$E$32),0.25,0)))</f>
        <v>#REF!</v>
      </c>
      <c r="L237" s="806" t="e">
        <f aca="false">IF('graph (2)'!$E$22=0,0,IF('graph (2)'!$E$2=0,20,IF(AND(B237&gt;'graph (2)'!$E$22-'graph (2)'!$E$32,B237&lt;'graph (2)'!$E$22+'graph (2)'!$E$32),0.25,0)))</f>
        <v>#REF!</v>
      </c>
    </row>
    <row r="238" customFormat="false" ht="12.75" hidden="false" customHeight="false" outlineLevel="0" collapsed="false">
      <c r="B238" s="735" t="e">
        <f aca="false">IF('graph (2)'!$E$2=0,"",B237+'graph (2)'!$E$32)</f>
        <v>#REF!</v>
      </c>
      <c r="C238" s="805" t="e">
        <f aca="false">IF('graph (2)'!$E$2=0,20,IF(SUM(K238+L238=0),NA(),0.25))</f>
        <v>#REF!</v>
      </c>
      <c r="D238" s="321" t="e">
        <f aca="false">IF('graph (2)'!$E$2=0,20,IF(AND(B238&lt;'graph (2)'!$E$10+'graph (2)'!$E$32,B238&gt;'graph (2)'!$E$10-'graph (2)'!$E$32),0.25,NA()))</f>
        <v>#REF!</v>
      </c>
      <c r="K238" s="806" t="e">
        <f aca="false">IF('graph (2)'!$E$20=0,0,IF('graph (2)'!$E$2=0,20,IF(AND(B238&lt;'graph (2)'!$E$20+'graph (2)'!$E$32,B238&gt;'graph (2)'!$E$20-'graph (2)'!$E$32),0.25,0)))</f>
        <v>#REF!</v>
      </c>
      <c r="L238" s="806" t="e">
        <f aca="false">IF('graph (2)'!$E$22=0,0,IF('graph (2)'!$E$2=0,20,IF(AND(B238&gt;'graph (2)'!$E$22-'graph (2)'!$E$32,B238&lt;'graph (2)'!$E$22+'graph (2)'!$E$32),0.25,0)))</f>
        <v>#REF!</v>
      </c>
    </row>
    <row r="239" customFormat="false" ht="12.75" hidden="false" customHeight="false" outlineLevel="0" collapsed="false">
      <c r="B239" s="735" t="e">
        <f aca="false">IF('graph (2)'!$E$2=0,"",B238+'graph (2)'!$E$32)</f>
        <v>#REF!</v>
      </c>
      <c r="C239" s="805" t="e">
        <f aca="false">IF('graph (2)'!$E$2=0,20,IF(SUM(K239+L239=0),NA(),0.25))</f>
        <v>#REF!</v>
      </c>
      <c r="D239" s="321" t="e">
        <f aca="false">IF('graph (2)'!$E$2=0,20,IF(AND(B239&lt;'graph (2)'!$E$10+'graph (2)'!$E$32,B239&gt;'graph (2)'!$E$10-'graph (2)'!$E$32),0.25,NA()))</f>
        <v>#REF!</v>
      </c>
      <c r="K239" s="806" t="e">
        <f aca="false">IF('graph (2)'!$E$20=0,0,IF('graph (2)'!$E$2=0,20,IF(AND(B239&lt;'graph (2)'!$E$20+'graph (2)'!$E$32,B239&gt;'graph (2)'!$E$20-'graph (2)'!$E$32),0.25,0)))</f>
        <v>#REF!</v>
      </c>
      <c r="L239" s="806" t="e">
        <f aca="false">IF('graph (2)'!$E$22=0,0,IF('graph (2)'!$E$2=0,20,IF(AND(B239&gt;'graph (2)'!$E$22-'graph (2)'!$E$32,B239&lt;'graph (2)'!$E$22+'graph (2)'!$E$32),0.25,0)))</f>
        <v>#REF!</v>
      </c>
    </row>
    <row r="240" customFormat="false" ht="12.75" hidden="false" customHeight="false" outlineLevel="0" collapsed="false">
      <c r="B240" s="735" t="e">
        <f aca="false">IF('graph (2)'!$E$2=0,"",B239+'graph (2)'!$E$32)</f>
        <v>#REF!</v>
      </c>
      <c r="C240" s="805" t="e">
        <f aca="false">IF('graph (2)'!$E$2=0,20,IF(SUM(K240+L240=0),NA(),0.25))</f>
        <v>#REF!</v>
      </c>
      <c r="D240" s="321" t="e">
        <f aca="false">IF('graph (2)'!$E$2=0,20,IF(AND(B240&lt;'graph (2)'!$E$10+'graph (2)'!$E$32,B240&gt;'graph (2)'!$E$10-'graph (2)'!$E$32),0.25,NA()))</f>
        <v>#REF!</v>
      </c>
      <c r="K240" s="806" t="e">
        <f aca="false">IF('graph (2)'!$E$20=0,0,IF('graph (2)'!$E$2=0,20,IF(AND(B240&lt;'graph (2)'!$E$20+'graph (2)'!$E$32,B240&gt;'graph (2)'!$E$20-'graph (2)'!$E$32),0.25,0)))</f>
        <v>#REF!</v>
      </c>
      <c r="L240" s="806" t="e">
        <f aca="false">IF('graph (2)'!$E$22=0,0,IF('graph (2)'!$E$2=0,20,IF(AND(B240&gt;'graph (2)'!$E$22-'graph (2)'!$E$32,B240&lt;'graph (2)'!$E$22+'graph (2)'!$E$32),0.25,0)))</f>
        <v>#REF!</v>
      </c>
    </row>
    <row r="241" customFormat="false" ht="12.75" hidden="false" customHeight="false" outlineLevel="0" collapsed="false">
      <c r="B241" s="735" t="e">
        <f aca="false">IF('graph (2)'!$E$2=0,"",B240+'graph (2)'!$E$32)</f>
        <v>#REF!</v>
      </c>
      <c r="C241" s="805" t="e">
        <f aca="false">IF('graph (2)'!$E$2=0,20,IF(SUM(K241+L241=0),NA(),0.25))</f>
        <v>#REF!</v>
      </c>
      <c r="D241" s="321" t="e">
        <f aca="false">IF('graph (2)'!$E$2=0,20,IF(AND(B241&lt;'graph (2)'!$E$10+'graph (2)'!$E$32,B241&gt;'graph (2)'!$E$10-'graph (2)'!$E$32),0.25,NA()))</f>
        <v>#REF!</v>
      </c>
      <c r="K241" s="806" t="e">
        <f aca="false">IF('graph (2)'!$E$20=0,0,IF('graph (2)'!$E$2=0,20,IF(AND(B241&lt;'graph (2)'!$E$20+'graph (2)'!$E$32,B241&gt;'graph (2)'!$E$20-'graph (2)'!$E$32),0.25,0)))</f>
        <v>#REF!</v>
      </c>
      <c r="L241" s="806" t="e">
        <f aca="false">IF('graph (2)'!$E$22=0,0,IF('graph (2)'!$E$2=0,20,IF(AND(B241&gt;'graph (2)'!$E$22-'graph (2)'!$E$32,B241&lt;'graph (2)'!$E$22+'graph (2)'!$E$32),0.25,0)))</f>
        <v>#REF!</v>
      </c>
    </row>
    <row r="242" customFormat="false" ht="12.75" hidden="false" customHeight="false" outlineLevel="0" collapsed="false">
      <c r="B242" s="735" t="e">
        <f aca="false">IF('graph (2)'!$E$2=0,"",B241+'graph (2)'!$E$32)</f>
        <v>#REF!</v>
      </c>
      <c r="C242" s="805" t="e">
        <f aca="false">IF('graph (2)'!$E$2=0,20,IF(SUM(K242+L242=0),NA(),0.25))</f>
        <v>#REF!</v>
      </c>
      <c r="D242" s="321" t="e">
        <f aca="false">IF('graph (2)'!$E$2=0,20,IF(AND(B242&lt;'graph (2)'!$E$10+'graph (2)'!$E$32,B242&gt;'graph (2)'!$E$10-'graph (2)'!$E$32),0.25,NA()))</f>
        <v>#REF!</v>
      </c>
      <c r="K242" s="806" t="e">
        <f aca="false">IF('graph (2)'!$E$20=0,0,IF('graph (2)'!$E$2=0,20,IF(AND(B242&lt;'graph (2)'!$E$20+'graph (2)'!$E$32,B242&gt;'graph (2)'!$E$20-'graph (2)'!$E$32),0.25,0)))</f>
        <v>#REF!</v>
      </c>
      <c r="L242" s="806" t="e">
        <f aca="false">IF('graph (2)'!$E$22=0,0,IF('graph (2)'!$E$2=0,20,IF(AND(B242&gt;'graph (2)'!$E$22-'graph (2)'!$E$32,B242&lt;'graph (2)'!$E$22+'graph (2)'!$E$32),0.25,0)))</f>
        <v>#REF!</v>
      </c>
    </row>
    <row r="243" customFormat="false" ht="12.75" hidden="false" customHeight="false" outlineLevel="0" collapsed="false">
      <c r="B243" s="735" t="e">
        <f aca="false">IF('graph (2)'!$E$2=0,"",B242+'graph (2)'!$E$32)</f>
        <v>#REF!</v>
      </c>
      <c r="C243" s="805" t="e">
        <f aca="false">IF('graph (2)'!$E$2=0,20,IF(SUM(K243+L243=0),NA(),0.25))</f>
        <v>#REF!</v>
      </c>
      <c r="D243" s="321" t="e">
        <f aca="false">IF('graph (2)'!$E$2=0,20,IF(AND(B243&lt;'graph (2)'!$E$10+'graph (2)'!$E$32,B243&gt;'graph (2)'!$E$10-'graph (2)'!$E$32),0.25,NA()))</f>
        <v>#REF!</v>
      </c>
      <c r="K243" s="806" t="e">
        <f aca="false">IF('graph (2)'!$E$20=0,0,IF('graph (2)'!$E$2=0,20,IF(AND(B243&lt;'graph (2)'!$E$20+'graph (2)'!$E$32,B243&gt;'graph (2)'!$E$20-'graph (2)'!$E$32),0.25,0)))</f>
        <v>#REF!</v>
      </c>
      <c r="L243" s="806" t="e">
        <f aca="false">IF('graph (2)'!$E$22=0,0,IF('graph (2)'!$E$2=0,20,IF(AND(B243&gt;'graph (2)'!$E$22-'graph (2)'!$E$32,B243&lt;'graph (2)'!$E$22+'graph (2)'!$E$32),0.25,0)))</f>
        <v>#REF!</v>
      </c>
    </row>
    <row r="244" customFormat="false" ht="12.75" hidden="false" customHeight="false" outlineLevel="0" collapsed="false">
      <c r="B244" s="735" t="e">
        <f aca="false">IF('graph (2)'!$E$2=0,"",B243+'graph (2)'!$E$32)</f>
        <v>#REF!</v>
      </c>
      <c r="C244" s="805" t="e">
        <f aca="false">IF('graph (2)'!$E$2=0,20,IF(SUM(K244+L244=0),NA(),0.25))</f>
        <v>#REF!</v>
      </c>
      <c r="D244" s="321" t="e">
        <f aca="false">IF('graph (2)'!$E$2=0,20,IF(AND(B244&lt;'graph (2)'!$E$10+'graph (2)'!$E$32,B244&gt;'graph (2)'!$E$10-'graph (2)'!$E$32),0.25,NA()))</f>
        <v>#REF!</v>
      </c>
      <c r="K244" s="806" t="e">
        <f aca="false">IF('graph (2)'!$E$20=0,0,IF('graph (2)'!$E$2=0,20,IF(AND(B244&lt;'graph (2)'!$E$20+'graph (2)'!$E$32,B244&gt;'graph (2)'!$E$20-'graph (2)'!$E$32),0.25,0)))</f>
        <v>#REF!</v>
      </c>
      <c r="L244" s="806" t="e">
        <f aca="false">IF('graph (2)'!$E$22=0,0,IF('graph (2)'!$E$2=0,20,IF(AND(B244&gt;'graph (2)'!$E$22-'graph (2)'!$E$32,B244&lt;'graph (2)'!$E$22+'graph (2)'!$E$32),0.25,0)))</f>
        <v>#REF!</v>
      </c>
    </row>
    <row r="245" customFormat="false" ht="12.75" hidden="false" customHeight="false" outlineLevel="0" collapsed="false">
      <c r="B245" s="735" t="e">
        <f aca="false">IF('graph (2)'!$E$2=0,"",B244+'graph (2)'!$E$32)</f>
        <v>#REF!</v>
      </c>
      <c r="C245" s="805" t="e">
        <f aca="false">IF('graph (2)'!$E$2=0,20,IF(SUM(K245+L245=0),NA(),0.25))</f>
        <v>#REF!</v>
      </c>
      <c r="D245" s="321" t="e">
        <f aca="false">IF('graph (2)'!$E$2=0,20,IF(AND(B245&lt;'graph (2)'!$E$10+'graph (2)'!$E$32,B245&gt;'graph (2)'!$E$10-'graph (2)'!$E$32),0.25,NA()))</f>
        <v>#REF!</v>
      </c>
      <c r="K245" s="806" t="e">
        <f aca="false">IF('graph (2)'!$E$20=0,0,IF('graph (2)'!$E$2=0,20,IF(AND(B245&lt;'graph (2)'!$E$20+'graph (2)'!$E$32,B245&gt;'graph (2)'!$E$20-'graph (2)'!$E$32),0.25,0)))</f>
        <v>#REF!</v>
      </c>
      <c r="L245" s="806" t="e">
        <f aca="false">IF('graph (2)'!$E$22=0,0,IF('graph (2)'!$E$2=0,20,IF(AND(B245&gt;'graph (2)'!$E$22-'graph (2)'!$E$32,B245&lt;'graph (2)'!$E$22+'graph (2)'!$E$32),0.25,0)))</f>
        <v>#REF!</v>
      </c>
    </row>
    <row r="246" customFormat="false" ht="12.75" hidden="false" customHeight="false" outlineLevel="0" collapsed="false">
      <c r="B246" s="735" t="e">
        <f aca="false">IF('graph (2)'!$E$2=0,"",B245+'graph (2)'!$E$32)</f>
        <v>#REF!</v>
      </c>
      <c r="C246" s="805" t="e">
        <f aca="false">IF('graph (2)'!$E$2=0,20,IF(SUM(K246+L246=0),NA(),0.25))</f>
        <v>#REF!</v>
      </c>
      <c r="D246" s="321" t="e">
        <f aca="false">IF('graph (2)'!$E$2=0,20,IF(AND(B246&lt;'graph (2)'!$E$10+'graph (2)'!$E$32,B246&gt;'graph (2)'!$E$10-'graph (2)'!$E$32),0.25,NA()))</f>
        <v>#REF!</v>
      </c>
      <c r="K246" s="806" t="e">
        <f aca="false">IF('graph (2)'!$E$20=0,0,IF('graph (2)'!$E$2=0,20,IF(AND(B246&lt;'graph (2)'!$E$20+'graph (2)'!$E$32,B246&gt;'graph (2)'!$E$20-'graph (2)'!$E$32),0.25,0)))</f>
        <v>#REF!</v>
      </c>
      <c r="L246" s="806" t="e">
        <f aca="false">IF('graph (2)'!$E$22=0,0,IF('graph (2)'!$E$2=0,20,IF(AND(B246&gt;'graph (2)'!$E$22-'graph (2)'!$E$32,B246&lt;'graph (2)'!$E$22+'graph (2)'!$E$32),0.25,0)))</f>
        <v>#REF!</v>
      </c>
    </row>
    <row r="247" customFormat="false" ht="12.75" hidden="false" customHeight="false" outlineLevel="0" collapsed="false">
      <c r="B247" s="735" t="e">
        <f aca="false">IF('graph (2)'!$E$2=0,"",B246+'graph (2)'!$E$32)</f>
        <v>#REF!</v>
      </c>
      <c r="C247" s="805" t="e">
        <f aca="false">IF('graph (2)'!$E$2=0,20,IF(SUM(K247+L247=0),NA(),0.25))</f>
        <v>#REF!</v>
      </c>
      <c r="D247" s="321" t="e">
        <f aca="false">IF('graph (2)'!$E$2=0,20,IF(AND(B247&lt;'graph (2)'!$E$10+'graph (2)'!$E$32,B247&gt;'graph (2)'!$E$10-'graph (2)'!$E$32),0.25,NA()))</f>
        <v>#REF!</v>
      </c>
      <c r="K247" s="806" t="e">
        <f aca="false">IF('graph (2)'!$E$20=0,0,IF('graph (2)'!$E$2=0,20,IF(AND(B247&lt;'graph (2)'!$E$20+'graph (2)'!$E$32,B247&gt;'graph (2)'!$E$20-'graph (2)'!$E$32),0.25,0)))</f>
        <v>#REF!</v>
      </c>
      <c r="L247" s="806" t="e">
        <f aca="false">IF('graph (2)'!$E$22=0,0,IF('graph (2)'!$E$2=0,20,IF(AND(B247&gt;'graph (2)'!$E$22-'graph (2)'!$E$32,B247&lt;'graph (2)'!$E$22+'graph (2)'!$E$32),0.25,0)))</f>
        <v>#REF!</v>
      </c>
    </row>
    <row r="248" customFormat="false" ht="12.75" hidden="false" customHeight="false" outlineLevel="0" collapsed="false">
      <c r="B248" s="735" t="e">
        <f aca="false">IF('graph (2)'!$E$2=0,"",B247+'graph (2)'!$E$32)</f>
        <v>#REF!</v>
      </c>
      <c r="C248" s="805" t="e">
        <f aca="false">IF('graph (2)'!$E$2=0,20,IF(SUM(K248+L248=0),NA(),0.25))</f>
        <v>#REF!</v>
      </c>
      <c r="D248" s="321" t="e">
        <f aca="false">IF('graph (2)'!$E$2=0,20,IF(AND(B248&lt;'graph (2)'!$E$10+'graph (2)'!$E$32,B248&gt;'graph (2)'!$E$10-'graph (2)'!$E$32),0.25,NA()))</f>
        <v>#REF!</v>
      </c>
      <c r="K248" s="806" t="e">
        <f aca="false">IF('graph (2)'!$E$20=0,0,IF('graph (2)'!$E$2=0,20,IF(AND(B248&lt;'graph (2)'!$E$20+'graph (2)'!$E$32,B248&gt;'graph (2)'!$E$20-'graph (2)'!$E$32),0.25,0)))</f>
        <v>#REF!</v>
      </c>
      <c r="L248" s="806" t="e">
        <f aca="false">IF('graph (2)'!$E$22=0,0,IF('graph (2)'!$E$2=0,20,IF(AND(B248&gt;'graph (2)'!$E$22-'graph (2)'!$E$32,B248&lt;'graph (2)'!$E$22+'graph (2)'!$E$32),0.25,0)))</f>
        <v>#REF!</v>
      </c>
    </row>
    <row r="249" customFormat="false" ht="12.75" hidden="false" customHeight="false" outlineLevel="0" collapsed="false">
      <c r="B249" s="735" t="e">
        <f aca="false">IF('graph (2)'!$E$2=0,"",B248+'graph (2)'!$E$32)</f>
        <v>#REF!</v>
      </c>
      <c r="C249" s="805" t="e">
        <f aca="false">IF('graph (2)'!$E$2=0,20,IF(SUM(K249+L249=0),NA(),0.25))</f>
        <v>#REF!</v>
      </c>
      <c r="D249" s="321" t="e">
        <f aca="false">IF('graph (2)'!$E$2=0,20,IF(AND(B249&lt;'graph (2)'!$E$10+'graph (2)'!$E$32,B249&gt;'graph (2)'!$E$10-'graph (2)'!$E$32),0.25,NA()))</f>
        <v>#REF!</v>
      </c>
      <c r="K249" s="806" t="e">
        <f aca="false">IF('graph (2)'!$E$20=0,0,IF('graph (2)'!$E$2=0,20,IF(AND(B249&lt;'graph (2)'!$E$20+'graph (2)'!$E$32,B249&gt;'graph (2)'!$E$20-'graph (2)'!$E$32),0.25,0)))</f>
        <v>#REF!</v>
      </c>
      <c r="L249" s="806" t="e">
        <f aca="false">IF('graph (2)'!$E$22=0,0,IF('graph (2)'!$E$2=0,20,IF(AND(B249&gt;'graph (2)'!$E$22-'graph (2)'!$E$32,B249&lt;'graph (2)'!$E$22+'graph (2)'!$E$32),0.25,0)))</f>
        <v>#REF!</v>
      </c>
    </row>
    <row r="250" customFormat="false" ht="12.75" hidden="false" customHeight="false" outlineLevel="0" collapsed="false">
      <c r="B250" s="735" t="e">
        <f aca="false">IF('graph (2)'!$E$2=0,"",B249+'graph (2)'!$E$32)</f>
        <v>#REF!</v>
      </c>
      <c r="C250" s="805" t="e">
        <f aca="false">IF('graph (2)'!$E$2=0,20,IF(SUM(K250+L250=0),NA(),0.25))</f>
        <v>#REF!</v>
      </c>
      <c r="D250" s="321" t="e">
        <f aca="false">IF('graph (2)'!$E$2=0,20,IF(AND(B250&lt;'graph (2)'!$E$10+'graph (2)'!$E$32,B250&gt;'graph (2)'!$E$10-'graph (2)'!$E$32),0.25,NA()))</f>
        <v>#REF!</v>
      </c>
      <c r="K250" s="806" t="e">
        <f aca="false">IF('graph (2)'!$E$20=0,0,IF('graph (2)'!$E$2=0,20,IF(AND(B250&lt;'graph (2)'!$E$20+'graph (2)'!$E$32,B250&gt;'graph (2)'!$E$20-'graph (2)'!$E$32),0.25,0)))</f>
        <v>#REF!</v>
      </c>
      <c r="L250" s="806" t="e">
        <f aca="false">IF('graph (2)'!$E$22=0,0,IF('graph (2)'!$E$2=0,20,IF(AND(B250&gt;'graph (2)'!$E$22-'graph (2)'!$E$32,B250&lt;'graph (2)'!$E$22+'graph (2)'!$E$32),0.25,0)))</f>
        <v>#REF!</v>
      </c>
    </row>
    <row r="251" customFormat="false" ht="12.75" hidden="false" customHeight="false" outlineLevel="0" collapsed="false">
      <c r="B251" s="735" t="e">
        <f aca="false">IF('graph (2)'!$E$2=0,"",B250+'graph (2)'!$E$32)</f>
        <v>#REF!</v>
      </c>
      <c r="C251" s="805" t="e">
        <f aca="false">IF('graph (2)'!$E$2=0,20,IF(SUM(K251+L251=0),NA(),0.25))</f>
        <v>#REF!</v>
      </c>
      <c r="D251" s="321" t="e">
        <f aca="false">IF('graph (2)'!$E$2=0,20,IF(AND(B251&lt;'graph (2)'!$E$10+'graph (2)'!$E$32,B251&gt;'graph (2)'!$E$10-'graph (2)'!$E$32),0.25,NA()))</f>
        <v>#REF!</v>
      </c>
      <c r="K251" s="806" t="e">
        <f aca="false">IF('graph (2)'!$E$20=0,0,IF('graph (2)'!$E$2=0,20,IF(AND(B251&lt;'graph (2)'!$E$20+'graph (2)'!$E$32,B251&gt;'graph (2)'!$E$20-'graph (2)'!$E$32),0.25,0)))</f>
        <v>#REF!</v>
      </c>
      <c r="L251" s="806" t="e">
        <f aca="false">IF('graph (2)'!$E$22=0,0,IF('graph (2)'!$E$2=0,20,IF(AND(B251&gt;'graph (2)'!$E$22-'graph (2)'!$E$32,B251&lt;'graph (2)'!$E$22+'graph (2)'!$E$32),0.25,0)))</f>
        <v>#REF!</v>
      </c>
    </row>
    <row r="252" customFormat="false" ht="12.75" hidden="false" customHeight="false" outlineLevel="0" collapsed="false">
      <c r="B252" s="735" t="e">
        <f aca="false">IF('graph (2)'!$E$2=0,"",B251+'graph (2)'!$E$32)</f>
        <v>#REF!</v>
      </c>
      <c r="C252" s="805" t="e">
        <f aca="false">IF('graph (2)'!$E$2=0,20,IF(SUM(K252+L252=0),NA(),0.25))</f>
        <v>#REF!</v>
      </c>
      <c r="D252" s="321" t="e">
        <f aca="false">IF('graph (2)'!$E$2=0,20,IF(AND(B252&lt;'graph (2)'!$E$10+'graph (2)'!$E$32,B252&gt;'graph (2)'!$E$10-'graph (2)'!$E$32),0.25,NA()))</f>
        <v>#REF!</v>
      </c>
      <c r="K252" s="806" t="e">
        <f aca="false">IF('graph (2)'!$E$20=0,0,IF('graph (2)'!$E$2=0,20,IF(AND(B252&lt;'graph (2)'!$E$20+'graph (2)'!$E$32,B252&gt;'graph (2)'!$E$20-'graph (2)'!$E$32),0.25,0)))</f>
        <v>#REF!</v>
      </c>
      <c r="L252" s="806" t="e">
        <f aca="false">IF('graph (2)'!$E$22=0,0,IF('graph (2)'!$E$2=0,20,IF(AND(B252&gt;'graph (2)'!$E$22-'graph (2)'!$E$32,B252&lt;'graph (2)'!$E$22+'graph (2)'!$E$32),0.25,0)))</f>
        <v>#REF!</v>
      </c>
    </row>
    <row r="253" customFormat="false" ht="12.75" hidden="false" customHeight="false" outlineLevel="0" collapsed="false">
      <c r="B253" s="735" t="e">
        <f aca="false">IF('graph (2)'!$E$2=0,"",B252+'graph (2)'!$E$32)</f>
        <v>#REF!</v>
      </c>
      <c r="C253" s="805" t="e">
        <f aca="false">IF('graph (2)'!$E$2=0,20,IF(SUM(K253+L253=0),NA(),0.25))</f>
        <v>#REF!</v>
      </c>
      <c r="D253" s="321" t="e">
        <f aca="false">IF('graph (2)'!$E$2=0,20,IF(AND(B253&lt;'graph (2)'!$E$10+'graph (2)'!$E$32,B253&gt;'graph (2)'!$E$10-'graph (2)'!$E$32),0.25,NA()))</f>
        <v>#REF!</v>
      </c>
      <c r="K253" s="806" t="e">
        <f aca="false">IF('graph (2)'!$E$20=0,0,IF('graph (2)'!$E$2=0,20,IF(AND(B253&lt;'graph (2)'!$E$20+'graph (2)'!$E$32,B253&gt;'graph (2)'!$E$20-'graph (2)'!$E$32),0.25,0)))</f>
        <v>#REF!</v>
      </c>
      <c r="L253" s="806" t="e">
        <f aca="false">IF('graph (2)'!$E$22=0,0,IF('graph (2)'!$E$2=0,20,IF(AND(B253&gt;'graph (2)'!$E$22-'graph (2)'!$E$32,B253&lt;'graph (2)'!$E$22+'graph (2)'!$E$32),0.25,0)))</f>
        <v>#REF!</v>
      </c>
    </row>
    <row r="254" customFormat="false" ht="12.75" hidden="false" customHeight="false" outlineLevel="0" collapsed="false">
      <c r="B254" s="735" t="e">
        <f aca="false">IF('graph (2)'!$E$2=0,"",B253+'graph (2)'!$E$32)</f>
        <v>#REF!</v>
      </c>
      <c r="C254" s="805" t="e">
        <f aca="false">IF('graph (2)'!$E$2=0,20,IF(SUM(K254+L254=0),NA(),0.25))</f>
        <v>#REF!</v>
      </c>
      <c r="D254" s="321" t="e">
        <f aca="false">IF('graph (2)'!$E$2=0,20,IF(AND(B254&lt;'graph (2)'!$E$10+'graph (2)'!$E$32,B254&gt;'graph (2)'!$E$10-'graph (2)'!$E$32),0.25,NA()))</f>
        <v>#REF!</v>
      </c>
      <c r="K254" s="806" t="e">
        <f aca="false">IF('graph (2)'!$E$20=0,0,IF('graph (2)'!$E$2=0,20,IF(AND(B254&lt;'graph (2)'!$E$20+'graph (2)'!$E$32,B254&gt;'graph (2)'!$E$20-'graph (2)'!$E$32),0.25,0)))</f>
        <v>#REF!</v>
      </c>
      <c r="L254" s="806" t="e">
        <f aca="false">IF('graph (2)'!$E$22=0,0,IF('graph (2)'!$E$2=0,20,IF(AND(B254&gt;'graph (2)'!$E$22-'graph (2)'!$E$32,B254&lt;'graph (2)'!$E$22+'graph (2)'!$E$32),0.25,0)))</f>
        <v>#REF!</v>
      </c>
    </row>
    <row r="255" customFormat="false" ht="12.75" hidden="false" customHeight="false" outlineLevel="0" collapsed="false">
      <c r="B255" s="735" t="e">
        <f aca="false">IF('graph (2)'!$E$2=0,"",B254+'graph (2)'!$E$32)</f>
        <v>#REF!</v>
      </c>
      <c r="C255" s="805" t="e">
        <f aca="false">IF('graph (2)'!$E$2=0,20,IF(SUM(K255+L255=0),NA(),0.25))</f>
        <v>#REF!</v>
      </c>
      <c r="D255" s="321" t="e">
        <f aca="false">IF('graph (2)'!$E$2=0,20,IF(AND(B255&lt;'graph (2)'!$E$10+'graph (2)'!$E$32,B255&gt;'graph (2)'!$E$10-'graph (2)'!$E$32),0.25,NA()))</f>
        <v>#REF!</v>
      </c>
      <c r="K255" s="806" t="e">
        <f aca="false">IF('graph (2)'!$E$20=0,0,IF('graph (2)'!$E$2=0,20,IF(AND(B255&lt;'graph (2)'!$E$20+'graph (2)'!$E$32,B255&gt;'graph (2)'!$E$20-'graph (2)'!$E$32),0.25,0)))</f>
        <v>#REF!</v>
      </c>
      <c r="L255" s="806" t="e">
        <f aca="false">IF('graph (2)'!$E$22=0,0,IF('graph (2)'!$E$2=0,20,IF(AND(B255&gt;'graph (2)'!$E$22-'graph (2)'!$E$32,B255&lt;'graph (2)'!$E$22+'graph (2)'!$E$32),0.25,0)))</f>
        <v>#REF!</v>
      </c>
    </row>
    <row r="256" customFormat="false" ht="12.75" hidden="false" customHeight="false" outlineLevel="0" collapsed="false">
      <c r="B256" s="735" t="e">
        <f aca="false">IF('graph (2)'!$E$2=0,"",B255+'graph (2)'!$E$32)</f>
        <v>#REF!</v>
      </c>
      <c r="C256" s="805" t="e">
        <f aca="false">IF('graph (2)'!$E$2=0,20,IF(SUM(K256+L256=0),NA(),0.25))</f>
        <v>#REF!</v>
      </c>
      <c r="D256" s="321" t="e">
        <f aca="false">IF('graph (2)'!$E$2=0,20,IF(AND(B256&lt;'graph (2)'!$E$10+'graph (2)'!$E$32,B256&gt;'graph (2)'!$E$10-'graph (2)'!$E$32),0.25,NA()))</f>
        <v>#REF!</v>
      </c>
      <c r="K256" s="806" t="e">
        <f aca="false">IF('graph (2)'!$E$20=0,0,IF('graph (2)'!$E$2=0,20,IF(AND(B256&lt;'graph (2)'!$E$20+'graph (2)'!$E$32,B256&gt;'graph (2)'!$E$20-'graph (2)'!$E$32),0.25,0)))</f>
        <v>#REF!</v>
      </c>
      <c r="L256" s="806" t="e">
        <f aca="false">IF('graph (2)'!$E$22=0,0,IF('graph (2)'!$E$2=0,20,IF(AND(B256&gt;'graph (2)'!$E$22-'graph (2)'!$E$32,B256&lt;'graph (2)'!$E$22+'graph (2)'!$E$32),0.25,0)))</f>
        <v>#REF!</v>
      </c>
    </row>
    <row r="257" customFormat="false" ht="12.75" hidden="false" customHeight="false" outlineLevel="0" collapsed="false">
      <c r="B257" s="735" t="e">
        <f aca="false">IF('graph (2)'!$E$2=0,"",B256+'graph (2)'!$E$32)</f>
        <v>#REF!</v>
      </c>
      <c r="C257" s="805" t="e">
        <f aca="false">IF('graph (2)'!$E$2=0,20,IF(SUM(K257+L257=0),NA(),0.25))</f>
        <v>#REF!</v>
      </c>
      <c r="D257" s="321" t="e">
        <f aca="false">IF('graph (2)'!$E$2=0,20,IF(AND(B257&lt;'graph (2)'!$E$10+'graph (2)'!$E$32,B257&gt;'graph (2)'!$E$10-'graph (2)'!$E$32),0.25,NA()))</f>
        <v>#REF!</v>
      </c>
      <c r="K257" s="806" t="e">
        <f aca="false">IF('graph (2)'!$E$20=0,0,IF('graph (2)'!$E$2=0,20,IF(AND(B257&lt;'graph (2)'!$E$20+'graph (2)'!$E$32,B257&gt;'graph (2)'!$E$20-'graph (2)'!$E$32),0.25,0)))</f>
        <v>#REF!</v>
      </c>
      <c r="L257" s="806" t="e">
        <f aca="false">IF('graph (2)'!$E$22=0,0,IF('graph (2)'!$E$2=0,20,IF(AND(B257&gt;'graph (2)'!$E$22-'graph (2)'!$E$32,B257&lt;'graph (2)'!$E$22+'graph (2)'!$E$32),0.25,0)))</f>
        <v>#REF!</v>
      </c>
    </row>
    <row r="258" customFormat="false" ht="12.75" hidden="false" customHeight="false" outlineLevel="0" collapsed="false">
      <c r="B258" s="735" t="e">
        <f aca="false">IF('graph (2)'!$E$2=0,"",B257+'graph (2)'!$E$32)</f>
        <v>#REF!</v>
      </c>
      <c r="C258" s="805" t="e">
        <f aca="false">IF('graph (2)'!$E$2=0,20,IF(SUM(K258+L258=0),NA(),0.25))</f>
        <v>#REF!</v>
      </c>
      <c r="D258" s="321" t="e">
        <f aca="false">IF('graph (2)'!$E$2=0,20,IF(AND(B258&lt;'graph (2)'!$E$10+'graph (2)'!$E$32,B258&gt;'graph (2)'!$E$10-'graph (2)'!$E$32),0.25,NA()))</f>
        <v>#REF!</v>
      </c>
      <c r="K258" s="806" t="e">
        <f aca="false">IF('graph (2)'!$E$20=0,0,IF('graph (2)'!$E$2=0,20,IF(AND(B258&lt;'graph (2)'!$E$20+'graph (2)'!$E$32,B258&gt;'graph (2)'!$E$20-'graph (2)'!$E$32),0.25,0)))</f>
        <v>#REF!</v>
      </c>
      <c r="L258" s="806" t="e">
        <f aca="false">IF('graph (2)'!$E$22=0,0,IF('graph (2)'!$E$2=0,20,IF(AND(B258&gt;'graph (2)'!$E$22-'graph (2)'!$E$32,B258&lt;'graph (2)'!$E$22+'graph (2)'!$E$32),0.25,0)))</f>
        <v>#REF!</v>
      </c>
    </row>
    <row r="259" customFormat="false" ht="12.75" hidden="false" customHeight="false" outlineLevel="0" collapsed="false">
      <c r="B259" s="735" t="e">
        <f aca="false">IF('graph (2)'!$E$2=0,"",B258+'graph (2)'!$E$32)</f>
        <v>#REF!</v>
      </c>
      <c r="C259" s="805" t="e">
        <f aca="false">IF('graph (2)'!$E$2=0,20,IF(SUM(K259+L259=0),NA(),0.25))</f>
        <v>#REF!</v>
      </c>
      <c r="D259" s="321" t="e">
        <f aca="false">IF('graph (2)'!$E$2=0,20,IF(AND(B259&lt;'graph (2)'!$E$10+'graph (2)'!$E$32,B259&gt;'graph (2)'!$E$10-'graph (2)'!$E$32),0.25,NA()))</f>
        <v>#REF!</v>
      </c>
      <c r="K259" s="806" t="e">
        <f aca="false">IF('graph (2)'!$E$20=0,0,IF('graph (2)'!$E$2=0,20,IF(AND(B259&lt;'graph (2)'!$E$20+'graph (2)'!$E$32,B259&gt;'graph (2)'!$E$20-'graph (2)'!$E$32),0.25,0)))</f>
        <v>#REF!</v>
      </c>
      <c r="L259" s="806" t="e">
        <f aca="false">IF('graph (2)'!$E$22=0,0,IF('graph (2)'!$E$2=0,20,IF(AND(B259&gt;'graph (2)'!$E$22-'graph (2)'!$E$32,B259&lt;'graph (2)'!$E$22+'graph (2)'!$E$32),0.25,0)))</f>
        <v>#REF!</v>
      </c>
    </row>
    <row r="260" customFormat="false" ht="12.75" hidden="false" customHeight="false" outlineLevel="0" collapsed="false">
      <c r="B260" s="735" t="e">
        <f aca="false">IF('graph (2)'!$E$2=0,"",B259+'graph (2)'!$E$32)</f>
        <v>#REF!</v>
      </c>
      <c r="C260" s="805" t="e">
        <f aca="false">IF('graph (2)'!$E$2=0,20,IF(SUM(K260+L260=0),NA(),0.25))</f>
        <v>#REF!</v>
      </c>
      <c r="D260" s="321" t="e">
        <f aca="false">IF('graph (2)'!$E$2=0,20,IF(AND(B260&lt;'graph (2)'!$E$10+'graph (2)'!$E$32,B260&gt;'graph (2)'!$E$10-'graph (2)'!$E$32),0.25,NA()))</f>
        <v>#REF!</v>
      </c>
      <c r="K260" s="806" t="e">
        <f aca="false">IF('graph (2)'!$E$20=0,0,IF('graph (2)'!$E$2=0,20,IF(AND(B260&lt;'graph (2)'!$E$20+'graph (2)'!$E$32,B260&gt;'graph (2)'!$E$20-'graph (2)'!$E$32),0.25,0)))</f>
        <v>#REF!</v>
      </c>
      <c r="L260" s="806" t="e">
        <f aca="false">IF('graph (2)'!$E$22=0,0,IF('graph (2)'!$E$2=0,20,IF(AND(B260&gt;'graph (2)'!$E$22-'graph (2)'!$E$32,B260&lt;'graph (2)'!$E$22+'graph (2)'!$E$32),0.25,0)))</f>
        <v>#REF!</v>
      </c>
    </row>
    <row r="261" customFormat="false" ht="12.75" hidden="false" customHeight="false" outlineLevel="0" collapsed="false">
      <c r="B261" s="735" t="e">
        <f aca="false">IF('graph (2)'!$E$2=0,"",B260+'graph (2)'!$E$32)</f>
        <v>#REF!</v>
      </c>
      <c r="C261" s="805" t="e">
        <f aca="false">IF('graph (2)'!$E$2=0,20,IF(SUM(K261+L261=0),NA(),0.25))</f>
        <v>#REF!</v>
      </c>
      <c r="D261" s="321" t="e">
        <f aca="false">IF('graph (2)'!$E$2=0,20,IF(AND(B261&lt;'graph (2)'!$E$10+'graph (2)'!$E$32,B261&gt;'graph (2)'!$E$10-'graph (2)'!$E$32),0.25,NA()))</f>
        <v>#REF!</v>
      </c>
      <c r="K261" s="806" t="e">
        <f aca="false">IF('graph (2)'!$E$20=0,0,IF('graph (2)'!$E$2=0,20,IF(AND(B261&lt;'graph (2)'!$E$20+'graph (2)'!$E$32,B261&gt;'graph (2)'!$E$20-'graph (2)'!$E$32),0.25,0)))</f>
        <v>#REF!</v>
      </c>
      <c r="L261" s="806" t="e">
        <f aca="false">IF('graph (2)'!$E$22=0,0,IF('graph (2)'!$E$2=0,20,IF(AND(B261&gt;'graph (2)'!$E$22-'graph (2)'!$E$32,B261&lt;'graph (2)'!$E$22+'graph (2)'!$E$32),0.25,0)))</f>
        <v>#REF!</v>
      </c>
    </row>
    <row r="262" customFormat="false" ht="12.75" hidden="false" customHeight="false" outlineLevel="0" collapsed="false">
      <c r="B262" s="735" t="e">
        <f aca="false">IF('graph (2)'!$E$2=0,"",B261+'graph (2)'!$E$32)</f>
        <v>#REF!</v>
      </c>
      <c r="C262" s="805" t="e">
        <f aca="false">IF('graph (2)'!$E$2=0,20,IF(SUM(K262+L262=0),NA(),0.25))</f>
        <v>#REF!</v>
      </c>
      <c r="D262" s="321" t="e">
        <f aca="false">IF('graph (2)'!$E$2=0,20,IF(AND(B262&lt;'graph (2)'!$E$10+'graph (2)'!$E$32,B262&gt;'graph (2)'!$E$10-'graph (2)'!$E$32),0.25,NA()))</f>
        <v>#REF!</v>
      </c>
      <c r="K262" s="806" t="e">
        <f aca="false">IF('graph (2)'!$E$20=0,0,IF('graph (2)'!$E$2=0,20,IF(AND(B262&lt;'graph (2)'!$E$20+'graph (2)'!$E$32,B262&gt;'graph (2)'!$E$20-'graph (2)'!$E$32),0.25,0)))</f>
        <v>#REF!</v>
      </c>
      <c r="L262" s="806" t="e">
        <f aca="false">IF('graph (2)'!$E$22=0,0,IF('graph (2)'!$E$2=0,20,IF(AND(B262&gt;'graph (2)'!$E$22-'graph (2)'!$E$32,B262&lt;'graph (2)'!$E$22+'graph (2)'!$E$32),0.25,0)))</f>
        <v>#REF!</v>
      </c>
    </row>
    <row r="263" customFormat="false" ht="12.75" hidden="false" customHeight="false" outlineLevel="0" collapsed="false">
      <c r="B263" s="735" t="e">
        <f aca="false">IF('graph (2)'!$E$2=0,"",B262+'graph (2)'!$E$32)</f>
        <v>#REF!</v>
      </c>
      <c r="C263" s="805" t="e">
        <f aca="false">IF('graph (2)'!$E$2=0,20,IF(SUM(K263+L263=0),NA(),0.25))</f>
        <v>#REF!</v>
      </c>
      <c r="D263" s="321" t="e">
        <f aca="false">IF('graph (2)'!$E$2=0,20,IF(AND(B263&lt;'graph (2)'!$E$10+'graph (2)'!$E$32,B263&gt;'graph (2)'!$E$10-'graph (2)'!$E$32),0.25,NA()))</f>
        <v>#REF!</v>
      </c>
      <c r="K263" s="806" t="e">
        <f aca="false">IF('graph (2)'!$E$20=0,0,IF('graph (2)'!$E$2=0,20,IF(AND(B263&lt;'graph (2)'!$E$20+'graph (2)'!$E$32,B263&gt;'graph (2)'!$E$20-'graph (2)'!$E$32),0.25,0)))</f>
        <v>#REF!</v>
      </c>
      <c r="L263" s="806" t="e">
        <f aca="false">IF('graph (2)'!$E$22=0,0,IF('graph (2)'!$E$2=0,20,IF(AND(B263&gt;'graph (2)'!$E$22-'graph (2)'!$E$32,B263&lt;'graph (2)'!$E$22+'graph (2)'!$E$32),0.25,0)))</f>
        <v>#REF!</v>
      </c>
    </row>
    <row r="264" customFormat="false" ht="12.75" hidden="false" customHeight="false" outlineLevel="0" collapsed="false">
      <c r="B264" s="735" t="e">
        <f aca="false">IF('graph (2)'!$E$2=0,"",B263+'graph (2)'!$E$32)</f>
        <v>#REF!</v>
      </c>
      <c r="C264" s="805" t="e">
        <f aca="false">IF('graph (2)'!$E$2=0,20,IF(SUM(K264+L264=0),NA(),0.25))</f>
        <v>#REF!</v>
      </c>
      <c r="D264" s="321" t="e">
        <f aca="false">IF('graph (2)'!$E$2=0,20,IF(AND(B264&lt;'graph (2)'!$E$10+'graph (2)'!$E$32,B264&gt;'graph (2)'!$E$10-'graph (2)'!$E$32),0.25,NA()))</f>
        <v>#REF!</v>
      </c>
      <c r="K264" s="806" t="e">
        <f aca="false">IF('graph (2)'!$E$20=0,0,IF('graph (2)'!$E$2=0,20,IF(AND(B264&lt;'graph (2)'!$E$20+'graph (2)'!$E$32,B264&gt;'graph (2)'!$E$20-'graph (2)'!$E$32),0.25,0)))</f>
        <v>#REF!</v>
      </c>
      <c r="L264" s="806" t="e">
        <f aca="false">IF('graph (2)'!$E$22=0,0,IF('graph (2)'!$E$2=0,20,IF(AND(B264&gt;'graph (2)'!$E$22-'graph (2)'!$E$32,B264&lt;'graph (2)'!$E$22+'graph (2)'!$E$32),0.25,0)))</f>
        <v>#REF!</v>
      </c>
    </row>
    <row r="265" customFormat="false" ht="12.75" hidden="false" customHeight="false" outlineLevel="0" collapsed="false">
      <c r="B265" s="735" t="e">
        <f aca="false">IF('graph (2)'!$E$2=0,"",B264+'graph (2)'!$E$32)</f>
        <v>#REF!</v>
      </c>
      <c r="C265" s="805" t="e">
        <f aca="false">IF('graph (2)'!$E$2=0,20,IF(SUM(K265+L265=0),NA(),0.25))</f>
        <v>#REF!</v>
      </c>
      <c r="D265" s="321" t="e">
        <f aca="false">IF('graph (2)'!$E$2=0,20,IF(AND(B265&lt;'graph (2)'!$E$10+'graph (2)'!$E$32,B265&gt;'graph (2)'!$E$10-'graph (2)'!$E$32),0.25,NA()))</f>
        <v>#REF!</v>
      </c>
      <c r="K265" s="806" t="e">
        <f aca="false">IF('graph (2)'!$E$20=0,0,IF('graph (2)'!$E$2=0,20,IF(AND(B265&lt;'graph (2)'!$E$20+'graph (2)'!$E$32,B265&gt;'graph (2)'!$E$20-'graph (2)'!$E$32),0.25,0)))</f>
        <v>#REF!</v>
      </c>
      <c r="L265" s="806" t="e">
        <f aca="false">IF('graph (2)'!$E$22=0,0,IF('graph (2)'!$E$2=0,20,IF(AND(B265&gt;'graph (2)'!$E$22-'graph (2)'!$E$32,B265&lt;'graph (2)'!$E$22+'graph (2)'!$E$32),0.25,0)))</f>
        <v>#REF!</v>
      </c>
    </row>
    <row r="266" customFormat="false" ht="12.75" hidden="false" customHeight="false" outlineLevel="0" collapsed="false">
      <c r="B266" s="735" t="e">
        <f aca="false">IF('graph (2)'!$E$2=0,"",B265+'graph (2)'!$E$32)</f>
        <v>#REF!</v>
      </c>
      <c r="C266" s="805" t="e">
        <f aca="false">IF('graph (2)'!$E$2=0,20,IF(SUM(K266+L266=0),NA(),0.25))</f>
        <v>#REF!</v>
      </c>
      <c r="D266" s="321" t="e">
        <f aca="false">IF('graph (2)'!$E$2=0,20,IF(AND(B266&lt;'graph (2)'!$E$10+'graph (2)'!$E$32,B266&gt;'graph (2)'!$E$10-'graph (2)'!$E$32),0.25,NA()))</f>
        <v>#REF!</v>
      </c>
      <c r="K266" s="806" t="e">
        <f aca="false">IF('graph (2)'!$E$20=0,0,IF('graph (2)'!$E$2=0,20,IF(AND(B266&lt;'graph (2)'!$E$20+'graph (2)'!$E$32,B266&gt;'graph (2)'!$E$20-'graph (2)'!$E$32),0.25,0)))</f>
        <v>#REF!</v>
      </c>
      <c r="L266" s="806" t="e">
        <f aca="false">IF('graph (2)'!$E$22=0,0,IF('graph (2)'!$E$2=0,20,IF(AND(B266&gt;'graph (2)'!$E$22-'graph (2)'!$E$32,B266&lt;'graph (2)'!$E$22+'graph (2)'!$E$32),0.25,0)))</f>
        <v>#REF!</v>
      </c>
    </row>
    <row r="267" customFormat="false" ht="12.75" hidden="false" customHeight="false" outlineLevel="0" collapsed="false">
      <c r="B267" s="735" t="e">
        <f aca="false">IF('graph (2)'!$E$2=0,"",B266+'graph (2)'!$E$32)</f>
        <v>#REF!</v>
      </c>
      <c r="C267" s="805" t="e">
        <f aca="false">IF('graph (2)'!$E$2=0,20,IF(SUM(K267+L267=0),NA(),0.25))</f>
        <v>#REF!</v>
      </c>
      <c r="D267" s="321" t="e">
        <f aca="false">IF('graph (2)'!$E$2=0,20,IF(AND(B267&lt;'graph (2)'!$E$10+'graph (2)'!$E$32,B267&gt;'graph (2)'!$E$10-'graph (2)'!$E$32),0.25,NA()))</f>
        <v>#REF!</v>
      </c>
      <c r="K267" s="806" t="e">
        <f aca="false">IF('graph (2)'!$E$20=0,0,IF('graph (2)'!$E$2=0,20,IF(AND(B267&lt;'graph (2)'!$E$20+'graph (2)'!$E$32,B267&gt;'graph (2)'!$E$20-'graph (2)'!$E$32),0.25,0)))</f>
        <v>#REF!</v>
      </c>
      <c r="L267" s="806" t="e">
        <f aca="false">IF('graph (2)'!$E$22=0,0,IF('graph (2)'!$E$2=0,20,IF(AND(B267&gt;'graph (2)'!$E$22-'graph (2)'!$E$32,B267&lt;'graph (2)'!$E$22+'graph (2)'!$E$32),0.25,0)))</f>
        <v>#REF!</v>
      </c>
    </row>
    <row r="268" customFormat="false" ht="12.75" hidden="false" customHeight="false" outlineLevel="0" collapsed="false">
      <c r="B268" s="735" t="e">
        <f aca="false">IF('graph (2)'!$E$2=0,"",B267+'graph (2)'!$E$32)</f>
        <v>#REF!</v>
      </c>
      <c r="C268" s="805" t="e">
        <f aca="false">IF('graph (2)'!$E$2=0,20,IF(SUM(K268+L268=0),NA(),0.25))</f>
        <v>#REF!</v>
      </c>
      <c r="D268" s="321" t="e">
        <f aca="false">IF('graph (2)'!$E$2=0,20,IF(AND(B268&lt;'graph (2)'!$E$10+'graph (2)'!$E$32,B268&gt;'graph (2)'!$E$10-'graph (2)'!$E$32),0.25,NA()))</f>
        <v>#REF!</v>
      </c>
      <c r="K268" s="806" t="e">
        <f aca="false">IF('graph (2)'!$E$20=0,0,IF('graph (2)'!$E$2=0,20,IF(AND(B268&lt;'graph (2)'!$E$20+'graph (2)'!$E$32,B268&gt;'graph (2)'!$E$20-'graph (2)'!$E$32),0.25,0)))</f>
        <v>#REF!</v>
      </c>
      <c r="L268" s="806" t="e">
        <f aca="false">IF('graph (2)'!$E$22=0,0,IF('graph (2)'!$E$2=0,20,IF(AND(B268&gt;'graph (2)'!$E$22-'graph (2)'!$E$32,B268&lt;'graph (2)'!$E$22+'graph (2)'!$E$32),0.25,0)))</f>
        <v>#REF!</v>
      </c>
    </row>
    <row r="269" customFormat="false" ht="12.75" hidden="false" customHeight="false" outlineLevel="0" collapsed="false">
      <c r="B269" s="735" t="e">
        <f aca="false">IF('graph (2)'!$E$2=0,"",B268+'graph (2)'!$E$32)</f>
        <v>#REF!</v>
      </c>
      <c r="C269" s="805" t="e">
        <f aca="false">IF('graph (2)'!$E$2=0,20,IF(SUM(K269+L269=0),NA(),0.25))</f>
        <v>#REF!</v>
      </c>
      <c r="D269" s="321" t="e">
        <f aca="false">IF('graph (2)'!$E$2=0,20,IF(AND(B269&lt;'graph (2)'!$E$10+'graph (2)'!$E$32,B269&gt;'graph (2)'!$E$10-'graph (2)'!$E$32),0.25,NA()))</f>
        <v>#REF!</v>
      </c>
      <c r="K269" s="806" t="e">
        <f aca="false">IF('graph (2)'!$E$20=0,0,IF('graph (2)'!$E$2=0,20,IF(AND(B269&lt;'graph (2)'!$E$20+'graph (2)'!$E$32,B269&gt;'graph (2)'!$E$20-'graph (2)'!$E$32),0.25,0)))</f>
        <v>#REF!</v>
      </c>
      <c r="L269" s="806" t="e">
        <f aca="false">IF('graph (2)'!$E$22=0,0,IF('graph (2)'!$E$2=0,20,IF(AND(B269&gt;'graph (2)'!$E$22-'graph (2)'!$E$32,B269&lt;'graph (2)'!$E$22+'graph (2)'!$E$32),0.25,0)))</f>
        <v>#REF!</v>
      </c>
    </row>
    <row r="270" customFormat="false" ht="12.75" hidden="false" customHeight="false" outlineLevel="0" collapsed="false">
      <c r="B270" s="735" t="e">
        <f aca="false">IF('graph (2)'!$E$2=0,"",B269+'graph (2)'!$E$32)</f>
        <v>#REF!</v>
      </c>
      <c r="C270" s="805" t="e">
        <f aca="false">IF('graph (2)'!$E$2=0,20,IF(SUM(K270+L270=0),NA(),0.25))</f>
        <v>#REF!</v>
      </c>
      <c r="D270" s="321" t="e">
        <f aca="false">IF('graph (2)'!$E$2=0,20,IF(AND(B270&lt;'graph (2)'!$E$10+'graph (2)'!$E$32,B270&gt;'graph (2)'!$E$10-'graph (2)'!$E$32),0.25,NA()))</f>
        <v>#REF!</v>
      </c>
      <c r="K270" s="806" t="e">
        <f aca="false">IF('graph (2)'!$E$20=0,0,IF('graph (2)'!$E$2=0,20,IF(AND(B270&lt;'graph (2)'!$E$20+'graph (2)'!$E$32,B270&gt;'graph (2)'!$E$20-'graph (2)'!$E$32),0.25,0)))</f>
        <v>#REF!</v>
      </c>
      <c r="L270" s="806" t="e">
        <f aca="false">IF('graph (2)'!$E$22=0,0,IF('graph (2)'!$E$2=0,20,IF(AND(B270&gt;'graph (2)'!$E$22-'graph (2)'!$E$32,B270&lt;'graph (2)'!$E$22+'graph (2)'!$E$32),0.25,0)))</f>
        <v>#REF!</v>
      </c>
    </row>
    <row r="271" customFormat="false" ht="12.75" hidden="false" customHeight="false" outlineLevel="0" collapsed="false">
      <c r="B271" s="735" t="e">
        <f aca="false">IF('graph (2)'!$E$2=0,"",B270+'graph (2)'!$E$32)</f>
        <v>#REF!</v>
      </c>
      <c r="C271" s="805" t="e">
        <f aca="false">IF('graph (2)'!$E$2=0,20,IF(SUM(K271+L271=0),NA(),0.25))</f>
        <v>#REF!</v>
      </c>
      <c r="D271" s="321" t="e">
        <f aca="false">IF('graph (2)'!$E$2=0,20,IF(AND(B271&lt;'graph (2)'!$E$10+'graph (2)'!$E$32,B271&gt;'graph (2)'!$E$10-'graph (2)'!$E$32),0.25,NA()))</f>
        <v>#REF!</v>
      </c>
      <c r="K271" s="806" t="e">
        <f aca="false">IF('graph (2)'!$E$20=0,0,IF('graph (2)'!$E$2=0,20,IF(AND(B271&lt;'graph (2)'!$E$20+'graph (2)'!$E$32,B271&gt;'graph (2)'!$E$20-'graph (2)'!$E$32),0.25,0)))</f>
        <v>#REF!</v>
      </c>
      <c r="L271" s="806" t="e">
        <f aca="false">IF('graph (2)'!$E$22=0,0,IF('graph (2)'!$E$2=0,20,IF(AND(B271&gt;'graph (2)'!$E$22-'graph (2)'!$E$32,B271&lt;'graph (2)'!$E$22+'graph (2)'!$E$32),0.25,0)))</f>
        <v>#REF!</v>
      </c>
    </row>
    <row r="272" customFormat="false" ht="12.75" hidden="false" customHeight="false" outlineLevel="0" collapsed="false">
      <c r="B272" s="735" t="e">
        <f aca="false">IF('graph (2)'!$E$2=0,"",B271+'graph (2)'!$E$32)</f>
        <v>#REF!</v>
      </c>
      <c r="C272" s="805" t="e">
        <f aca="false">IF('graph (2)'!$E$2=0,20,IF(SUM(K272+L272=0),NA(),0.25))</f>
        <v>#REF!</v>
      </c>
      <c r="D272" s="321" t="e">
        <f aca="false">IF('graph (2)'!$E$2=0,20,IF(AND(B272&lt;'graph (2)'!$E$10+'graph (2)'!$E$32,B272&gt;'graph (2)'!$E$10-'graph (2)'!$E$32),0.25,NA()))</f>
        <v>#REF!</v>
      </c>
      <c r="K272" s="806" t="e">
        <f aca="false">IF('graph (2)'!$E$20=0,0,IF('graph (2)'!$E$2=0,20,IF(AND(B272&lt;'graph (2)'!$E$20+'graph (2)'!$E$32,B272&gt;'graph (2)'!$E$20-'graph (2)'!$E$32),0.25,0)))</f>
        <v>#REF!</v>
      </c>
      <c r="L272" s="806" t="e">
        <f aca="false">IF('graph (2)'!$E$22=0,0,IF('graph (2)'!$E$2=0,20,IF(AND(B272&gt;'graph (2)'!$E$22-'graph (2)'!$E$32,B272&lt;'graph (2)'!$E$22+'graph (2)'!$E$32),0.25,0)))</f>
        <v>#REF!</v>
      </c>
    </row>
    <row r="273" customFormat="false" ht="12.75" hidden="false" customHeight="false" outlineLevel="0" collapsed="false">
      <c r="B273" s="735" t="e">
        <f aca="false">IF('graph (2)'!$E$2=0,"",B272+'graph (2)'!$E$32)</f>
        <v>#REF!</v>
      </c>
      <c r="C273" s="805" t="e">
        <f aca="false">IF('graph (2)'!$E$2=0,20,IF(SUM(K273+L273=0),NA(),0.25))</f>
        <v>#REF!</v>
      </c>
      <c r="D273" s="321" t="e">
        <f aca="false">IF('graph (2)'!$E$2=0,20,IF(AND(B273&lt;'graph (2)'!$E$10+'graph (2)'!$E$32,B273&gt;'graph (2)'!$E$10-'graph (2)'!$E$32),0.25,NA()))</f>
        <v>#REF!</v>
      </c>
      <c r="K273" s="806" t="e">
        <f aca="false">IF('graph (2)'!$E$20=0,0,IF('graph (2)'!$E$2=0,20,IF(AND(B273&lt;'graph (2)'!$E$20+'graph (2)'!$E$32,B273&gt;'graph (2)'!$E$20-'graph (2)'!$E$32),0.25,0)))</f>
        <v>#REF!</v>
      </c>
      <c r="L273" s="806" t="e">
        <f aca="false">IF('graph (2)'!$E$22=0,0,IF('graph (2)'!$E$2=0,20,IF(AND(B273&gt;'graph (2)'!$E$22-'graph (2)'!$E$32,B273&lt;'graph (2)'!$E$22+'graph (2)'!$E$32),0.25,0)))</f>
        <v>#REF!</v>
      </c>
    </row>
    <row r="274" customFormat="false" ht="12.75" hidden="false" customHeight="false" outlineLevel="0" collapsed="false">
      <c r="B274" s="735" t="e">
        <f aca="false">IF('graph (2)'!$E$2=0,"",B273+'graph (2)'!$E$32)</f>
        <v>#REF!</v>
      </c>
      <c r="C274" s="805" t="e">
        <f aca="false">IF('graph (2)'!$E$2=0,20,IF(SUM(K274+L274=0),NA(),0.25))</f>
        <v>#REF!</v>
      </c>
      <c r="D274" s="321" t="e">
        <f aca="false">IF('graph (2)'!$E$2=0,20,IF(AND(B274&lt;'graph (2)'!$E$10+'graph (2)'!$E$32,B274&gt;'graph (2)'!$E$10-'graph (2)'!$E$32),0.25,NA()))</f>
        <v>#REF!</v>
      </c>
      <c r="K274" s="806" t="e">
        <f aca="false">IF('graph (2)'!$E$20=0,0,IF('graph (2)'!$E$2=0,20,IF(AND(B274&lt;'graph (2)'!$E$20+'graph (2)'!$E$32,B274&gt;'graph (2)'!$E$20-'graph (2)'!$E$32),0.25,0)))</f>
        <v>#REF!</v>
      </c>
      <c r="L274" s="806" t="e">
        <f aca="false">IF('graph (2)'!$E$22=0,0,IF('graph (2)'!$E$2=0,20,IF(AND(B274&gt;'graph (2)'!$E$22-'graph (2)'!$E$32,B274&lt;'graph (2)'!$E$22+'graph (2)'!$E$32),0.25,0)))</f>
        <v>#REF!</v>
      </c>
    </row>
    <row r="275" customFormat="false" ht="12.75" hidden="false" customHeight="false" outlineLevel="0" collapsed="false">
      <c r="B275" s="735" t="e">
        <f aca="false">IF('graph (2)'!$E$2=0,"",B274+'graph (2)'!$E$32)</f>
        <v>#REF!</v>
      </c>
      <c r="C275" s="805" t="e">
        <f aca="false">IF('graph (2)'!$E$2=0,20,IF(SUM(K275+L275=0),NA(),0.25))</f>
        <v>#REF!</v>
      </c>
      <c r="D275" s="321" t="e">
        <f aca="false">IF('graph (2)'!$E$2=0,20,IF(AND(B275&lt;'graph (2)'!$E$10+'graph (2)'!$E$32,B275&gt;'graph (2)'!$E$10-'graph (2)'!$E$32),0.25,NA()))</f>
        <v>#REF!</v>
      </c>
      <c r="K275" s="806" t="e">
        <f aca="false">IF('graph (2)'!$E$20=0,0,IF('graph (2)'!$E$2=0,20,IF(AND(B275&lt;'graph (2)'!$E$20+'graph (2)'!$E$32,B275&gt;'graph (2)'!$E$20-'graph (2)'!$E$32),0.25,0)))</f>
        <v>#REF!</v>
      </c>
      <c r="L275" s="806" t="e">
        <f aca="false">IF('graph (2)'!$E$22=0,0,IF('graph (2)'!$E$2=0,20,IF(AND(B275&gt;'graph (2)'!$E$22-'graph (2)'!$E$32,B275&lt;'graph (2)'!$E$22+'graph (2)'!$E$32),0.25,0)))</f>
        <v>#REF!</v>
      </c>
    </row>
    <row r="276" customFormat="false" ht="12.75" hidden="false" customHeight="false" outlineLevel="0" collapsed="false">
      <c r="B276" s="735" t="e">
        <f aca="false">IF('graph (2)'!$E$2=0,"",B275+'graph (2)'!$E$32)</f>
        <v>#REF!</v>
      </c>
      <c r="C276" s="805" t="e">
        <f aca="false">IF('graph (2)'!$E$2=0,20,IF(SUM(K276+L276=0),NA(),0.25))</f>
        <v>#REF!</v>
      </c>
      <c r="D276" s="321" t="e">
        <f aca="false">IF('graph (2)'!$E$2=0,20,IF(AND(B276&lt;'graph (2)'!$E$10+'graph (2)'!$E$32,B276&gt;'graph (2)'!$E$10-'graph (2)'!$E$32),0.25,NA()))</f>
        <v>#REF!</v>
      </c>
      <c r="K276" s="806" t="e">
        <f aca="false">IF('graph (2)'!$E$20=0,0,IF('graph (2)'!$E$2=0,20,IF(AND(B276&lt;'graph (2)'!$E$20+'graph (2)'!$E$32,B276&gt;'graph (2)'!$E$20-'graph (2)'!$E$32),0.25,0)))</f>
        <v>#REF!</v>
      </c>
      <c r="L276" s="806" t="e">
        <f aca="false">IF('graph (2)'!$E$22=0,0,IF('graph (2)'!$E$2=0,20,IF(AND(B276&gt;'graph (2)'!$E$22-'graph (2)'!$E$32,B276&lt;'graph (2)'!$E$22+'graph (2)'!$E$32),0.25,0)))</f>
        <v>#REF!</v>
      </c>
    </row>
    <row r="277" customFormat="false" ht="12.75" hidden="false" customHeight="false" outlineLevel="0" collapsed="false">
      <c r="B277" s="735" t="e">
        <f aca="false">IF('graph (2)'!$E$2=0,"",B276+'graph (2)'!$E$32)</f>
        <v>#REF!</v>
      </c>
      <c r="C277" s="805" t="e">
        <f aca="false">IF('graph (2)'!$E$2=0,20,IF(SUM(K277+L277=0),NA(),0.25))</f>
        <v>#REF!</v>
      </c>
      <c r="D277" s="321" t="e">
        <f aca="false">IF('graph (2)'!$E$2=0,20,IF(AND(B277&lt;'graph (2)'!$E$10+'graph (2)'!$E$32,B277&gt;'graph (2)'!$E$10-'graph (2)'!$E$32),0.25,NA()))</f>
        <v>#REF!</v>
      </c>
      <c r="K277" s="806" t="e">
        <f aca="false">IF('graph (2)'!$E$20=0,0,IF('graph (2)'!$E$2=0,20,IF(AND(B277&lt;'graph (2)'!$E$20+'graph (2)'!$E$32,B277&gt;'graph (2)'!$E$20-'graph (2)'!$E$32),0.25,0)))</f>
        <v>#REF!</v>
      </c>
      <c r="L277" s="806" t="e">
        <f aca="false">IF('graph (2)'!$E$22=0,0,IF('graph (2)'!$E$2=0,20,IF(AND(B277&gt;'graph (2)'!$E$22-'graph (2)'!$E$32,B277&lt;'graph (2)'!$E$22+'graph (2)'!$E$32),0.25,0)))</f>
        <v>#REF!</v>
      </c>
    </row>
    <row r="278" customFormat="false" ht="12.75" hidden="false" customHeight="false" outlineLevel="0" collapsed="false">
      <c r="B278" s="735" t="e">
        <f aca="false">IF('graph (2)'!$E$2=0,"",B277+'graph (2)'!$E$32)</f>
        <v>#REF!</v>
      </c>
      <c r="C278" s="805" t="e">
        <f aca="false">IF('graph (2)'!$E$2=0,20,IF(SUM(K278+L278=0),NA(),0.25))</f>
        <v>#REF!</v>
      </c>
      <c r="D278" s="321" t="e">
        <f aca="false">IF('graph (2)'!$E$2=0,20,IF(AND(B278&lt;'graph (2)'!$E$10+'graph (2)'!$E$32,B278&gt;'graph (2)'!$E$10-'graph (2)'!$E$32),0.25,NA()))</f>
        <v>#REF!</v>
      </c>
      <c r="K278" s="806" t="e">
        <f aca="false">IF('graph (2)'!$E$20=0,0,IF('graph (2)'!$E$2=0,20,IF(AND(B278&lt;'graph (2)'!$E$20+'graph (2)'!$E$32,B278&gt;'graph (2)'!$E$20-'graph (2)'!$E$32),0.25,0)))</f>
        <v>#REF!</v>
      </c>
      <c r="L278" s="806" t="e">
        <f aca="false">IF('graph (2)'!$E$22=0,0,IF('graph (2)'!$E$2=0,20,IF(AND(B278&gt;'graph (2)'!$E$22-'graph (2)'!$E$32,B278&lt;'graph (2)'!$E$22+'graph (2)'!$E$32),0.25,0)))</f>
        <v>#REF!</v>
      </c>
    </row>
    <row r="279" customFormat="false" ht="12.75" hidden="false" customHeight="false" outlineLevel="0" collapsed="false">
      <c r="B279" s="735" t="e">
        <f aca="false">IF('graph (2)'!$E$2=0,"",B278+'graph (2)'!$E$32)</f>
        <v>#REF!</v>
      </c>
      <c r="C279" s="805" t="e">
        <f aca="false">IF('graph (2)'!$E$2=0,20,IF(SUM(K279+L279=0),NA(),0.25))</f>
        <v>#REF!</v>
      </c>
      <c r="D279" s="321" t="e">
        <f aca="false">IF('graph (2)'!$E$2=0,20,IF(AND(B279&lt;'graph (2)'!$E$10+'graph (2)'!$E$32,B279&gt;'graph (2)'!$E$10-'graph (2)'!$E$32),0.25,NA()))</f>
        <v>#REF!</v>
      </c>
      <c r="K279" s="806" t="e">
        <f aca="false">IF('graph (2)'!$E$20=0,0,IF('graph (2)'!$E$2=0,20,IF(AND(B279&lt;'graph (2)'!$E$20+'graph (2)'!$E$32,B279&gt;'graph (2)'!$E$20-'graph (2)'!$E$32),0.25,0)))</f>
        <v>#REF!</v>
      </c>
      <c r="L279" s="806" t="e">
        <f aca="false">IF('graph (2)'!$E$22=0,0,IF('graph (2)'!$E$2=0,20,IF(AND(B279&gt;'graph (2)'!$E$22-'graph (2)'!$E$32,B279&lt;'graph (2)'!$E$22+'graph (2)'!$E$32),0.25,0)))</f>
        <v>#REF!</v>
      </c>
    </row>
    <row r="280" customFormat="false" ht="12.75" hidden="false" customHeight="false" outlineLevel="0" collapsed="false">
      <c r="B280" s="735" t="e">
        <f aca="false">IF('graph (2)'!$E$2=0,"",B279+'graph (2)'!$E$32)</f>
        <v>#REF!</v>
      </c>
      <c r="C280" s="805" t="e">
        <f aca="false">IF('graph (2)'!$E$2=0,20,IF(SUM(K280+L280=0),NA(),0.25))</f>
        <v>#REF!</v>
      </c>
      <c r="D280" s="321" t="e">
        <f aca="false">IF('graph (2)'!$E$2=0,20,IF(AND(B280&lt;'graph (2)'!$E$10+'graph (2)'!$E$32,B280&gt;'graph (2)'!$E$10-'graph (2)'!$E$32),0.25,NA()))</f>
        <v>#REF!</v>
      </c>
      <c r="K280" s="806" t="e">
        <f aca="false">IF('graph (2)'!$E$20=0,0,IF('graph (2)'!$E$2=0,20,IF(AND(B280&lt;'graph (2)'!$E$20+'graph (2)'!$E$32,B280&gt;'graph (2)'!$E$20-'graph (2)'!$E$32),0.25,0)))</f>
        <v>#REF!</v>
      </c>
      <c r="L280" s="806" t="e">
        <f aca="false">IF('graph (2)'!$E$22=0,0,IF('graph (2)'!$E$2=0,20,IF(AND(B280&gt;'graph (2)'!$E$22-'graph (2)'!$E$32,B280&lt;'graph (2)'!$E$22+'graph (2)'!$E$32),0.25,0)))</f>
        <v>#REF!</v>
      </c>
    </row>
    <row r="281" customFormat="false" ht="12.75" hidden="false" customHeight="false" outlineLevel="0" collapsed="false">
      <c r="B281" s="735" t="e">
        <f aca="false">IF('graph (2)'!$E$2=0,"",B280+'graph (2)'!$E$32)</f>
        <v>#REF!</v>
      </c>
      <c r="C281" s="805" t="e">
        <f aca="false">IF('graph (2)'!$E$2=0,20,IF(SUM(K281+L281=0),NA(),0.25))</f>
        <v>#REF!</v>
      </c>
      <c r="D281" s="321" t="e">
        <f aca="false">IF('graph (2)'!$E$2=0,20,IF(AND(B281&lt;'graph (2)'!$E$10+'graph (2)'!$E$32,B281&gt;'graph (2)'!$E$10-'graph (2)'!$E$32),0.25,NA()))</f>
        <v>#REF!</v>
      </c>
      <c r="K281" s="806" t="e">
        <f aca="false">IF('graph (2)'!$E$20=0,0,IF('graph (2)'!$E$2=0,20,IF(AND(B281&lt;'graph (2)'!$E$20+'graph (2)'!$E$32,B281&gt;'graph (2)'!$E$20-'graph (2)'!$E$32),0.25,0)))</f>
        <v>#REF!</v>
      </c>
      <c r="L281" s="806" t="e">
        <f aca="false">IF('graph (2)'!$E$22=0,0,IF('graph (2)'!$E$2=0,20,IF(AND(B281&gt;'graph (2)'!$E$22-'graph (2)'!$E$32,B281&lt;'graph (2)'!$E$22+'graph (2)'!$E$32),0.25,0)))</f>
        <v>#REF!</v>
      </c>
    </row>
    <row r="282" customFormat="false" ht="12.75" hidden="false" customHeight="false" outlineLevel="0" collapsed="false">
      <c r="B282" s="735" t="e">
        <f aca="false">IF('graph (2)'!$E$2=0,"",B281+'graph (2)'!$E$32)</f>
        <v>#REF!</v>
      </c>
      <c r="C282" s="805" t="e">
        <f aca="false">IF('graph (2)'!$E$2=0,20,IF(SUM(K282+L282=0),NA(),0.25))</f>
        <v>#REF!</v>
      </c>
      <c r="D282" s="321" t="e">
        <f aca="false">IF('graph (2)'!$E$2=0,20,IF(AND(B282&lt;'graph (2)'!$E$10+'graph (2)'!$E$32,B282&gt;'graph (2)'!$E$10-'graph (2)'!$E$32),0.25,NA()))</f>
        <v>#REF!</v>
      </c>
      <c r="K282" s="806" t="e">
        <f aca="false">IF('graph (2)'!$E$20=0,0,IF('graph (2)'!$E$2=0,20,IF(AND(B282&lt;'graph (2)'!$E$20+'graph (2)'!$E$32,B282&gt;'graph (2)'!$E$20-'graph (2)'!$E$32),0.25,0)))</f>
        <v>#REF!</v>
      </c>
      <c r="L282" s="806" t="e">
        <f aca="false">IF('graph (2)'!$E$22=0,0,IF('graph (2)'!$E$2=0,20,IF(AND(B282&gt;'graph (2)'!$E$22-'graph (2)'!$E$32,B282&lt;'graph (2)'!$E$22+'graph (2)'!$E$32),0.25,0)))</f>
        <v>#REF!</v>
      </c>
    </row>
    <row r="283" customFormat="false" ht="12.75" hidden="false" customHeight="false" outlineLevel="0" collapsed="false">
      <c r="B283" s="735" t="e">
        <f aca="false">IF('graph (2)'!$E$2=0,"",B282+'graph (2)'!$E$32)</f>
        <v>#REF!</v>
      </c>
      <c r="C283" s="805" t="e">
        <f aca="false">IF('graph (2)'!$E$2=0,20,IF(SUM(K283+L283=0),NA(),0.25))</f>
        <v>#REF!</v>
      </c>
      <c r="D283" s="321" t="e">
        <f aca="false">IF('graph (2)'!$E$2=0,20,IF(AND(B283&lt;'graph (2)'!$E$10+'graph (2)'!$E$32,B283&gt;'graph (2)'!$E$10-'graph (2)'!$E$32),0.25,NA()))</f>
        <v>#REF!</v>
      </c>
      <c r="K283" s="806" t="e">
        <f aca="false">IF('graph (2)'!$E$20=0,0,IF('graph (2)'!$E$2=0,20,IF(AND(B283&lt;'graph (2)'!$E$20+'graph (2)'!$E$32,B283&gt;'graph (2)'!$E$20-'graph (2)'!$E$32),0.25,0)))</f>
        <v>#REF!</v>
      </c>
      <c r="L283" s="806" t="e">
        <f aca="false">IF('graph (2)'!$E$22=0,0,IF('graph (2)'!$E$2=0,20,IF(AND(B283&gt;'graph (2)'!$E$22-'graph (2)'!$E$32,B283&lt;'graph (2)'!$E$22+'graph (2)'!$E$32),0.25,0)))</f>
        <v>#REF!</v>
      </c>
    </row>
    <row r="284" customFormat="false" ht="12.75" hidden="false" customHeight="false" outlineLevel="0" collapsed="false">
      <c r="B284" s="735" t="e">
        <f aca="false">IF('graph (2)'!$E$2=0,"",B283+'graph (2)'!$E$32)</f>
        <v>#REF!</v>
      </c>
      <c r="C284" s="805" t="e">
        <f aca="false">IF('graph (2)'!$E$2=0,20,IF(SUM(K284+L284=0),NA(),0.25))</f>
        <v>#REF!</v>
      </c>
      <c r="D284" s="321" t="e">
        <f aca="false">IF('graph (2)'!$E$2=0,20,IF(AND(B284&lt;'graph (2)'!$E$10+'graph (2)'!$E$32,B284&gt;'graph (2)'!$E$10-'graph (2)'!$E$32),0.25,NA()))</f>
        <v>#REF!</v>
      </c>
      <c r="K284" s="806" t="e">
        <f aca="false">IF('graph (2)'!$E$20=0,0,IF('graph (2)'!$E$2=0,20,IF(AND(B284&lt;'graph (2)'!$E$20+'graph (2)'!$E$32,B284&gt;'graph (2)'!$E$20-'graph (2)'!$E$32),0.25,0)))</f>
        <v>#REF!</v>
      </c>
      <c r="L284" s="806" t="e">
        <f aca="false">IF('graph (2)'!$E$22=0,0,IF('graph (2)'!$E$2=0,20,IF(AND(B284&gt;'graph (2)'!$E$22-'graph (2)'!$E$32,B284&lt;'graph (2)'!$E$22+'graph (2)'!$E$32),0.25,0)))</f>
        <v>#REF!</v>
      </c>
    </row>
    <row r="285" customFormat="false" ht="12.75" hidden="false" customHeight="false" outlineLevel="0" collapsed="false">
      <c r="B285" s="735" t="e">
        <f aca="false">IF('graph (2)'!$E$2=0,"",B284+'graph (2)'!$E$32)</f>
        <v>#REF!</v>
      </c>
      <c r="C285" s="805" t="e">
        <f aca="false">IF('graph (2)'!$E$2=0,20,IF(SUM(K285+L285=0),NA(),0.25))</f>
        <v>#REF!</v>
      </c>
      <c r="D285" s="321" t="e">
        <f aca="false">IF('graph (2)'!$E$2=0,20,IF(AND(B285&lt;'graph (2)'!$E$10+'graph (2)'!$E$32,B285&gt;'graph (2)'!$E$10-'graph (2)'!$E$32),0.25,NA()))</f>
        <v>#REF!</v>
      </c>
      <c r="K285" s="806" t="e">
        <f aca="false">IF('graph (2)'!$E$20=0,0,IF('graph (2)'!$E$2=0,20,IF(AND(B285&lt;'graph (2)'!$E$20+'graph (2)'!$E$32,B285&gt;'graph (2)'!$E$20-'graph (2)'!$E$32),0.25,0)))</f>
        <v>#REF!</v>
      </c>
      <c r="L285" s="806" t="e">
        <f aca="false">IF('graph (2)'!$E$22=0,0,IF('graph (2)'!$E$2=0,20,IF(AND(B285&gt;'graph (2)'!$E$22-'graph (2)'!$E$32,B285&lt;'graph (2)'!$E$22+'graph (2)'!$E$32),0.25,0)))</f>
        <v>#REF!</v>
      </c>
    </row>
    <row r="286" customFormat="false" ht="12.75" hidden="false" customHeight="false" outlineLevel="0" collapsed="false">
      <c r="B286" s="735" t="e">
        <f aca="false">IF('graph (2)'!$E$2=0,"",B285+'graph (2)'!$E$32)</f>
        <v>#REF!</v>
      </c>
      <c r="C286" s="805" t="e">
        <f aca="false">IF('graph (2)'!$E$2=0,20,IF(SUM(K286+L286=0),NA(),0.25))</f>
        <v>#REF!</v>
      </c>
      <c r="D286" s="321" t="e">
        <f aca="false">IF('graph (2)'!$E$2=0,20,IF(AND(B286&lt;'graph (2)'!$E$10+'graph (2)'!$E$32,B286&gt;'graph (2)'!$E$10-'graph (2)'!$E$32),0.25,NA()))</f>
        <v>#REF!</v>
      </c>
      <c r="K286" s="806" t="e">
        <f aca="false">IF('graph (2)'!$E$20=0,0,IF('graph (2)'!$E$2=0,20,IF(AND(B286&lt;'graph (2)'!$E$20+'graph (2)'!$E$32,B286&gt;'graph (2)'!$E$20-'graph (2)'!$E$32),0.25,0)))</f>
        <v>#REF!</v>
      </c>
      <c r="L286" s="806" t="e">
        <f aca="false">IF('graph (2)'!$E$22=0,0,IF('graph (2)'!$E$2=0,20,IF(AND(B286&gt;'graph (2)'!$E$22-'graph (2)'!$E$32,B286&lt;'graph (2)'!$E$22+'graph (2)'!$E$32),0.25,0)))</f>
        <v>#REF!</v>
      </c>
    </row>
    <row r="287" customFormat="false" ht="12.75" hidden="false" customHeight="false" outlineLevel="0" collapsed="false">
      <c r="B287" s="735" t="e">
        <f aca="false">IF('graph (2)'!$E$2=0,"",B286+'graph (2)'!$E$32)</f>
        <v>#REF!</v>
      </c>
      <c r="C287" s="805" t="e">
        <f aca="false">IF('graph (2)'!$E$2=0,20,IF(SUM(K287+L287=0),NA(),0.25))</f>
        <v>#REF!</v>
      </c>
      <c r="D287" s="321" t="e">
        <f aca="false">IF('graph (2)'!$E$2=0,20,IF(AND(B287&lt;'graph (2)'!$E$10+'graph (2)'!$E$32,B287&gt;'graph (2)'!$E$10-'graph (2)'!$E$32),0.25,NA()))</f>
        <v>#REF!</v>
      </c>
      <c r="K287" s="806" t="e">
        <f aca="false">IF('graph (2)'!$E$20=0,0,IF('graph (2)'!$E$2=0,20,IF(AND(B287&lt;'graph (2)'!$E$20+'graph (2)'!$E$32,B287&gt;'graph (2)'!$E$20-'graph (2)'!$E$32),0.25,0)))</f>
        <v>#REF!</v>
      </c>
      <c r="L287" s="806" t="e">
        <f aca="false">IF('graph (2)'!$E$22=0,0,IF('graph (2)'!$E$2=0,20,IF(AND(B287&gt;'graph (2)'!$E$22-'graph (2)'!$E$32,B287&lt;'graph (2)'!$E$22+'graph (2)'!$E$32),0.25,0)))</f>
        <v>#REF!</v>
      </c>
    </row>
    <row r="288" customFormat="false" ht="12.75" hidden="false" customHeight="false" outlineLevel="0" collapsed="false">
      <c r="B288" s="735" t="e">
        <f aca="false">IF('graph (2)'!$E$2=0,"",B287+'graph (2)'!$E$32)</f>
        <v>#REF!</v>
      </c>
      <c r="C288" s="805" t="e">
        <f aca="false">IF('graph (2)'!$E$2=0,20,IF(SUM(K288+L288=0),NA(),0.25))</f>
        <v>#REF!</v>
      </c>
      <c r="D288" s="321" t="e">
        <f aca="false">IF('graph (2)'!$E$2=0,20,IF(AND(B288&lt;'graph (2)'!$E$10+'graph (2)'!$E$32,B288&gt;'graph (2)'!$E$10-'graph (2)'!$E$32),0.25,NA()))</f>
        <v>#REF!</v>
      </c>
      <c r="K288" s="806" t="e">
        <f aca="false">IF('graph (2)'!$E$20=0,0,IF('graph (2)'!$E$2=0,20,IF(AND(B288&lt;'graph (2)'!$E$20+'graph (2)'!$E$32,B288&gt;'graph (2)'!$E$20-'graph (2)'!$E$32),0.25,0)))</f>
        <v>#REF!</v>
      </c>
      <c r="L288" s="806" t="e">
        <f aca="false">IF('graph (2)'!$E$22=0,0,IF('graph (2)'!$E$2=0,20,IF(AND(B288&gt;'graph (2)'!$E$22-'graph (2)'!$E$32,B288&lt;'graph (2)'!$E$22+'graph (2)'!$E$32),0.25,0)))</f>
        <v>#REF!</v>
      </c>
    </row>
    <row r="289" customFormat="false" ht="12.75" hidden="false" customHeight="false" outlineLevel="0" collapsed="false">
      <c r="B289" s="735" t="e">
        <f aca="false">IF('graph (2)'!$E$2=0,"",B288+'graph (2)'!$E$32)</f>
        <v>#REF!</v>
      </c>
      <c r="C289" s="805" t="e">
        <f aca="false">IF('graph (2)'!$E$2=0,20,IF(SUM(K289+L289=0),NA(),0.25))</f>
        <v>#REF!</v>
      </c>
      <c r="D289" s="321" t="e">
        <f aca="false">IF('graph (2)'!$E$2=0,20,IF(AND(B289&lt;'graph (2)'!$E$10+'graph (2)'!$E$32,B289&gt;'graph (2)'!$E$10-'graph (2)'!$E$32),0.25,NA()))</f>
        <v>#REF!</v>
      </c>
      <c r="K289" s="806" t="e">
        <f aca="false">IF('graph (2)'!$E$20=0,0,IF('graph (2)'!$E$2=0,20,IF(AND(B289&lt;'graph (2)'!$E$20+'graph (2)'!$E$32,B289&gt;'graph (2)'!$E$20-'graph (2)'!$E$32),0.25,0)))</f>
        <v>#REF!</v>
      </c>
      <c r="L289" s="806" t="e">
        <f aca="false">IF('graph (2)'!$E$22=0,0,IF('graph (2)'!$E$2=0,20,IF(AND(B289&gt;'graph (2)'!$E$22-'graph (2)'!$E$32,B289&lt;'graph (2)'!$E$22+'graph (2)'!$E$32),0.25,0)))</f>
        <v>#REF!</v>
      </c>
    </row>
    <row r="290" customFormat="false" ht="12.75" hidden="false" customHeight="false" outlineLevel="0" collapsed="false">
      <c r="B290" s="735" t="e">
        <f aca="false">IF('graph (2)'!$E$2=0,"",B289+'graph (2)'!$E$32)</f>
        <v>#REF!</v>
      </c>
      <c r="C290" s="805" t="e">
        <f aca="false">IF('graph (2)'!$E$2=0,20,IF(SUM(K290+L290=0),NA(),0.25))</f>
        <v>#REF!</v>
      </c>
      <c r="D290" s="321" t="e">
        <f aca="false">IF('graph (2)'!$E$2=0,20,IF(AND(B290&lt;'graph (2)'!$E$10+'graph (2)'!$E$32,B290&gt;'graph (2)'!$E$10-'graph (2)'!$E$32),0.25,NA()))</f>
        <v>#REF!</v>
      </c>
      <c r="K290" s="806" t="e">
        <f aca="false">IF('graph (2)'!$E$20=0,0,IF('graph (2)'!$E$2=0,20,IF(AND(B290&lt;'graph (2)'!$E$20+'graph (2)'!$E$32,B290&gt;'graph (2)'!$E$20-'graph (2)'!$E$32),0.25,0)))</f>
        <v>#REF!</v>
      </c>
      <c r="L290" s="806" t="e">
        <f aca="false">IF('graph (2)'!$E$22=0,0,IF('graph (2)'!$E$2=0,20,IF(AND(B290&gt;'graph (2)'!$E$22-'graph (2)'!$E$32,B290&lt;'graph (2)'!$E$22+'graph (2)'!$E$32),0.25,0)))</f>
        <v>#REF!</v>
      </c>
    </row>
    <row r="291" customFormat="false" ht="12.75" hidden="false" customHeight="false" outlineLevel="0" collapsed="false">
      <c r="B291" s="735" t="e">
        <f aca="false">IF('graph (2)'!$E$2=0,"",B290+'graph (2)'!$E$32)</f>
        <v>#REF!</v>
      </c>
      <c r="C291" s="805" t="e">
        <f aca="false">IF('graph (2)'!$E$2=0,20,IF(SUM(K291+L291=0),NA(),0.25))</f>
        <v>#REF!</v>
      </c>
      <c r="D291" s="321" t="e">
        <f aca="false">IF('graph (2)'!$E$2=0,20,IF(AND(B291&lt;'graph (2)'!$E$10+'graph (2)'!$E$32,B291&gt;'graph (2)'!$E$10-'graph (2)'!$E$32),0.25,NA()))</f>
        <v>#REF!</v>
      </c>
      <c r="K291" s="806" t="e">
        <f aca="false">IF('graph (2)'!$E$20=0,0,IF('graph (2)'!$E$2=0,20,IF(AND(B291&lt;'graph (2)'!$E$20+'graph (2)'!$E$32,B291&gt;'graph (2)'!$E$20-'graph (2)'!$E$32),0.25,0)))</f>
        <v>#REF!</v>
      </c>
      <c r="L291" s="806" t="e">
        <f aca="false">IF('graph (2)'!$E$22=0,0,IF('graph (2)'!$E$2=0,20,IF(AND(B291&gt;'graph (2)'!$E$22-'graph (2)'!$E$32,B291&lt;'graph (2)'!$E$22+'graph (2)'!$E$32),0.25,0)))</f>
        <v>#REF!</v>
      </c>
    </row>
    <row r="292" customFormat="false" ht="12.75" hidden="false" customHeight="false" outlineLevel="0" collapsed="false">
      <c r="B292" s="735" t="e">
        <f aca="false">IF('graph (2)'!$E$2=0,"",B291+'graph (2)'!$E$32)</f>
        <v>#REF!</v>
      </c>
      <c r="C292" s="805" t="e">
        <f aca="false">IF('graph (2)'!$E$2=0,20,IF(SUM(K292+L292=0),NA(),0.25))</f>
        <v>#REF!</v>
      </c>
      <c r="D292" s="321" t="e">
        <f aca="false">IF('graph (2)'!$E$2=0,20,IF(AND(B292&lt;'graph (2)'!$E$10+'graph (2)'!$E$32,B292&gt;'graph (2)'!$E$10-'graph (2)'!$E$32),0.25,NA()))</f>
        <v>#REF!</v>
      </c>
      <c r="K292" s="806" t="e">
        <f aca="false">IF('graph (2)'!$E$20=0,0,IF('graph (2)'!$E$2=0,20,IF(AND(B292&lt;'graph (2)'!$E$20+'graph (2)'!$E$32,B292&gt;'graph (2)'!$E$20-'graph (2)'!$E$32),0.25,0)))</f>
        <v>#REF!</v>
      </c>
      <c r="L292" s="806" t="e">
        <f aca="false">IF('graph (2)'!$E$22=0,0,IF('graph (2)'!$E$2=0,20,IF(AND(B292&gt;'graph (2)'!$E$22-'graph (2)'!$E$32,B292&lt;'graph (2)'!$E$22+'graph (2)'!$E$32),0.25,0)))</f>
        <v>#REF!</v>
      </c>
    </row>
    <row r="293" customFormat="false" ht="12.75" hidden="false" customHeight="false" outlineLevel="0" collapsed="false">
      <c r="B293" s="735" t="e">
        <f aca="false">IF('graph (2)'!$E$2=0,"",B292+'graph (2)'!$E$32)</f>
        <v>#REF!</v>
      </c>
      <c r="C293" s="805" t="e">
        <f aca="false">IF('graph (2)'!$E$2=0,20,IF(SUM(K293+L293=0),NA(),0.25))</f>
        <v>#REF!</v>
      </c>
      <c r="D293" s="321" t="e">
        <f aca="false">IF('graph (2)'!$E$2=0,20,IF(AND(B293&lt;'graph (2)'!$E$10+'graph (2)'!$E$32,B293&gt;'graph (2)'!$E$10-'graph (2)'!$E$32),0.25,NA()))</f>
        <v>#REF!</v>
      </c>
      <c r="K293" s="806" t="e">
        <f aca="false">IF('graph (2)'!$E$20=0,0,IF('graph (2)'!$E$2=0,20,IF(AND(B293&lt;'graph (2)'!$E$20+'graph (2)'!$E$32,B293&gt;'graph (2)'!$E$20-'graph (2)'!$E$32),0.25,0)))</f>
        <v>#REF!</v>
      </c>
      <c r="L293" s="806" t="e">
        <f aca="false">IF('graph (2)'!$E$22=0,0,IF('graph (2)'!$E$2=0,20,IF(AND(B293&gt;'graph (2)'!$E$22-'graph (2)'!$E$32,B293&lt;'graph (2)'!$E$22+'graph (2)'!$E$32),0.25,0)))</f>
        <v>#REF!</v>
      </c>
    </row>
    <row r="294" customFormat="false" ht="12.75" hidden="false" customHeight="false" outlineLevel="0" collapsed="false">
      <c r="B294" s="735" t="e">
        <f aca="false">IF('graph (2)'!$E$2=0,"",B293+'graph (2)'!$E$32)</f>
        <v>#REF!</v>
      </c>
      <c r="C294" s="805" t="e">
        <f aca="false">IF('graph (2)'!$E$2=0,20,IF(SUM(K294+L294=0),NA(),0.25))</f>
        <v>#REF!</v>
      </c>
      <c r="D294" s="321" t="e">
        <f aca="false">IF('graph (2)'!$E$2=0,20,IF(AND(B294&lt;'graph (2)'!$E$10+'graph (2)'!$E$32,B294&gt;'graph (2)'!$E$10-'graph (2)'!$E$32),0.25,NA()))</f>
        <v>#REF!</v>
      </c>
      <c r="K294" s="806" t="e">
        <f aca="false">IF('graph (2)'!$E$20=0,0,IF('graph (2)'!$E$2=0,20,IF(AND(B294&lt;'graph (2)'!$E$20+'graph (2)'!$E$32,B294&gt;'graph (2)'!$E$20-'graph (2)'!$E$32),0.25,0)))</f>
        <v>#REF!</v>
      </c>
      <c r="L294" s="806" t="e">
        <f aca="false">IF('graph (2)'!$E$22=0,0,IF('graph (2)'!$E$2=0,20,IF(AND(B294&gt;'graph (2)'!$E$22-'graph (2)'!$E$32,B294&lt;'graph (2)'!$E$22+'graph (2)'!$E$32),0.25,0)))</f>
        <v>#REF!</v>
      </c>
    </row>
    <row r="295" customFormat="false" ht="12.75" hidden="false" customHeight="false" outlineLevel="0" collapsed="false">
      <c r="B295" s="735" t="e">
        <f aca="false">IF('graph (2)'!$E$2=0,"",B294+'graph (2)'!$E$32)</f>
        <v>#REF!</v>
      </c>
      <c r="C295" s="805" t="e">
        <f aca="false">IF('graph (2)'!$E$2=0,20,IF(SUM(K295+L295=0),NA(),0.25))</f>
        <v>#REF!</v>
      </c>
      <c r="D295" s="321" t="e">
        <f aca="false">IF('graph (2)'!$E$2=0,20,IF(AND(B295&lt;'graph (2)'!$E$10+'graph (2)'!$E$32,B295&gt;'graph (2)'!$E$10-'graph (2)'!$E$32),0.25,NA()))</f>
        <v>#REF!</v>
      </c>
      <c r="K295" s="806" t="e">
        <f aca="false">IF('graph (2)'!$E$20=0,0,IF('graph (2)'!$E$2=0,20,IF(AND(B295&lt;'graph (2)'!$E$20+'graph (2)'!$E$32,B295&gt;'graph (2)'!$E$20-'graph (2)'!$E$32),0.25,0)))</f>
        <v>#REF!</v>
      </c>
      <c r="L295" s="806" t="e">
        <f aca="false">IF('graph (2)'!$E$22=0,0,IF('graph (2)'!$E$2=0,20,IF(AND(B295&gt;'graph (2)'!$E$22-'graph (2)'!$E$32,B295&lt;'graph (2)'!$E$22+'graph (2)'!$E$32),0.25,0)))</f>
        <v>#REF!</v>
      </c>
    </row>
    <row r="296" customFormat="false" ht="12.75" hidden="false" customHeight="false" outlineLevel="0" collapsed="false">
      <c r="B296" s="735" t="e">
        <f aca="false">IF('graph (2)'!$E$2=0,"",B295+'graph (2)'!$E$32)</f>
        <v>#REF!</v>
      </c>
      <c r="C296" s="805" t="e">
        <f aca="false">IF('graph (2)'!$E$2=0,20,IF(SUM(K296+L296=0),NA(),0.25))</f>
        <v>#REF!</v>
      </c>
      <c r="D296" s="321" t="e">
        <f aca="false">IF('graph (2)'!$E$2=0,20,IF(AND(B296&lt;'graph (2)'!$E$10+'graph (2)'!$E$32,B296&gt;'graph (2)'!$E$10-'graph (2)'!$E$32),0.25,NA()))</f>
        <v>#REF!</v>
      </c>
      <c r="K296" s="806" t="e">
        <f aca="false">IF('graph (2)'!$E$20=0,0,IF('graph (2)'!$E$2=0,20,IF(AND(B296&lt;'graph (2)'!$E$20+'graph (2)'!$E$32,B296&gt;'graph (2)'!$E$20-'graph (2)'!$E$32),0.25,0)))</f>
        <v>#REF!</v>
      </c>
      <c r="L296" s="806" t="e">
        <f aca="false">IF('graph (2)'!$E$22=0,0,IF('graph (2)'!$E$2=0,20,IF(AND(B296&gt;'graph (2)'!$E$22-'graph (2)'!$E$32,B296&lt;'graph (2)'!$E$22+'graph (2)'!$E$32),0.25,0)))</f>
        <v>#REF!</v>
      </c>
    </row>
    <row r="297" customFormat="false" ht="12.75" hidden="false" customHeight="false" outlineLevel="0" collapsed="false">
      <c r="B297" s="735" t="e">
        <f aca="false">IF('graph (2)'!$E$2=0,"",B296+'graph (2)'!$E$32)</f>
        <v>#REF!</v>
      </c>
      <c r="C297" s="805" t="e">
        <f aca="false">IF('graph (2)'!$E$2=0,20,IF(SUM(K297+L297=0),NA(),0.25))</f>
        <v>#REF!</v>
      </c>
      <c r="D297" s="321" t="e">
        <f aca="false">IF('graph (2)'!$E$2=0,20,IF(AND(B297&lt;'graph (2)'!$E$10+'graph (2)'!$E$32,B297&gt;'graph (2)'!$E$10-'graph (2)'!$E$32),0.25,NA()))</f>
        <v>#REF!</v>
      </c>
      <c r="K297" s="806" t="e">
        <f aca="false">IF('graph (2)'!$E$20=0,0,IF('graph (2)'!$E$2=0,20,IF(AND(B297&lt;'graph (2)'!$E$20+'graph (2)'!$E$32,B297&gt;'graph (2)'!$E$20-'graph (2)'!$E$32),0.25,0)))</f>
        <v>#REF!</v>
      </c>
      <c r="L297" s="806" t="e">
        <f aca="false">IF('graph (2)'!$E$22=0,0,IF('graph (2)'!$E$2=0,20,IF(AND(B297&gt;'graph (2)'!$E$22-'graph (2)'!$E$32,B297&lt;'graph (2)'!$E$22+'graph (2)'!$E$32),0.25,0)))</f>
        <v>#REF!</v>
      </c>
    </row>
    <row r="298" customFormat="false" ht="12.75" hidden="false" customHeight="false" outlineLevel="0" collapsed="false">
      <c r="B298" s="735" t="e">
        <f aca="false">IF('graph (2)'!$E$2=0,"",B297+'graph (2)'!$E$32)</f>
        <v>#REF!</v>
      </c>
      <c r="C298" s="805" t="e">
        <f aca="false">IF('graph (2)'!$E$2=0,20,IF(SUM(K298+L298=0),NA(),0.25))</f>
        <v>#REF!</v>
      </c>
      <c r="D298" s="321" t="e">
        <f aca="false">IF('graph (2)'!$E$2=0,20,IF(AND(B298&lt;'graph (2)'!$E$10+'graph (2)'!$E$32,B298&gt;'graph (2)'!$E$10-'graph (2)'!$E$32),0.25,NA()))</f>
        <v>#REF!</v>
      </c>
      <c r="K298" s="806" t="e">
        <f aca="false">IF('graph (2)'!$E$20=0,0,IF('graph (2)'!$E$2=0,20,IF(AND(B298&lt;'graph (2)'!$E$20+'graph (2)'!$E$32,B298&gt;'graph (2)'!$E$20-'graph (2)'!$E$32),0.25,0)))</f>
        <v>#REF!</v>
      </c>
      <c r="L298" s="806" t="e">
        <f aca="false">IF('graph (2)'!$E$22=0,0,IF('graph (2)'!$E$2=0,20,IF(AND(B298&gt;'graph (2)'!$E$22-'graph (2)'!$E$32,B298&lt;'graph (2)'!$E$22+'graph (2)'!$E$32),0.25,0)))</f>
        <v>#REF!</v>
      </c>
    </row>
    <row r="299" customFormat="false" ht="12.75" hidden="false" customHeight="false" outlineLevel="0" collapsed="false">
      <c r="B299" s="735" t="e">
        <f aca="false">IF('graph (2)'!$E$2=0,"",B298+'graph (2)'!$E$32)</f>
        <v>#REF!</v>
      </c>
      <c r="C299" s="805" t="e">
        <f aca="false">IF('graph (2)'!$E$2=0,20,IF(SUM(K299+L299=0),NA(),0.25))</f>
        <v>#REF!</v>
      </c>
      <c r="D299" s="321" t="e">
        <f aca="false">IF('graph (2)'!$E$2=0,20,IF(AND(B299&lt;'graph (2)'!$E$10+'graph (2)'!$E$32,B299&gt;'graph (2)'!$E$10-'graph (2)'!$E$32),0.25,NA()))</f>
        <v>#REF!</v>
      </c>
      <c r="K299" s="806" t="e">
        <f aca="false">IF('graph (2)'!$E$20=0,0,IF('graph (2)'!$E$2=0,20,IF(AND(B299&lt;'graph (2)'!$E$20+'graph (2)'!$E$32,B299&gt;'graph (2)'!$E$20-'graph (2)'!$E$32),0.25,0)))</f>
        <v>#REF!</v>
      </c>
      <c r="L299" s="806" t="e">
        <f aca="false">IF('graph (2)'!$E$22=0,0,IF('graph (2)'!$E$2=0,20,IF(AND(B299&gt;'graph (2)'!$E$22-'graph (2)'!$E$32,B299&lt;'graph (2)'!$E$22+'graph (2)'!$E$32),0.25,0)))</f>
        <v>#REF!</v>
      </c>
    </row>
    <row r="300" customFormat="false" ht="12.75" hidden="false" customHeight="false" outlineLevel="0" collapsed="false">
      <c r="B300" s="735" t="e">
        <f aca="false">IF('graph (2)'!$E$2=0,"",B299+'graph (2)'!$E$32)</f>
        <v>#REF!</v>
      </c>
      <c r="C300" s="805" t="e">
        <f aca="false">IF('graph (2)'!$E$2=0,20,IF(SUM(K300+L300=0),NA(),0.25))</f>
        <v>#REF!</v>
      </c>
      <c r="D300" s="321" t="e">
        <f aca="false">IF('graph (2)'!$E$2=0,20,IF(AND(B300&lt;'graph (2)'!$E$10+'graph (2)'!$E$32,B300&gt;'graph (2)'!$E$10-'graph (2)'!$E$32),0.25,NA()))</f>
        <v>#REF!</v>
      </c>
      <c r="K300" s="806" t="e">
        <f aca="false">IF('graph (2)'!$E$20=0,0,IF('graph (2)'!$E$2=0,20,IF(AND(B300&lt;'graph (2)'!$E$20+'graph (2)'!$E$32,B300&gt;'graph (2)'!$E$20-'graph (2)'!$E$32),0.25,0)))</f>
        <v>#REF!</v>
      </c>
      <c r="L300" s="806" t="e">
        <f aca="false">IF('graph (2)'!$E$22=0,0,IF('graph (2)'!$E$2=0,20,IF(AND(B300&gt;'graph (2)'!$E$22-'graph (2)'!$E$32,B300&lt;'graph (2)'!$E$22+'graph (2)'!$E$32),0.25,0)))</f>
        <v>#REF!</v>
      </c>
    </row>
    <row r="301" customFormat="false" ht="12.75" hidden="false" customHeight="false" outlineLevel="0" collapsed="false">
      <c r="B301" s="735" t="e">
        <f aca="false">IF('graph (2)'!$E$2=0,"",B300+'graph (2)'!$E$32)</f>
        <v>#REF!</v>
      </c>
      <c r="C301" s="805" t="e">
        <f aca="false">IF('graph (2)'!$E$2=0,20,IF(SUM(K301+L301=0),NA(),0.25))</f>
        <v>#REF!</v>
      </c>
      <c r="D301" s="321" t="e">
        <f aca="false">IF('graph (2)'!$E$2=0,20,IF(AND(B301&lt;'graph (2)'!$E$10+'graph (2)'!$E$32,B301&gt;'graph (2)'!$E$10-'graph (2)'!$E$32),0.25,NA()))</f>
        <v>#REF!</v>
      </c>
      <c r="K301" s="806" t="e">
        <f aca="false">IF('graph (2)'!$E$20=0,0,IF('graph (2)'!$E$2=0,20,IF(AND(B301&lt;'graph (2)'!$E$20+'graph (2)'!$E$32,B301&gt;'graph (2)'!$E$20-'graph (2)'!$E$32),0.25,0)))</f>
        <v>#REF!</v>
      </c>
      <c r="L301" s="806" t="e">
        <f aca="false">IF('graph (2)'!$E$22=0,0,IF('graph (2)'!$E$2=0,20,IF(AND(B301&gt;'graph (2)'!$E$22-'graph (2)'!$E$32,B301&lt;'graph (2)'!$E$22+'graph (2)'!$E$32),0.25,0)))</f>
        <v>#REF!</v>
      </c>
    </row>
    <row r="302" customFormat="false" ht="12.75" hidden="false" customHeight="false" outlineLevel="0" collapsed="false">
      <c r="B302" s="735" t="e">
        <f aca="false">IF('graph (2)'!$E$2=0,"",B301+'graph (2)'!$E$32)</f>
        <v>#REF!</v>
      </c>
      <c r="C302" s="805" t="e">
        <f aca="false">IF('graph (2)'!$E$2=0,20,IF(SUM(K302+L302=0),NA(),0.25))</f>
        <v>#REF!</v>
      </c>
      <c r="D302" s="321" t="e">
        <f aca="false">IF('graph (2)'!$E$2=0,20,IF(AND(B302&lt;'graph (2)'!$E$10+'graph (2)'!$E$32,B302&gt;'graph (2)'!$E$10-'graph (2)'!$E$32),0.25,NA()))</f>
        <v>#REF!</v>
      </c>
      <c r="K302" s="806" t="e">
        <f aca="false">IF('graph (2)'!$E$20=0,0,IF('graph (2)'!$E$2=0,20,IF(AND(B302&lt;'graph (2)'!$E$20+'graph (2)'!$E$32,B302&gt;'graph (2)'!$E$20-'graph (2)'!$E$32),0.25,0)))</f>
        <v>#REF!</v>
      </c>
      <c r="L302" s="806" t="e">
        <f aca="false">IF('graph (2)'!$E$22=0,0,IF('graph (2)'!$E$2=0,20,IF(AND(B302&gt;'graph (2)'!$E$22-'graph (2)'!$E$32,B302&lt;'graph (2)'!$E$22+'graph (2)'!$E$32),0.25,0)))</f>
        <v>#REF!</v>
      </c>
    </row>
    <row r="303" customFormat="false" ht="12.75" hidden="false" customHeight="false" outlineLevel="0" collapsed="false">
      <c r="B303" s="735" t="e">
        <f aca="false">IF('graph (2)'!$E$2=0,"",B302+'graph (2)'!$E$32)</f>
        <v>#REF!</v>
      </c>
      <c r="C303" s="805" t="e">
        <f aca="false">IF('graph (2)'!$E$2=0,20,IF(SUM(K303+L303=0),NA(),0.25))</f>
        <v>#REF!</v>
      </c>
      <c r="D303" s="321" t="e">
        <f aca="false">IF('graph (2)'!$E$2=0,20,IF(AND(B303&lt;'graph (2)'!$E$10+'graph (2)'!$E$32,B303&gt;'graph (2)'!$E$10-'graph (2)'!$E$32),0.25,NA()))</f>
        <v>#REF!</v>
      </c>
      <c r="K303" s="806" t="e">
        <f aca="false">IF('graph (2)'!$E$20=0,0,IF('graph (2)'!$E$2=0,20,IF(AND(B303&lt;'graph (2)'!$E$20+'graph (2)'!$E$32,B303&gt;'graph (2)'!$E$20-'graph (2)'!$E$32),0.25,0)))</f>
        <v>#REF!</v>
      </c>
      <c r="L303" s="806" t="e">
        <f aca="false">IF('graph (2)'!$E$22=0,0,IF('graph (2)'!$E$2=0,20,IF(AND(B303&gt;'graph (2)'!$E$22-'graph (2)'!$E$32,B303&lt;'graph (2)'!$E$22+'graph (2)'!$E$32),0.25,0)))</f>
        <v>#REF!</v>
      </c>
    </row>
    <row r="304" customFormat="false" ht="12.75" hidden="false" customHeight="false" outlineLevel="0" collapsed="false">
      <c r="B304" s="735" t="e">
        <f aca="false">IF('graph (2)'!$E$2=0,"",B303+'graph (2)'!$E$32)</f>
        <v>#REF!</v>
      </c>
      <c r="C304" s="805" t="e">
        <f aca="false">IF('graph (2)'!$E$2=0,20,IF(SUM(K304+L304=0),NA(),0.25))</f>
        <v>#REF!</v>
      </c>
      <c r="D304" s="321" t="e">
        <f aca="false">IF('graph (2)'!$E$2=0,20,IF(AND(B304&lt;'graph (2)'!$E$10+'graph (2)'!$E$32,B304&gt;'graph (2)'!$E$10-'graph (2)'!$E$32),0.25,NA()))</f>
        <v>#REF!</v>
      </c>
      <c r="K304" s="806" t="e">
        <f aca="false">IF('graph (2)'!$E$20=0,0,IF('graph (2)'!$E$2=0,20,IF(AND(B304&lt;'graph (2)'!$E$20+'graph (2)'!$E$32,B304&gt;'graph (2)'!$E$20-'graph (2)'!$E$32),0.25,0)))</f>
        <v>#REF!</v>
      </c>
      <c r="L304" s="806" t="e">
        <f aca="false">IF('graph (2)'!$E$22=0,0,IF('graph (2)'!$E$2=0,20,IF(AND(B304&gt;'graph (2)'!$E$22-'graph (2)'!$E$32,B304&lt;'graph (2)'!$E$22+'graph (2)'!$E$32),0.25,0)))</f>
        <v>#REF!</v>
      </c>
    </row>
    <row r="305" customFormat="false" ht="12.75" hidden="false" customHeight="false" outlineLevel="0" collapsed="false">
      <c r="B305" s="735" t="e">
        <f aca="false">IF('graph (2)'!$E$2=0,"",B304+'graph (2)'!$E$32)</f>
        <v>#REF!</v>
      </c>
      <c r="C305" s="805" t="e">
        <f aca="false">IF('graph (2)'!$E$2=0,20,IF(SUM(K305+L305=0),NA(),0.25))</f>
        <v>#REF!</v>
      </c>
      <c r="D305" s="321" t="e">
        <f aca="false">IF('graph (2)'!$E$2=0,20,IF(AND(B305&lt;'graph (2)'!$E$10+'graph (2)'!$E$32,B305&gt;'graph (2)'!$E$10-'graph (2)'!$E$32),0.25,NA()))</f>
        <v>#REF!</v>
      </c>
      <c r="K305" s="806" t="e">
        <f aca="false">IF('graph (2)'!$E$20=0,0,IF('graph (2)'!$E$2=0,20,IF(AND(B305&lt;'graph (2)'!$E$20+'graph (2)'!$E$32,B305&gt;'graph (2)'!$E$20-'graph (2)'!$E$32),0.25,0)))</f>
        <v>#REF!</v>
      </c>
      <c r="L305" s="806" t="e">
        <f aca="false">IF('graph (2)'!$E$22=0,0,IF('graph (2)'!$E$2=0,20,IF(AND(B305&gt;'graph (2)'!$E$22-'graph (2)'!$E$32,B305&lt;'graph (2)'!$E$22+'graph (2)'!$E$32),0.25,0)))</f>
        <v>#REF!</v>
      </c>
    </row>
    <row r="306" customFormat="false" ht="12.75" hidden="false" customHeight="false" outlineLevel="0" collapsed="false">
      <c r="B306" s="735" t="e">
        <f aca="false">IF('graph (2)'!$E$2=0,"",B305+'graph (2)'!$E$32)</f>
        <v>#REF!</v>
      </c>
      <c r="C306" s="805" t="e">
        <f aca="false">IF('graph (2)'!$E$2=0,20,IF(SUM(K306+L306=0),NA(),0.25))</f>
        <v>#REF!</v>
      </c>
      <c r="D306" s="321" t="e">
        <f aca="false">IF('graph (2)'!$E$2=0,20,IF(AND(B306&lt;'graph (2)'!$E$10+'graph (2)'!$E$32,B306&gt;'graph (2)'!$E$10-'graph (2)'!$E$32),0.25,NA()))</f>
        <v>#REF!</v>
      </c>
      <c r="K306" s="806" t="e">
        <f aca="false">IF('graph (2)'!$E$20=0,0,IF('graph (2)'!$E$2=0,20,IF(AND(B306&lt;'graph (2)'!$E$20+'graph (2)'!$E$32,B306&gt;'graph (2)'!$E$20-'graph (2)'!$E$32),0.25,0)))</f>
        <v>#REF!</v>
      </c>
      <c r="L306" s="806" t="e">
        <f aca="false">IF('graph (2)'!$E$22=0,0,IF('graph (2)'!$E$2=0,20,IF(AND(B306&gt;'graph (2)'!$E$22-'graph (2)'!$E$32,B306&lt;'graph (2)'!$E$22+'graph (2)'!$E$32),0.25,0)))</f>
        <v>#REF!</v>
      </c>
    </row>
    <row r="307" customFormat="false" ht="12.75" hidden="false" customHeight="false" outlineLevel="0" collapsed="false">
      <c r="B307" s="735" t="e">
        <f aca="false">IF('graph (2)'!$E$2=0,"",B306+'graph (2)'!$E$32)</f>
        <v>#REF!</v>
      </c>
      <c r="C307" s="805" t="e">
        <f aca="false">IF('graph (2)'!$E$2=0,20,IF(SUM(K307+L307=0),NA(),0.25))</f>
        <v>#REF!</v>
      </c>
      <c r="D307" s="321" t="e">
        <f aca="false">IF('graph (2)'!$E$2=0,20,IF(AND(B307&lt;'graph (2)'!$E$10+'graph (2)'!$E$32,B307&gt;'graph (2)'!$E$10-'graph (2)'!$E$32),0.25,NA()))</f>
        <v>#REF!</v>
      </c>
      <c r="K307" s="806" t="e">
        <f aca="false">IF('graph (2)'!$E$20=0,0,IF('graph (2)'!$E$2=0,20,IF(AND(B307&lt;'graph (2)'!$E$20+'graph (2)'!$E$32,B307&gt;'graph (2)'!$E$20-'graph (2)'!$E$32),0.25,0)))</f>
        <v>#REF!</v>
      </c>
      <c r="L307" s="806" t="e">
        <f aca="false">IF('graph (2)'!$E$22=0,0,IF('graph (2)'!$E$2=0,20,IF(AND(B307&gt;'graph (2)'!$E$22-'graph (2)'!$E$32,B307&lt;'graph (2)'!$E$22+'graph (2)'!$E$32),0.25,0)))</f>
        <v>#REF!</v>
      </c>
    </row>
    <row r="308" customFormat="false" ht="12.75" hidden="false" customHeight="false" outlineLevel="0" collapsed="false">
      <c r="B308" s="735" t="e">
        <f aca="false">IF('graph (2)'!$E$2=0,"",B307+'graph (2)'!$E$32)</f>
        <v>#REF!</v>
      </c>
      <c r="C308" s="805" t="e">
        <f aca="false">IF('graph (2)'!$E$2=0,20,IF(SUM(K308+L308=0),NA(),0.25))</f>
        <v>#REF!</v>
      </c>
      <c r="D308" s="321" t="e">
        <f aca="false">IF('graph (2)'!$E$2=0,20,IF(AND(B308&lt;'graph (2)'!$E$10+'graph (2)'!$E$32,B308&gt;'graph (2)'!$E$10-'graph (2)'!$E$32),0.25,NA()))</f>
        <v>#REF!</v>
      </c>
      <c r="K308" s="806" t="e">
        <f aca="false">IF('graph (2)'!$E$20=0,0,IF('graph (2)'!$E$2=0,20,IF(AND(B308&lt;'graph (2)'!$E$20+'graph (2)'!$E$32,B308&gt;'graph (2)'!$E$20-'graph (2)'!$E$32),0.25,0)))</f>
        <v>#REF!</v>
      </c>
      <c r="L308" s="806" t="e">
        <f aca="false">IF('graph (2)'!$E$22=0,0,IF('graph (2)'!$E$2=0,20,IF(AND(B308&gt;'graph (2)'!$E$22-'graph (2)'!$E$32,B308&lt;'graph (2)'!$E$22+'graph (2)'!$E$32),0.25,0)))</f>
        <v>#REF!</v>
      </c>
    </row>
    <row r="309" customFormat="false" ht="12.75" hidden="false" customHeight="false" outlineLevel="0" collapsed="false">
      <c r="B309" s="735" t="e">
        <f aca="false">IF('graph (2)'!$E$2=0,"",B308+'graph (2)'!$E$32)</f>
        <v>#REF!</v>
      </c>
      <c r="C309" s="805" t="e">
        <f aca="false">IF('graph (2)'!$E$2=0,20,IF(SUM(K309+L309=0),NA(),0.25))</f>
        <v>#REF!</v>
      </c>
      <c r="D309" s="321" t="e">
        <f aca="false">IF('graph (2)'!$E$2=0,20,IF(AND(B309&lt;'graph (2)'!$E$10+'graph (2)'!$E$32,B309&gt;'graph (2)'!$E$10-'graph (2)'!$E$32),0.25,NA()))</f>
        <v>#REF!</v>
      </c>
      <c r="K309" s="806" t="e">
        <f aca="false">IF('graph (2)'!$E$20=0,0,IF('graph (2)'!$E$2=0,20,IF(AND(B309&lt;'graph (2)'!$E$20+'graph (2)'!$E$32,B309&gt;'graph (2)'!$E$20-'graph (2)'!$E$32),0.25,0)))</f>
        <v>#REF!</v>
      </c>
      <c r="L309" s="806" t="e">
        <f aca="false">IF('graph (2)'!$E$22=0,0,IF('graph (2)'!$E$2=0,20,IF(AND(B309&gt;'graph (2)'!$E$22-'graph (2)'!$E$32,B309&lt;'graph (2)'!$E$22+'graph (2)'!$E$32),0.25,0)))</f>
        <v>#REF!</v>
      </c>
    </row>
    <row r="310" customFormat="false" ht="12.75" hidden="false" customHeight="false" outlineLevel="0" collapsed="false">
      <c r="B310" s="735" t="e">
        <f aca="false">IF('graph (2)'!$E$2=0,"",B309+'graph (2)'!$E$32)</f>
        <v>#REF!</v>
      </c>
      <c r="C310" s="805" t="e">
        <f aca="false">IF('graph (2)'!$E$2=0,20,IF(SUM(K310+L310=0),NA(),0.25))</f>
        <v>#REF!</v>
      </c>
      <c r="D310" s="321" t="e">
        <f aca="false">IF('graph (2)'!$E$2=0,20,IF(AND(B310&lt;'graph (2)'!$E$10+'graph (2)'!$E$32,B310&gt;'graph (2)'!$E$10-'graph (2)'!$E$32),0.25,NA()))</f>
        <v>#REF!</v>
      </c>
      <c r="K310" s="806" t="e">
        <f aca="false">IF('graph (2)'!$E$20=0,0,IF('graph (2)'!$E$2=0,20,IF(AND(B310&lt;'graph (2)'!$E$20+'graph (2)'!$E$32,B310&gt;'graph (2)'!$E$20-'graph (2)'!$E$32),0.25,0)))</f>
        <v>#REF!</v>
      </c>
      <c r="L310" s="806" t="e">
        <f aca="false">IF('graph (2)'!$E$22=0,0,IF('graph (2)'!$E$2=0,20,IF(AND(B310&gt;'graph (2)'!$E$22-'graph (2)'!$E$32,B310&lt;'graph (2)'!$E$22+'graph (2)'!$E$32),0.25,0)))</f>
        <v>#REF!</v>
      </c>
    </row>
    <row r="311" customFormat="false" ht="12.75" hidden="false" customHeight="false" outlineLevel="0" collapsed="false">
      <c r="B311" s="735" t="e">
        <f aca="false">IF('graph (2)'!$E$2=0,"",B310+'graph (2)'!$E$32)</f>
        <v>#REF!</v>
      </c>
      <c r="C311" s="805" t="e">
        <f aca="false">IF('graph (2)'!$E$2=0,20,IF(SUM(K311+L311=0),NA(),0.25))</f>
        <v>#REF!</v>
      </c>
      <c r="D311" s="321" t="e">
        <f aca="false">IF('graph (2)'!$E$2=0,20,IF(AND(B311&lt;'graph (2)'!$E$10+'graph (2)'!$E$32,B311&gt;'graph (2)'!$E$10-'graph (2)'!$E$32),0.25,NA()))</f>
        <v>#REF!</v>
      </c>
      <c r="K311" s="806" t="e">
        <f aca="false">IF('graph (2)'!$E$20=0,0,IF('graph (2)'!$E$2=0,20,IF(AND(B311&lt;'graph (2)'!$E$20+'graph (2)'!$E$32,B311&gt;'graph (2)'!$E$20-'graph (2)'!$E$32),0.25,0)))</f>
        <v>#REF!</v>
      </c>
      <c r="L311" s="806" t="e">
        <f aca="false">IF('graph (2)'!$E$22=0,0,IF('graph (2)'!$E$2=0,20,IF(AND(B311&gt;'graph (2)'!$E$22-'graph (2)'!$E$32,B311&lt;'graph (2)'!$E$22+'graph (2)'!$E$32),0.25,0)))</f>
        <v>#REF!</v>
      </c>
    </row>
    <row r="312" customFormat="false" ht="12.75" hidden="false" customHeight="false" outlineLevel="0" collapsed="false">
      <c r="B312" s="735" t="e">
        <f aca="false">IF('graph (2)'!$E$2=0,"",B311+'graph (2)'!$E$32)</f>
        <v>#REF!</v>
      </c>
      <c r="C312" s="805" t="e">
        <f aca="false">IF('graph (2)'!$E$2=0,20,IF(SUM(K312+L312=0),NA(),0.25))</f>
        <v>#REF!</v>
      </c>
      <c r="D312" s="321" t="e">
        <f aca="false">IF('graph (2)'!$E$2=0,20,IF(AND(B312&lt;'graph (2)'!$E$10+'graph (2)'!$E$32,B312&gt;'graph (2)'!$E$10-'graph (2)'!$E$32),0.25,NA()))</f>
        <v>#REF!</v>
      </c>
      <c r="K312" s="806" t="e">
        <f aca="false">IF('graph (2)'!$E$20=0,0,IF('graph (2)'!$E$2=0,20,IF(AND(B312&lt;'graph (2)'!$E$20+'graph (2)'!$E$32,B312&gt;'graph (2)'!$E$20-'graph (2)'!$E$32),0.25,0)))</f>
        <v>#REF!</v>
      </c>
      <c r="L312" s="806" t="e">
        <f aca="false">IF('graph (2)'!$E$22=0,0,IF('graph (2)'!$E$2=0,20,IF(AND(B312&gt;'graph (2)'!$E$22-'graph (2)'!$E$32,B312&lt;'graph (2)'!$E$22+'graph (2)'!$E$32),0.25,0)))</f>
        <v>#REF!</v>
      </c>
    </row>
    <row r="313" customFormat="false" ht="12.75" hidden="false" customHeight="false" outlineLevel="0" collapsed="false">
      <c r="B313" s="735" t="e">
        <f aca="false">IF('graph (2)'!$E$2=0,"",B312+'graph (2)'!$E$32)</f>
        <v>#REF!</v>
      </c>
      <c r="C313" s="805" t="e">
        <f aca="false">IF('graph (2)'!$E$2=0,20,IF(SUM(K313+L313=0),NA(),0.25))</f>
        <v>#REF!</v>
      </c>
      <c r="D313" s="321" t="e">
        <f aca="false">IF('graph (2)'!$E$2=0,20,IF(AND(B313&lt;'graph (2)'!$E$10+'graph (2)'!$E$32,B313&gt;'graph (2)'!$E$10-'graph (2)'!$E$32),0.25,NA()))</f>
        <v>#REF!</v>
      </c>
      <c r="K313" s="806" t="e">
        <f aca="false">IF('graph (2)'!$E$20=0,0,IF('graph (2)'!$E$2=0,20,IF(AND(B313&lt;'graph (2)'!$E$20+'graph (2)'!$E$32,B313&gt;'graph (2)'!$E$20-'graph (2)'!$E$32),0.25,0)))</f>
        <v>#REF!</v>
      </c>
      <c r="L313" s="806" t="e">
        <f aca="false">IF('graph (2)'!$E$22=0,0,IF('graph (2)'!$E$2=0,20,IF(AND(B313&gt;'graph (2)'!$E$22-'graph (2)'!$E$32,B313&lt;'graph (2)'!$E$22+'graph (2)'!$E$32),0.25,0)))</f>
        <v>#REF!</v>
      </c>
    </row>
    <row r="314" customFormat="false" ht="12.75" hidden="false" customHeight="false" outlineLevel="0" collapsed="false">
      <c r="B314" s="735" t="e">
        <f aca="false">IF('graph (2)'!$E$2=0,"",B313+'graph (2)'!$E$32)</f>
        <v>#REF!</v>
      </c>
      <c r="C314" s="805" t="e">
        <f aca="false">IF('graph (2)'!$E$2=0,20,IF(SUM(K314+L314=0),NA(),0.25))</f>
        <v>#REF!</v>
      </c>
      <c r="D314" s="321" t="e">
        <f aca="false">IF('graph (2)'!$E$2=0,20,IF(AND(B314&lt;'graph (2)'!$E$10+'graph (2)'!$E$32,B314&gt;'graph (2)'!$E$10-'graph (2)'!$E$32),0.25,NA()))</f>
        <v>#REF!</v>
      </c>
      <c r="K314" s="806" t="e">
        <f aca="false">IF('graph (2)'!$E$20=0,0,IF('graph (2)'!$E$2=0,20,IF(AND(B314&lt;'graph (2)'!$E$20+'graph (2)'!$E$32,B314&gt;'graph (2)'!$E$20-'graph (2)'!$E$32),0.25,0)))</f>
        <v>#REF!</v>
      </c>
      <c r="L314" s="806" t="e">
        <f aca="false">IF('graph (2)'!$E$22=0,0,IF('graph (2)'!$E$2=0,20,IF(AND(B314&gt;'graph (2)'!$E$22-'graph (2)'!$E$32,B314&lt;'graph (2)'!$E$22+'graph (2)'!$E$32),0.25,0)))</f>
        <v>#REF!</v>
      </c>
    </row>
    <row r="315" customFormat="false" ht="12.75" hidden="false" customHeight="false" outlineLevel="0" collapsed="false">
      <c r="B315" s="735" t="e">
        <f aca="false">IF('graph (2)'!$E$2=0,"",B314+'graph (2)'!$E$32)</f>
        <v>#REF!</v>
      </c>
      <c r="C315" s="805" t="e">
        <f aca="false">IF('graph (2)'!$E$2=0,20,IF(SUM(K315+L315=0),NA(),0.25))</f>
        <v>#REF!</v>
      </c>
      <c r="D315" s="321" t="e">
        <f aca="false">IF('graph (2)'!$E$2=0,20,IF(AND(B315&lt;'graph (2)'!$E$10+'graph (2)'!$E$32,B315&gt;'graph (2)'!$E$10-'graph (2)'!$E$32),0.25,NA()))</f>
        <v>#REF!</v>
      </c>
      <c r="K315" s="806" t="e">
        <f aca="false">IF('graph (2)'!$E$20=0,0,IF('graph (2)'!$E$2=0,20,IF(AND(B315&lt;'graph (2)'!$E$20+'graph (2)'!$E$32,B315&gt;'graph (2)'!$E$20-'graph (2)'!$E$32),0.25,0)))</f>
        <v>#REF!</v>
      </c>
      <c r="L315" s="806" t="e">
        <f aca="false">IF('graph (2)'!$E$22=0,0,IF('graph (2)'!$E$2=0,20,IF(AND(B315&gt;'graph (2)'!$E$22-'graph (2)'!$E$32,B315&lt;'graph (2)'!$E$22+'graph (2)'!$E$32),0.25,0)))</f>
        <v>#REF!</v>
      </c>
    </row>
    <row r="316" customFormat="false" ht="12.75" hidden="false" customHeight="false" outlineLevel="0" collapsed="false">
      <c r="B316" s="735" t="e">
        <f aca="false">IF('graph (2)'!$E$2=0,"",B315+'graph (2)'!$E$32)</f>
        <v>#REF!</v>
      </c>
      <c r="C316" s="805" t="e">
        <f aca="false">IF('graph (2)'!$E$2=0,20,IF(SUM(K316+L316=0),NA(),0.25))</f>
        <v>#REF!</v>
      </c>
      <c r="D316" s="321" t="e">
        <f aca="false">IF('graph (2)'!$E$2=0,20,IF(AND(B316&lt;'graph (2)'!$E$10+'graph (2)'!$E$32,B316&gt;'graph (2)'!$E$10-'graph (2)'!$E$32),0.25,NA()))</f>
        <v>#REF!</v>
      </c>
      <c r="K316" s="806" t="e">
        <f aca="false">IF('graph (2)'!$E$20=0,0,IF('graph (2)'!$E$2=0,20,IF(AND(B316&lt;'graph (2)'!$E$20+'graph (2)'!$E$32,B316&gt;'graph (2)'!$E$20-'graph (2)'!$E$32),0.25,0)))</f>
        <v>#REF!</v>
      </c>
      <c r="L316" s="806" t="e">
        <f aca="false">IF('graph (2)'!$E$22=0,0,IF('graph (2)'!$E$2=0,20,IF(AND(B316&gt;'graph (2)'!$E$22-'graph (2)'!$E$32,B316&lt;'graph (2)'!$E$22+'graph (2)'!$E$32),0.25,0)))</f>
        <v>#REF!</v>
      </c>
    </row>
    <row r="317" customFormat="false" ht="12.75" hidden="false" customHeight="false" outlineLevel="0" collapsed="false">
      <c r="B317" s="735" t="e">
        <f aca="false">IF('graph (2)'!$E$2=0,"",B316+'graph (2)'!$E$32)</f>
        <v>#REF!</v>
      </c>
      <c r="C317" s="805" t="e">
        <f aca="false">IF('graph (2)'!$E$2=0,20,IF(SUM(K317+L317=0),NA(),0.25))</f>
        <v>#REF!</v>
      </c>
      <c r="D317" s="321" t="e">
        <f aca="false">IF('graph (2)'!$E$2=0,20,IF(AND(B317&lt;'graph (2)'!$E$10+'graph (2)'!$E$32,B317&gt;'graph (2)'!$E$10-'graph (2)'!$E$32),0.25,NA()))</f>
        <v>#REF!</v>
      </c>
      <c r="K317" s="806" t="e">
        <f aca="false">IF('graph (2)'!$E$20=0,0,IF('graph (2)'!$E$2=0,20,IF(AND(B317&lt;'graph (2)'!$E$20+'graph (2)'!$E$32,B317&gt;'graph (2)'!$E$20-'graph (2)'!$E$32),0.25,0)))</f>
        <v>#REF!</v>
      </c>
      <c r="L317" s="806" t="e">
        <f aca="false">IF('graph (2)'!$E$22=0,0,IF('graph (2)'!$E$2=0,20,IF(AND(B317&gt;'graph (2)'!$E$22-'graph (2)'!$E$32,B317&lt;'graph (2)'!$E$22+'graph (2)'!$E$32),0.25,0)))</f>
        <v>#REF!</v>
      </c>
    </row>
    <row r="318" customFormat="false" ht="12.75" hidden="false" customHeight="false" outlineLevel="0" collapsed="false">
      <c r="B318" s="735" t="e">
        <f aca="false">IF('graph (2)'!$E$2=0,"",B317+'graph (2)'!$E$32)</f>
        <v>#REF!</v>
      </c>
      <c r="C318" s="805" t="e">
        <f aca="false">IF('graph (2)'!$E$2=0,20,IF(SUM(K318+L318=0),NA(),0.25))</f>
        <v>#REF!</v>
      </c>
      <c r="D318" s="321" t="e">
        <f aca="false">IF('graph (2)'!$E$2=0,20,IF(AND(B318&lt;'graph (2)'!$E$10+'graph (2)'!$E$32,B318&gt;'graph (2)'!$E$10-'graph (2)'!$E$32),0.25,NA()))</f>
        <v>#REF!</v>
      </c>
      <c r="K318" s="806" t="e">
        <f aca="false">IF('graph (2)'!$E$20=0,0,IF('graph (2)'!$E$2=0,20,IF(AND(B318&lt;'graph (2)'!$E$20+'graph (2)'!$E$32,B318&gt;'graph (2)'!$E$20-'graph (2)'!$E$32),0.25,0)))</f>
        <v>#REF!</v>
      </c>
      <c r="L318" s="806" t="e">
        <f aca="false">IF('graph (2)'!$E$22=0,0,IF('graph (2)'!$E$2=0,20,IF(AND(B318&gt;'graph (2)'!$E$22-'graph (2)'!$E$32,B318&lt;'graph (2)'!$E$22+'graph (2)'!$E$32),0.25,0)))</f>
        <v>#REF!</v>
      </c>
    </row>
    <row r="319" customFormat="false" ht="12.75" hidden="false" customHeight="false" outlineLevel="0" collapsed="false">
      <c r="B319" s="735" t="e">
        <f aca="false">IF('graph (2)'!$E$2=0,"",B318+'graph (2)'!$E$32)</f>
        <v>#REF!</v>
      </c>
      <c r="C319" s="805" t="e">
        <f aca="false">IF('graph (2)'!$E$2=0,20,IF(SUM(K319+L319=0),NA(),0.25))</f>
        <v>#REF!</v>
      </c>
      <c r="D319" s="321" t="e">
        <f aca="false">IF('graph (2)'!$E$2=0,20,IF(AND(B319&lt;'graph (2)'!$E$10+'graph (2)'!$E$32,B319&gt;'graph (2)'!$E$10-'graph (2)'!$E$32),0.25,NA()))</f>
        <v>#REF!</v>
      </c>
      <c r="K319" s="806" t="e">
        <f aca="false">IF('graph (2)'!$E$20=0,0,IF('graph (2)'!$E$2=0,20,IF(AND(B319&lt;'graph (2)'!$E$20+'graph (2)'!$E$32,B319&gt;'graph (2)'!$E$20-'graph (2)'!$E$32),0.25,0)))</f>
        <v>#REF!</v>
      </c>
      <c r="L319" s="806" t="e">
        <f aca="false">IF('graph (2)'!$E$22=0,0,IF('graph (2)'!$E$2=0,20,IF(AND(B319&gt;'graph (2)'!$E$22-'graph (2)'!$E$32,B319&lt;'graph (2)'!$E$22+'graph (2)'!$E$32),0.25,0)))</f>
        <v>#REF!</v>
      </c>
    </row>
    <row r="320" customFormat="false" ht="12.75" hidden="false" customHeight="false" outlineLevel="0" collapsed="false">
      <c r="B320" s="735" t="e">
        <f aca="false">IF('graph (2)'!$E$2=0,"",B319+'graph (2)'!$E$32)</f>
        <v>#REF!</v>
      </c>
      <c r="C320" s="805" t="e">
        <f aca="false">IF('graph (2)'!$E$2=0,20,IF(SUM(K320+L320=0),NA(),0.25))</f>
        <v>#REF!</v>
      </c>
      <c r="D320" s="321" t="e">
        <f aca="false">IF('graph (2)'!$E$2=0,20,IF(AND(B320&lt;'graph (2)'!$E$10+'graph (2)'!$E$32,B320&gt;'graph (2)'!$E$10-'graph (2)'!$E$32),0.25,NA()))</f>
        <v>#REF!</v>
      </c>
      <c r="K320" s="806" t="e">
        <f aca="false">IF('graph (2)'!$E$20=0,0,IF('graph (2)'!$E$2=0,20,IF(AND(B320&lt;'graph (2)'!$E$20+'graph (2)'!$E$32,B320&gt;'graph (2)'!$E$20-'graph (2)'!$E$32),0.25,0)))</f>
        <v>#REF!</v>
      </c>
      <c r="L320" s="806" t="e">
        <f aca="false">IF('graph (2)'!$E$22=0,0,IF('graph (2)'!$E$2=0,20,IF(AND(B320&gt;'graph (2)'!$E$22-'graph (2)'!$E$32,B320&lt;'graph (2)'!$E$22+'graph (2)'!$E$32),0.25,0)))</f>
        <v>#REF!</v>
      </c>
    </row>
    <row r="321" customFormat="false" ht="12.75" hidden="false" customHeight="false" outlineLevel="0" collapsed="false">
      <c r="B321" s="735" t="e">
        <f aca="false">IF('graph (2)'!$E$2=0,"",B320+'graph (2)'!$E$32)</f>
        <v>#REF!</v>
      </c>
      <c r="C321" s="805" t="e">
        <f aca="false">IF('graph (2)'!$E$2=0,20,IF(SUM(K321+L321=0),NA(),0.25))</f>
        <v>#REF!</v>
      </c>
      <c r="D321" s="321" t="e">
        <f aca="false">IF('graph (2)'!$E$2=0,20,IF(AND(B321&lt;'graph (2)'!$E$10+'graph (2)'!$E$32,B321&gt;'graph (2)'!$E$10-'graph (2)'!$E$32),0.25,NA()))</f>
        <v>#REF!</v>
      </c>
      <c r="K321" s="806" t="e">
        <f aca="false">IF('graph (2)'!$E$20=0,0,IF('graph (2)'!$E$2=0,20,IF(AND(B321&lt;'graph (2)'!$E$20+'graph (2)'!$E$32,B321&gt;'graph (2)'!$E$20-'graph (2)'!$E$32),0.25,0)))</f>
        <v>#REF!</v>
      </c>
      <c r="L321" s="806" t="e">
        <f aca="false">IF('graph (2)'!$E$22=0,0,IF('graph (2)'!$E$2=0,20,IF(AND(B321&gt;'graph (2)'!$E$22-'graph (2)'!$E$32,B321&lt;'graph (2)'!$E$22+'graph (2)'!$E$32),0.25,0)))</f>
        <v>#REF!</v>
      </c>
    </row>
    <row r="322" customFormat="false" ht="12.75" hidden="false" customHeight="false" outlineLevel="0" collapsed="false">
      <c r="B322" s="735" t="e">
        <f aca="false">IF('graph (2)'!$E$2=0,"",B321+'graph (2)'!$E$32)</f>
        <v>#REF!</v>
      </c>
      <c r="C322" s="805" t="e">
        <f aca="false">IF('graph (2)'!$E$2=0,20,IF(SUM(K322+L322=0),NA(),0.25))</f>
        <v>#REF!</v>
      </c>
      <c r="D322" s="321" t="e">
        <f aca="false">IF('graph (2)'!$E$2=0,20,IF(AND(B322&lt;'graph (2)'!$E$10+'graph (2)'!$E$32,B322&gt;'graph (2)'!$E$10-'graph (2)'!$E$32),0.25,NA()))</f>
        <v>#REF!</v>
      </c>
      <c r="K322" s="806" t="e">
        <f aca="false">IF('graph (2)'!$E$20=0,0,IF('graph (2)'!$E$2=0,20,IF(AND(B322&lt;'graph (2)'!$E$20+'graph (2)'!$E$32,B322&gt;'graph (2)'!$E$20-'graph (2)'!$E$32),0.25,0)))</f>
        <v>#REF!</v>
      </c>
      <c r="L322" s="806" t="e">
        <f aca="false">IF('graph (2)'!$E$22=0,0,IF('graph (2)'!$E$2=0,20,IF(AND(B322&gt;'graph (2)'!$E$22-'graph (2)'!$E$32,B322&lt;'graph (2)'!$E$22+'graph (2)'!$E$32),0.25,0)))</f>
        <v>#REF!</v>
      </c>
    </row>
    <row r="323" customFormat="false" ht="12.75" hidden="false" customHeight="false" outlineLevel="0" collapsed="false">
      <c r="B323" s="735" t="e">
        <f aca="false">IF('graph (2)'!$E$2=0,"",B322+'graph (2)'!$E$32)</f>
        <v>#REF!</v>
      </c>
      <c r="C323" s="805" t="e">
        <f aca="false">IF('graph (2)'!$E$2=0,20,IF(SUM(K323+L323=0),NA(),0.25))</f>
        <v>#REF!</v>
      </c>
      <c r="D323" s="321" t="e">
        <f aca="false">IF('graph (2)'!$E$2=0,20,IF(AND(B323&lt;'graph (2)'!$E$10+'graph (2)'!$E$32,B323&gt;'graph (2)'!$E$10-'graph (2)'!$E$32),0.25,NA()))</f>
        <v>#REF!</v>
      </c>
      <c r="K323" s="806" t="e">
        <f aca="false">IF('graph (2)'!$E$20=0,0,IF('graph (2)'!$E$2=0,20,IF(AND(B323&lt;'graph (2)'!$E$20+'graph (2)'!$E$32,B323&gt;'graph (2)'!$E$20-'graph (2)'!$E$32),0.25,0)))</f>
        <v>#REF!</v>
      </c>
      <c r="L323" s="806" t="e">
        <f aca="false">IF('graph (2)'!$E$22=0,0,IF('graph (2)'!$E$2=0,20,IF(AND(B323&gt;'graph (2)'!$E$22-'graph (2)'!$E$32,B323&lt;'graph (2)'!$E$22+'graph (2)'!$E$32),0.25,0)))</f>
        <v>#REF!</v>
      </c>
    </row>
    <row r="324" customFormat="false" ht="12.75" hidden="false" customHeight="false" outlineLevel="0" collapsed="false">
      <c r="B324" s="735" t="e">
        <f aca="false">IF('graph (2)'!$E$2=0,"",B323+'graph (2)'!$E$32)</f>
        <v>#REF!</v>
      </c>
      <c r="C324" s="805" t="e">
        <f aca="false">IF('graph (2)'!$E$2=0,20,IF(SUM(K324+L324=0),NA(),0.25))</f>
        <v>#REF!</v>
      </c>
      <c r="D324" s="321" t="e">
        <f aca="false">IF('graph (2)'!$E$2=0,20,IF(AND(B324&lt;'graph (2)'!$E$10+'graph (2)'!$E$32,B324&gt;'graph (2)'!$E$10-'graph (2)'!$E$32),0.25,NA()))</f>
        <v>#REF!</v>
      </c>
      <c r="K324" s="806" t="e">
        <f aca="false">IF('graph (2)'!$E$20=0,0,IF('graph (2)'!$E$2=0,20,IF(AND(B324&lt;'graph (2)'!$E$20+'graph (2)'!$E$32,B324&gt;'graph (2)'!$E$20-'graph (2)'!$E$32),0.25,0)))</f>
        <v>#REF!</v>
      </c>
      <c r="L324" s="806" t="e">
        <f aca="false">IF('graph (2)'!$E$22=0,0,IF('graph (2)'!$E$2=0,20,IF(AND(B324&gt;'graph (2)'!$E$22-'graph (2)'!$E$32,B324&lt;'graph (2)'!$E$22+'graph (2)'!$E$32),0.25,0)))</f>
        <v>#REF!</v>
      </c>
    </row>
    <row r="325" customFormat="false" ht="12.75" hidden="false" customHeight="false" outlineLevel="0" collapsed="false">
      <c r="B325" s="735" t="e">
        <f aca="false">IF('graph (2)'!$E$2=0,"",B324+'graph (2)'!$E$32)</f>
        <v>#REF!</v>
      </c>
      <c r="C325" s="805" t="e">
        <f aca="false">IF('graph (2)'!$E$2=0,20,IF(SUM(K325+L325=0),NA(),0.25))</f>
        <v>#REF!</v>
      </c>
      <c r="D325" s="321" t="e">
        <f aca="false">IF('graph (2)'!$E$2=0,20,IF(AND(B325&lt;'graph (2)'!$E$10+'graph (2)'!$E$32,B325&gt;'graph (2)'!$E$10-'graph (2)'!$E$32),0.25,NA()))</f>
        <v>#REF!</v>
      </c>
      <c r="K325" s="806" t="e">
        <f aca="false">IF('graph (2)'!$E$20=0,0,IF('graph (2)'!$E$2=0,20,IF(AND(B325&lt;'graph (2)'!$E$20+'graph (2)'!$E$32,B325&gt;'graph (2)'!$E$20-'graph (2)'!$E$32),0.25,0)))</f>
        <v>#REF!</v>
      </c>
      <c r="L325" s="806" t="e">
        <f aca="false">IF('graph (2)'!$E$22=0,0,IF('graph (2)'!$E$2=0,20,IF(AND(B325&gt;'graph (2)'!$E$22-'graph (2)'!$E$32,B325&lt;'graph (2)'!$E$22+'graph (2)'!$E$32),0.25,0)))</f>
        <v>#REF!</v>
      </c>
    </row>
    <row r="326" customFormat="false" ht="12.75" hidden="false" customHeight="false" outlineLevel="0" collapsed="false">
      <c r="B326" s="735" t="e">
        <f aca="false">IF('graph (2)'!$E$2=0,"",B325+'graph (2)'!$E$32)</f>
        <v>#REF!</v>
      </c>
      <c r="C326" s="805" t="e">
        <f aca="false">IF('graph (2)'!$E$2=0,20,IF(SUM(K326+L326=0),NA(),0.25))</f>
        <v>#REF!</v>
      </c>
      <c r="D326" s="321" t="e">
        <f aca="false">IF('graph (2)'!$E$2=0,20,IF(AND(B326&lt;'graph (2)'!$E$10+'graph (2)'!$E$32,B326&gt;'graph (2)'!$E$10-'graph (2)'!$E$32),0.25,NA()))</f>
        <v>#REF!</v>
      </c>
      <c r="K326" s="806" t="e">
        <f aca="false">IF('graph (2)'!$E$20=0,0,IF('graph (2)'!$E$2=0,20,IF(AND(B326&lt;'graph (2)'!$E$20+'graph (2)'!$E$32,B326&gt;'graph (2)'!$E$20-'graph (2)'!$E$32),0.25,0)))</f>
        <v>#REF!</v>
      </c>
      <c r="L326" s="806" t="e">
        <f aca="false">IF('graph (2)'!$E$22=0,0,IF('graph (2)'!$E$2=0,20,IF(AND(B326&gt;'graph (2)'!$E$22-'graph (2)'!$E$32,B326&lt;'graph (2)'!$E$22+'graph (2)'!$E$32),0.25,0)))</f>
        <v>#REF!</v>
      </c>
    </row>
    <row r="327" customFormat="false" ht="12.75" hidden="false" customHeight="false" outlineLevel="0" collapsed="false">
      <c r="B327" s="735" t="e">
        <f aca="false">IF('graph (2)'!$E$2=0,"",B326+'graph (2)'!$E$32)</f>
        <v>#REF!</v>
      </c>
      <c r="C327" s="805" t="e">
        <f aca="false">IF('graph (2)'!$E$2=0,20,IF(SUM(K327+L327=0),NA(),0.25))</f>
        <v>#REF!</v>
      </c>
      <c r="D327" s="321" t="e">
        <f aca="false">IF('graph (2)'!$E$2=0,20,IF(AND(B327&lt;'graph (2)'!$E$10+'graph (2)'!$E$32,B327&gt;'graph (2)'!$E$10-'graph (2)'!$E$32),0.25,NA()))</f>
        <v>#REF!</v>
      </c>
      <c r="K327" s="806" t="e">
        <f aca="false">IF('graph (2)'!$E$20=0,0,IF('graph (2)'!$E$2=0,20,IF(AND(B327&lt;'graph (2)'!$E$20+'graph (2)'!$E$32,B327&gt;'graph (2)'!$E$20-'graph (2)'!$E$32),0.25,0)))</f>
        <v>#REF!</v>
      </c>
      <c r="L327" s="806" t="e">
        <f aca="false">IF('graph (2)'!$E$22=0,0,IF('graph (2)'!$E$2=0,20,IF(AND(B327&gt;'graph (2)'!$E$22-'graph (2)'!$E$32,B327&lt;'graph (2)'!$E$22+'graph (2)'!$E$32),0.25,0)))</f>
        <v>#REF!</v>
      </c>
    </row>
    <row r="328" customFormat="false" ht="12.75" hidden="false" customHeight="false" outlineLevel="0" collapsed="false">
      <c r="B328" s="735" t="e">
        <f aca="false">IF('graph (2)'!$E$2=0,"",B327+'graph (2)'!$E$32)</f>
        <v>#REF!</v>
      </c>
      <c r="C328" s="805" t="e">
        <f aca="false">IF('graph (2)'!$E$2=0,20,IF(SUM(K328+L328=0),NA(),0.25))</f>
        <v>#REF!</v>
      </c>
      <c r="D328" s="321" t="e">
        <f aca="false">IF('graph (2)'!$E$2=0,20,IF(AND(B328&lt;'graph (2)'!$E$10+'graph (2)'!$E$32,B328&gt;'graph (2)'!$E$10-'graph (2)'!$E$32),0.25,NA()))</f>
        <v>#REF!</v>
      </c>
      <c r="K328" s="806" t="e">
        <f aca="false">IF('graph (2)'!$E$20=0,0,IF('graph (2)'!$E$2=0,20,IF(AND(B328&lt;'graph (2)'!$E$20+'graph (2)'!$E$32,B328&gt;'graph (2)'!$E$20-'graph (2)'!$E$32),0.25,0)))</f>
        <v>#REF!</v>
      </c>
      <c r="L328" s="806" t="e">
        <f aca="false">IF('graph (2)'!$E$22=0,0,IF('graph (2)'!$E$2=0,20,IF(AND(B328&gt;'graph (2)'!$E$22-'graph (2)'!$E$32,B328&lt;'graph (2)'!$E$22+'graph (2)'!$E$32),0.25,0)))</f>
        <v>#REF!</v>
      </c>
    </row>
    <row r="329" customFormat="false" ht="12.75" hidden="false" customHeight="false" outlineLevel="0" collapsed="false">
      <c r="B329" s="735" t="e">
        <f aca="false">IF('graph (2)'!$E$2=0,"",B328+'graph (2)'!$E$32)</f>
        <v>#REF!</v>
      </c>
      <c r="C329" s="805" t="e">
        <f aca="false">IF('graph (2)'!$E$2=0,20,IF(SUM(K329+L329=0),NA(),0.25))</f>
        <v>#REF!</v>
      </c>
      <c r="D329" s="321" t="e">
        <f aca="false">IF('graph (2)'!$E$2=0,20,IF(AND(B329&lt;'graph (2)'!$E$10+'graph (2)'!$E$32,B329&gt;'graph (2)'!$E$10-'graph (2)'!$E$32),0.25,NA()))</f>
        <v>#REF!</v>
      </c>
      <c r="K329" s="806" t="e">
        <f aca="false">IF('graph (2)'!$E$20=0,0,IF('graph (2)'!$E$2=0,20,IF(AND(B329&lt;'graph (2)'!$E$20+'graph (2)'!$E$32,B329&gt;'graph (2)'!$E$20-'graph (2)'!$E$32),0.25,0)))</f>
        <v>#REF!</v>
      </c>
      <c r="L329" s="806" t="e">
        <f aca="false">IF('graph (2)'!$E$22=0,0,IF('graph (2)'!$E$2=0,20,IF(AND(B329&gt;'graph (2)'!$E$22-'graph (2)'!$E$32,B329&lt;'graph (2)'!$E$22+'graph (2)'!$E$32),0.25,0)))</f>
        <v>#REF!</v>
      </c>
    </row>
    <row r="330" customFormat="false" ht="12.75" hidden="false" customHeight="false" outlineLevel="0" collapsed="false">
      <c r="B330" s="735" t="e">
        <f aca="false">IF('graph (2)'!$E$2=0,"",B329+'graph (2)'!$E$32)</f>
        <v>#REF!</v>
      </c>
      <c r="C330" s="805" t="e">
        <f aca="false">IF('graph (2)'!$E$2=0,20,IF(SUM(K330+L330=0),NA(),0.25))</f>
        <v>#REF!</v>
      </c>
      <c r="D330" s="321" t="e">
        <f aca="false">IF('graph (2)'!$E$2=0,20,IF(AND(B330&lt;'graph (2)'!$E$10+'graph (2)'!$E$32,B330&gt;'graph (2)'!$E$10-'graph (2)'!$E$32),0.25,NA()))</f>
        <v>#REF!</v>
      </c>
      <c r="K330" s="806" t="e">
        <f aca="false">IF('graph (2)'!$E$20=0,0,IF('graph (2)'!$E$2=0,20,IF(AND(B330&lt;'graph (2)'!$E$20+'graph (2)'!$E$32,B330&gt;'graph (2)'!$E$20-'graph (2)'!$E$32),0.25,0)))</f>
        <v>#REF!</v>
      </c>
      <c r="L330" s="806" t="e">
        <f aca="false">IF('graph (2)'!$E$22=0,0,IF('graph (2)'!$E$2=0,20,IF(AND(B330&gt;'graph (2)'!$E$22-'graph (2)'!$E$32,B330&lt;'graph (2)'!$E$22+'graph (2)'!$E$32),0.25,0)))</f>
        <v>#REF!</v>
      </c>
    </row>
    <row r="331" customFormat="false" ht="12.75" hidden="false" customHeight="false" outlineLevel="0" collapsed="false">
      <c r="B331" s="735" t="e">
        <f aca="false">IF('graph (2)'!$E$2=0,"",B330+'graph (2)'!$E$32)</f>
        <v>#REF!</v>
      </c>
      <c r="C331" s="805" t="e">
        <f aca="false">IF('graph (2)'!$E$2=0,20,IF(SUM(K331+L331=0),NA(),0.25))</f>
        <v>#REF!</v>
      </c>
      <c r="D331" s="321" t="e">
        <f aca="false">IF('graph (2)'!$E$2=0,20,IF(AND(B331&lt;'graph (2)'!$E$10+'graph (2)'!$E$32,B331&gt;'graph (2)'!$E$10-'graph (2)'!$E$32),0.25,NA()))</f>
        <v>#REF!</v>
      </c>
      <c r="K331" s="806" t="e">
        <f aca="false">IF('graph (2)'!$E$20=0,0,IF('graph (2)'!$E$2=0,20,IF(AND(B331&lt;'graph (2)'!$E$20+'graph (2)'!$E$32,B331&gt;'graph (2)'!$E$20-'graph (2)'!$E$32),0.25,0)))</f>
        <v>#REF!</v>
      </c>
      <c r="L331" s="806" t="e">
        <f aca="false">IF('graph (2)'!$E$22=0,0,IF('graph (2)'!$E$2=0,20,IF(AND(B331&gt;'graph (2)'!$E$22-'graph (2)'!$E$32,B331&lt;'graph (2)'!$E$22+'graph (2)'!$E$32),0.25,0)))</f>
        <v>#REF!</v>
      </c>
    </row>
    <row r="332" customFormat="false" ht="12.75" hidden="false" customHeight="false" outlineLevel="0" collapsed="false">
      <c r="B332" s="735" t="e">
        <f aca="false">IF('graph (2)'!$E$2=0,"",B331+'graph (2)'!$E$32)</f>
        <v>#REF!</v>
      </c>
      <c r="C332" s="805" t="e">
        <f aca="false">IF('graph (2)'!$E$2=0,20,IF(SUM(K332+L332=0),NA(),0.25))</f>
        <v>#REF!</v>
      </c>
      <c r="D332" s="321" t="e">
        <f aca="false">IF('graph (2)'!$E$2=0,20,IF(AND(B332&lt;'graph (2)'!$E$10+'graph (2)'!$E$32,B332&gt;'graph (2)'!$E$10-'graph (2)'!$E$32),0.25,NA()))</f>
        <v>#REF!</v>
      </c>
      <c r="K332" s="806" t="e">
        <f aca="false">IF('graph (2)'!$E$20=0,0,IF('graph (2)'!$E$2=0,20,IF(AND(B332&lt;'graph (2)'!$E$20+'graph (2)'!$E$32,B332&gt;'graph (2)'!$E$20-'graph (2)'!$E$32),0.25,0)))</f>
        <v>#REF!</v>
      </c>
      <c r="L332" s="806" t="e">
        <f aca="false">IF('graph (2)'!$E$22=0,0,IF('graph (2)'!$E$2=0,20,IF(AND(B332&gt;'graph (2)'!$E$22-'graph (2)'!$E$32,B332&lt;'graph (2)'!$E$22+'graph (2)'!$E$32),0.25,0)))</f>
        <v>#REF!</v>
      </c>
    </row>
    <row r="333" customFormat="false" ht="12.75" hidden="false" customHeight="false" outlineLevel="0" collapsed="false">
      <c r="B333" s="735" t="e">
        <f aca="false">IF('graph (2)'!$E$2=0,"",B332+'graph (2)'!$E$32)</f>
        <v>#REF!</v>
      </c>
      <c r="C333" s="805" t="e">
        <f aca="false">IF('graph (2)'!$E$2=0,20,IF(SUM(K333+L333=0),NA(),0.25))</f>
        <v>#REF!</v>
      </c>
      <c r="D333" s="321" t="e">
        <f aca="false">IF('graph (2)'!$E$2=0,20,IF(AND(B333&lt;'graph (2)'!$E$10+'graph (2)'!$E$32,B333&gt;'graph (2)'!$E$10-'graph (2)'!$E$32),0.25,NA()))</f>
        <v>#REF!</v>
      </c>
      <c r="K333" s="806" t="e">
        <f aca="false">IF('graph (2)'!$E$20=0,0,IF('graph (2)'!$E$2=0,20,IF(AND(B333&lt;'graph (2)'!$E$20+'graph (2)'!$E$32,B333&gt;'graph (2)'!$E$20-'graph (2)'!$E$32),0.25,0)))</f>
        <v>#REF!</v>
      </c>
      <c r="L333" s="806" t="e">
        <f aca="false">IF('graph (2)'!$E$22=0,0,IF('graph (2)'!$E$2=0,20,IF(AND(B333&gt;'graph (2)'!$E$22-'graph (2)'!$E$32,B333&lt;'graph (2)'!$E$22+'graph (2)'!$E$32),0.25,0)))</f>
        <v>#REF!</v>
      </c>
    </row>
    <row r="334" customFormat="false" ht="12.75" hidden="false" customHeight="false" outlineLevel="0" collapsed="false">
      <c r="B334" s="735" t="e">
        <f aca="false">IF('graph (2)'!$E$2=0,"",B333+'graph (2)'!$E$32)</f>
        <v>#REF!</v>
      </c>
      <c r="C334" s="805" t="e">
        <f aca="false">IF('graph (2)'!$E$2=0,20,IF(SUM(K334+L334=0),NA(),0.25))</f>
        <v>#REF!</v>
      </c>
      <c r="D334" s="321" t="e">
        <f aca="false">IF('graph (2)'!$E$2=0,20,IF(AND(B334&lt;'graph (2)'!$E$10+'graph (2)'!$E$32,B334&gt;'graph (2)'!$E$10-'graph (2)'!$E$32),0.25,NA()))</f>
        <v>#REF!</v>
      </c>
      <c r="K334" s="806" t="e">
        <f aca="false">IF('graph (2)'!$E$20=0,0,IF('graph (2)'!$E$2=0,20,IF(AND(B334&lt;'graph (2)'!$E$20+'graph (2)'!$E$32,B334&gt;'graph (2)'!$E$20-'graph (2)'!$E$32),0.25,0)))</f>
        <v>#REF!</v>
      </c>
      <c r="L334" s="806" t="e">
        <f aca="false">IF('graph (2)'!$E$22=0,0,IF('graph (2)'!$E$2=0,20,IF(AND(B334&gt;'graph (2)'!$E$22-'graph (2)'!$E$32,B334&lt;'graph (2)'!$E$22+'graph (2)'!$E$32),0.25,0)))</f>
        <v>#REF!</v>
      </c>
    </row>
    <row r="335" customFormat="false" ht="12.75" hidden="false" customHeight="false" outlineLevel="0" collapsed="false">
      <c r="B335" s="735" t="e">
        <f aca="false">IF('graph (2)'!$E$2=0,"",B334+'graph (2)'!$E$32)</f>
        <v>#REF!</v>
      </c>
      <c r="C335" s="805" t="e">
        <f aca="false">IF('graph (2)'!$E$2=0,20,IF(SUM(K335+L335=0),NA(),0.25))</f>
        <v>#REF!</v>
      </c>
      <c r="D335" s="321" t="e">
        <f aca="false">IF('graph (2)'!$E$2=0,20,IF(AND(B335&lt;'graph (2)'!$E$10+'graph (2)'!$E$32,B335&gt;'graph (2)'!$E$10-'graph (2)'!$E$32),0.25,NA()))</f>
        <v>#REF!</v>
      </c>
      <c r="K335" s="806" t="e">
        <f aca="false">IF('graph (2)'!$E$20=0,0,IF('graph (2)'!$E$2=0,20,IF(AND(B335&lt;'graph (2)'!$E$20+'graph (2)'!$E$32,B335&gt;'graph (2)'!$E$20-'graph (2)'!$E$32),0.25,0)))</f>
        <v>#REF!</v>
      </c>
      <c r="L335" s="806" t="e">
        <f aca="false">IF('graph (2)'!$E$22=0,0,IF('graph (2)'!$E$2=0,20,IF(AND(B335&gt;'graph (2)'!$E$22-'graph (2)'!$E$32,B335&lt;'graph (2)'!$E$22+'graph (2)'!$E$32),0.25,0)))</f>
        <v>#REF!</v>
      </c>
    </row>
    <row r="336" customFormat="false" ht="12.75" hidden="false" customHeight="false" outlineLevel="0" collapsed="false">
      <c r="B336" s="735" t="e">
        <f aca="false">IF('graph (2)'!$E$2=0,"",B335+'graph (2)'!$E$32)</f>
        <v>#REF!</v>
      </c>
      <c r="C336" s="805" t="e">
        <f aca="false">IF('graph (2)'!$E$2=0,20,IF(SUM(K336+L336=0),NA(),0.25))</f>
        <v>#REF!</v>
      </c>
      <c r="D336" s="321" t="e">
        <f aca="false">IF('graph (2)'!$E$2=0,20,IF(AND(B336&lt;'graph (2)'!$E$10+'graph (2)'!$E$32,B336&gt;'graph (2)'!$E$10-'graph (2)'!$E$32),0.25,NA()))</f>
        <v>#REF!</v>
      </c>
      <c r="K336" s="806" t="e">
        <f aca="false">IF('graph (2)'!$E$20=0,0,IF('graph (2)'!$E$2=0,20,IF(AND(B336&lt;'graph (2)'!$E$20+'graph (2)'!$E$32,B336&gt;'graph (2)'!$E$20-'graph (2)'!$E$32),0.25,0)))</f>
        <v>#REF!</v>
      </c>
      <c r="L336" s="806" t="e">
        <f aca="false">IF('graph (2)'!$E$22=0,0,IF('graph (2)'!$E$2=0,20,IF(AND(B336&gt;'graph (2)'!$E$22-'graph (2)'!$E$32,B336&lt;'graph (2)'!$E$22+'graph (2)'!$E$32),0.25,0)))</f>
        <v>#REF!</v>
      </c>
    </row>
    <row r="337" customFormat="false" ht="12.75" hidden="false" customHeight="false" outlineLevel="0" collapsed="false">
      <c r="B337" s="735" t="e">
        <f aca="false">IF('graph (2)'!$E$2=0,"",B336+'graph (2)'!$E$32)</f>
        <v>#REF!</v>
      </c>
      <c r="C337" s="805" t="e">
        <f aca="false">IF('graph (2)'!$E$2=0,20,IF(SUM(K337+L337=0),NA(),0.25))</f>
        <v>#REF!</v>
      </c>
      <c r="D337" s="321" t="e">
        <f aca="false">IF('graph (2)'!$E$2=0,20,IF(AND(B337&lt;'graph (2)'!$E$10+'graph (2)'!$E$32,B337&gt;'graph (2)'!$E$10-'graph (2)'!$E$32),0.25,NA()))</f>
        <v>#REF!</v>
      </c>
      <c r="K337" s="806" t="e">
        <f aca="false">IF('graph (2)'!$E$20=0,0,IF('graph (2)'!$E$2=0,20,IF(AND(B337&lt;'graph (2)'!$E$20+'graph (2)'!$E$32,B337&gt;'graph (2)'!$E$20-'graph (2)'!$E$32),0.25,0)))</f>
        <v>#REF!</v>
      </c>
      <c r="L337" s="806" t="e">
        <f aca="false">IF('graph (2)'!$E$22=0,0,IF('graph (2)'!$E$2=0,20,IF(AND(B337&gt;'graph (2)'!$E$22-'graph (2)'!$E$32,B337&lt;'graph (2)'!$E$22+'graph (2)'!$E$32),0.25,0)))</f>
        <v>#REF!</v>
      </c>
    </row>
    <row r="338" customFormat="false" ht="12.75" hidden="false" customHeight="false" outlineLevel="0" collapsed="false">
      <c r="B338" s="735" t="e">
        <f aca="false">IF('graph (2)'!$E$2=0,"",B337+'graph (2)'!$E$32)</f>
        <v>#REF!</v>
      </c>
      <c r="C338" s="805" t="e">
        <f aca="false">IF('graph (2)'!$E$2=0,20,IF(SUM(K338+L338=0),NA(),0.25))</f>
        <v>#REF!</v>
      </c>
      <c r="D338" s="321" t="e">
        <f aca="false">IF('graph (2)'!$E$2=0,20,IF(AND(B338&lt;'graph (2)'!$E$10+'graph (2)'!$E$32,B338&gt;'graph (2)'!$E$10-'graph (2)'!$E$32),0.25,NA()))</f>
        <v>#REF!</v>
      </c>
      <c r="K338" s="806" t="e">
        <f aca="false">IF('graph (2)'!$E$20=0,0,IF('graph (2)'!$E$2=0,20,IF(AND(B338&lt;'graph (2)'!$E$20+'graph (2)'!$E$32,B338&gt;'graph (2)'!$E$20-'graph (2)'!$E$32),0.25,0)))</f>
        <v>#REF!</v>
      </c>
      <c r="L338" s="806" t="e">
        <f aca="false">IF('graph (2)'!$E$22=0,0,IF('graph (2)'!$E$2=0,20,IF(AND(B338&gt;'graph (2)'!$E$22-'graph (2)'!$E$32,B338&lt;'graph (2)'!$E$22+'graph (2)'!$E$32),0.25,0)))</f>
        <v>#REF!</v>
      </c>
    </row>
    <row r="339" customFormat="false" ht="12.75" hidden="false" customHeight="false" outlineLevel="0" collapsed="false">
      <c r="B339" s="735" t="e">
        <f aca="false">IF('graph (2)'!$E$2=0,"",B338+'graph (2)'!$E$32)</f>
        <v>#REF!</v>
      </c>
      <c r="C339" s="805" t="e">
        <f aca="false">IF('graph (2)'!$E$2=0,20,IF(SUM(K339+L339=0),NA(),0.25))</f>
        <v>#REF!</v>
      </c>
      <c r="D339" s="321" t="e">
        <f aca="false">IF('graph (2)'!$E$2=0,20,IF(AND(B339&lt;'graph (2)'!$E$10+'graph (2)'!$E$32,B339&gt;'graph (2)'!$E$10-'graph (2)'!$E$32),0.25,NA()))</f>
        <v>#REF!</v>
      </c>
      <c r="K339" s="806" t="e">
        <f aca="false">IF('graph (2)'!$E$20=0,0,IF('graph (2)'!$E$2=0,20,IF(AND(B339&lt;'graph (2)'!$E$20+'graph (2)'!$E$32,B339&gt;'graph (2)'!$E$20-'graph (2)'!$E$32),0.25,0)))</f>
        <v>#REF!</v>
      </c>
      <c r="L339" s="806" t="e">
        <f aca="false">IF('graph (2)'!$E$22=0,0,IF('graph (2)'!$E$2=0,20,IF(AND(B339&gt;'graph (2)'!$E$22-'graph (2)'!$E$32,B339&lt;'graph (2)'!$E$22+'graph (2)'!$E$32),0.25,0)))</f>
        <v>#REF!</v>
      </c>
    </row>
    <row r="340" customFormat="false" ht="12.75" hidden="false" customHeight="false" outlineLevel="0" collapsed="false">
      <c r="B340" s="735" t="e">
        <f aca="false">IF('graph (2)'!$E$2=0,"",B339+'graph (2)'!$E$32)</f>
        <v>#REF!</v>
      </c>
      <c r="C340" s="805" t="e">
        <f aca="false">IF('graph (2)'!$E$2=0,20,IF(SUM(K340+L340=0),NA(),0.25))</f>
        <v>#REF!</v>
      </c>
      <c r="D340" s="321" t="e">
        <f aca="false">IF('graph (2)'!$E$2=0,20,IF(AND(B340&lt;'graph (2)'!$E$10+'graph (2)'!$E$32,B340&gt;'graph (2)'!$E$10-'graph (2)'!$E$32),0.25,NA()))</f>
        <v>#REF!</v>
      </c>
      <c r="K340" s="806" t="e">
        <f aca="false">IF('graph (2)'!$E$20=0,0,IF('graph (2)'!$E$2=0,20,IF(AND(B340&lt;'graph (2)'!$E$20+'graph (2)'!$E$32,B340&gt;'graph (2)'!$E$20-'graph (2)'!$E$32),0.25,0)))</f>
        <v>#REF!</v>
      </c>
      <c r="L340" s="806" t="e">
        <f aca="false">IF('graph (2)'!$E$22=0,0,IF('graph (2)'!$E$2=0,20,IF(AND(B340&gt;'graph (2)'!$E$22-'graph (2)'!$E$32,B340&lt;'graph (2)'!$E$22+'graph (2)'!$E$32),0.25,0)))</f>
        <v>#REF!</v>
      </c>
    </row>
    <row r="341" customFormat="false" ht="12.75" hidden="false" customHeight="false" outlineLevel="0" collapsed="false">
      <c r="B341" s="735" t="e">
        <f aca="false">IF('graph (2)'!$E$2=0,"",B340+'graph (2)'!$E$32)</f>
        <v>#REF!</v>
      </c>
      <c r="C341" s="805" t="e">
        <f aca="false">IF('graph (2)'!$E$2=0,20,IF(SUM(K341+L341=0),NA(),0.25))</f>
        <v>#REF!</v>
      </c>
      <c r="D341" s="321" t="e">
        <f aca="false">IF('graph (2)'!$E$2=0,20,IF(AND(B341&lt;'graph (2)'!$E$10+'graph (2)'!$E$32,B341&gt;'graph (2)'!$E$10-'graph (2)'!$E$32),0.25,NA()))</f>
        <v>#REF!</v>
      </c>
      <c r="K341" s="806" t="e">
        <f aca="false">IF('graph (2)'!$E$20=0,0,IF('graph (2)'!$E$2=0,20,IF(AND(B341&lt;'graph (2)'!$E$20+'graph (2)'!$E$32,B341&gt;'graph (2)'!$E$20-'graph (2)'!$E$32),0.25,0)))</f>
        <v>#REF!</v>
      </c>
      <c r="L341" s="806" t="e">
        <f aca="false">IF('graph (2)'!$E$22=0,0,IF('graph (2)'!$E$2=0,20,IF(AND(B341&gt;'graph (2)'!$E$22-'graph (2)'!$E$32,B341&lt;'graph (2)'!$E$22+'graph (2)'!$E$32),0.25,0)))</f>
        <v>#REF!</v>
      </c>
    </row>
    <row r="342" customFormat="false" ht="12.75" hidden="false" customHeight="false" outlineLevel="0" collapsed="false">
      <c r="B342" s="735" t="e">
        <f aca="false">IF('graph (2)'!$E$2=0,"",B341+'graph (2)'!$E$32)</f>
        <v>#REF!</v>
      </c>
      <c r="C342" s="805" t="e">
        <f aca="false">IF('graph (2)'!$E$2=0,20,IF(SUM(K342+L342=0),NA(),0.25))</f>
        <v>#REF!</v>
      </c>
      <c r="D342" s="321" t="e">
        <f aca="false">IF('graph (2)'!$E$2=0,20,IF(AND(B342&lt;'graph (2)'!$E$10+'graph (2)'!$E$32,B342&gt;'graph (2)'!$E$10-'graph (2)'!$E$32),0.25,NA()))</f>
        <v>#REF!</v>
      </c>
      <c r="K342" s="806" t="e">
        <f aca="false">IF('graph (2)'!$E$20=0,0,IF('graph (2)'!$E$2=0,20,IF(AND(B342&lt;'graph (2)'!$E$20+'graph (2)'!$E$32,B342&gt;'graph (2)'!$E$20-'graph (2)'!$E$32),0.25,0)))</f>
        <v>#REF!</v>
      </c>
      <c r="L342" s="806" t="e">
        <f aca="false">IF('graph (2)'!$E$22=0,0,IF('graph (2)'!$E$2=0,20,IF(AND(B342&gt;'graph (2)'!$E$22-'graph (2)'!$E$32,B342&lt;'graph (2)'!$E$22+'graph (2)'!$E$32),0.25,0)))</f>
        <v>#REF!</v>
      </c>
    </row>
    <row r="343" customFormat="false" ht="12.75" hidden="false" customHeight="false" outlineLevel="0" collapsed="false">
      <c r="B343" s="735" t="e">
        <f aca="false">IF('graph (2)'!$E$2=0,"",B342+'graph (2)'!$E$32)</f>
        <v>#REF!</v>
      </c>
      <c r="C343" s="805" t="e">
        <f aca="false">IF('graph (2)'!$E$2=0,20,IF(SUM(K343+L343=0),NA(),0.25))</f>
        <v>#REF!</v>
      </c>
      <c r="D343" s="321" t="e">
        <f aca="false">IF('graph (2)'!$E$2=0,20,IF(AND(B343&lt;'graph (2)'!$E$10+'graph (2)'!$E$32,B343&gt;'graph (2)'!$E$10-'graph (2)'!$E$32),0.25,NA()))</f>
        <v>#REF!</v>
      </c>
      <c r="K343" s="806" t="e">
        <f aca="false">IF('graph (2)'!$E$20=0,0,IF('graph (2)'!$E$2=0,20,IF(AND(B343&lt;'graph (2)'!$E$20+'graph (2)'!$E$32,B343&gt;'graph (2)'!$E$20-'graph (2)'!$E$32),0.25,0)))</f>
        <v>#REF!</v>
      </c>
      <c r="L343" s="806" t="e">
        <f aca="false">IF('graph (2)'!$E$22=0,0,IF('graph (2)'!$E$2=0,20,IF(AND(B343&gt;'graph (2)'!$E$22-'graph (2)'!$E$32,B343&lt;'graph (2)'!$E$22+'graph (2)'!$E$32),0.25,0)))</f>
        <v>#REF!</v>
      </c>
    </row>
    <row r="344" customFormat="false" ht="12.75" hidden="false" customHeight="false" outlineLevel="0" collapsed="false">
      <c r="B344" s="735" t="e">
        <f aca="false">IF('graph (2)'!$E$2=0,"",B343+'graph (2)'!$E$32)</f>
        <v>#REF!</v>
      </c>
      <c r="C344" s="805" t="e">
        <f aca="false">IF('graph (2)'!$E$2=0,20,IF(SUM(K344+L344=0),NA(),0.25))</f>
        <v>#REF!</v>
      </c>
      <c r="D344" s="321" t="e">
        <f aca="false">IF('graph (2)'!$E$2=0,20,IF(AND(B344&lt;'graph (2)'!$E$10+'graph (2)'!$E$32,B344&gt;'graph (2)'!$E$10-'graph (2)'!$E$32),0.25,NA()))</f>
        <v>#REF!</v>
      </c>
      <c r="K344" s="806" t="e">
        <f aca="false">IF('graph (2)'!$E$20=0,0,IF('graph (2)'!$E$2=0,20,IF(AND(B344&lt;'graph (2)'!$E$20+'graph (2)'!$E$32,B344&gt;'graph (2)'!$E$20-'graph (2)'!$E$32),0.25,0)))</f>
        <v>#REF!</v>
      </c>
      <c r="L344" s="806" t="e">
        <f aca="false">IF('graph (2)'!$E$22=0,0,IF('graph (2)'!$E$2=0,20,IF(AND(B344&gt;'graph (2)'!$E$22-'graph (2)'!$E$32,B344&lt;'graph (2)'!$E$22+'graph (2)'!$E$32),0.25,0)))</f>
        <v>#REF!</v>
      </c>
    </row>
    <row r="345" customFormat="false" ht="12.75" hidden="false" customHeight="false" outlineLevel="0" collapsed="false">
      <c r="B345" s="735" t="e">
        <f aca="false">IF('graph (2)'!$E$2=0,"",B344+'graph (2)'!$E$32)</f>
        <v>#REF!</v>
      </c>
      <c r="C345" s="805" t="e">
        <f aca="false">IF('graph (2)'!$E$2=0,20,IF(SUM(K345+L345=0),NA(),0.25))</f>
        <v>#REF!</v>
      </c>
      <c r="D345" s="321" t="e">
        <f aca="false">IF('graph (2)'!$E$2=0,20,IF(AND(B345&lt;'graph (2)'!$E$10+'graph (2)'!$E$32,B345&gt;'graph (2)'!$E$10-'graph (2)'!$E$32),0.25,NA()))</f>
        <v>#REF!</v>
      </c>
      <c r="K345" s="806" t="e">
        <f aca="false">IF('graph (2)'!$E$20=0,0,IF('graph (2)'!$E$2=0,20,IF(AND(B345&lt;'graph (2)'!$E$20+'graph (2)'!$E$32,B345&gt;'graph (2)'!$E$20-'graph (2)'!$E$32),0.25,0)))</f>
        <v>#REF!</v>
      </c>
      <c r="L345" s="806" t="e">
        <f aca="false">IF('graph (2)'!$E$22=0,0,IF('graph (2)'!$E$2=0,20,IF(AND(B345&gt;'graph (2)'!$E$22-'graph (2)'!$E$32,B345&lt;'graph (2)'!$E$22+'graph (2)'!$E$32),0.25,0)))</f>
        <v>#REF!</v>
      </c>
    </row>
    <row r="346" customFormat="false" ht="12.75" hidden="false" customHeight="false" outlineLevel="0" collapsed="false">
      <c r="B346" s="735" t="e">
        <f aca="false">IF('graph (2)'!$E$2=0,"",B345+'graph (2)'!$E$32)</f>
        <v>#REF!</v>
      </c>
      <c r="C346" s="805" t="e">
        <f aca="false">IF('graph (2)'!$E$2=0,20,IF(SUM(K346+L346=0),NA(),0.25))</f>
        <v>#REF!</v>
      </c>
      <c r="D346" s="321" t="e">
        <f aca="false">IF('graph (2)'!$E$2=0,20,IF(AND(B346&lt;'graph (2)'!$E$10+'graph (2)'!$E$32,B346&gt;'graph (2)'!$E$10-'graph (2)'!$E$32),0.25,NA()))</f>
        <v>#REF!</v>
      </c>
      <c r="K346" s="806" t="e">
        <f aca="false">IF('graph (2)'!$E$20=0,0,IF('graph (2)'!$E$2=0,20,IF(AND(B346&lt;'graph (2)'!$E$20+'graph (2)'!$E$32,B346&gt;'graph (2)'!$E$20-'graph (2)'!$E$32),0.25,0)))</f>
        <v>#REF!</v>
      </c>
      <c r="L346" s="806" t="e">
        <f aca="false">IF('graph (2)'!$E$22=0,0,IF('graph (2)'!$E$2=0,20,IF(AND(B346&gt;'graph (2)'!$E$22-'graph (2)'!$E$32,B346&lt;'graph (2)'!$E$22+'graph (2)'!$E$32),0.25,0)))</f>
        <v>#REF!</v>
      </c>
    </row>
    <row r="347" customFormat="false" ht="12.75" hidden="false" customHeight="false" outlineLevel="0" collapsed="false">
      <c r="B347" s="735" t="e">
        <f aca="false">IF('graph (2)'!$E$2=0,"",B346+'graph (2)'!$E$32)</f>
        <v>#REF!</v>
      </c>
      <c r="C347" s="805" t="e">
        <f aca="false">IF('graph (2)'!$E$2=0,20,IF(SUM(K347+L347=0),NA(),0.25))</f>
        <v>#REF!</v>
      </c>
      <c r="D347" s="321" t="e">
        <f aca="false">IF('graph (2)'!$E$2=0,20,IF(AND(B347&lt;'graph (2)'!$E$10+'graph (2)'!$E$32,B347&gt;'graph (2)'!$E$10-'graph (2)'!$E$32),0.25,NA()))</f>
        <v>#REF!</v>
      </c>
      <c r="K347" s="806" t="e">
        <f aca="false">IF('graph (2)'!$E$20=0,0,IF('graph (2)'!$E$2=0,20,IF(AND(B347&lt;'graph (2)'!$E$20+'graph (2)'!$E$32,B347&gt;'graph (2)'!$E$20-'graph (2)'!$E$32),0.25,0)))</f>
        <v>#REF!</v>
      </c>
      <c r="L347" s="806" t="e">
        <f aca="false">IF('graph (2)'!$E$22=0,0,IF('graph (2)'!$E$2=0,20,IF(AND(B347&gt;'graph (2)'!$E$22-'graph (2)'!$E$32,B347&lt;'graph (2)'!$E$22+'graph (2)'!$E$32),0.25,0)))</f>
        <v>#REF!</v>
      </c>
    </row>
    <row r="348" customFormat="false" ht="12.75" hidden="false" customHeight="false" outlineLevel="0" collapsed="false">
      <c r="B348" s="735" t="e">
        <f aca="false">IF('graph (2)'!$E$2=0,"",B347+'graph (2)'!$E$32)</f>
        <v>#REF!</v>
      </c>
      <c r="C348" s="805" t="e">
        <f aca="false">IF('graph (2)'!$E$2=0,20,IF(SUM(K348+L348=0),NA(),0.25))</f>
        <v>#REF!</v>
      </c>
      <c r="D348" s="321" t="e">
        <f aca="false">IF('graph (2)'!$E$2=0,20,IF(AND(B348&lt;'graph (2)'!$E$10+'graph (2)'!$E$32,B348&gt;'graph (2)'!$E$10-'graph (2)'!$E$32),0.25,NA()))</f>
        <v>#REF!</v>
      </c>
      <c r="K348" s="806" t="e">
        <f aca="false">IF('graph (2)'!$E$20=0,0,IF('graph (2)'!$E$2=0,20,IF(AND(B348&lt;'graph (2)'!$E$20+'graph (2)'!$E$32,B348&gt;'graph (2)'!$E$20-'graph (2)'!$E$32),0.25,0)))</f>
        <v>#REF!</v>
      </c>
      <c r="L348" s="806" t="e">
        <f aca="false">IF('graph (2)'!$E$22=0,0,IF('graph (2)'!$E$2=0,20,IF(AND(B348&gt;'graph (2)'!$E$22-'graph (2)'!$E$32,B348&lt;'graph (2)'!$E$22+'graph (2)'!$E$32),0.25,0)))</f>
        <v>#REF!</v>
      </c>
    </row>
    <row r="349" customFormat="false" ht="12.75" hidden="false" customHeight="false" outlineLevel="0" collapsed="false">
      <c r="B349" s="735" t="e">
        <f aca="false">IF('graph (2)'!$E$2=0,"",B348+'graph (2)'!$E$32)</f>
        <v>#REF!</v>
      </c>
      <c r="C349" s="805" t="e">
        <f aca="false">IF('graph (2)'!$E$2=0,20,IF(SUM(K349+L349=0),NA(),0.25))</f>
        <v>#REF!</v>
      </c>
      <c r="D349" s="321" t="e">
        <f aca="false">IF('graph (2)'!$E$2=0,20,IF(AND(B349&lt;'graph (2)'!$E$10+'graph (2)'!$E$32,B349&gt;'graph (2)'!$E$10-'graph (2)'!$E$32),0.25,NA()))</f>
        <v>#REF!</v>
      </c>
      <c r="K349" s="806" t="e">
        <f aca="false">IF('graph (2)'!$E$20=0,0,IF('graph (2)'!$E$2=0,20,IF(AND(B349&lt;'graph (2)'!$E$20+'graph (2)'!$E$32,B349&gt;'graph (2)'!$E$20-'graph (2)'!$E$32),0.25,0)))</f>
        <v>#REF!</v>
      </c>
      <c r="L349" s="806" t="e">
        <f aca="false">IF('graph (2)'!$E$22=0,0,IF('graph (2)'!$E$2=0,20,IF(AND(B349&gt;'graph (2)'!$E$22-'graph (2)'!$E$32,B349&lt;'graph (2)'!$E$22+'graph (2)'!$E$32),0.25,0)))</f>
        <v>#REF!</v>
      </c>
    </row>
    <row r="350" customFormat="false" ht="12.75" hidden="false" customHeight="false" outlineLevel="0" collapsed="false">
      <c r="B350" s="735" t="e">
        <f aca="false">IF('graph (2)'!$E$2=0,"",B349+'graph (2)'!$E$32)</f>
        <v>#REF!</v>
      </c>
      <c r="C350" s="805" t="e">
        <f aca="false">IF('graph (2)'!$E$2=0,20,IF(SUM(K350+L350=0),NA(),0.25))</f>
        <v>#REF!</v>
      </c>
      <c r="D350" s="321" t="e">
        <f aca="false">IF('graph (2)'!$E$2=0,20,IF(AND(B350&lt;'graph (2)'!$E$10+'graph (2)'!$E$32,B350&gt;'graph (2)'!$E$10-'graph (2)'!$E$32),0.25,NA()))</f>
        <v>#REF!</v>
      </c>
      <c r="K350" s="806" t="e">
        <f aca="false">IF('graph (2)'!$E$20=0,0,IF('graph (2)'!$E$2=0,20,IF(AND(B350&lt;'graph (2)'!$E$20+'graph (2)'!$E$32,B350&gt;'graph (2)'!$E$20-'graph (2)'!$E$32),0.25,0)))</f>
        <v>#REF!</v>
      </c>
      <c r="L350" s="806" t="e">
        <f aca="false">IF('graph (2)'!$E$22=0,0,IF('graph (2)'!$E$2=0,20,IF(AND(B350&gt;'graph (2)'!$E$22-'graph (2)'!$E$32,B350&lt;'graph (2)'!$E$22+'graph (2)'!$E$32),0.25,0)))</f>
        <v>#REF!</v>
      </c>
    </row>
    <row r="351" customFormat="false" ht="12.75" hidden="false" customHeight="false" outlineLevel="0" collapsed="false">
      <c r="B351" s="735" t="e">
        <f aca="false">IF('graph (2)'!$E$2=0,"",B350+'graph (2)'!$E$32)</f>
        <v>#REF!</v>
      </c>
      <c r="C351" s="805" t="e">
        <f aca="false">IF('graph (2)'!$E$2=0,20,IF(SUM(K351+L351=0),NA(),0.25))</f>
        <v>#REF!</v>
      </c>
      <c r="D351" s="321" t="e">
        <f aca="false">IF('graph (2)'!$E$2=0,20,IF(AND(B351&lt;'graph (2)'!$E$10+'graph (2)'!$E$32,B351&gt;'graph (2)'!$E$10-'graph (2)'!$E$32),0.25,NA()))</f>
        <v>#REF!</v>
      </c>
      <c r="K351" s="806" t="e">
        <f aca="false">IF('graph (2)'!$E$20=0,0,IF('graph (2)'!$E$2=0,20,IF(AND(B351&lt;'graph (2)'!$E$20+'graph (2)'!$E$32,B351&gt;'graph (2)'!$E$20-'graph (2)'!$E$32),0.25,0)))</f>
        <v>#REF!</v>
      </c>
      <c r="L351" s="806" t="e">
        <f aca="false">IF('graph (2)'!$E$22=0,0,IF('graph (2)'!$E$2=0,20,IF(AND(B351&gt;'graph (2)'!$E$22-'graph (2)'!$E$32,B351&lt;'graph (2)'!$E$22+'graph (2)'!$E$32),0.25,0)))</f>
        <v>#REF!</v>
      </c>
    </row>
    <row r="352" customFormat="false" ht="12.75" hidden="false" customHeight="false" outlineLevel="0" collapsed="false">
      <c r="B352" s="735" t="e">
        <f aca="false">IF('graph (2)'!$E$2=0,"",B351+'graph (2)'!$E$32)</f>
        <v>#REF!</v>
      </c>
      <c r="C352" s="805" t="e">
        <f aca="false">IF('graph (2)'!$E$2=0,20,IF(SUM(K352+L352=0),NA(),0.25))</f>
        <v>#REF!</v>
      </c>
      <c r="D352" s="321" t="e">
        <f aca="false">IF('graph (2)'!$E$2=0,20,IF(AND(B352&lt;'graph (2)'!$E$10+'graph (2)'!$E$32,B352&gt;'graph (2)'!$E$10-'graph (2)'!$E$32),0.25,NA()))</f>
        <v>#REF!</v>
      </c>
      <c r="K352" s="806" t="e">
        <f aca="false">IF('graph (2)'!$E$20=0,0,IF('graph (2)'!$E$2=0,20,IF(AND(B352&lt;'graph (2)'!$E$20+'graph (2)'!$E$32,B352&gt;'graph (2)'!$E$20-'graph (2)'!$E$32),0.25,0)))</f>
        <v>#REF!</v>
      </c>
      <c r="L352" s="806" t="e">
        <f aca="false">IF('graph (2)'!$E$22=0,0,IF('graph (2)'!$E$2=0,20,IF(AND(B352&gt;'graph (2)'!$E$22-'graph (2)'!$E$32,B352&lt;'graph (2)'!$E$22+'graph (2)'!$E$32),0.25,0)))</f>
        <v>#REF!</v>
      </c>
    </row>
    <row r="353" customFormat="false" ht="12.75" hidden="false" customHeight="false" outlineLevel="0" collapsed="false">
      <c r="B353" s="735" t="e">
        <f aca="false">IF('graph (2)'!$E$2=0,"",B352+'graph (2)'!$E$32)</f>
        <v>#REF!</v>
      </c>
      <c r="C353" s="805" t="e">
        <f aca="false">IF('graph (2)'!$E$2=0,20,IF(SUM(K353+L353=0),NA(),0.25))</f>
        <v>#REF!</v>
      </c>
      <c r="D353" s="321" t="e">
        <f aca="false">IF('graph (2)'!$E$2=0,20,IF(AND(B353&lt;'graph (2)'!$E$10+'graph (2)'!$E$32,B353&gt;'graph (2)'!$E$10-'graph (2)'!$E$32),0.25,NA()))</f>
        <v>#REF!</v>
      </c>
      <c r="K353" s="806" t="e">
        <f aca="false">IF('graph (2)'!$E$20=0,0,IF('graph (2)'!$E$2=0,20,IF(AND(B353&lt;'graph (2)'!$E$20+'graph (2)'!$E$32,B353&gt;'graph (2)'!$E$20-'graph (2)'!$E$32),0.25,0)))</f>
        <v>#REF!</v>
      </c>
      <c r="L353" s="806" t="e">
        <f aca="false">IF('graph (2)'!$E$22=0,0,IF('graph (2)'!$E$2=0,20,IF(AND(B353&gt;'graph (2)'!$E$22-'graph (2)'!$E$32,B353&lt;'graph (2)'!$E$22+'graph (2)'!$E$32),0.25,0)))</f>
        <v>#REF!</v>
      </c>
    </row>
    <row r="354" customFormat="false" ht="12.75" hidden="false" customHeight="false" outlineLevel="0" collapsed="false">
      <c r="B354" s="735" t="e">
        <f aca="false">IF('graph (2)'!$E$2=0,"",B353+'graph (2)'!$E$32)</f>
        <v>#REF!</v>
      </c>
      <c r="C354" s="805" t="e">
        <f aca="false">IF('graph (2)'!$E$2=0,20,IF(SUM(K354+L354=0),NA(),0.25))</f>
        <v>#REF!</v>
      </c>
      <c r="D354" s="321" t="e">
        <f aca="false">IF('graph (2)'!$E$2=0,20,IF(AND(B354&lt;'graph (2)'!$E$10+'graph (2)'!$E$32,B354&gt;'graph (2)'!$E$10-'graph (2)'!$E$32),0.25,NA()))</f>
        <v>#REF!</v>
      </c>
      <c r="K354" s="806" t="e">
        <f aca="false">IF('graph (2)'!$E$20=0,0,IF('graph (2)'!$E$2=0,20,IF(AND(B354&lt;'graph (2)'!$E$20+'graph (2)'!$E$32,B354&gt;'graph (2)'!$E$20-'graph (2)'!$E$32),0.25,0)))</f>
        <v>#REF!</v>
      </c>
      <c r="L354" s="806" t="e">
        <f aca="false">IF('graph (2)'!$E$22=0,0,IF('graph (2)'!$E$2=0,20,IF(AND(B354&gt;'graph (2)'!$E$22-'graph (2)'!$E$32,B354&lt;'graph (2)'!$E$22+'graph (2)'!$E$32),0.25,0)))</f>
        <v>#REF!</v>
      </c>
    </row>
    <row r="355" customFormat="false" ht="12.75" hidden="false" customHeight="false" outlineLevel="0" collapsed="false">
      <c r="B355" s="735" t="e">
        <f aca="false">IF('graph (2)'!$E$2=0,"",B354+'graph (2)'!$E$32)</f>
        <v>#REF!</v>
      </c>
      <c r="C355" s="805" t="e">
        <f aca="false">IF('graph (2)'!$E$2=0,20,IF(SUM(K355+L355=0),NA(),0.25))</f>
        <v>#REF!</v>
      </c>
      <c r="D355" s="321" t="e">
        <f aca="false">IF('graph (2)'!$E$2=0,20,IF(AND(B355&lt;'graph (2)'!$E$10+'graph (2)'!$E$32,B355&gt;'graph (2)'!$E$10-'graph (2)'!$E$32),0.25,NA()))</f>
        <v>#REF!</v>
      </c>
      <c r="K355" s="806" t="e">
        <f aca="false">IF('graph (2)'!$E$20=0,0,IF('graph (2)'!$E$2=0,20,IF(AND(B355&lt;'graph (2)'!$E$20+'graph (2)'!$E$32,B355&gt;'graph (2)'!$E$20-'graph (2)'!$E$32),0.25,0)))</f>
        <v>#REF!</v>
      </c>
      <c r="L355" s="806" t="e">
        <f aca="false">IF('graph (2)'!$E$22=0,0,IF('graph (2)'!$E$2=0,20,IF(AND(B355&gt;'graph (2)'!$E$22-'graph (2)'!$E$32,B355&lt;'graph (2)'!$E$22+'graph (2)'!$E$32),0.25,0)))</f>
        <v>#REF!</v>
      </c>
    </row>
    <row r="356" customFormat="false" ht="12.75" hidden="false" customHeight="false" outlineLevel="0" collapsed="false">
      <c r="B356" s="735" t="e">
        <f aca="false">IF('graph (2)'!$E$2=0,"",B355+'graph (2)'!$E$32)</f>
        <v>#REF!</v>
      </c>
      <c r="C356" s="805" t="e">
        <f aca="false">IF('graph (2)'!$E$2=0,20,IF(SUM(K356+L356=0),NA(),0.25))</f>
        <v>#REF!</v>
      </c>
      <c r="D356" s="321" t="e">
        <f aca="false">IF('graph (2)'!$E$2=0,20,IF(AND(B356&lt;'graph (2)'!$E$10+'graph (2)'!$E$32,B356&gt;'graph (2)'!$E$10-'graph (2)'!$E$32),0.25,NA()))</f>
        <v>#REF!</v>
      </c>
      <c r="K356" s="806" t="e">
        <f aca="false">IF('graph (2)'!$E$20=0,0,IF('graph (2)'!$E$2=0,20,IF(AND(B356&lt;'graph (2)'!$E$20+'graph (2)'!$E$32,B356&gt;'graph (2)'!$E$20-'graph (2)'!$E$32),0.25,0)))</f>
        <v>#REF!</v>
      </c>
      <c r="L356" s="806" t="e">
        <f aca="false">IF('graph (2)'!$E$22=0,0,IF('graph (2)'!$E$2=0,20,IF(AND(B356&gt;'graph (2)'!$E$22-'graph (2)'!$E$32,B356&lt;'graph (2)'!$E$22+'graph (2)'!$E$32),0.25,0)))</f>
        <v>#REF!</v>
      </c>
    </row>
    <row r="357" customFormat="false" ht="12.75" hidden="false" customHeight="false" outlineLevel="0" collapsed="false">
      <c r="B357" s="735" t="e">
        <f aca="false">IF('graph (2)'!$E$2=0,"",B356+'graph (2)'!$E$32)</f>
        <v>#REF!</v>
      </c>
      <c r="C357" s="805" t="e">
        <f aca="false">IF('graph (2)'!$E$2=0,20,IF(SUM(K357+L357=0),NA(),0.25))</f>
        <v>#REF!</v>
      </c>
      <c r="D357" s="321" t="e">
        <f aca="false">IF('graph (2)'!$E$2=0,20,IF(AND(B357&lt;'graph (2)'!$E$10+'graph (2)'!$E$32,B357&gt;'graph (2)'!$E$10-'graph (2)'!$E$32),0.25,NA()))</f>
        <v>#REF!</v>
      </c>
      <c r="K357" s="806" t="e">
        <f aca="false">IF('graph (2)'!$E$20=0,0,IF('graph (2)'!$E$2=0,20,IF(AND(B357&lt;'graph (2)'!$E$20+'graph (2)'!$E$32,B357&gt;'graph (2)'!$E$20-'graph (2)'!$E$32),0.25,0)))</f>
        <v>#REF!</v>
      </c>
      <c r="L357" s="806" t="e">
        <f aca="false">IF('graph (2)'!$E$22=0,0,IF('graph (2)'!$E$2=0,20,IF(AND(B357&gt;'graph (2)'!$E$22-'graph (2)'!$E$32,B357&lt;'graph (2)'!$E$22+'graph (2)'!$E$32),0.25,0)))</f>
        <v>#REF!</v>
      </c>
    </row>
    <row r="358" customFormat="false" ht="12.75" hidden="false" customHeight="false" outlineLevel="0" collapsed="false">
      <c r="B358" s="735" t="e">
        <f aca="false">IF('graph (2)'!$E$2=0,"",B357+'graph (2)'!$E$32)</f>
        <v>#REF!</v>
      </c>
      <c r="C358" s="805" t="e">
        <f aca="false">IF('graph (2)'!$E$2=0,20,IF(SUM(K358+L358=0),NA(),0.25))</f>
        <v>#REF!</v>
      </c>
      <c r="D358" s="321" t="e">
        <f aca="false">IF('graph (2)'!$E$2=0,20,IF(AND(B358&lt;'graph (2)'!$E$10+'graph (2)'!$E$32,B358&gt;'graph (2)'!$E$10-'graph (2)'!$E$32),0.25,NA()))</f>
        <v>#REF!</v>
      </c>
      <c r="K358" s="806" t="e">
        <f aca="false">IF('graph (2)'!$E$20=0,0,IF('graph (2)'!$E$2=0,20,IF(AND(B358&lt;'graph (2)'!$E$20+'graph (2)'!$E$32,B358&gt;'graph (2)'!$E$20-'graph (2)'!$E$32),0.25,0)))</f>
        <v>#REF!</v>
      </c>
      <c r="L358" s="806" t="e">
        <f aca="false">IF('graph (2)'!$E$22=0,0,IF('graph (2)'!$E$2=0,20,IF(AND(B358&gt;'graph (2)'!$E$22-'graph (2)'!$E$32,B358&lt;'graph (2)'!$E$22+'graph (2)'!$E$32),0.25,0)))</f>
        <v>#REF!</v>
      </c>
    </row>
    <row r="359" customFormat="false" ht="12.75" hidden="false" customHeight="false" outlineLevel="0" collapsed="false">
      <c r="B359" s="735" t="e">
        <f aca="false">IF('graph (2)'!$E$2=0,"",B358+'graph (2)'!$E$32)</f>
        <v>#REF!</v>
      </c>
      <c r="C359" s="805" t="e">
        <f aca="false">IF('graph (2)'!$E$2=0,20,IF(SUM(K359+L359=0),NA(),0.25))</f>
        <v>#REF!</v>
      </c>
      <c r="D359" s="321" t="e">
        <f aca="false">IF('graph (2)'!$E$2=0,20,IF(AND(B359&lt;'graph (2)'!$E$10+'graph (2)'!$E$32,B359&gt;'graph (2)'!$E$10-'graph (2)'!$E$32),0.25,NA()))</f>
        <v>#REF!</v>
      </c>
      <c r="K359" s="806" t="e">
        <f aca="false">IF('graph (2)'!$E$20=0,0,IF('graph (2)'!$E$2=0,20,IF(AND(B359&lt;'graph (2)'!$E$20+'graph (2)'!$E$32,B359&gt;'graph (2)'!$E$20-'graph (2)'!$E$32),0.25,0)))</f>
        <v>#REF!</v>
      </c>
      <c r="L359" s="806" t="e">
        <f aca="false">IF('graph (2)'!$E$22=0,0,IF('graph (2)'!$E$2=0,20,IF(AND(B359&gt;'graph (2)'!$E$22-'graph (2)'!$E$32,B359&lt;'graph (2)'!$E$22+'graph (2)'!$E$32),0.25,0)))</f>
        <v>#REF!</v>
      </c>
    </row>
    <row r="360" customFormat="false" ht="12.75" hidden="false" customHeight="false" outlineLevel="0" collapsed="false">
      <c r="B360" s="735" t="e">
        <f aca="false">IF('graph (2)'!$E$2=0,"",B359+'graph (2)'!$E$32)</f>
        <v>#REF!</v>
      </c>
      <c r="C360" s="805" t="e">
        <f aca="false">IF('graph (2)'!$E$2=0,20,IF(SUM(K360+L360=0),NA(),0.25))</f>
        <v>#REF!</v>
      </c>
      <c r="D360" s="321" t="e">
        <f aca="false">IF('graph (2)'!$E$2=0,20,IF(AND(B360&lt;'graph (2)'!$E$10+'graph (2)'!$E$32,B360&gt;'graph (2)'!$E$10-'graph (2)'!$E$32),0.25,NA()))</f>
        <v>#REF!</v>
      </c>
      <c r="K360" s="806" t="e">
        <f aca="false">IF('graph (2)'!$E$20=0,0,IF('graph (2)'!$E$2=0,20,IF(AND(B360&lt;'graph (2)'!$E$20+'graph (2)'!$E$32,B360&gt;'graph (2)'!$E$20-'graph (2)'!$E$32),0.25,0)))</f>
        <v>#REF!</v>
      </c>
      <c r="L360" s="806" t="e">
        <f aca="false">IF('graph (2)'!$E$22=0,0,IF('graph (2)'!$E$2=0,20,IF(AND(B360&gt;'graph (2)'!$E$22-'graph (2)'!$E$32,B360&lt;'graph (2)'!$E$22+'graph (2)'!$E$32),0.25,0)))</f>
        <v>#REF!</v>
      </c>
    </row>
    <row r="361" customFormat="false" ht="12.75" hidden="false" customHeight="false" outlineLevel="0" collapsed="false">
      <c r="B361" s="735" t="e">
        <f aca="false">IF('graph (2)'!$E$2=0,"",B360+'graph (2)'!$E$32)</f>
        <v>#REF!</v>
      </c>
      <c r="C361" s="805" t="e">
        <f aca="false">IF('graph (2)'!$E$2=0,20,IF(SUM(K361+L361=0),NA(),0.25))</f>
        <v>#REF!</v>
      </c>
      <c r="D361" s="321" t="e">
        <f aca="false">IF('graph (2)'!$E$2=0,20,IF(AND(B361&lt;'graph (2)'!$E$10+'graph (2)'!$E$32,B361&gt;'graph (2)'!$E$10-'graph (2)'!$E$32),0.25,NA()))</f>
        <v>#REF!</v>
      </c>
      <c r="K361" s="806" t="e">
        <f aca="false">IF('graph (2)'!$E$20=0,0,IF('graph (2)'!$E$2=0,20,IF(AND(B361&lt;'graph (2)'!$E$20+'graph (2)'!$E$32,B361&gt;'graph (2)'!$E$20-'graph (2)'!$E$32),0.25,0)))</f>
        <v>#REF!</v>
      </c>
      <c r="L361" s="806" t="e">
        <f aca="false">IF('graph (2)'!$E$22=0,0,IF('graph (2)'!$E$2=0,20,IF(AND(B361&gt;'graph (2)'!$E$22-'graph (2)'!$E$32,B361&lt;'graph (2)'!$E$22+'graph (2)'!$E$32),0.25,0)))</f>
        <v>#REF!</v>
      </c>
    </row>
    <row r="362" customFormat="false" ht="12.75" hidden="false" customHeight="false" outlineLevel="0" collapsed="false">
      <c r="B362" s="735" t="e">
        <f aca="false">IF('graph (2)'!$E$2=0,"",B361+'graph (2)'!$E$32)</f>
        <v>#REF!</v>
      </c>
      <c r="C362" s="805" t="e">
        <f aca="false">IF('graph (2)'!$E$2=0,20,IF(SUM(K362+L362=0),NA(),0.25))</f>
        <v>#REF!</v>
      </c>
      <c r="D362" s="321" t="e">
        <f aca="false">IF('graph (2)'!$E$2=0,20,IF(AND(B362&lt;'graph (2)'!$E$10+'graph (2)'!$E$32,B362&gt;'graph (2)'!$E$10-'graph (2)'!$E$32),0.25,NA()))</f>
        <v>#REF!</v>
      </c>
      <c r="K362" s="806" t="e">
        <f aca="false">IF('graph (2)'!$E$20=0,0,IF('graph (2)'!$E$2=0,20,IF(AND(B362&lt;'graph (2)'!$E$20+'graph (2)'!$E$32,B362&gt;'graph (2)'!$E$20-'graph (2)'!$E$32),0.25,0)))</f>
        <v>#REF!</v>
      </c>
      <c r="L362" s="806" t="e">
        <f aca="false">IF('graph (2)'!$E$22=0,0,IF('graph (2)'!$E$2=0,20,IF(AND(B362&gt;'graph (2)'!$E$22-'graph (2)'!$E$32,B362&lt;'graph (2)'!$E$22+'graph (2)'!$E$32),0.25,0)))</f>
        <v>#REF!</v>
      </c>
    </row>
    <row r="363" customFormat="false" ht="12.75" hidden="false" customHeight="false" outlineLevel="0" collapsed="false">
      <c r="B363" s="735" t="e">
        <f aca="false">IF('graph (2)'!$E$2=0,"",B362+'graph (2)'!$E$32)</f>
        <v>#REF!</v>
      </c>
      <c r="C363" s="805" t="e">
        <f aca="false">IF('graph (2)'!$E$2=0,20,IF(SUM(K363+L363=0),NA(),0.25))</f>
        <v>#REF!</v>
      </c>
      <c r="D363" s="321" t="e">
        <f aca="false">IF('graph (2)'!$E$2=0,20,IF(AND(B363&lt;'graph (2)'!$E$10+'graph (2)'!$E$32,B363&gt;'graph (2)'!$E$10-'graph (2)'!$E$32),0.25,NA()))</f>
        <v>#REF!</v>
      </c>
      <c r="K363" s="806" t="e">
        <f aca="false">IF('graph (2)'!$E$20=0,0,IF('graph (2)'!$E$2=0,20,IF(AND(B363&lt;'graph (2)'!$E$20+'graph (2)'!$E$32,B363&gt;'graph (2)'!$E$20-'graph (2)'!$E$32),0.25,0)))</f>
        <v>#REF!</v>
      </c>
      <c r="L363" s="806" t="e">
        <f aca="false">IF('graph (2)'!$E$22=0,0,IF('graph (2)'!$E$2=0,20,IF(AND(B363&gt;'graph (2)'!$E$22-'graph (2)'!$E$32,B363&lt;'graph (2)'!$E$22+'graph (2)'!$E$32),0.25,0)))</f>
        <v>#REF!</v>
      </c>
    </row>
    <row r="364" customFormat="false" ht="12.75" hidden="false" customHeight="false" outlineLevel="0" collapsed="false">
      <c r="B364" s="735" t="e">
        <f aca="false">IF('graph (2)'!$E$2=0,"",B363+'graph (2)'!$E$32)</f>
        <v>#REF!</v>
      </c>
      <c r="C364" s="805" t="e">
        <f aca="false">IF('graph (2)'!$E$2=0,20,IF(SUM(K364+L364=0),NA(),0.25))</f>
        <v>#REF!</v>
      </c>
      <c r="D364" s="321" t="e">
        <f aca="false">IF('graph (2)'!$E$2=0,20,IF(AND(B364&lt;'graph (2)'!$E$10+'graph (2)'!$E$32,B364&gt;'graph (2)'!$E$10-'graph (2)'!$E$32),0.25,NA()))</f>
        <v>#REF!</v>
      </c>
      <c r="K364" s="806" t="e">
        <f aca="false">IF('graph (2)'!$E$20=0,0,IF('graph (2)'!$E$2=0,20,IF(AND(B364&lt;'graph (2)'!$E$20+'graph (2)'!$E$32,B364&gt;'graph (2)'!$E$20-'graph (2)'!$E$32),0.25,0)))</f>
        <v>#REF!</v>
      </c>
      <c r="L364" s="806" t="e">
        <f aca="false">IF('graph (2)'!$E$22=0,0,IF('graph (2)'!$E$2=0,20,IF(AND(B364&gt;'graph (2)'!$E$22-'graph (2)'!$E$32,B364&lt;'graph (2)'!$E$22+'graph (2)'!$E$32),0.25,0)))</f>
        <v>#REF!</v>
      </c>
    </row>
    <row r="365" customFormat="false" ht="12.75" hidden="false" customHeight="false" outlineLevel="0" collapsed="false">
      <c r="B365" s="735" t="e">
        <f aca="false">IF('graph (2)'!$E$2=0,"",B364+'graph (2)'!$E$32)</f>
        <v>#REF!</v>
      </c>
      <c r="C365" s="805" t="e">
        <f aca="false">IF('graph (2)'!$E$2=0,20,IF(SUM(K365+L365=0),NA(),0.25))</f>
        <v>#REF!</v>
      </c>
      <c r="D365" s="321" t="e">
        <f aca="false">IF('graph (2)'!$E$2=0,20,IF(AND(B365&lt;'graph (2)'!$E$10+'graph (2)'!$E$32,B365&gt;'graph (2)'!$E$10-'graph (2)'!$E$32),0.25,NA()))</f>
        <v>#REF!</v>
      </c>
      <c r="K365" s="806" t="e">
        <f aca="false">IF('graph (2)'!$E$20=0,0,IF('graph (2)'!$E$2=0,20,IF(AND(B365&lt;'graph (2)'!$E$20+'graph (2)'!$E$32,B365&gt;'graph (2)'!$E$20-'graph (2)'!$E$32),0.25,0)))</f>
        <v>#REF!</v>
      </c>
      <c r="L365" s="806" t="e">
        <f aca="false">IF('graph (2)'!$E$22=0,0,IF('graph (2)'!$E$2=0,20,IF(AND(B365&gt;'graph (2)'!$E$22-'graph (2)'!$E$32,B365&lt;'graph (2)'!$E$22+'graph (2)'!$E$32),0.25,0)))</f>
        <v>#REF!</v>
      </c>
    </row>
    <row r="366" customFormat="false" ht="12.75" hidden="false" customHeight="false" outlineLevel="0" collapsed="false">
      <c r="B366" s="735" t="e">
        <f aca="false">IF('graph (2)'!$E$2=0,"",B365+'graph (2)'!$E$32)</f>
        <v>#REF!</v>
      </c>
      <c r="C366" s="805" t="e">
        <f aca="false">IF('graph (2)'!$E$2=0,20,IF(SUM(K366+L366=0),NA(),0.25))</f>
        <v>#REF!</v>
      </c>
      <c r="D366" s="321" t="e">
        <f aca="false">IF('graph (2)'!$E$2=0,20,IF(AND(B366&lt;'graph (2)'!$E$10+'graph (2)'!$E$32,B366&gt;'graph (2)'!$E$10-'graph (2)'!$E$32),0.25,NA()))</f>
        <v>#REF!</v>
      </c>
      <c r="K366" s="806" t="e">
        <f aca="false">IF('graph (2)'!$E$20=0,0,IF('graph (2)'!$E$2=0,20,IF(AND(B366&lt;'graph (2)'!$E$20+'graph (2)'!$E$32,B366&gt;'graph (2)'!$E$20-'graph (2)'!$E$32),0.25,0)))</f>
        <v>#REF!</v>
      </c>
      <c r="L366" s="806" t="e">
        <f aca="false">IF('graph (2)'!$E$22=0,0,IF('graph (2)'!$E$2=0,20,IF(AND(B366&gt;'graph (2)'!$E$22-'graph (2)'!$E$32,B366&lt;'graph (2)'!$E$22+'graph (2)'!$E$32),0.25,0)))</f>
        <v>#REF!</v>
      </c>
    </row>
    <row r="367" customFormat="false" ht="12.75" hidden="false" customHeight="false" outlineLevel="0" collapsed="false">
      <c r="B367" s="735" t="e">
        <f aca="false">IF('graph (2)'!$E$2=0,"",B366+'graph (2)'!$E$32)</f>
        <v>#REF!</v>
      </c>
      <c r="C367" s="805" t="e">
        <f aca="false">IF('graph (2)'!$E$2=0,20,IF(SUM(K367+L367=0),NA(),0.25))</f>
        <v>#REF!</v>
      </c>
      <c r="D367" s="321" t="e">
        <f aca="false">IF('graph (2)'!$E$2=0,20,IF(AND(B367&lt;'graph (2)'!$E$10+'graph (2)'!$E$32,B367&gt;'graph (2)'!$E$10-'graph (2)'!$E$32),0.25,NA()))</f>
        <v>#REF!</v>
      </c>
      <c r="K367" s="806" t="e">
        <f aca="false">IF('graph (2)'!$E$20=0,0,IF('graph (2)'!$E$2=0,20,IF(AND(B367&lt;'graph (2)'!$E$20+'graph (2)'!$E$32,B367&gt;'graph (2)'!$E$20-'graph (2)'!$E$32),0.25,0)))</f>
        <v>#REF!</v>
      </c>
      <c r="L367" s="806" t="e">
        <f aca="false">IF('graph (2)'!$E$22=0,0,IF('graph (2)'!$E$2=0,20,IF(AND(B367&gt;'graph (2)'!$E$22-'graph (2)'!$E$32,B367&lt;'graph (2)'!$E$22+'graph (2)'!$E$32),0.25,0)))</f>
        <v>#REF!</v>
      </c>
    </row>
    <row r="368" customFormat="false" ht="12.75" hidden="false" customHeight="false" outlineLevel="0" collapsed="false">
      <c r="B368" s="735" t="e">
        <f aca="false">IF('graph (2)'!$E$2=0,"",B367+'graph (2)'!$E$32)</f>
        <v>#REF!</v>
      </c>
      <c r="C368" s="805" t="e">
        <f aca="false">IF('graph (2)'!$E$2=0,20,IF(SUM(K368+L368=0),NA(),0.25))</f>
        <v>#REF!</v>
      </c>
      <c r="D368" s="321" t="e">
        <f aca="false">IF('graph (2)'!$E$2=0,20,IF(AND(B368&lt;'graph (2)'!$E$10+'graph (2)'!$E$32,B368&gt;'graph (2)'!$E$10-'graph (2)'!$E$32),0.25,NA()))</f>
        <v>#REF!</v>
      </c>
      <c r="K368" s="806" t="e">
        <f aca="false">IF('graph (2)'!$E$20=0,0,IF('graph (2)'!$E$2=0,20,IF(AND(B368&lt;'graph (2)'!$E$20+'graph (2)'!$E$32,B368&gt;'graph (2)'!$E$20-'graph (2)'!$E$32),0.25,0)))</f>
        <v>#REF!</v>
      </c>
      <c r="L368" s="806" t="e">
        <f aca="false">IF('graph (2)'!$E$22=0,0,IF('graph (2)'!$E$2=0,20,IF(AND(B368&gt;'graph (2)'!$E$22-'graph (2)'!$E$32,B368&lt;'graph (2)'!$E$22+'graph (2)'!$E$32),0.25,0)))</f>
        <v>#REF!</v>
      </c>
    </row>
    <row r="369" customFormat="false" ht="12.75" hidden="false" customHeight="false" outlineLevel="0" collapsed="false">
      <c r="B369" s="735" t="e">
        <f aca="false">IF('graph (2)'!$E$2=0,"",B368+'graph (2)'!$E$32)</f>
        <v>#REF!</v>
      </c>
      <c r="C369" s="805" t="e">
        <f aca="false">IF('graph (2)'!$E$2=0,20,IF(SUM(K369+L369=0),NA(),0.25))</f>
        <v>#REF!</v>
      </c>
      <c r="D369" s="321" t="e">
        <f aca="false">IF('graph (2)'!$E$2=0,20,IF(AND(B369&lt;'graph (2)'!$E$10+'graph (2)'!$E$32,B369&gt;'graph (2)'!$E$10-'graph (2)'!$E$32),0.25,NA()))</f>
        <v>#REF!</v>
      </c>
      <c r="K369" s="806" t="e">
        <f aca="false">IF('graph (2)'!$E$20=0,0,IF('graph (2)'!$E$2=0,20,IF(AND(B369&lt;'graph (2)'!$E$20+'graph (2)'!$E$32,B369&gt;'graph (2)'!$E$20-'graph (2)'!$E$32),0.25,0)))</f>
        <v>#REF!</v>
      </c>
      <c r="L369" s="806" t="e">
        <f aca="false">IF('graph (2)'!$E$22=0,0,IF('graph (2)'!$E$2=0,20,IF(AND(B369&gt;'graph (2)'!$E$22-'graph (2)'!$E$32,B369&lt;'graph (2)'!$E$22+'graph (2)'!$E$32),0.25,0)))</f>
        <v>#REF!</v>
      </c>
    </row>
    <row r="370" customFormat="false" ht="12.75" hidden="false" customHeight="false" outlineLevel="0" collapsed="false">
      <c r="B370" s="735" t="e">
        <f aca="false">IF('graph (2)'!$E$2=0,"",B369+'graph (2)'!$E$32)</f>
        <v>#REF!</v>
      </c>
      <c r="C370" s="805" t="e">
        <f aca="false">IF('graph (2)'!$E$2=0,20,IF(SUM(K370+L370=0),NA(),0.25))</f>
        <v>#REF!</v>
      </c>
      <c r="D370" s="321" t="e">
        <f aca="false">IF('graph (2)'!$E$2=0,20,IF(AND(B370&lt;'graph (2)'!$E$10+'graph (2)'!$E$32,B370&gt;'graph (2)'!$E$10-'graph (2)'!$E$32),0.25,NA()))</f>
        <v>#REF!</v>
      </c>
      <c r="K370" s="806" t="e">
        <f aca="false">IF('graph (2)'!$E$20=0,0,IF('graph (2)'!$E$2=0,20,IF(AND(B370&lt;'graph (2)'!$E$20+'graph (2)'!$E$32,B370&gt;'graph (2)'!$E$20-'graph (2)'!$E$32),0.25,0)))</f>
        <v>#REF!</v>
      </c>
      <c r="L370" s="806" t="e">
        <f aca="false">IF('graph (2)'!$E$22=0,0,IF('graph (2)'!$E$2=0,20,IF(AND(B370&gt;'graph (2)'!$E$22-'graph (2)'!$E$32,B370&lt;'graph (2)'!$E$22+'graph (2)'!$E$32),0.25,0)))</f>
        <v>#REF!</v>
      </c>
    </row>
    <row r="371" customFormat="false" ht="12.75" hidden="false" customHeight="false" outlineLevel="0" collapsed="false">
      <c r="B371" s="735" t="e">
        <f aca="false">IF('graph (2)'!$E$2=0,"",B370+'graph (2)'!$E$32)</f>
        <v>#REF!</v>
      </c>
      <c r="C371" s="805" t="e">
        <f aca="false">IF('graph (2)'!$E$2=0,20,IF(SUM(K371+L371=0),NA(),0.25))</f>
        <v>#REF!</v>
      </c>
      <c r="D371" s="321" t="e">
        <f aca="false">IF('graph (2)'!$E$2=0,20,IF(AND(B371&lt;'graph (2)'!$E$10+'graph (2)'!$E$32,B371&gt;'graph (2)'!$E$10-'graph (2)'!$E$32),0.25,NA()))</f>
        <v>#REF!</v>
      </c>
      <c r="K371" s="806" t="e">
        <f aca="false">IF('graph (2)'!$E$20=0,0,IF('graph (2)'!$E$2=0,20,IF(AND(B371&lt;'graph (2)'!$E$20+'graph (2)'!$E$32,B371&gt;'graph (2)'!$E$20-'graph (2)'!$E$32),0.25,0)))</f>
        <v>#REF!</v>
      </c>
      <c r="L371" s="806" t="e">
        <f aca="false">IF('graph (2)'!$E$22=0,0,IF('graph (2)'!$E$2=0,20,IF(AND(B371&gt;'graph (2)'!$E$22-'graph (2)'!$E$32,B371&lt;'graph (2)'!$E$22+'graph (2)'!$E$32),0.25,0)))</f>
        <v>#REF!</v>
      </c>
    </row>
    <row r="372" customFormat="false" ht="12.75" hidden="false" customHeight="false" outlineLevel="0" collapsed="false">
      <c r="B372" s="735" t="e">
        <f aca="false">IF('graph (2)'!$E$2=0,"",B371+'graph (2)'!$E$32)</f>
        <v>#REF!</v>
      </c>
      <c r="C372" s="805" t="e">
        <f aca="false">IF('graph (2)'!$E$2=0,20,IF(SUM(K372+L372=0),NA(),0.25))</f>
        <v>#REF!</v>
      </c>
      <c r="D372" s="321" t="e">
        <f aca="false">IF('graph (2)'!$E$2=0,20,IF(AND(B372&lt;'graph (2)'!$E$10+'graph (2)'!$E$32,B372&gt;'graph (2)'!$E$10-'graph (2)'!$E$32),0.25,NA()))</f>
        <v>#REF!</v>
      </c>
      <c r="K372" s="806" t="e">
        <f aca="false">IF('graph (2)'!$E$20=0,0,IF('graph (2)'!$E$2=0,20,IF(AND(B372&lt;'graph (2)'!$E$20+'graph (2)'!$E$32,B372&gt;'graph (2)'!$E$20-'graph (2)'!$E$32),0.25,0)))</f>
        <v>#REF!</v>
      </c>
      <c r="L372" s="806" t="e">
        <f aca="false">IF('graph (2)'!$E$22=0,0,IF('graph (2)'!$E$2=0,20,IF(AND(B372&gt;'graph (2)'!$E$22-'graph (2)'!$E$32,B372&lt;'graph (2)'!$E$22+'graph (2)'!$E$32),0.25,0)))</f>
        <v>#REF!</v>
      </c>
    </row>
    <row r="373" customFormat="false" ht="12.75" hidden="false" customHeight="false" outlineLevel="0" collapsed="false">
      <c r="B373" s="735" t="e">
        <f aca="false">IF('graph (2)'!$E$2=0,"",B372+'graph (2)'!$E$32)</f>
        <v>#REF!</v>
      </c>
      <c r="C373" s="805" t="e">
        <f aca="false">IF('graph (2)'!$E$2=0,20,IF(SUM(K373+L373=0),NA(),0.25))</f>
        <v>#REF!</v>
      </c>
      <c r="D373" s="321" t="e">
        <f aca="false">IF('graph (2)'!$E$2=0,20,IF(AND(B373&lt;'graph (2)'!$E$10+'graph (2)'!$E$32,B373&gt;'graph (2)'!$E$10-'graph (2)'!$E$32),0.25,NA()))</f>
        <v>#REF!</v>
      </c>
      <c r="K373" s="806" t="e">
        <f aca="false">IF('graph (2)'!$E$20=0,0,IF('graph (2)'!$E$2=0,20,IF(AND(B373&lt;'graph (2)'!$E$20+'graph (2)'!$E$32,B373&gt;'graph (2)'!$E$20-'graph (2)'!$E$32),0.25,0)))</f>
        <v>#REF!</v>
      </c>
      <c r="L373" s="806" t="e">
        <f aca="false">IF('graph (2)'!$E$22=0,0,IF('graph (2)'!$E$2=0,20,IF(AND(B373&gt;'graph (2)'!$E$22-'graph (2)'!$E$32,B373&lt;'graph (2)'!$E$22+'graph (2)'!$E$32),0.25,0)))</f>
        <v>#REF!</v>
      </c>
    </row>
    <row r="374" customFormat="false" ht="12.75" hidden="false" customHeight="false" outlineLevel="0" collapsed="false">
      <c r="B374" s="735" t="e">
        <f aca="false">IF('graph (2)'!$E$2=0,"",B373+'graph (2)'!$E$32)</f>
        <v>#REF!</v>
      </c>
      <c r="C374" s="805" t="e">
        <f aca="false">IF('graph (2)'!$E$2=0,20,IF(SUM(K374+L374=0),NA(),0.25))</f>
        <v>#REF!</v>
      </c>
      <c r="D374" s="321" t="e">
        <f aca="false">IF('graph (2)'!$E$2=0,20,IF(AND(B374&lt;'graph (2)'!$E$10+'graph (2)'!$E$32,B374&gt;'graph (2)'!$E$10-'graph (2)'!$E$32),0.25,NA()))</f>
        <v>#REF!</v>
      </c>
      <c r="K374" s="806" t="e">
        <f aca="false">IF('graph (2)'!$E$20=0,0,IF('graph (2)'!$E$2=0,20,IF(AND(B374&lt;'graph (2)'!$E$20+'graph (2)'!$E$32,B374&gt;'graph (2)'!$E$20-'graph (2)'!$E$32),0.25,0)))</f>
        <v>#REF!</v>
      </c>
      <c r="L374" s="806" t="e">
        <f aca="false">IF('graph (2)'!$E$22=0,0,IF('graph (2)'!$E$2=0,20,IF(AND(B374&gt;'graph (2)'!$E$22-'graph (2)'!$E$32,B374&lt;'graph (2)'!$E$22+'graph (2)'!$E$32),0.25,0)))</f>
        <v>#REF!</v>
      </c>
    </row>
    <row r="375" customFormat="false" ht="12.75" hidden="false" customHeight="false" outlineLevel="0" collapsed="false">
      <c r="B375" s="735" t="e">
        <f aca="false">IF('graph (2)'!$E$2=0,"",B374+'graph (2)'!$E$32)</f>
        <v>#REF!</v>
      </c>
      <c r="C375" s="805" t="e">
        <f aca="false">IF('graph (2)'!$E$2=0,20,IF(SUM(K375+L375=0),NA(),0.25))</f>
        <v>#REF!</v>
      </c>
      <c r="D375" s="321" t="e">
        <f aca="false">IF('graph (2)'!$E$2=0,20,IF(AND(B375&lt;'graph (2)'!$E$10+'graph (2)'!$E$32,B375&gt;'graph (2)'!$E$10-'graph (2)'!$E$32),0.25,NA()))</f>
        <v>#REF!</v>
      </c>
      <c r="K375" s="806" t="e">
        <f aca="false">IF('graph (2)'!$E$20=0,0,IF('graph (2)'!$E$2=0,20,IF(AND(B375&lt;'graph (2)'!$E$20+'graph (2)'!$E$32,B375&gt;'graph (2)'!$E$20-'graph (2)'!$E$32),0.25,0)))</f>
        <v>#REF!</v>
      </c>
      <c r="L375" s="806" t="e">
        <f aca="false">IF('graph (2)'!$E$22=0,0,IF('graph (2)'!$E$2=0,20,IF(AND(B375&gt;'graph (2)'!$E$22-'graph (2)'!$E$32,B375&lt;'graph (2)'!$E$22+'graph (2)'!$E$32),0.25,0)))</f>
        <v>#REF!</v>
      </c>
    </row>
    <row r="376" customFormat="false" ht="12.75" hidden="false" customHeight="false" outlineLevel="0" collapsed="false">
      <c r="B376" s="735" t="e">
        <f aca="false">IF('graph (2)'!$E$2=0,"",B375+'graph (2)'!$E$32)</f>
        <v>#REF!</v>
      </c>
      <c r="C376" s="805" t="e">
        <f aca="false">IF('graph (2)'!$E$2=0,20,IF(SUM(K376+L376=0),NA(),0.25))</f>
        <v>#REF!</v>
      </c>
      <c r="D376" s="321" t="e">
        <f aca="false">IF('graph (2)'!$E$2=0,20,IF(AND(B376&lt;'graph (2)'!$E$10+'graph (2)'!$E$32,B376&gt;'graph (2)'!$E$10-'graph (2)'!$E$32),0.25,NA()))</f>
        <v>#REF!</v>
      </c>
      <c r="K376" s="806" t="e">
        <f aca="false">IF('graph (2)'!$E$20=0,0,IF('graph (2)'!$E$2=0,20,IF(AND(B376&lt;'graph (2)'!$E$20+'graph (2)'!$E$32,B376&gt;'graph (2)'!$E$20-'graph (2)'!$E$32),0.25,0)))</f>
        <v>#REF!</v>
      </c>
      <c r="L376" s="806" t="e">
        <f aca="false">IF('graph (2)'!$E$22=0,0,IF('graph (2)'!$E$2=0,20,IF(AND(B376&gt;'graph (2)'!$E$22-'graph (2)'!$E$32,B376&lt;'graph (2)'!$E$22+'graph (2)'!$E$32),0.25,0)))</f>
        <v>#REF!</v>
      </c>
    </row>
    <row r="377" customFormat="false" ht="12.75" hidden="false" customHeight="false" outlineLevel="0" collapsed="false">
      <c r="B377" s="735" t="e">
        <f aca="false">IF('graph (2)'!$E$2=0,"",B376+'graph (2)'!$E$32)</f>
        <v>#REF!</v>
      </c>
      <c r="C377" s="805" t="e">
        <f aca="false">IF('graph (2)'!$E$2=0,20,IF(SUM(K377+L377=0),NA(),0.25))</f>
        <v>#REF!</v>
      </c>
      <c r="D377" s="321" t="e">
        <f aca="false">IF('graph (2)'!$E$2=0,20,IF(AND(B377&lt;'graph (2)'!$E$10+'graph (2)'!$E$32,B377&gt;'graph (2)'!$E$10-'graph (2)'!$E$32),0.25,NA()))</f>
        <v>#REF!</v>
      </c>
      <c r="K377" s="806" t="e">
        <f aca="false">IF('graph (2)'!$E$20=0,0,IF('graph (2)'!$E$2=0,20,IF(AND(B377&lt;'graph (2)'!$E$20+'graph (2)'!$E$32,B377&gt;'graph (2)'!$E$20-'graph (2)'!$E$32),0.25,0)))</f>
        <v>#REF!</v>
      </c>
      <c r="L377" s="806" t="e">
        <f aca="false">IF('graph (2)'!$E$22=0,0,IF('graph (2)'!$E$2=0,20,IF(AND(B377&gt;'graph (2)'!$E$22-'graph (2)'!$E$32,B377&lt;'graph (2)'!$E$22+'graph (2)'!$E$32),0.25,0)))</f>
        <v>#REF!</v>
      </c>
    </row>
    <row r="378" customFormat="false" ht="12.75" hidden="false" customHeight="false" outlineLevel="0" collapsed="false">
      <c r="B378" s="735" t="e">
        <f aca="false">IF('graph (2)'!$E$2=0,"",B377+'graph (2)'!$E$32)</f>
        <v>#REF!</v>
      </c>
      <c r="C378" s="805" t="e">
        <f aca="false">IF('graph (2)'!$E$2=0,20,IF(SUM(K378+L378=0),NA(),0.25))</f>
        <v>#REF!</v>
      </c>
      <c r="D378" s="321" t="e">
        <f aca="false">IF('graph (2)'!$E$2=0,20,IF(AND(B378&lt;'graph (2)'!$E$10+'graph (2)'!$E$32,B378&gt;'graph (2)'!$E$10-'graph (2)'!$E$32),0.25,NA()))</f>
        <v>#REF!</v>
      </c>
      <c r="K378" s="806" t="e">
        <f aca="false">IF('graph (2)'!$E$20=0,0,IF('graph (2)'!$E$2=0,20,IF(AND(B378&lt;'graph (2)'!$E$20+'graph (2)'!$E$32,B378&gt;'graph (2)'!$E$20-'graph (2)'!$E$32),0.25,0)))</f>
        <v>#REF!</v>
      </c>
      <c r="L378" s="806" t="e">
        <f aca="false">IF('graph (2)'!$E$22=0,0,IF('graph (2)'!$E$2=0,20,IF(AND(B378&gt;'graph (2)'!$E$22-'graph (2)'!$E$32,B378&lt;'graph (2)'!$E$22+'graph (2)'!$E$32),0.25,0)))</f>
        <v>#REF!</v>
      </c>
    </row>
    <row r="379" customFormat="false" ht="12.75" hidden="false" customHeight="false" outlineLevel="0" collapsed="false">
      <c r="B379" s="735" t="e">
        <f aca="false">IF('graph (2)'!$E$2=0,"",B378+'graph (2)'!$E$32)</f>
        <v>#REF!</v>
      </c>
      <c r="C379" s="805" t="e">
        <f aca="false">IF('graph (2)'!$E$2=0,20,IF(SUM(K379+L379=0),NA(),0.25))</f>
        <v>#REF!</v>
      </c>
      <c r="D379" s="321" t="e">
        <f aca="false">IF('graph (2)'!$E$2=0,20,IF(AND(B379&lt;'graph (2)'!$E$10+'graph (2)'!$E$32,B379&gt;'graph (2)'!$E$10-'graph (2)'!$E$32),0.25,NA()))</f>
        <v>#REF!</v>
      </c>
      <c r="K379" s="806" t="e">
        <f aca="false">IF('graph (2)'!$E$20=0,0,IF('graph (2)'!$E$2=0,20,IF(AND(B379&lt;'graph (2)'!$E$20+'graph (2)'!$E$32,B379&gt;'graph (2)'!$E$20-'graph (2)'!$E$32),0.25,0)))</f>
        <v>#REF!</v>
      </c>
      <c r="L379" s="806" t="e">
        <f aca="false">IF('graph (2)'!$E$22=0,0,IF('graph (2)'!$E$2=0,20,IF(AND(B379&gt;'graph (2)'!$E$22-'graph (2)'!$E$32,B379&lt;'graph (2)'!$E$22+'graph (2)'!$E$32),0.25,0)))</f>
        <v>#REF!</v>
      </c>
    </row>
    <row r="380" customFormat="false" ht="12.75" hidden="false" customHeight="false" outlineLevel="0" collapsed="false">
      <c r="B380" s="735" t="e">
        <f aca="false">IF('graph (2)'!$E$2=0,"",B379+'graph (2)'!$E$32)</f>
        <v>#REF!</v>
      </c>
      <c r="C380" s="805" t="e">
        <f aca="false">IF('graph (2)'!$E$2=0,20,IF(SUM(K380+L380=0),NA(),0.25))</f>
        <v>#REF!</v>
      </c>
      <c r="D380" s="321" t="e">
        <f aca="false">IF('graph (2)'!$E$2=0,20,IF(AND(B380&lt;'graph (2)'!$E$10+'graph (2)'!$E$32,B380&gt;'graph (2)'!$E$10-'graph (2)'!$E$32),0.25,NA()))</f>
        <v>#REF!</v>
      </c>
      <c r="K380" s="806" t="e">
        <f aca="false">IF('graph (2)'!$E$20=0,0,IF('graph (2)'!$E$2=0,20,IF(AND(B380&lt;'graph (2)'!$E$20+'graph (2)'!$E$32,B380&gt;'graph (2)'!$E$20-'graph (2)'!$E$32),0.25,0)))</f>
        <v>#REF!</v>
      </c>
      <c r="L380" s="806" t="e">
        <f aca="false">IF('graph (2)'!$E$22=0,0,IF('graph (2)'!$E$2=0,20,IF(AND(B380&gt;'graph (2)'!$E$22-'graph (2)'!$E$32,B380&lt;'graph (2)'!$E$22+'graph (2)'!$E$32),0.25,0)))</f>
        <v>#REF!</v>
      </c>
    </row>
    <row r="381" customFormat="false" ht="12.75" hidden="false" customHeight="false" outlineLevel="0" collapsed="false">
      <c r="B381" s="735" t="e">
        <f aca="false">IF('graph (2)'!$E$2=0,"",B380+'graph (2)'!$E$32)</f>
        <v>#REF!</v>
      </c>
      <c r="C381" s="805" t="e">
        <f aca="false">IF('graph (2)'!$E$2=0,20,IF(SUM(K381+L381=0),NA(),0.25))</f>
        <v>#REF!</v>
      </c>
      <c r="D381" s="321" t="e">
        <f aca="false">IF('graph (2)'!$E$2=0,20,IF(AND(B381&lt;'graph (2)'!$E$10+'graph (2)'!$E$32,B381&gt;'graph (2)'!$E$10-'graph (2)'!$E$32),0.25,NA()))</f>
        <v>#REF!</v>
      </c>
      <c r="K381" s="806" t="e">
        <f aca="false">IF('graph (2)'!$E$20=0,0,IF('graph (2)'!$E$2=0,20,IF(AND(B381&lt;'graph (2)'!$E$20+'graph (2)'!$E$32,B381&gt;'graph (2)'!$E$20-'graph (2)'!$E$32),0.25,0)))</f>
        <v>#REF!</v>
      </c>
      <c r="L381" s="806" t="e">
        <f aca="false">IF('graph (2)'!$E$22=0,0,IF('graph (2)'!$E$2=0,20,IF(AND(B381&gt;'graph (2)'!$E$22-'graph (2)'!$E$32,B381&lt;'graph (2)'!$E$22+'graph (2)'!$E$32),0.25,0)))</f>
        <v>#REF!</v>
      </c>
    </row>
    <row r="382" customFormat="false" ht="12.75" hidden="false" customHeight="false" outlineLevel="0" collapsed="false">
      <c r="B382" s="735" t="e">
        <f aca="false">IF('graph (2)'!$E$2=0,"",B381+'graph (2)'!$E$32)</f>
        <v>#REF!</v>
      </c>
      <c r="C382" s="805" t="e">
        <f aca="false">IF('graph (2)'!$E$2=0,20,IF(SUM(K382+L382=0),NA(),0.25))</f>
        <v>#REF!</v>
      </c>
      <c r="D382" s="321" t="e">
        <f aca="false">IF('graph (2)'!$E$2=0,20,IF(AND(B382&lt;'graph (2)'!$E$10+'graph (2)'!$E$32,B382&gt;'graph (2)'!$E$10-'graph (2)'!$E$32),0.25,NA()))</f>
        <v>#REF!</v>
      </c>
      <c r="K382" s="806" t="e">
        <f aca="false">IF('graph (2)'!$E$20=0,0,IF('graph (2)'!$E$2=0,20,IF(AND(B382&lt;'graph (2)'!$E$20+'graph (2)'!$E$32,B382&gt;'graph (2)'!$E$20-'graph (2)'!$E$32),0.25,0)))</f>
        <v>#REF!</v>
      </c>
      <c r="L382" s="806" t="e">
        <f aca="false">IF('graph (2)'!$E$22=0,0,IF('graph (2)'!$E$2=0,20,IF(AND(B382&gt;'graph (2)'!$E$22-'graph (2)'!$E$32,B382&lt;'graph (2)'!$E$22+'graph (2)'!$E$32),0.25,0)))</f>
        <v>#REF!</v>
      </c>
    </row>
    <row r="383" customFormat="false" ht="12.75" hidden="false" customHeight="false" outlineLevel="0" collapsed="false">
      <c r="B383" s="735" t="e">
        <f aca="false">IF('graph (2)'!$E$2=0,"",B382+'graph (2)'!$E$32)</f>
        <v>#REF!</v>
      </c>
      <c r="C383" s="805" t="e">
        <f aca="false">IF('graph (2)'!$E$2=0,20,IF(SUM(K383+L383=0),NA(),0.25))</f>
        <v>#REF!</v>
      </c>
      <c r="D383" s="321" t="e">
        <f aca="false">IF('graph (2)'!$E$2=0,20,IF(AND(B383&lt;'graph (2)'!$E$10+'graph (2)'!$E$32,B383&gt;'graph (2)'!$E$10-'graph (2)'!$E$32),0.25,NA()))</f>
        <v>#REF!</v>
      </c>
      <c r="K383" s="806" t="e">
        <f aca="false">IF('graph (2)'!$E$20=0,0,IF('graph (2)'!$E$2=0,20,IF(AND(B383&lt;'graph (2)'!$E$20+'graph (2)'!$E$32,B383&gt;'graph (2)'!$E$20-'graph (2)'!$E$32),0.25,0)))</f>
        <v>#REF!</v>
      </c>
      <c r="L383" s="806" t="e">
        <f aca="false">IF('graph (2)'!$E$22=0,0,IF('graph (2)'!$E$2=0,20,IF(AND(B383&gt;'graph (2)'!$E$22-'graph (2)'!$E$32,B383&lt;'graph (2)'!$E$22+'graph (2)'!$E$32),0.25,0)))</f>
        <v>#REF!</v>
      </c>
    </row>
    <row r="384" customFormat="false" ht="12.75" hidden="false" customHeight="false" outlineLevel="0" collapsed="false">
      <c r="B384" s="735" t="e">
        <f aca="false">IF('graph (2)'!$E$2=0,"",B383+'graph (2)'!$E$32)</f>
        <v>#REF!</v>
      </c>
      <c r="C384" s="805" t="e">
        <f aca="false">IF('graph (2)'!$E$2=0,20,IF(SUM(K384+L384=0),NA(),0.25))</f>
        <v>#REF!</v>
      </c>
      <c r="D384" s="321" t="e">
        <f aca="false">IF('graph (2)'!$E$2=0,20,IF(AND(B384&lt;'graph (2)'!$E$10+'graph (2)'!$E$32,B384&gt;'graph (2)'!$E$10-'graph (2)'!$E$32),0.25,NA()))</f>
        <v>#REF!</v>
      </c>
      <c r="K384" s="806" t="e">
        <f aca="false">IF('graph (2)'!$E$20=0,0,IF('graph (2)'!$E$2=0,20,IF(AND(B384&lt;'graph (2)'!$E$20+'graph (2)'!$E$32,B384&gt;'graph (2)'!$E$20-'graph (2)'!$E$32),0.25,0)))</f>
        <v>#REF!</v>
      </c>
      <c r="L384" s="806" t="e">
        <f aca="false">IF('graph (2)'!$E$22=0,0,IF('graph (2)'!$E$2=0,20,IF(AND(B384&gt;'graph (2)'!$E$22-'graph (2)'!$E$32,B384&lt;'graph (2)'!$E$22+'graph (2)'!$E$32),0.25,0)))</f>
        <v>#REF!</v>
      </c>
    </row>
    <row r="385" customFormat="false" ht="12.75" hidden="false" customHeight="false" outlineLevel="0" collapsed="false">
      <c r="B385" s="735" t="e">
        <f aca="false">IF('graph (2)'!$E$2=0,"",B384+'graph (2)'!$E$32)</f>
        <v>#REF!</v>
      </c>
      <c r="C385" s="805" t="e">
        <f aca="false">IF('graph (2)'!$E$2=0,20,IF(SUM(K385+L385=0),NA(),0.25))</f>
        <v>#REF!</v>
      </c>
      <c r="D385" s="321" t="e">
        <f aca="false">IF('graph (2)'!$E$2=0,20,IF(AND(B385&lt;'graph (2)'!$E$10+'graph (2)'!$E$32,B385&gt;'graph (2)'!$E$10-'graph (2)'!$E$32),0.25,NA()))</f>
        <v>#REF!</v>
      </c>
      <c r="K385" s="806" t="e">
        <f aca="false">IF('graph (2)'!$E$20=0,0,IF('graph (2)'!$E$2=0,20,IF(AND(B385&lt;'graph (2)'!$E$20+'graph (2)'!$E$32,B385&gt;'graph (2)'!$E$20-'graph (2)'!$E$32),0.25,0)))</f>
        <v>#REF!</v>
      </c>
      <c r="L385" s="806" t="e">
        <f aca="false">IF('graph (2)'!$E$22=0,0,IF('graph (2)'!$E$2=0,20,IF(AND(B385&gt;'graph (2)'!$E$22-'graph (2)'!$E$32,B385&lt;'graph (2)'!$E$22+'graph (2)'!$E$32),0.25,0)))</f>
        <v>#REF!</v>
      </c>
    </row>
    <row r="386" customFormat="false" ht="12.75" hidden="false" customHeight="false" outlineLevel="0" collapsed="false">
      <c r="B386" s="735" t="e">
        <f aca="false">IF('graph (2)'!$E$2=0,"",B385+'graph (2)'!$E$32)</f>
        <v>#REF!</v>
      </c>
      <c r="C386" s="805" t="e">
        <f aca="false">IF('graph (2)'!$E$2=0,20,IF(SUM(K386+L386=0),NA(),0.25))</f>
        <v>#REF!</v>
      </c>
      <c r="D386" s="321" t="e">
        <f aca="false">IF('graph (2)'!$E$2=0,20,IF(AND(B386&lt;'graph (2)'!$E$10+'graph (2)'!$E$32,B386&gt;'graph (2)'!$E$10-'graph (2)'!$E$32),0.25,NA()))</f>
        <v>#REF!</v>
      </c>
      <c r="K386" s="806" t="e">
        <f aca="false">IF('graph (2)'!$E$20=0,0,IF('graph (2)'!$E$2=0,20,IF(AND(B386&lt;'graph (2)'!$E$20+'graph (2)'!$E$32,B386&gt;'graph (2)'!$E$20-'graph (2)'!$E$32),0.25,0)))</f>
        <v>#REF!</v>
      </c>
      <c r="L386" s="806" t="e">
        <f aca="false">IF('graph (2)'!$E$22=0,0,IF('graph (2)'!$E$2=0,20,IF(AND(B386&gt;'graph (2)'!$E$22-'graph (2)'!$E$32,B386&lt;'graph (2)'!$E$22+'graph (2)'!$E$32),0.25,0)))</f>
        <v>#REF!</v>
      </c>
    </row>
    <row r="387" customFormat="false" ht="12.75" hidden="false" customHeight="false" outlineLevel="0" collapsed="false">
      <c r="B387" s="735" t="e">
        <f aca="false">IF('graph (2)'!$E$2=0,"",B386+'graph (2)'!$E$32)</f>
        <v>#REF!</v>
      </c>
      <c r="C387" s="805" t="e">
        <f aca="false">IF('graph (2)'!$E$2=0,20,IF(SUM(K387+L387=0),NA(),0.25))</f>
        <v>#REF!</v>
      </c>
      <c r="D387" s="321" t="e">
        <f aca="false">IF('graph (2)'!$E$2=0,20,IF(AND(B387&lt;'graph (2)'!$E$10+'graph (2)'!$E$32,B387&gt;'graph (2)'!$E$10-'graph (2)'!$E$32),0.25,NA()))</f>
        <v>#REF!</v>
      </c>
      <c r="K387" s="806" t="e">
        <f aca="false">IF('graph (2)'!$E$20=0,0,IF('graph (2)'!$E$2=0,20,IF(AND(B387&lt;'graph (2)'!$E$20+'graph (2)'!$E$32,B387&gt;'graph (2)'!$E$20-'graph (2)'!$E$32),0.25,0)))</f>
        <v>#REF!</v>
      </c>
      <c r="L387" s="806" t="e">
        <f aca="false">IF('graph (2)'!$E$22=0,0,IF('graph (2)'!$E$2=0,20,IF(AND(B387&gt;'graph (2)'!$E$22-'graph (2)'!$E$32,B387&lt;'graph (2)'!$E$22+'graph (2)'!$E$32),0.25,0)))</f>
        <v>#REF!</v>
      </c>
    </row>
    <row r="388" customFormat="false" ht="12.75" hidden="false" customHeight="false" outlineLevel="0" collapsed="false">
      <c r="B388" s="735" t="e">
        <f aca="false">IF('graph (2)'!$E$2=0,"",B387+'graph (2)'!$E$32)</f>
        <v>#REF!</v>
      </c>
      <c r="C388" s="805" t="e">
        <f aca="false">IF('graph (2)'!$E$2=0,20,IF(SUM(K388+L388=0),NA(),0.25))</f>
        <v>#REF!</v>
      </c>
      <c r="D388" s="321" t="e">
        <f aca="false">IF('graph (2)'!$E$2=0,20,IF(AND(B388&lt;'graph (2)'!$E$10+'graph (2)'!$E$32,B388&gt;'graph (2)'!$E$10-'graph (2)'!$E$32),0.25,NA()))</f>
        <v>#REF!</v>
      </c>
      <c r="K388" s="806" t="e">
        <f aca="false">IF('graph (2)'!$E$20=0,0,IF('graph (2)'!$E$2=0,20,IF(AND(B388&lt;'graph (2)'!$E$20+'graph (2)'!$E$32,B388&gt;'graph (2)'!$E$20-'graph (2)'!$E$32),0.25,0)))</f>
        <v>#REF!</v>
      </c>
      <c r="L388" s="806" t="e">
        <f aca="false">IF('graph (2)'!$E$22=0,0,IF('graph (2)'!$E$2=0,20,IF(AND(B388&gt;'graph (2)'!$E$22-'graph (2)'!$E$32,B388&lt;'graph (2)'!$E$22+'graph (2)'!$E$32),0.25,0)))</f>
        <v>#REF!</v>
      </c>
    </row>
    <row r="389" customFormat="false" ht="12.75" hidden="false" customHeight="false" outlineLevel="0" collapsed="false">
      <c r="B389" s="735" t="e">
        <f aca="false">IF('graph (2)'!$E$2=0,"",B388+'graph (2)'!$E$32)</f>
        <v>#REF!</v>
      </c>
      <c r="C389" s="805" t="e">
        <f aca="false">IF('graph (2)'!$E$2=0,20,IF(SUM(K389+L389=0),NA(),0.25))</f>
        <v>#REF!</v>
      </c>
      <c r="D389" s="321" t="e">
        <f aca="false">IF('graph (2)'!$E$2=0,20,IF(AND(B389&lt;'graph (2)'!$E$10+'graph (2)'!$E$32,B389&gt;'graph (2)'!$E$10-'graph (2)'!$E$32),0.25,NA()))</f>
        <v>#REF!</v>
      </c>
      <c r="K389" s="806" t="e">
        <f aca="false">IF('graph (2)'!$E$20=0,0,IF('graph (2)'!$E$2=0,20,IF(AND(B389&lt;'graph (2)'!$E$20+'graph (2)'!$E$32,B389&gt;'graph (2)'!$E$20-'graph (2)'!$E$32),0.25,0)))</f>
        <v>#REF!</v>
      </c>
      <c r="L389" s="806" t="e">
        <f aca="false">IF('graph (2)'!$E$22=0,0,IF('graph (2)'!$E$2=0,20,IF(AND(B389&gt;'graph (2)'!$E$22-'graph (2)'!$E$32,B389&lt;'graph (2)'!$E$22+'graph (2)'!$E$32),0.25,0)))</f>
        <v>#REF!</v>
      </c>
    </row>
    <row r="390" customFormat="false" ht="12.75" hidden="false" customHeight="false" outlineLevel="0" collapsed="false">
      <c r="B390" s="735" t="e">
        <f aca="false">IF('graph (2)'!$E$2=0,"",B389+'graph (2)'!$E$32)</f>
        <v>#REF!</v>
      </c>
      <c r="C390" s="805" t="e">
        <f aca="false">IF('graph (2)'!$E$2=0,20,IF(SUM(K390+L390=0),NA(),0.25))</f>
        <v>#REF!</v>
      </c>
      <c r="D390" s="321" t="e">
        <f aca="false">IF('graph (2)'!$E$2=0,20,IF(AND(B390&lt;'graph (2)'!$E$10+'graph (2)'!$E$32,B390&gt;'graph (2)'!$E$10-'graph (2)'!$E$32),0.25,NA()))</f>
        <v>#REF!</v>
      </c>
      <c r="K390" s="806" t="e">
        <f aca="false">IF('graph (2)'!$E$20=0,0,IF('graph (2)'!$E$2=0,20,IF(AND(B390&lt;'graph (2)'!$E$20+'graph (2)'!$E$32,B390&gt;'graph (2)'!$E$20-'graph (2)'!$E$32),0.25,0)))</f>
        <v>#REF!</v>
      </c>
      <c r="L390" s="806" t="e">
        <f aca="false">IF('graph (2)'!$E$22=0,0,IF('graph (2)'!$E$2=0,20,IF(AND(B390&gt;'graph (2)'!$E$22-'graph (2)'!$E$32,B390&lt;'graph (2)'!$E$22+'graph (2)'!$E$32),0.25,0)))</f>
        <v>#REF!</v>
      </c>
    </row>
    <row r="391" customFormat="false" ht="12.75" hidden="false" customHeight="false" outlineLevel="0" collapsed="false">
      <c r="B391" s="735" t="e">
        <f aca="false">IF('graph (2)'!$E$2=0,"",B390+'graph (2)'!$E$32)</f>
        <v>#REF!</v>
      </c>
      <c r="C391" s="805" t="e">
        <f aca="false">IF('graph (2)'!$E$2=0,20,IF(SUM(K391+L391=0),NA(),0.25))</f>
        <v>#REF!</v>
      </c>
      <c r="D391" s="321" t="e">
        <f aca="false">IF('graph (2)'!$E$2=0,20,IF(AND(B391&lt;'graph (2)'!$E$10+'graph (2)'!$E$32,B391&gt;'graph (2)'!$E$10-'graph (2)'!$E$32),0.25,NA()))</f>
        <v>#REF!</v>
      </c>
      <c r="K391" s="806" t="e">
        <f aca="false">IF('graph (2)'!$E$20=0,0,IF('graph (2)'!$E$2=0,20,IF(AND(B391&lt;'graph (2)'!$E$20+'graph (2)'!$E$32,B391&gt;'graph (2)'!$E$20-'graph (2)'!$E$32),0.25,0)))</f>
        <v>#REF!</v>
      </c>
      <c r="L391" s="806" t="e">
        <f aca="false">IF('graph (2)'!$E$22=0,0,IF('graph (2)'!$E$2=0,20,IF(AND(B391&gt;'graph (2)'!$E$22-'graph (2)'!$E$32,B391&lt;'graph (2)'!$E$22+'graph (2)'!$E$32),0.25,0)))</f>
        <v>#REF!</v>
      </c>
    </row>
    <row r="392" customFormat="false" ht="12.75" hidden="false" customHeight="false" outlineLevel="0" collapsed="false">
      <c r="B392" s="735" t="e">
        <f aca="false">IF('graph (2)'!$E$2=0,"",B391+'graph (2)'!$E$32)</f>
        <v>#REF!</v>
      </c>
      <c r="C392" s="805" t="e">
        <f aca="false">IF('graph (2)'!$E$2=0,20,IF(SUM(K392+L392=0),NA(),0.25))</f>
        <v>#REF!</v>
      </c>
      <c r="D392" s="321" t="e">
        <f aca="false">IF('graph (2)'!$E$2=0,20,IF(AND(B392&lt;'graph (2)'!$E$10+'graph (2)'!$E$32,B392&gt;'graph (2)'!$E$10-'graph (2)'!$E$32),0.25,NA()))</f>
        <v>#REF!</v>
      </c>
      <c r="K392" s="806" t="e">
        <f aca="false">IF('graph (2)'!$E$20=0,0,IF('graph (2)'!$E$2=0,20,IF(AND(B392&lt;'graph (2)'!$E$20+'graph (2)'!$E$32,B392&gt;'graph (2)'!$E$20-'graph (2)'!$E$32),0.25,0)))</f>
        <v>#REF!</v>
      </c>
      <c r="L392" s="806" t="e">
        <f aca="false">IF('graph (2)'!$E$22=0,0,IF('graph (2)'!$E$2=0,20,IF(AND(B392&gt;'graph (2)'!$E$22-'graph (2)'!$E$32,B392&lt;'graph (2)'!$E$22+'graph (2)'!$E$32),0.25,0)))</f>
        <v>#REF!</v>
      </c>
    </row>
    <row r="393" customFormat="false" ht="12.75" hidden="false" customHeight="false" outlineLevel="0" collapsed="false">
      <c r="B393" s="735" t="e">
        <f aca="false">IF('graph (2)'!$E$2=0,"",B392+'graph (2)'!$E$32)</f>
        <v>#REF!</v>
      </c>
      <c r="C393" s="805" t="e">
        <f aca="false">IF('graph (2)'!$E$2=0,20,IF(SUM(K393+L393=0),NA(),0.25))</f>
        <v>#REF!</v>
      </c>
      <c r="D393" s="321" t="e">
        <f aca="false">IF('graph (2)'!$E$2=0,20,IF(AND(B393&lt;'graph (2)'!$E$10+'graph (2)'!$E$32,B393&gt;'graph (2)'!$E$10-'graph (2)'!$E$32),0.25,NA()))</f>
        <v>#REF!</v>
      </c>
      <c r="K393" s="806" t="e">
        <f aca="false">IF('graph (2)'!$E$20=0,0,IF('graph (2)'!$E$2=0,20,IF(AND(B393&lt;'graph (2)'!$E$20+'graph (2)'!$E$32,B393&gt;'graph (2)'!$E$20-'graph (2)'!$E$32),0.25,0)))</f>
        <v>#REF!</v>
      </c>
      <c r="L393" s="806" t="e">
        <f aca="false">IF('graph (2)'!$E$22=0,0,IF('graph (2)'!$E$2=0,20,IF(AND(B393&gt;'graph (2)'!$E$22-'graph (2)'!$E$32,B393&lt;'graph (2)'!$E$22+'graph (2)'!$E$32),0.25,0)))</f>
        <v>#REF!</v>
      </c>
    </row>
    <row r="394" customFormat="false" ht="12.75" hidden="false" customHeight="false" outlineLevel="0" collapsed="false">
      <c r="B394" s="735" t="e">
        <f aca="false">IF('graph (2)'!$E$2=0,"",B393+'graph (2)'!$E$32)</f>
        <v>#REF!</v>
      </c>
      <c r="C394" s="805" t="e">
        <f aca="false">IF('graph (2)'!$E$2=0,20,IF(SUM(K394+L394=0),NA(),0.25))</f>
        <v>#REF!</v>
      </c>
      <c r="D394" s="321" t="e">
        <f aca="false">IF('graph (2)'!$E$2=0,20,IF(AND(B394&lt;'graph (2)'!$E$10+'graph (2)'!$E$32,B394&gt;'graph (2)'!$E$10-'graph (2)'!$E$32),0.25,NA()))</f>
        <v>#REF!</v>
      </c>
      <c r="K394" s="806" t="e">
        <f aca="false">IF('graph (2)'!$E$20=0,0,IF('graph (2)'!$E$2=0,20,IF(AND(B394&lt;'graph (2)'!$E$20+'graph (2)'!$E$32,B394&gt;'graph (2)'!$E$20-'graph (2)'!$E$32),0.25,0)))</f>
        <v>#REF!</v>
      </c>
      <c r="L394" s="806" t="e">
        <f aca="false">IF('graph (2)'!$E$22=0,0,IF('graph (2)'!$E$2=0,20,IF(AND(B394&gt;'graph (2)'!$E$22-'graph (2)'!$E$32,B394&lt;'graph (2)'!$E$22+'graph (2)'!$E$32),0.25,0)))</f>
        <v>#REF!</v>
      </c>
    </row>
    <row r="395" customFormat="false" ht="12.75" hidden="false" customHeight="false" outlineLevel="0" collapsed="false">
      <c r="B395" s="735" t="e">
        <f aca="false">IF('graph (2)'!$E$2=0,"",B394+'graph (2)'!$E$32)</f>
        <v>#REF!</v>
      </c>
      <c r="C395" s="805" t="e">
        <f aca="false">IF('graph (2)'!$E$2=0,20,IF(SUM(K395+L395=0),NA(),0.25))</f>
        <v>#REF!</v>
      </c>
      <c r="D395" s="321" t="e">
        <f aca="false">IF('graph (2)'!$E$2=0,20,IF(AND(B395&lt;'graph (2)'!$E$10+'graph (2)'!$E$32,B395&gt;'graph (2)'!$E$10-'graph (2)'!$E$32),0.25,NA()))</f>
        <v>#REF!</v>
      </c>
      <c r="K395" s="806" t="e">
        <f aca="false">IF('graph (2)'!$E$20=0,0,IF('graph (2)'!$E$2=0,20,IF(AND(B395&lt;'graph (2)'!$E$20+'graph (2)'!$E$32,B395&gt;'graph (2)'!$E$20-'graph (2)'!$E$32),0.25,0)))</f>
        <v>#REF!</v>
      </c>
      <c r="L395" s="806" t="e">
        <f aca="false">IF('graph (2)'!$E$22=0,0,IF('graph (2)'!$E$2=0,20,IF(AND(B395&gt;'graph (2)'!$E$22-'graph (2)'!$E$32,B395&lt;'graph (2)'!$E$22+'graph (2)'!$E$32),0.25,0)))</f>
        <v>#REF!</v>
      </c>
    </row>
    <row r="396" customFormat="false" ht="12.75" hidden="false" customHeight="false" outlineLevel="0" collapsed="false">
      <c r="B396" s="735" t="e">
        <f aca="false">IF('graph (2)'!$E$2=0,"",B395+'graph (2)'!$E$32)</f>
        <v>#REF!</v>
      </c>
      <c r="C396" s="805" t="e">
        <f aca="false">IF('graph (2)'!$E$2=0,20,IF(SUM(K396+L396=0),NA(),0.25))</f>
        <v>#REF!</v>
      </c>
      <c r="D396" s="321" t="e">
        <f aca="false">IF('graph (2)'!$E$2=0,20,IF(AND(B396&lt;'graph (2)'!$E$10+'graph (2)'!$E$32,B396&gt;'graph (2)'!$E$10-'graph (2)'!$E$32),0.25,NA()))</f>
        <v>#REF!</v>
      </c>
      <c r="K396" s="806" t="e">
        <f aca="false">IF('graph (2)'!$E$20=0,0,IF('graph (2)'!$E$2=0,20,IF(AND(B396&lt;'graph (2)'!$E$20+'graph (2)'!$E$32,B396&gt;'graph (2)'!$E$20-'graph (2)'!$E$32),0.25,0)))</f>
        <v>#REF!</v>
      </c>
      <c r="L396" s="806" t="e">
        <f aca="false">IF('graph (2)'!$E$22=0,0,IF('graph (2)'!$E$2=0,20,IF(AND(B396&gt;'graph (2)'!$E$22-'graph (2)'!$E$32,B396&lt;'graph (2)'!$E$22+'graph (2)'!$E$32),0.25,0)))</f>
        <v>#REF!</v>
      </c>
    </row>
    <row r="397" customFormat="false" ht="12.75" hidden="false" customHeight="false" outlineLevel="0" collapsed="false">
      <c r="B397" s="735" t="e">
        <f aca="false">IF('graph (2)'!$E$2=0,"",B396+'graph (2)'!$E$32)</f>
        <v>#REF!</v>
      </c>
      <c r="C397" s="805" t="e">
        <f aca="false">IF('graph (2)'!$E$2=0,20,IF(SUM(K397+L397=0),NA(),0.25))</f>
        <v>#REF!</v>
      </c>
      <c r="D397" s="321" t="e">
        <f aca="false">IF('graph (2)'!$E$2=0,20,IF(AND(B397&lt;'graph (2)'!$E$10+'graph (2)'!$E$32,B397&gt;'graph (2)'!$E$10-'graph (2)'!$E$32),0.25,NA()))</f>
        <v>#REF!</v>
      </c>
      <c r="K397" s="806" t="e">
        <f aca="false">IF('graph (2)'!$E$20=0,0,IF('graph (2)'!$E$2=0,20,IF(AND(B397&lt;'graph (2)'!$E$20+'graph (2)'!$E$32,B397&gt;'graph (2)'!$E$20-'graph (2)'!$E$32),0.25,0)))</f>
        <v>#REF!</v>
      </c>
      <c r="L397" s="806" t="e">
        <f aca="false">IF('graph (2)'!$E$22=0,0,IF('graph (2)'!$E$2=0,20,IF(AND(B397&gt;'graph (2)'!$E$22-'graph (2)'!$E$32,B397&lt;'graph (2)'!$E$22+'graph (2)'!$E$32),0.25,0)))</f>
        <v>#REF!</v>
      </c>
    </row>
    <row r="398" customFormat="false" ht="12.75" hidden="false" customHeight="false" outlineLevel="0" collapsed="false">
      <c r="B398" s="735" t="e">
        <f aca="false">IF('graph (2)'!$E$2=0,"",B397+'graph (2)'!$E$32)</f>
        <v>#REF!</v>
      </c>
      <c r="C398" s="805" t="e">
        <f aca="false">IF('graph (2)'!$E$2=0,20,IF(SUM(K398+L398=0),NA(),0.25))</f>
        <v>#REF!</v>
      </c>
      <c r="D398" s="321" t="e">
        <f aca="false">IF('graph (2)'!$E$2=0,20,IF(AND(B398&lt;'graph (2)'!$E$10+'graph (2)'!$E$32,B398&gt;'graph (2)'!$E$10-'graph (2)'!$E$32),0.25,NA()))</f>
        <v>#REF!</v>
      </c>
      <c r="K398" s="806" t="e">
        <f aca="false">IF('graph (2)'!$E$20=0,0,IF('graph (2)'!$E$2=0,20,IF(AND(B398&lt;'graph (2)'!$E$20+'graph (2)'!$E$32,B398&gt;'graph (2)'!$E$20-'graph (2)'!$E$32),0.25,0)))</f>
        <v>#REF!</v>
      </c>
      <c r="L398" s="806" t="e">
        <f aca="false">IF('graph (2)'!$E$22=0,0,IF('graph (2)'!$E$2=0,20,IF(AND(B398&gt;'graph (2)'!$E$22-'graph (2)'!$E$32,B398&lt;'graph (2)'!$E$22+'graph (2)'!$E$32),0.25,0)))</f>
        <v>#REF!</v>
      </c>
    </row>
    <row r="399" customFormat="false" ht="12.75" hidden="false" customHeight="false" outlineLevel="0" collapsed="false">
      <c r="B399" s="735" t="e">
        <f aca="false">IF('graph (2)'!$E$2=0,"",B398+'graph (2)'!$E$32)</f>
        <v>#REF!</v>
      </c>
      <c r="C399" s="805" t="e">
        <f aca="false">IF('graph (2)'!$E$2=0,20,IF(SUM(K399+L399=0),NA(),0.25))</f>
        <v>#REF!</v>
      </c>
      <c r="D399" s="321" t="e">
        <f aca="false">IF('graph (2)'!$E$2=0,20,IF(AND(B399&lt;'graph (2)'!$E$10+'graph (2)'!$E$32,B399&gt;'graph (2)'!$E$10-'graph (2)'!$E$32),0.25,NA()))</f>
        <v>#REF!</v>
      </c>
      <c r="K399" s="806" t="e">
        <f aca="false">IF('graph (2)'!$E$20=0,0,IF('graph (2)'!$E$2=0,20,IF(AND(B399&lt;'graph (2)'!$E$20+'graph (2)'!$E$32,B399&gt;'graph (2)'!$E$20-'graph (2)'!$E$32),0.25,0)))</f>
        <v>#REF!</v>
      </c>
      <c r="L399" s="806" t="e">
        <f aca="false">IF('graph (2)'!$E$22=0,0,IF('graph (2)'!$E$2=0,20,IF(AND(B399&gt;'graph (2)'!$E$22-'graph (2)'!$E$32,B399&lt;'graph (2)'!$E$22+'graph (2)'!$E$32),0.25,0)))</f>
        <v>#REF!</v>
      </c>
    </row>
    <row r="400" customFormat="false" ht="12.75" hidden="false" customHeight="false" outlineLevel="0" collapsed="false">
      <c r="B400" s="735" t="e">
        <f aca="false">IF('graph (2)'!$E$2=0,"",B399+'graph (2)'!$E$32)</f>
        <v>#REF!</v>
      </c>
      <c r="C400" s="805" t="e">
        <f aca="false">IF('graph (2)'!$E$2=0,20,IF(SUM(K400+L400=0),NA(),0.25))</f>
        <v>#REF!</v>
      </c>
      <c r="D400" s="321" t="e">
        <f aca="false">IF('graph (2)'!$E$2=0,20,IF(AND(B400&lt;'graph (2)'!$E$10+'graph (2)'!$E$32,B400&gt;'graph (2)'!$E$10-'graph (2)'!$E$32),0.25,NA()))</f>
        <v>#REF!</v>
      </c>
      <c r="K400" s="806" t="e">
        <f aca="false">IF('graph (2)'!$E$20=0,0,IF('graph (2)'!$E$2=0,20,IF(AND(B400&lt;'graph (2)'!$E$20+'graph (2)'!$E$32,B400&gt;'graph (2)'!$E$20-'graph (2)'!$E$32),0.25,0)))</f>
        <v>#REF!</v>
      </c>
      <c r="L400" s="806" t="e">
        <f aca="false">IF('graph (2)'!$E$22=0,0,IF('graph (2)'!$E$2=0,20,IF(AND(B400&gt;'graph (2)'!$E$22-'graph (2)'!$E$32,B400&lt;'graph (2)'!$E$22+'graph (2)'!$E$32),0.25,0)))</f>
        <v>#REF!</v>
      </c>
    </row>
    <row r="401" customFormat="false" ht="12.75" hidden="false" customHeight="false" outlineLevel="0" collapsed="false">
      <c r="B401" s="735" t="e">
        <f aca="false">IF('graph (2)'!$E$2=0,"",B400+'graph (2)'!$E$32)</f>
        <v>#REF!</v>
      </c>
      <c r="C401" s="805" t="e">
        <f aca="false">IF('graph (2)'!$E$2=0,20,IF(SUM(K401+L401=0),NA(),0.25))</f>
        <v>#REF!</v>
      </c>
      <c r="D401" s="321" t="e">
        <f aca="false">IF('graph (2)'!$E$2=0,20,IF(AND(B401&lt;'graph (2)'!$E$10+'graph (2)'!$E$32,B401&gt;'graph (2)'!$E$10-'graph (2)'!$E$32),0.25,NA()))</f>
        <v>#REF!</v>
      </c>
      <c r="K401" s="806" t="e">
        <f aca="false">IF('graph (2)'!$E$20=0,0,IF('graph (2)'!$E$2=0,20,IF(AND(B401&lt;'graph (2)'!$E$20+'graph (2)'!$E$32,B401&gt;'graph (2)'!$E$20-'graph (2)'!$E$32),0.25,0)))</f>
        <v>#REF!</v>
      </c>
      <c r="L401" s="806" t="e">
        <f aca="false">IF('graph (2)'!$E$22=0,0,IF('graph (2)'!$E$2=0,20,IF(AND(B401&gt;'graph (2)'!$E$22-'graph (2)'!$E$32,B401&lt;'graph (2)'!$E$22+'graph (2)'!$E$32),0.25,0)))</f>
        <v>#REF!</v>
      </c>
    </row>
    <row r="402" customFormat="false" ht="12.75" hidden="false" customHeight="false" outlineLevel="0" collapsed="false">
      <c r="B402" s="735" t="e">
        <f aca="false">IF('graph (2)'!$E$2=0,"",B401+'graph (2)'!$E$32)</f>
        <v>#REF!</v>
      </c>
      <c r="C402" s="805" t="e">
        <f aca="false">IF('graph (2)'!$E$2=0,20,IF(SUM(K402+L402=0),NA(),0.25))</f>
        <v>#REF!</v>
      </c>
      <c r="D402" s="321" t="e">
        <f aca="false">IF('graph (2)'!$E$2=0,20,IF(AND(B402&lt;'graph (2)'!$E$10+'graph (2)'!$E$32,B402&gt;'graph (2)'!$E$10-'graph (2)'!$E$32),0.25,NA()))</f>
        <v>#REF!</v>
      </c>
      <c r="K402" s="806" t="e">
        <f aca="false">IF('graph (2)'!$E$20=0,0,IF('graph (2)'!$E$2=0,20,IF(AND(B402&lt;'graph (2)'!$E$20+'graph (2)'!$E$32,B402&gt;'graph (2)'!$E$20-'graph (2)'!$E$32),0.25,0)))</f>
        <v>#REF!</v>
      </c>
      <c r="L402" s="806" t="e">
        <f aca="false">IF('graph (2)'!$E$22=0,0,IF('graph (2)'!$E$2=0,20,IF(AND(B402&gt;'graph (2)'!$E$22-'graph (2)'!$E$32,B402&lt;'graph (2)'!$E$22+'graph (2)'!$E$32),0.25,0)))</f>
        <v>#REF!</v>
      </c>
    </row>
    <row r="403" customFormat="false" ht="12.75" hidden="false" customHeight="false" outlineLevel="0" collapsed="false">
      <c r="B403" s="735" t="e">
        <f aca="false">IF('graph (2)'!$E$2=0,"",B402+'graph (2)'!$E$32)</f>
        <v>#REF!</v>
      </c>
      <c r="C403" s="805" t="e">
        <f aca="false">IF('graph (2)'!$E$2=0,20,IF(SUM(K403+L403=0),NA(),0.25))</f>
        <v>#REF!</v>
      </c>
      <c r="D403" s="321" t="e">
        <f aca="false">IF('graph (2)'!$E$2=0,20,IF(AND(B403&lt;'graph (2)'!$E$10+'graph (2)'!$E$32,B403&gt;'graph (2)'!$E$10-'graph (2)'!$E$32),0.25,NA()))</f>
        <v>#REF!</v>
      </c>
      <c r="K403" s="806" t="e">
        <f aca="false">IF('graph (2)'!$E$20=0,0,IF('graph (2)'!$E$2=0,20,IF(AND(B403&lt;'graph (2)'!$E$20+'graph (2)'!$E$32,B403&gt;'graph (2)'!$E$20-'graph (2)'!$E$32),0.25,0)))</f>
        <v>#REF!</v>
      </c>
      <c r="L403" s="806" t="e">
        <f aca="false">IF('graph (2)'!$E$22=0,0,IF('graph (2)'!$E$2=0,20,IF(AND(B403&gt;'graph (2)'!$E$22-'graph (2)'!$E$32,B403&lt;'graph (2)'!$E$22+'graph (2)'!$E$32),0.25,0)))</f>
        <v>#REF!</v>
      </c>
    </row>
    <row r="404" customFormat="false" ht="12.75" hidden="false" customHeight="false" outlineLevel="0" collapsed="false">
      <c r="B404" s="735" t="e">
        <f aca="false">IF('graph (2)'!$E$2=0,"",B403+'graph (2)'!$E$32)</f>
        <v>#REF!</v>
      </c>
      <c r="C404" s="805" t="e">
        <f aca="false">IF('graph (2)'!$E$2=0,20,IF(SUM(K404+L404=0),NA(),0.25))</f>
        <v>#REF!</v>
      </c>
      <c r="D404" s="321" t="e">
        <f aca="false">IF('graph (2)'!$E$2=0,20,IF(AND(B404&lt;'graph (2)'!$E$10+'graph (2)'!$E$32,B404&gt;'graph (2)'!$E$10-'graph (2)'!$E$32),0.25,NA()))</f>
        <v>#REF!</v>
      </c>
      <c r="K404" s="806" t="e">
        <f aca="false">IF('graph (2)'!$E$20=0,0,IF('graph (2)'!$E$2=0,20,IF(AND(B404&lt;'graph (2)'!$E$20+'graph (2)'!$E$32,B404&gt;'graph (2)'!$E$20-'graph (2)'!$E$32),0.25,0)))</f>
        <v>#REF!</v>
      </c>
      <c r="L404" s="806" t="e">
        <f aca="false">IF('graph (2)'!$E$22=0,0,IF('graph (2)'!$E$2=0,20,IF(AND(B404&gt;'graph (2)'!$E$22-'graph (2)'!$E$32,B404&lt;'graph (2)'!$E$22+'graph (2)'!$E$32),0.25,0)))</f>
        <v>#REF!</v>
      </c>
    </row>
    <row r="405" customFormat="false" ht="12.75" hidden="false" customHeight="false" outlineLevel="0" collapsed="false">
      <c r="B405" s="735" t="e">
        <f aca="false">IF('graph (2)'!$E$2=0,"",B404+'graph (2)'!$E$32)</f>
        <v>#REF!</v>
      </c>
      <c r="C405" s="805" t="e">
        <f aca="false">IF('graph (2)'!$E$2=0,20,IF(SUM(K405+L405=0),NA(),0.25))</f>
        <v>#REF!</v>
      </c>
      <c r="D405" s="321" t="e">
        <f aca="false">IF('graph (2)'!$E$2=0,20,IF(AND(B405&lt;'graph (2)'!$E$10+'graph (2)'!$E$32,B405&gt;'graph (2)'!$E$10-'graph (2)'!$E$32),0.25,NA()))</f>
        <v>#REF!</v>
      </c>
      <c r="K405" s="806" t="e">
        <f aca="false">IF('graph (2)'!$E$20=0,0,IF('graph (2)'!$E$2=0,20,IF(AND(B405&lt;'graph (2)'!$E$20+'graph (2)'!$E$32,B405&gt;'graph (2)'!$E$20-'graph (2)'!$E$32),0.25,0)))</f>
        <v>#REF!</v>
      </c>
      <c r="L405" s="806" t="e">
        <f aca="false">IF('graph (2)'!$E$22=0,0,IF('graph (2)'!$E$2=0,20,IF(AND(B405&gt;'graph (2)'!$E$22-'graph (2)'!$E$32,B405&lt;'graph (2)'!$E$22+'graph (2)'!$E$32),0.25,0)))</f>
        <v>#REF!</v>
      </c>
    </row>
    <row r="406" customFormat="false" ht="12.75" hidden="false" customHeight="false" outlineLevel="0" collapsed="false">
      <c r="B406" s="735" t="e">
        <f aca="false">IF('graph (2)'!$E$2=0,"",B405+'graph (2)'!$E$32)</f>
        <v>#REF!</v>
      </c>
      <c r="C406" s="805" t="e">
        <f aca="false">IF('graph (2)'!$E$2=0,20,IF(SUM(K406+L406=0),NA(),0.25))</f>
        <v>#REF!</v>
      </c>
      <c r="D406" s="321" t="e">
        <f aca="false">IF('graph (2)'!$E$2=0,20,IF(AND(B406&lt;'graph (2)'!$E$10+'graph (2)'!$E$32,B406&gt;'graph (2)'!$E$10-'graph (2)'!$E$32),0.25,NA()))</f>
        <v>#REF!</v>
      </c>
      <c r="K406" s="806" t="e">
        <f aca="false">IF('graph (2)'!$E$20=0,0,IF('graph (2)'!$E$2=0,20,IF(AND(B406&lt;'graph (2)'!$E$20+'graph (2)'!$E$32,B406&gt;'graph (2)'!$E$20-'graph (2)'!$E$32),0.25,0)))</f>
        <v>#REF!</v>
      </c>
      <c r="L406" s="806" t="e">
        <f aca="false">IF('graph (2)'!$E$22=0,0,IF('graph (2)'!$E$2=0,20,IF(AND(B406&gt;'graph (2)'!$E$22-'graph (2)'!$E$32,B406&lt;'graph (2)'!$E$22+'graph (2)'!$E$32),0.25,0)))</f>
        <v>#REF!</v>
      </c>
    </row>
    <row r="407" customFormat="false" ht="12.75" hidden="false" customHeight="false" outlineLevel="0" collapsed="false">
      <c r="B407" s="735" t="e">
        <f aca="false">IF('graph (2)'!$E$2=0,"",B406+'graph (2)'!$E$32)</f>
        <v>#REF!</v>
      </c>
      <c r="C407" s="805" t="e">
        <f aca="false">IF('graph (2)'!$E$2=0,20,IF(SUM(K407+L407=0),NA(),0.25))</f>
        <v>#REF!</v>
      </c>
      <c r="D407" s="321" t="e">
        <f aca="false">IF('graph (2)'!$E$2=0,20,IF(AND(B407&lt;'graph (2)'!$E$10+'graph (2)'!$E$32,B407&gt;'graph (2)'!$E$10-'graph (2)'!$E$32),0.25,NA()))</f>
        <v>#REF!</v>
      </c>
      <c r="K407" s="806" t="e">
        <f aca="false">IF('graph (2)'!$E$20=0,0,IF('graph (2)'!$E$2=0,20,IF(AND(B407&lt;'graph (2)'!$E$20+'graph (2)'!$E$32,B407&gt;'graph (2)'!$E$20-'graph (2)'!$E$32),0.25,0)))</f>
        <v>#REF!</v>
      </c>
      <c r="L407" s="806" t="e">
        <f aca="false">IF('graph (2)'!$E$22=0,0,IF('graph (2)'!$E$2=0,20,IF(AND(B407&gt;'graph (2)'!$E$22-'graph (2)'!$E$32,B407&lt;'graph (2)'!$E$22+'graph (2)'!$E$32),0.25,0)))</f>
        <v>#REF!</v>
      </c>
    </row>
    <row r="408" customFormat="false" ht="12.75" hidden="false" customHeight="false" outlineLevel="0" collapsed="false">
      <c r="B408" s="735" t="e">
        <f aca="false">IF('graph (2)'!$E$2=0,"",B407+'graph (2)'!$E$32)</f>
        <v>#REF!</v>
      </c>
      <c r="C408" s="805" t="e">
        <f aca="false">IF('graph (2)'!$E$2=0,20,IF(SUM(K408+L408=0),NA(),0.25))</f>
        <v>#REF!</v>
      </c>
      <c r="D408" s="321" t="e">
        <f aca="false">IF('graph (2)'!$E$2=0,20,IF(AND(B408&lt;'graph (2)'!$E$10+'graph (2)'!$E$32,B408&gt;'graph (2)'!$E$10-'graph (2)'!$E$32),0.25,NA()))</f>
        <v>#REF!</v>
      </c>
      <c r="K408" s="806" t="e">
        <f aca="false">IF('graph (2)'!$E$20=0,0,IF('graph (2)'!$E$2=0,20,IF(AND(B408&lt;'graph (2)'!$E$20+'graph (2)'!$E$32,B408&gt;'graph (2)'!$E$20-'graph (2)'!$E$32),0.25,0)))</f>
        <v>#REF!</v>
      </c>
      <c r="L408" s="806" t="e">
        <f aca="false">IF('graph (2)'!$E$22=0,0,IF('graph (2)'!$E$2=0,20,IF(AND(B408&gt;'graph (2)'!$E$22-'graph (2)'!$E$32,B408&lt;'graph (2)'!$E$22+'graph (2)'!$E$32),0.25,0)))</f>
        <v>#REF!</v>
      </c>
    </row>
    <row r="409" customFormat="false" ht="12.75" hidden="false" customHeight="false" outlineLevel="0" collapsed="false">
      <c r="B409" s="735" t="e">
        <f aca="false">IF('graph (2)'!$E$2=0,"",B408+'graph (2)'!$E$32)</f>
        <v>#REF!</v>
      </c>
      <c r="C409" s="805" t="e">
        <f aca="false">IF('graph (2)'!$E$2=0,20,IF(SUM(K409+L409=0),NA(),0.25))</f>
        <v>#REF!</v>
      </c>
      <c r="D409" s="321" t="e">
        <f aca="false">IF('graph (2)'!$E$2=0,20,IF(AND(B409&lt;'graph (2)'!$E$10+'graph (2)'!$E$32,B409&gt;'graph (2)'!$E$10-'graph (2)'!$E$32),0.25,NA()))</f>
        <v>#REF!</v>
      </c>
      <c r="K409" s="806" t="e">
        <f aca="false">IF('graph (2)'!$E$20=0,0,IF('graph (2)'!$E$2=0,20,IF(AND(B409&lt;'graph (2)'!$E$20+'graph (2)'!$E$32,B409&gt;'graph (2)'!$E$20-'graph (2)'!$E$32),0.25,0)))</f>
        <v>#REF!</v>
      </c>
      <c r="L409" s="806" t="e">
        <f aca="false">IF('graph (2)'!$E$22=0,0,IF('graph (2)'!$E$2=0,20,IF(AND(B409&gt;'graph (2)'!$E$22-'graph (2)'!$E$32,B409&lt;'graph (2)'!$E$22+'graph (2)'!$E$32),0.25,0)))</f>
        <v>#REF!</v>
      </c>
    </row>
    <row r="410" customFormat="false" ht="12.75" hidden="false" customHeight="false" outlineLevel="0" collapsed="false">
      <c r="B410" s="735" t="e">
        <f aca="false">IF('graph (2)'!$E$2=0,"",B409+'graph (2)'!$E$32)</f>
        <v>#REF!</v>
      </c>
      <c r="C410" s="805" t="e">
        <f aca="false">IF('graph (2)'!$E$2=0,20,IF(SUM(K410+L410=0),NA(),0.25))</f>
        <v>#REF!</v>
      </c>
      <c r="D410" s="321" t="e">
        <f aca="false">IF('graph (2)'!$E$2=0,20,IF(AND(B410&lt;'graph (2)'!$E$10+'graph (2)'!$E$32,B410&gt;'graph (2)'!$E$10-'graph (2)'!$E$32),0.25,NA()))</f>
        <v>#REF!</v>
      </c>
      <c r="K410" s="806" t="e">
        <f aca="false">IF('graph (2)'!$E$20=0,0,IF('graph (2)'!$E$2=0,20,IF(AND(B410&lt;'graph (2)'!$E$20+'graph (2)'!$E$32,B410&gt;'graph (2)'!$E$20-'graph (2)'!$E$32),0.25,0)))</f>
        <v>#REF!</v>
      </c>
      <c r="L410" s="806" t="e">
        <f aca="false">IF('graph (2)'!$E$22=0,0,IF('graph (2)'!$E$2=0,20,IF(AND(B410&gt;'graph (2)'!$E$22-'graph (2)'!$E$32,B410&lt;'graph (2)'!$E$22+'graph (2)'!$E$32),0.25,0)))</f>
        <v>#REF!</v>
      </c>
    </row>
    <row r="411" customFormat="false" ht="12.75" hidden="false" customHeight="false" outlineLevel="0" collapsed="false">
      <c r="B411" s="735" t="e">
        <f aca="false">IF('graph (2)'!$E$2=0,"",B410+'graph (2)'!$E$32)</f>
        <v>#REF!</v>
      </c>
      <c r="C411" s="805" t="e">
        <f aca="false">IF('graph (2)'!$E$2=0,20,IF(SUM(K411+L411=0),NA(),0.25))</f>
        <v>#REF!</v>
      </c>
      <c r="D411" s="321" t="e">
        <f aca="false">IF('graph (2)'!$E$2=0,20,IF(AND(B411&lt;'graph (2)'!$E$10+'graph (2)'!$E$32,B411&gt;'graph (2)'!$E$10-'graph (2)'!$E$32),0.25,NA()))</f>
        <v>#REF!</v>
      </c>
      <c r="K411" s="806" t="e">
        <f aca="false">IF('graph (2)'!$E$20=0,0,IF('graph (2)'!$E$2=0,20,IF(AND(B411&lt;'graph (2)'!$E$20+'graph (2)'!$E$32,B411&gt;'graph (2)'!$E$20-'graph (2)'!$E$32),0.25,0)))</f>
        <v>#REF!</v>
      </c>
      <c r="L411" s="806" t="e">
        <f aca="false">IF('graph (2)'!$E$22=0,0,IF('graph (2)'!$E$2=0,20,IF(AND(B411&gt;'graph (2)'!$E$22-'graph (2)'!$E$32,B411&lt;'graph (2)'!$E$22+'graph (2)'!$E$32),0.25,0)))</f>
        <v>#REF!</v>
      </c>
    </row>
    <row r="412" customFormat="false" ht="12.75" hidden="false" customHeight="false" outlineLevel="0" collapsed="false">
      <c r="B412" s="735" t="e">
        <f aca="false">IF('graph (2)'!$E$2=0,"",B411+'graph (2)'!$E$32)</f>
        <v>#REF!</v>
      </c>
      <c r="C412" s="805" t="e">
        <f aca="false">IF('graph (2)'!$E$2=0,20,IF(SUM(K412+L412=0),NA(),0.25))</f>
        <v>#REF!</v>
      </c>
      <c r="D412" s="321" t="e">
        <f aca="false">IF('graph (2)'!$E$2=0,20,IF(AND(B412&lt;'graph (2)'!$E$10+'graph (2)'!$E$32,B412&gt;'graph (2)'!$E$10-'graph (2)'!$E$32),0.25,NA()))</f>
        <v>#REF!</v>
      </c>
      <c r="K412" s="806" t="e">
        <f aca="false">IF('graph (2)'!$E$20=0,0,IF('graph (2)'!$E$2=0,20,IF(AND(B412&lt;'graph (2)'!$E$20+'graph (2)'!$E$32,B412&gt;'graph (2)'!$E$20-'graph (2)'!$E$32),0.25,0)))</f>
        <v>#REF!</v>
      </c>
      <c r="L412" s="806" t="e">
        <f aca="false">IF('graph (2)'!$E$22=0,0,IF('graph (2)'!$E$2=0,20,IF(AND(B412&gt;'graph (2)'!$E$22-'graph (2)'!$E$32,B412&lt;'graph (2)'!$E$22+'graph (2)'!$E$32),0.25,0)))</f>
        <v>#REF!</v>
      </c>
    </row>
    <row r="413" customFormat="false" ht="12.75" hidden="false" customHeight="false" outlineLevel="0" collapsed="false">
      <c r="B413" s="735" t="e">
        <f aca="false">IF('graph (2)'!$E$2=0,"",B412+'graph (2)'!$E$32)</f>
        <v>#REF!</v>
      </c>
      <c r="C413" s="805" t="e">
        <f aca="false">IF('graph (2)'!$E$2=0,20,IF(SUM(K413+L413=0),NA(),0.25))</f>
        <v>#REF!</v>
      </c>
      <c r="D413" s="321" t="e">
        <f aca="false">IF('graph (2)'!$E$2=0,20,IF(AND(B413&lt;'graph (2)'!$E$10+'graph (2)'!$E$32,B413&gt;'graph (2)'!$E$10-'graph (2)'!$E$32),0.25,NA()))</f>
        <v>#REF!</v>
      </c>
      <c r="K413" s="806" t="e">
        <f aca="false">IF('graph (2)'!$E$20=0,0,IF('graph (2)'!$E$2=0,20,IF(AND(B413&lt;'graph (2)'!$E$20+'graph (2)'!$E$32,B413&gt;'graph (2)'!$E$20-'graph (2)'!$E$32),0.25,0)))</f>
        <v>#REF!</v>
      </c>
      <c r="L413" s="806" t="e">
        <f aca="false">IF('graph (2)'!$E$22=0,0,IF('graph (2)'!$E$2=0,20,IF(AND(B413&gt;'graph (2)'!$E$22-'graph (2)'!$E$32,B413&lt;'graph (2)'!$E$22+'graph (2)'!$E$32),0.25,0)))</f>
        <v>#REF!</v>
      </c>
    </row>
    <row r="414" customFormat="false" ht="12.75" hidden="false" customHeight="false" outlineLevel="0" collapsed="false">
      <c r="B414" s="735" t="e">
        <f aca="false">IF('graph (2)'!$E$2=0,"",B413+'graph (2)'!$E$32)</f>
        <v>#REF!</v>
      </c>
      <c r="C414" s="805" t="e">
        <f aca="false">IF('graph (2)'!$E$2=0,20,IF(SUM(K414+L414=0),NA(),0.25))</f>
        <v>#REF!</v>
      </c>
      <c r="D414" s="321" t="e">
        <f aca="false">IF('graph (2)'!$E$2=0,20,IF(AND(B414&lt;'graph (2)'!$E$10+'graph (2)'!$E$32,B414&gt;'graph (2)'!$E$10-'graph (2)'!$E$32),0.25,NA()))</f>
        <v>#REF!</v>
      </c>
      <c r="K414" s="806" t="e">
        <f aca="false">IF('graph (2)'!$E$20=0,0,IF('graph (2)'!$E$2=0,20,IF(AND(B414&lt;'graph (2)'!$E$20+'graph (2)'!$E$32,B414&gt;'graph (2)'!$E$20-'graph (2)'!$E$32),0.25,0)))</f>
        <v>#REF!</v>
      </c>
      <c r="L414" s="806" t="e">
        <f aca="false">IF('graph (2)'!$E$22=0,0,IF('graph (2)'!$E$2=0,20,IF(AND(B414&gt;'graph (2)'!$E$22-'graph (2)'!$E$32,B414&lt;'graph (2)'!$E$22+'graph (2)'!$E$32),0.25,0)))</f>
        <v>#REF!</v>
      </c>
    </row>
    <row r="415" customFormat="false" ht="12.75" hidden="false" customHeight="false" outlineLevel="0" collapsed="false">
      <c r="B415" s="735" t="e">
        <f aca="false">IF('graph (2)'!$E$2=0,"",B414+'graph (2)'!$E$32)</f>
        <v>#REF!</v>
      </c>
      <c r="C415" s="805" t="e">
        <f aca="false">IF('graph (2)'!$E$2=0,20,IF(SUM(K415+L415=0),NA(),0.25))</f>
        <v>#REF!</v>
      </c>
      <c r="D415" s="321" t="e">
        <f aca="false">IF('graph (2)'!$E$2=0,20,IF(AND(B415&lt;'graph (2)'!$E$10+'graph (2)'!$E$32,B415&gt;'graph (2)'!$E$10-'graph (2)'!$E$32),0.25,NA()))</f>
        <v>#REF!</v>
      </c>
      <c r="K415" s="806" t="e">
        <f aca="false">IF('graph (2)'!$E$20=0,0,IF('graph (2)'!$E$2=0,20,IF(AND(B415&lt;'graph (2)'!$E$20+'graph (2)'!$E$32,B415&gt;'graph (2)'!$E$20-'graph (2)'!$E$32),0.25,0)))</f>
        <v>#REF!</v>
      </c>
      <c r="L415" s="806" t="e">
        <f aca="false">IF('graph (2)'!$E$22=0,0,IF('graph (2)'!$E$2=0,20,IF(AND(B415&gt;'graph (2)'!$E$22-'graph (2)'!$E$32,B415&lt;'graph (2)'!$E$22+'graph (2)'!$E$32),0.25,0)))</f>
        <v>#REF!</v>
      </c>
    </row>
    <row r="416" customFormat="false" ht="12.75" hidden="false" customHeight="false" outlineLevel="0" collapsed="false">
      <c r="B416" s="735" t="e">
        <f aca="false">IF('graph (2)'!$E$2=0,"",B415+'graph (2)'!$E$32)</f>
        <v>#REF!</v>
      </c>
      <c r="C416" s="805" t="e">
        <f aca="false">IF('graph (2)'!$E$2=0,20,IF(SUM(K416+L416=0),NA(),0.25))</f>
        <v>#REF!</v>
      </c>
      <c r="D416" s="321" t="e">
        <f aca="false">IF('graph (2)'!$E$2=0,20,IF(AND(B416&lt;'graph (2)'!$E$10+'graph (2)'!$E$32,B416&gt;'graph (2)'!$E$10-'graph (2)'!$E$32),0.25,NA()))</f>
        <v>#REF!</v>
      </c>
      <c r="K416" s="806" t="e">
        <f aca="false">IF('graph (2)'!$E$20=0,0,IF('graph (2)'!$E$2=0,20,IF(AND(B416&lt;'graph (2)'!$E$20+'graph (2)'!$E$32,B416&gt;'graph (2)'!$E$20-'graph (2)'!$E$32),0.25,0)))</f>
        <v>#REF!</v>
      </c>
      <c r="L416" s="806" t="e">
        <f aca="false">IF('graph (2)'!$E$22=0,0,IF('graph (2)'!$E$2=0,20,IF(AND(B416&gt;'graph (2)'!$E$22-'graph (2)'!$E$32,B416&lt;'graph (2)'!$E$22+'graph (2)'!$E$32),0.25,0)))</f>
        <v>#REF!</v>
      </c>
    </row>
    <row r="417" customFormat="false" ht="12.75" hidden="false" customHeight="false" outlineLevel="0" collapsed="false">
      <c r="B417" s="735" t="e">
        <f aca="false">IF('graph (2)'!$E$2=0,"",B416+'graph (2)'!$E$32)</f>
        <v>#REF!</v>
      </c>
      <c r="C417" s="805" t="e">
        <f aca="false">IF('graph (2)'!$E$2=0,20,IF(SUM(K417+L417=0),NA(),0.25))</f>
        <v>#REF!</v>
      </c>
      <c r="D417" s="321" t="e">
        <f aca="false">IF('graph (2)'!$E$2=0,20,IF(AND(B417&lt;'graph (2)'!$E$10+'graph (2)'!$E$32,B417&gt;'graph (2)'!$E$10-'graph (2)'!$E$32),0.25,NA()))</f>
        <v>#REF!</v>
      </c>
      <c r="K417" s="806" t="e">
        <f aca="false">IF('graph (2)'!$E$20=0,0,IF('graph (2)'!$E$2=0,20,IF(AND(B417&lt;'graph (2)'!$E$20+'graph (2)'!$E$32,B417&gt;'graph (2)'!$E$20-'graph (2)'!$E$32),0.25,0)))</f>
        <v>#REF!</v>
      </c>
      <c r="L417" s="806" t="e">
        <f aca="false">IF('graph (2)'!$E$22=0,0,IF('graph (2)'!$E$2=0,20,IF(AND(B417&gt;'graph (2)'!$E$22-'graph (2)'!$E$32,B417&lt;'graph (2)'!$E$22+'graph (2)'!$E$32),0.25,0)))</f>
        <v>#REF!</v>
      </c>
    </row>
    <row r="418" customFormat="false" ht="12.75" hidden="false" customHeight="false" outlineLevel="0" collapsed="false">
      <c r="B418" s="735" t="e">
        <f aca="false">IF('graph (2)'!$E$2=0,"",B417+'graph (2)'!$E$32)</f>
        <v>#REF!</v>
      </c>
      <c r="C418" s="805" t="e">
        <f aca="false">IF('graph (2)'!$E$2=0,20,IF(SUM(K418+L418=0),NA(),0.25))</f>
        <v>#REF!</v>
      </c>
      <c r="D418" s="321" t="e">
        <f aca="false">IF('graph (2)'!$E$2=0,20,IF(AND(B418&lt;'graph (2)'!$E$10+'graph (2)'!$E$32,B418&gt;'graph (2)'!$E$10-'graph (2)'!$E$32),0.25,NA()))</f>
        <v>#REF!</v>
      </c>
      <c r="K418" s="806" t="e">
        <f aca="false">IF('graph (2)'!$E$20=0,0,IF('graph (2)'!$E$2=0,20,IF(AND(B418&lt;'graph (2)'!$E$20+'graph (2)'!$E$32,B418&gt;'graph (2)'!$E$20-'graph (2)'!$E$32),0.25,0)))</f>
        <v>#REF!</v>
      </c>
      <c r="L418" s="806" t="e">
        <f aca="false">IF('graph (2)'!$E$22=0,0,IF('graph (2)'!$E$2=0,20,IF(AND(B418&gt;'graph (2)'!$E$22-'graph (2)'!$E$32,B418&lt;'graph (2)'!$E$22+'graph (2)'!$E$32),0.25,0)))</f>
        <v>#REF!</v>
      </c>
    </row>
    <row r="419" customFormat="false" ht="12.75" hidden="false" customHeight="false" outlineLevel="0" collapsed="false">
      <c r="B419" s="735" t="e">
        <f aca="false">IF('graph (2)'!$E$2=0,"",B418+'graph (2)'!$E$32)</f>
        <v>#REF!</v>
      </c>
      <c r="C419" s="805" t="e">
        <f aca="false">IF('graph (2)'!$E$2=0,20,IF(SUM(K419+L419=0),NA(),0.25))</f>
        <v>#REF!</v>
      </c>
      <c r="D419" s="321" t="e">
        <f aca="false">IF('graph (2)'!$E$2=0,20,IF(AND(B419&lt;'graph (2)'!$E$10+'graph (2)'!$E$32,B419&gt;'graph (2)'!$E$10-'graph (2)'!$E$32),0.25,NA()))</f>
        <v>#REF!</v>
      </c>
      <c r="K419" s="806" t="e">
        <f aca="false">IF('graph (2)'!$E$20=0,0,IF('graph (2)'!$E$2=0,20,IF(AND(B419&lt;'graph (2)'!$E$20+'graph (2)'!$E$32,B419&gt;'graph (2)'!$E$20-'graph (2)'!$E$32),0.25,0)))</f>
        <v>#REF!</v>
      </c>
      <c r="L419" s="806" t="e">
        <f aca="false">IF('graph (2)'!$E$22=0,0,IF('graph (2)'!$E$2=0,20,IF(AND(B419&gt;'graph (2)'!$E$22-'graph (2)'!$E$32,B419&lt;'graph (2)'!$E$22+'graph (2)'!$E$32),0.25,0)))</f>
        <v>#REF!</v>
      </c>
    </row>
    <row r="420" customFormat="false" ht="12.75" hidden="false" customHeight="false" outlineLevel="0" collapsed="false">
      <c r="B420" s="735" t="e">
        <f aca="false">IF('graph (2)'!$E$2=0,"",B419+'graph (2)'!$E$32)</f>
        <v>#REF!</v>
      </c>
      <c r="C420" s="805" t="e">
        <f aca="false">IF('graph (2)'!$E$2=0,20,IF(SUM(K420+L420=0),NA(),0.25))</f>
        <v>#REF!</v>
      </c>
      <c r="D420" s="321" t="e">
        <f aca="false">IF('graph (2)'!$E$2=0,20,IF(AND(B420&lt;'graph (2)'!$E$10+'graph (2)'!$E$32,B420&gt;'graph (2)'!$E$10-'graph (2)'!$E$32),0.25,NA()))</f>
        <v>#REF!</v>
      </c>
      <c r="K420" s="806" t="e">
        <f aca="false">IF('graph (2)'!$E$20=0,0,IF('graph (2)'!$E$2=0,20,IF(AND(B420&lt;'graph (2)'!$E$20+'graph (2)'!$E$32,B420&gt;'graph (2)'!$E$20-'graph (2)'!$E$32),0.25,0)))</f>
        <v>#REF!</v>
      </c>
      <c r="L420" s="806" t="e">
        <f aca="false">IF('graph (2)'!$E$22=0,0,IF('graph (2)'!$E$2=0,20,IF(AND(B420&gt;'graph (2)'!$E$22-'graph (2)'!$E$32,B420&lt;'graph (2)'!$E$22+'graph (2)'!$E$32),0.25,0)))</f>
        <v>#REF!</v>
      </c>
    </row>
    <row r="421" customFormat="false" ht="12.75" hidden="false" customHeight="false" outlineLevel="0" collapsed="false">
      <c r="B421" s="735" t="e">
        <f aca="false">IF('graph (2)'!$E$2=0,"",B420+'graph (2)'!$E$32)</f>
        <v>#REF!</v>
      </c>
      <c r="C421" s="805" t="e">
        <f aca="false">IF('graph (2)'!$E$2=0,20,IF(SUM(K421+L421=0),NA(),0.25))</f>
        <v>#REF!</v>
      </c>
      <c r="D421" s="321" t="e">
        <f aca="false">IF('graph (2)'!$E$2=0,20,IF(AND(B421&lt;'graph (2)'!$E$10+'graph (2)'!$E$32,B421&gt;'graph (2)'!$E$10-'graph (2)'!$E$32),0.25,NA()))</f>
        <v>#REF!</v>
      </c>
      <c r="K421" s="806" t="e">
        <f aca="false">IF('graph (2)'!$E$20=0,0,IF('graph (2)'!$E$2=0,20,IF(AND(B421&lt;'graph (2)'!$E$20+'graph (2)'!$E$32,B421&gt;'graph (2)'!$E$20-'graph (2)'!$E$32),0.25,0)))</f>
        <v>#REF!</v>
      </c>
      <c r="L421" s="806" t="e">
        <f aca="false">IF('graph (2)'!$E$22=0,0,IF('graph (2)'!$E$2=0,20,IF(AND(B421&gt;'graph (2)'!$E$22-'graph (2)'!$E$32,B421&lt;'graph (2)'!$E$22+'graph (2)'!$E$32),0.25,0)))</f>
        <v>#REF!</v>
      </c>
    </row>
    <row r="422" customFormat="false" ht="12.75" hidden="false" customHeight="false" outlineLevel="0" collapsed="false">
      <c r="B422" s="735" t="e">
        <f aca="false">IF('graph (2)'!$E$2=0,"",B421+'graph (2)'!$E$32)</f>
        <v>#REF!</v>
      </c>
      <c r="C422" s="805" t="e">
        <f aca="false">IF('graph (2)'!$E$2=0,20,IF(SUM(K422+L422=0),NA(),0.25))</f>
        <v>#REF!</v>
      </c>
      <c r="D422" s="321" t="e">
        <f aca="false">IF('graph (2)'!$E$2=0,20,IF(AND(B422&lt;'graph (2)'!$E$10+'graph (2)'!$E$32,B422&gt;'graph (2)'!$E$10-'graph (2)'!$E$32),0.25,NA()))</f>
        <v>#REF!</v>
      </c>
      <c r="K422" s="806" t="e">
        <f aca="false">IF('graph (2)'!$E$20=0,0,IF('graph (2)'!$E$2=0,20,IF(AND(B422&lt;'graph (2)'!$E$20+'graph (2)'!$E$32,B422&gt;'graph (2)'!$E$20-'graph (2)'!$E$32),0.25,0)))</f>
        <v>#REF!</v>
      </c>
      <c r="L422" s="806" t="e">
        <f aca="false">IF('graph (2)'!$E$22=0,0,IF('graph (2)'!$E$2=0,20,IF(AND(B422&gt;'graph (2)'!$E$22-'graph (2)'!$E$32,B422&lt;'graph (2)'!$E$22+'graph (2)'!$E$32),0.25,0)))</f>
        <v>#REF!</v>
      </c>
    </row>
    <row r="423" customFormat="false" ht="12.75" hidden="false" customHeight="false" outlineLevel="0" collapsed="false">
      <c r="B423" s="735" t="e">
        <f aca="false">IF('graph (2)'!$E$2=0,"",B422+'graph (2)'!$E$32)</f>
        <v>#REF!</v>
      </c>
      <c r="C423" s="805" t="e">
        <f aca="false">IF('graph (2)'!$E$2=0,20,IF(SUM(K423+L423=0),NA(),0.25))</f>
        <v>#REF!</v>
      </c>
      <c r="D423" s="321" t="e">
        <f aca="false">IF('graph (2)'!$E$2=0,20,IF(AND(B423&lt;'graph (2)'!$E$10+'graph (2)'!$E$32,B423&gt;'graph (2)'!$E$10-'graph (2)'!$E$32),0.25,NA()))</f>
        <v>#REF!</v>
      </c>
      <c r="K423" s="806" t="e">
        <f aca="false">IF('graph (2)'!$E$20=0,0,IF('graph (2)'!$E$2=0,20,IF(AND(B423&lt;'graph (2)'!$E$20+'graph (2)'!$E$32,B423&gt;'graph (2)'!$E$20-'graph (2)'!$E$32),0.25,0)))</f>
        <v>#REF!</v>
      </c>
      <c r="L423" s="806" t="e">
        <f aca="false">IF('graph (2)'!$E$22=0,0,IF('graph (2)'!$E$2=0,20,IF(AND(B423&gt;'graph (2)'!$E$22-'graph (2)'!$E$32,B423&lt;'graph (2)'!$E$22+'graph (2)'!$E$32),0.25,0)))</f>
        <v>#REF!</v>
      </c>
    </row>
    <row r="424" customFormat="false" ht="12.75" hidden="false" customHeight="false" outlineLevel="0" collapsed="false">
      <c r="B424" s="735" t="e">
        <f aca="false">IF('graph (2)'!$E$2=0,"",B423+'graph (2)'!$E$32)</f>
        <v>#REF!</v>
      </c>
      <c r="C424" s="805" t="e">
        <f aca="false">IF('graph (2)'!$E$2=0,20,IF(SUM(K424+L424=0),NA(),0.25))</f>
        <v>#REF!</v>
      </c>
      <c r="D424" s="321" t="e">
        <f aca="false">IF('graph (2)'!$E$2=0,20,IF(AND(B424&lt;'graph (2)'!$E$10+'graph (2)'!$E$32,B424&gt;'graph (2)'!$E$10-'graph (2)'!$E$32),0.25,NA()))</f>
        <v>#REF!</v>
      </c>
      <c r="K424" s="806" t="e">
        <f aca="false">IF('graph (2)'!$E$20=0,0,IF('graph (2)'!$E$2=0,20,IF(AND(B424&lt;'graph (2)'!$E$20+'graph (2)'!$E$32,B424&gt;'graph (2)'!$E$20-'graph (2)'!$E$32),0.25,0)))</f>
        <v>#REF!</v>
      </c>
      <c r="L424" s="806" t="e">
        <f aca="false">IF('graph (2)'!$E$22=0,0,IF('graph (2)'!$E$2=0,20,IF(AND(B424&gt;'graph (2)'!$E$22-'graph (2)'!$E$32,B424&lt;'graph (2)'!$E$22+'graph (2)'!$E$32),0.25,0)))</f>
        <v>#REF!</v>
      </c>
    </row>
    <row r="425" customFormat="false" ht="12.75" hidden="false" customHeight="false" outlineLevel="0" collapsed="false">
      <c r="B425" s="735" t="e">
        <f aca="false">IF('graph (2)'!$E$2=0,"",B424+'graph (2)'!$E$32)</f>
        <v>#REF!</v>
      </c>
      <c r="C425" s="805" t="e">
        <f aca="false">IF('graph (2)'!$E$2=0,20,IF(SUM(K425+L425=0),NA(),0.25))</f>
        <v>#REF!</v>
      </c>
      <c r="D425" s="321" t="e">
        <f aca="false">IF('graph (2)'!$E$2=0,20,IF(AND(B425&lt;'graph (2)'!$E$10+'graph (2)'!$E$32,B425&gt;'graph (2)'!$E$10-'graph (2)'!$E$32),0.25,NA()))</f>
        <v>#REF!</v>
      </c>
      <c r="K425" s="806" t="e">
        <f aca="false">IF('graph (2)'!$E$20=0,0,IF('graph (2)'!$E$2=0,20,IF(AND(B425&lt;'graph (2)'!$E$20+'graph (2)'!$E$32,B425&gt;'graph (2)'!$E$20-'graph (2)'!$E$32),0.25,0)))</f>
        <v>#REF!</v>
      </c>
      <c r="L425" s="806" t="e">
        <f aca="false">IF('graph (2)'!$E$22=0,0,IF('graph (2)'!$E$2=0,20,IF(AND(B425&gt;'graph (2)'!$E$22-'graph (2)'!$E$32,B425&lt;'graph (2)'!$E$22+'graph (2)'!$E$32),0.25,0)))</f>
        <v>#REF!</v>
      </c>
    </row>
    <row r="426" customFormat="false" ht="12.75" hidden="false" customHeight="false" outlineLevel="0" collapsed="false">
      <c r="B426" s="735" t="e">
        <f aca="false">IF('graph (2)'!$E$2=0,"",B425+'graph (2)'!$E$32)</f>
        <v>#REF!</v>
      </c>
      <c r="C426" s="805" t="e">
        <f aca="false">IF('graph (2)'!$E$2=0,20,IF(SUM(K426+L426=0),NA(),0.25))</f>
        <v>#REF!</v>
      </c>
      <c r="D426" s="321" t="e">
        <f aca="false">IF('graph (2)'!$E$2=0,20,IF(AND(B426&lt;'graph (2)'!$E$10+'graph (2)'!$E$32,B426&gt;'graph (2)'!$E$10-'graph (2)'!$E$32),0.25,NA()))</f>
        <v>#REF!</v>
      </c>
      <c r="K426" s="806" t="e">
        <f aca="false">IF('graph (2)'!$E$20=0,0,IF('graph (2)'!$E$2=0,20,IF(AND(B426&lt;'graph (2)'!$E$20+'graph (2)'!$E$32,B426&gt;'graph (2)'!$E$20-'graph (2)'!$E$32),0.25,0)))</f>
        <v>#REF!</v>
      </c>
      <c r="L426" s="806" t="e">
        <f aca="false">IF('graph (2)'!$E$22=0,0,IF('graph (2)'!$E$2=0,20,IF(AND(B426&gt;'graph (2)'!$E$22-'graph (2)'!$E$32,B426&lt;'graph (2)'!$E$22+'graph (2)'!$E$32),0.25,0)))</f>
        <v>#REF!</v>
      </c>
    </row>
    <row r="427" customFormat="false" ht="12.75" hidden="false" customHeight="false" outlineLevel="0" collapsed="false">
      <c r="B427" s="735" t="e">
        <f aca="false">IF('graph (2)'!$E$2=0,"",B426+'graph (2)'!$E$32)</f>
        <v>#REF!</v>
      </c>
      <c r="C427" s="805" t="e">
        <f aca="false">IF('graph (2)'!$E$2=0,20,IF(SUM(K427+L427=0),NA(),0.25))</f>
        <v>#REF!</v>
      </c>
      <c r="D427" s="321" t="e">
        <f aca="false">IF('graph (2)'!$E$2=0,20,IF(AND(B427&lt;'graph (2)'!$E$10+'graph (2)'!$E$32,B427&gt;'graph (2)'!$E$10-'graph (2)'!$E$32),0.25,NA()))</f>
        <v>#REF!</v>
      </c>
      <c r="K427" s="806" t="e">
        <f aca="false">IF('graph (2)'!$E$20=0,0,IF('graph (2)'!$E$2=0,20,IF(AND(B427&lt;'graph (2)'!$E$20+'graph (2)'!$E$32,B427&gt;'graph (2)'!$E$20-'graph (2)'!$E$32),0.25,0)))</f>
        <v>#REF!</v>
      </c>
      <c r="L427" s="806" t="e">
        <f aca="false">IF('graph (2)'!$E$22=0,0,IF('graph (2)'!$E$2=0,20,IF(AND(B427&gt;'graph (2)'!$E$22-'graph (2)'!$E$32,B427&lt;'graph (2)'!$E$22+'graph (2)'!$E$32),0.25,0)))</f>
        <v>#REF!</v>
      </c>
    </row>
    <row r="428" customFormat="false" ht="12.75" hidden="false" customHeight="false" outlineLevel="0" collapsed="false">
      <c r="B428" s="735" t="e">
        <f aca="false">IF('graph (2)'!$E$2=0,"",B427+'graph (2)'!$E$32)</f>
        <v>#REF!</v>
      </c>
      <c r="C428" s="805" t="e">
        <f aca="false">IF('graph (2)'!$E$2=0,20,IF(SUM(K428+L428=0),NA(),0.25))</f>
        <v>#REF!</v>
      </c>
      <c r="D428" s="321" t="e">
        <f aca="false">IF('graph (2)'!$E$2=0,20,IF(AND(B428&lt;'graph (2)'!$E$10+'graph (2)'!$E$32,B428&gt;'graph (2)'!$E$10-'graph (2)'!$E$32),0.25,NA()))</f>
        <v>#REF!</v>
      </c>
      <c r="K428" s="806" t="e">
        <f aca="false">IF('graph (2)'!$E$20=0,0,IF('graph (2)'!$E$2=0,20,IF(AND(B428&lt;'graph (2)'!$E$20+'graph (2)'!$E$32,B428&gt;'graph (2)'!$E$20-'graph (2)'!$E$32),0.25,0)))</f>
        <v>#REF!</v>
      </c>
      <c r="L428" s="806" t="e">
        <f aca="false">IF('graph (2)'!$E$22=0,0,IF('graph (2)'!$E$2=0,20,IF(AND(B428&gt;'graph (2)'!$E$22-'graph (2)'!$E$32,B428&lt;'graph (2)'!$E$22+'graph (2)'!$E$32),0.25,0)))</f>
        <v>#REF!</v>
      </c>
    </row>
    <row r="429" customFormat="false" ht="12.75" hidden="false" customHeight="false" outlineLevel="0" collapsed="false">
      <c r="B429" s="735" t="e">
        <f aca="false">IF('graph (2)'!$E$2=0,"",B428+'graph (2)'!$E$32)</f>
        <v>#REF!</v>
      </c>
      <c r="C429" s="805" t="e">
        <f aca="false">IF('graph (2)'!$E$2=0,20,IF(SUM(K429+L429=0),NA(),0.25))</f>
        <v>#REF!</v>
      </c>
      <c r="D429" s="321" t="e">
        <f aca="false">IF('graph (2)'!$E$2=0,20,IF(AND(B429&lt;'graph (2)'!$E$10+'graph (2)'!$E$32,B429&gt;'graph (2)'!$E$10-'graph (2)'!$E$32),0.25,NA()))</f>
        <v>#REF!</v>
      </c>
      <c r="K429" s="806" t="e">
        <f aca="false">IF('graph (2)'!$E$20=0,0,IF('graph (2)'!$E$2=0,20,IF(AND(B429&lt;'graph (2)'!$E$20+'graph (2)'!$E$32,B429&gt;'graph (2)'!$E$20-'graph (2)'!$E$32),0.25,0)))</f>
        <v>#REF!</v>
      </c>
      <c r="L429" s="806" t="e">
        <f aca="false">IF('graph (2)'!$E$22=0,0,IF('graph (2)'!$E$2=0,20,IF(AND(B429&gt;'graph (2)'!$E$22-'graph (2)'!$E$32,B429&lt;'graph (2)'!$E$22+'graph (2)'!$E$32),0.25,0)))</f>
        <v>#REF!</v>
      </c>
    </row>
    <row r="430" customFormat="false" ht="12.75" hidden="false" customHeight="false" outlineLevel="0" collapsed="false">
      <c r="B430" s="735" t="e">
        <f aca="false">IF('graph (2)'!$E$2=0,"",B429+'graph (2)'!$E$32)</f>
        <v>#REF!</v>
      </c>
      <c r="C430" s="805" t="e">
        <f aca="false">IF('graph (2)'!$E$2=0,20,IF(SUM(K430+L430=0),NA(),0.25))</f>
        <v>#REF!</v>
      </c>
      <c r="D430" s="321" t="e">
        <f aca="false">IF('graph (2)'!$E$2=0,20,IF(AND(B430&lt;'graph (2)'!$E$10+'graph (2)'!$E$32,B430&gt;'graph (2)'!$E$10-'graph (2)'!$E$32),0.25,NA()))</f>
        <v>#REF!</v>
      </c>
      <c r="K430" s="806" t="e">
        <f aca="false">IF('graph (2)'!$E$20=0,0,IF('graph (2)'!$E$2=0,20,IF(AND(B430&lt;'graph (2)'!$E$20+'graph (2)'!$E$32,B430&gt;'graph (2)'!$E$20-'graph (2)'!$E$32),0.25,0)))</f>
        <v>#REF!</v>
      </c>
      <c r="L430" s="806" t="e">
        <f aca="false">IF('graph (2)'!$E$22=0,0,IF('graph (2)'!$E$2=0,20,IF(AND(B430&gt;'graph (2)'!$E$22-'graph (2)'!$E$32,B430&lt;'graph (2)'!$E$22+'graph (2)'!$E$32),0.25,0)))</f>
        <v>#REF!</v>
      </c>
    </row>
    <row r="431" customFormat="false" ht="12.75" hidden="false" customHeight="false" outlineLevel="0" collapsed="false">
      <c r="B431" s="735" t="e">
        <f aca="false">IF('graph (2)'!$E$2=0,"",B430+'graph (2)'!$E$32)</f>
        <v>#REF!</v>
      </c>
      <c r="C431" s="805" t="e">
        <f aca="false">IF('graph (2)'!$E$2=0,20,IF(SUM(K431+L431=0),NA(),0.25))</f>
        <v>#REF!</v>
      </c>
      <c r="D431" s="321" t="e">
        <f aca="false">IF('graph (2)'!$E$2=0,20,IF(AND(B431&lt;'graph (2)'!$E$10+'graph (2)'!$E$32,B431&gt;'graph (2)'!$E$10-'graph (2)'!$E$32),0.25,NA()))</f>
        <v>#REF!</v>
      </c>
      <c r="K431" s="806" t="e">
        <f aca="false">IF('graph (2)'!$E$20=0,0,IF('graph (2)'!$E$2=0,20,IF(AND(B431&lt;'graph (2)'!$E$20+'graph (2)'!$E$32,B431&gt;'graph (2)'!$E$20-'graph (2)'!$E$32),0.25,0)))</f>
        <v>#REF!</v>
      </c>
      <c r="L431" s="806" t="e">
        <f aca="false">IF('graph (2)'!$E$22=0,0,IF('graph (2)'!$E$2=0,20,IF(AND(B431&gt;'graph (2)'!$E$22-'graph (2)'!$E$32,B431&lt;'graph (2)'!$E$22+'graph (2)'!$E$32),0.25,0)))</f>
        <v>#REF!</v>
      </c>
    </row>
    <row r="432" customFormat="false" ht="12.75" hidden="false" customHeight="false" outlineLevel="0" collapsed="false">
      <c r="B432" s="735" t="e">
        <f aca="false">IF('graph (2)'!$E$2=0,"",B431+'graph (2)'!$E$32)</f>
        <v>#REF!</v>
      </c>
      <c r="C432" s="805" t="e">
        <f aca="false">IF('graph (2)'!$E$2=0,20,IF(SUM(K432+L432=0),NA(),0.25))</f>
        <v>#REF!</v>
      </c>
      <c r="D432" s="321" t="e">
        <f aca="false">IF('graph (2)'!$E$2=0,20,IF(AND(B432&lt;'graph (2)'!$E$10+'graph (2)'!$E$32,B432&gt;'graph (2)'!$E$10-'graph (2)'!$E$32),0.25,NA()))</f>
        <v>#REF!</v>
      </c>
      <c r="K432" s="806" t="e">
        <f aca="false">IF('graph (2)'!$E$20=0,0,IF('graph (2)'!$E$2=0,20,IF(AND(B432&lt;'graph (2)'!$E$20+'graph (2)'!$E$32,B432&gt;'graph (2)'!$E$20-'graph (2)'!$E$32),0.25,0)))</f>
        <v>#REF!</v>
      </c>
      <c r="L432" s="806" t="e">
        <f aca="false">IF('graph (2)'!$E$22=0,0,IF('graph (2)'!$E$2=0,20,IF(AND(B432&gt;'graph (2)'!$E$22-'graph (2)'!$E$32,B432&lt;'graph (2)'!$E$22+'graph (2)'!$E$32),0.25,0)))</f>
        <v>#REF!</v>
      </c>
    </row>
    <row r="433" customFormat="false" ht="12.75" hidden="false" customHeight="false" outlineLevel="0" collapsed="false">
      <c r="B433" s="735" t="e">
        <f aca="false">IF('graph (2)'!$E$2=0,"",B432+'graph (2)'!$E$32)</f>
        <v>#REF!</v>
      </c>
      <c r="C433" s="805" t="e">
        <f aca="false">IF('graph (2)'!$E$2=0,20,IF(SUM(K433+L433=0),NA(),0.25))</f>
        <v>#REF!</v>
      </c>
      <c r="D433" s="321" t="e">
        <f aca="false">IF('graph (2)'!$E$2=0,20,IF(AND(B433&lt;'graph (2)'!$E$10+'graph (2)'!$E$32,B433&gt;'graph (2)'!$E$10-'graph (2)'!$E$32),0.25,NA()))</f>
        <v>#REF!</v>
      </c>
      <c r="K433" s="806" t="e">
        <f aca="false">IF('graph (2)'!$E$20=0,0,IF('graph (2)'!$E$2=0,20,IF(AND(B433&lt;'graph (2)'!$E$20+'graph (2)'!$E$32,B433&gt;'graph (2)'!$E$20-'graph (2)'!$E$32),0.25,0)))</f>
        <v>#REF!</v>
      </c>
      <c r="L433" s="806" t="e">
        <f aca="false">IF('graph (2)'!$E$22=0,0,IF('graph (2)'!$E$2=0,20,IF(AND(B433&gt;'graph (2)'!$E$22-'graph (2)'!$E$32,B433&lt;'graph (2)'!$E$22+'graph (2)'!$E$32),0.25,0)))</f>
        <v>#REF!</v>
      </c>
    </row>
    <row r="434" customFormat="false" ht="12.75" hidden="false" customHeight="false" outlineLevel="0" collapsed="false">
      <c r="B434" s="735" t="e">
        <f aca="false">IF('graph (2)'!$E$2=0,"",B433+'graph (2)'!$E$32)</f>
        <v>#REF!</v>
      </c>
      <c r="C434" s="805" t="e">
        <f aca="false">IF('graph (2)'!$E$2=0,20,IF(SUM(K434+L434=0),NA(),0.25))</f>
        <v>#REF!</v>
      </c>
      <c r="D434" s="321" t="e">
        <f aca="false">IF('graph (2)'!$E$2=0,20,IF(AND(B434&lt;'graph (2)'!$E$10+'graph (2)'!$E$32,B434&gt;'graph (2)'!$E$10-'graph (2)'!$E$32),0.25,NA()))</f>
        <v>#REF!</v>
      </c>
      <c r="K434" s="806" t="e">
        <f aca="false">IF('graph (2)'!$E$20=0,0,IF('graph (2)'!$E$2=0,20,IF(AND(B434&lt;'graph (2)'!$E$20+'graph (2)'!$E$32,B434&gt;'graph (2)'!$E$20-'graph (2)'!$E$32),0.25,0)))</f>
        <v>#REF!</v>
      </c>
      <c r="L434" s="806" t="e">
        <f aca="false">IF('graph (2)'!$E$22=0,0,IF('graph (2)'!$E$2=0,20,IF(AND(B434&gt;'graph (2)'!$E$22-'graph (2)'!$E$32,B434&lt;'graph (2)'!$E$22+'graph (2)'!$E$32),0.25,0)))</f>
        <v>#REF!</v>
      </c>
    </row>
    <row r="435" customFormat="false" ht="12.75" hidden="false" customHeight="false" outlineLevel="0" collapsed="false">
      <c r="B435" s="735" t="e">
        <f aca="false">IF('graph (2)'!$E$2=0,"",B434+'graph (2)'!$E$32)</f>
        <v>#REF!</v>
      </c>
      <c r="C435" s="805" t="e">
        <f aca="false">IF('graph (2)'!$E$2=0,20,IF(SUM(K435+L435=0),NA(),0.25))</f>
        <v>#REF!</v>
      </c>
      <c r="D435" s="321" t="e">
        <f aca="false">IF('graph (2)'!$E$2=0,20,IF(AND(B435&lt;'graph (2)'!$E$10+'graph (2)'!$E$32,B435&gt;'graph (2)'!$E$10-'graph (2)'!$E$32),0.25,NA()))</f>
        <v>#REF!</v>
      </c>
      <c r="K435" s="806" t="e">
        <f aca="false">IF('graph (2)'!$E$20=0,0,IF('graph (2)'!$E$2=0,20,IF(AND(B435&lt;'graph (2)'!$E$20+'graph (2)'!$E$32,B435&gt;'graph (2)'!$E$20-'graph (2)'!$E$32),0.25,0)))</f>
        <v>#REF!</v>
      </c>
      <c r="L435" s="806" t="e">
        <f aca="false">IF('graph (2)'!$E$22=0,0,IF('graph (2)'!$E$2=0,20,IF(AND(B435&gt;'graph (2)'!$E$22-'graph (2)'!$E$32,B435&lt;'graph (2)'!$E$22+'graph (2)'!$E$32),0.25,0)))</f>
        <v>#REF!</v>
      </c>
    </row>
    <row r="436" customFormat="false" ht="12.75" hidden="false" customHeight="false" outlineLevel="0" collapsed="false">
      <c r="B436" s="735" t="e">
        <f aca="false">IF('graph (2)'!$E$2=0,"",B435+'graph (2)'!$E$32)</f>
        <v>#REF!</v>
      </c>
      <c r="C436" s="805" t="e">
        <f aca="false">IF('graph (2)'!$E$2=0,20,IF(SUM(K436+L436=0),NA(),0.25))</f>
        <v>#REF!</v>
      </c>
      <c r="D436" s="321" t="e">
        <f aca="false">IF('graph (2)'!$E$2=0,20,IF(AND(B436&lt;'graph (2)'!$E$10+'graph (2)'!$E$32,B436&gt;'graph (2)'!$E$10-'graph (2)'!$E$32),0.25,NA()))</f>
        <v>#REF!</v>
      </c>
      <c r="K436" s="806" t="e">
        <f aca="false">IF('graph (2)'!$E$20=0,0,IF('graph (2)'!$E$2=0,20,IF(AND(B436&lt;'graph (2)'!$E$20+'graph (2)'!$E$32,B436&gt;'graph (2)'!$E$20-'graph (2)'!$E$32),0.25,0)))</f>
        <v>#REF!</v>
      </c>
      <c r="L436" s="806" t="e">
        <f aca="false">IF('graph (2)'!$E$22=0,0,IF('graph (2)'!$E$2=0,20,IF(AND(B436&gt;'graph (2)'!$E$22-'graph (2)'!$E$32,B436&lt;'graph (2)'!$E$22+'graph (2)'!$E$32),0.25,0)))</f>
        <v>#REF!</v>
      </c>
    </row>
    <row r="437" customFormat="false" ht="12.75" hidden="false" customHeight="false" outlineLevel="0" collapsed="false">
      <c r="B437" s="735" t="e">
        <f aca="false">IF('graph (2)'!$E$2=0,"",B436+'graph (2)'!$E$32)</f>
        <v>#REF!</v>
      </c>
      <c r="C437" s="805" t="e">
        <f aca="false">IF('graph (2)'!$E$2=0,20,IF(SUM(K437+L437=0),NA(),0.25))</f>
        <v>#REF!</v>
      </c>
      <c r="D437" s="321" t="e">
        <f aca="false">IF('graph (2)'!$E$2=0,20,IF(AND(B437&lt;'graph (2)'!$E$10+'graph (2)'!$E$32,B437&gt;'graph (2)'!$E$10-'graph (2)'!$E$32),0.25,NA()))</f>
        <v>#REF!</v>
      </c>
      <c r="K437" s="806" t="e">
        <f aca="false">IF('graph (2)'!$E$20=0,0,IF('graph (2)'!$E$2=0,20,IF(AND(B437&lt;'graph (2)'!$E$20+'graph (2)'!$E$32,B437&gt;'graph (2)'!$E$20-'graph (2)'!$E$32),0.25,0)))</f>
        <v>#REF!</v>
      </c>
      <c r="L437" s="806" t="e">
        <f aca="false">IF('graph (2)'!$E$22=0,0,IF('graph (2)'!$E$2=0,20,IF(AND(B437&gt;'graph (2)'!$E$22-'graph (2)'!$E$32,B437&lt;'graph (2)'!$E$22+'graph (2)'!$E$32),0.25,0)))</f>
        <v>#REF!</v>
      </c>
    </row>
    <row r="438" customFormat="false" ht="12.75" hidden="false" customHeight="false" outlineLevel="0" collapsed="false">
      <c r="B438" s="735" t="e">
        <f aca="false">IF('graph (2)'!$E$2=0,"",B437+'graph (2)'!$E$32)</f>
        <v>#REF!</v>
      </c>
      <c r="C438" s="805" t="e">
        <f aca="false">IF('graph (2)'!$E$2=0,20,IF(SUM(K438+L438=0),NA(),0.25))</f>
        <v>#REF!</v>
      </c>
      <c r="D438" s="321" t="e">
        <f aca="false">IF('graph (2)'!$E$2=0,20,IF(AND(B438&lt;'graph (2)'!$E$10+'graph (2)'!$E$32,B438&gt;'graph (2)'!$E$10-'graph (2)'!$E$32),0.25,NA()))</f>
        <v>#REF!</v>
      </c>
      <c r="K438" s="806" t="e">
        <f aca="false">IF('graph (2)'!$E$20=0,0,IF('graph (2)'!$E$2=0,20,IF(AND(B438&lt;'graph (2)'!$E$20+'graph (2)'!$E$32,B438&gt;'graph (2)'!$E$20-'graph (2)'!$E$32),0.25,0)))</f>
        <v>#REF!</v>
      </c>
      <c r="L438" s="806" t="e">
        <f aca="false">IF('graph (2)'!$E$22=0,0,IF('graph (2)'!$E$2=0,20,IF(AND(B438&gt;'graph (2)'!$E$22-'graph (2)'!$E$32,B438&lt;'graph (2)'!$E$22+'graph (2)'!$E$32),0.25,0)))</f>
        <v>#REF!</v>
      </c>
    </row>
    <row r="439" customFormat="false" ht="12.75" hidden="false" customHeight="false" outlineLevel="0" collapsed="false">
      <c r="B439" s="735" t="e">
        <f aca="false">IF('graph (2)'!$E$2=0,"",B438+'graph (2)'!$E$32)</f>
        <v>#REF!</v>
      </c>
      <c r="C439" s="805" t="e">
        <f aca="false">IF('graph (2)'!$E$2=0,20,IF(SUM(K439+L439=0),NA(),0.25))</f>
        <v>#REF!</v>
      </c>
      <c r="D439" s="321" t="e">
        <f aca="false">IF('graph (2)'!$E$2=0,20,IF(AND(B439&lt;'graph (2)'!$E$10+'graph (2)'!$E$32,B439&gt;'graph (2)'!$E$10-'graph (2)'!$E$32),0.25,NA()))</f>
        <v>#REF!</v>
      </c>
      <c r="K439" s="806" t="e">
        <f aca="false">IF('graph (2)'!$E$20=0,0,IF('graph (2)'!$E$2=0,20,IF(AND(B439&lt;'graph (2)'!$E$20+'graph (2)'!$E$32,B439&gt;'graph (2)'!$E$20-'graph (2)'!$E$32),0.25,0)))</f>
        <v>#REF!</v>
      </c>
      <c r="L439" s="806" t="e">
        <f aca="false">IF('graph (2)'!$E$22=0,0,IF('graph (2)'!$E$2=0,20,IF(AND(B439&gt;'graph (2)'!$E$22-'graph (2)'!$E$32,B439&lt;'graph (2)'!$E$22+'graph (2)'!$E$32),0.25,0)))</f>
        <v>#REF!</v>
      </c>
    </row>
    <row r="440" customFormat="false" ht="12.75" hidden="false" customHeight="false" outlineLevel="0" collapsed="false">
      <c r="B440" s="735" t="e">
        <f aca="false">IF('graph (2)'!$E$2=0,"",B439+'graph (2)'!$E$32)</f>
        <v>#REF!</v>
      </c>
      <c r="C440" s="805" t="e">
        <f aca="false">IF('graph (2)'!$E$2=0,20,IF(SUM(K440+L440=0),NA(),0.25))</f>
        <v>#REF!</v>
      </c>
      <c r="D440" s="321" t="e">
        <f aca="false">IF('graph (2)'!$E$2=0,20,IF(AND(B440&lt;'graph (2)'!$E$10+'graph (2)'!$E$32,B440&gt;'graph (2)'!$E$10-'graph (2)'!$E$32),0.25,NA()))</f>
        <v>#REF!</v>
      </c>
      <c r="K440" s="806" t="e">
        <f aca="false">IF('graph (2)'!$E$20=0,0,IF('graph (2)'!$E$2=0,20,IF(AND(B440&lt;'graph (2)'!$E$20+'graph (2)'!$E$32,B440&gt;'graph (2)'!$E$20-'graph (2)'!$E$32),0.25,0)))</f>
        <v>#REF!</v>
      </c>
      <c r="L440" s="806" t="e">
        <f aca="false">IF('graph (2)'!$E$22=0,0,IF('graph (2)'!$E$2=0,20,IF(AND(B440&gt;'graph (2)'!$E$22-'graph (2)'!$E$32,B440&lt;'graph (2)'!$E$22+'graph (2)'!$E$32),0.25,0)))</f>
        <v>#REF!</v>
      </c>
    </row>
    <row r="441" customFormat="false" ht="12.75" hidden="false" customHeight="false" outlineLevel="0" collapsed="false">
      <c r="B441" s="735" t="e">
        <f aca="false">IF('graph (2)'!$E$2=0,"",B440+'graph (2)'!$E$32)</f>
        <v>#REF!</v>
      </c>
      <c r="C441" s="805" t="e">
        <f aca="false">IF('graph (2)'!$E$2=0,20,IF(SUM(K441+L441=0),NA(),0.25))</f>
        <v>#REF!</v>
      </c>
      <c r="D441" s="321" t="e">
        <f aca="false">IF('graph (2)'!$E$2=0,20,IF(AND(B441&lt;'graph (2)'!$E$10+'graph (2)'!$E$32,B441&gt;'graph (2)'!$E$10-'graph (2)'!$E$32),0.25,NA()))</f>
        <v>#REF!</v>
      </c>
      <c r="K441" s="806" t="e">
        <f aca="false">IF('graph (2)'!$E$20=0,0,IF('graph (2)'!$E$2=0,20,IF(AND(B441&lt;'graph (2)'!$E$20+'graph (2)'!$E$32,B441&gt;'graph (2)'!$E$20-'graph (2)'!$E$32),0.25,0)))</f>
        <v>#REF!</v>
      </c>
      <c r="L441" s="806" t="e">
        <f aca="false">IF('graph (2)'!$E$22=0,0,IF('graph (2)'!$E$2=0,20,IF(AND(B441&gt;'graph (2)'!$E$22-'graph (2)'!$E$32,B441&lt;'graph (2)'!$E$22+'graph (2)'!$E$32),0.25,0)))</f>
        <v>#REF!</v>
      </c>
    </row>
    <row r="442" customFormat="false" ht="12.75" hidden="false" customHeight="false" outlineLevel="0" collapsed="false">
      <c r="B442" s="735" t="e">
        <f aca="false">IF('graph (2)'!$E$2=0,"",B441+'graph (2)'!$E$32)</f>
        <v>#REF!</v>
      </c>
      <c r="C442" s="805" t="e">
        <f aca="false">IF('graph (2)'!$E$2=0,20,IF(SUM(K442+L442=0),NA(),0.25))</f>
        <v>#REF!</v>
      </c>
      <c r="D442" s="321" t="e">
        <f aca="false">IF('graph (2)'!$E$2=0,20,IF(AND(B442&lt;'graph (2)'!$E$10+'graph (2)'!$E$32,B442&gt;'graph (2)'!$E$10-'graph (2)'!$E$32),0.25,NA()))</f>
        <v>#REF!</v>
      </c>
      <c r="K442" s="806" t="e">
        <f aca="false">IF('graph (2)'!$E$20=0,0,IF('graph (2)'!$E$2=0,20,IF(AND(B442&lt;'graph (2)'!$E$20+'graph (2)'!$E$32,B442&gt;'graph (2)'!$E$20-'graph (2)'!$E$32),0.25,0)))</f>
        <v>#REF!</v>
      </c>
      <c r="L442" s="806" t="e">
        <f aca="false">IF('graph (2)'!$E$22=0,0,IF('graph (2)'!$E$2=0,20,IF(AND(B442&gt;'graph (2)'!$E$22-'graph (2)'!$E$32,B442&lt;'graph (2)'!$E$22+'graph (2)'!$E$32),0.25,0)))</f>
        <v>#REF!</v>
      </c>
    </row>
    <row r="443" customFormat="false" ht="12.75" hidden="false" customHeight="false" outlineLevel="0" collapsed="false">
      <c r="B443" s="735" t="e">
        <f aca="false">IF('graph (2)'!$E$2=0,"",B442+'graph (2)'!$E$32)</f>
        <v>#REF!</v>
      </c>
      <c r="C443" s="805" t="e">
        <f aca="false">IF('graph (2)'!$E$2=0,20,IF(SUM(K443+L443=0),NA(),0.25))</f>
        <v>#REF!</v>
      </c>
      <c r="D443" s="321" t="e">
        <f aca="false">IF('graph (2)'!$E$2=0,20,IF(AND(B443&lt;'graph (2)'!$E$10+'graph (2)'!$E$32,B443&gt;'graph (2)'!$E$10-'graph (2)'!$E$32),0.25,NA()))</f>
        <v>#REF!</v>
      </c>
      <c r="K443" s="806" t="e">
        <f aca="false">IF('graph (2)'!$E$20=0,0,IF('graph (2)'!$E$2=0,20,IF(AND(B443&lt;'graph (2)'!$E$20+'graph (2)'!$E$32,B443&gt;'graph (2)'!$E$20-'graph (2)'!$E$32),0.25,0)))</f>
        <v>#REF!</v>
      </c>
      <c r="L443" s="806" t="e">
        <f aca="false">IF('graph (2)'!$E$22=0,0,IF('graph (2)'!$E$2=0,20,IF(AND(B443&gt;'graph (2)'!$E$22-'graph (2)'!$E$32,B443&lt;'graph (2)'!$E$22+'graph (2)'!$E$32),0.25,0)))</f>
        <v>#REF!</v>
      </c>
    </row>
    <row r="444" customFormat="false" ht="12.75" hidden="false" customHeight="false" outlineLevel="0" collapsed="false">
      <c r="B444" s="735" t="e">
        <f aca="false">IF('graph (2)'!$E$2=0,"",B443+'graph (2)'!$E$32)</f>
        <v>#REF!</v>
      </c>
      <c r="C444" s="805" t="e">
        <f aca="false">IF('graph (2)'!$E$2=0,20,IF(SUM(K444+L444=0),NA(),0.25))</f>
        <v>#REF!</v>
      </c>
      <c r="D444" s="321" t="e">
        <f aca="false">IF('graph (2)'!$E$2=0,20,IF(AND(B444&lt;'graph (2)'!$E$10+'graph (2)'!$E$32,B444&gt;'graph (2)'!$E$10-'graph (2)'!$E$32),0.25,NA()))</f>
        <v>#REF!</v>
      </c>
      <c r="K444" s="806" t="e">
        <f aca="false">IF('graph (2)'!$E$20=0,0,IF('graph (2)'!$E$2=0,20,IF(AND(B444&lt;'graph (2)'!$E$20+'graph (2)'!$E$32,B444&gt;'graph (2)'!$E$20-'graph (2)'!$E$32),0.25,0)))</f>
        <v>#REF!</v>
      </c>
      <c r="L444" s="806" t="e">
        <f aca="false">IF('graph (2)'!$E$22=0,0,IF('graph (2)'!$E$2=0,20,IF(AND(B444&gt;'graph (2)'!$E$22-'graph (2)'!$E$32,B444&lt;'graph (2)'!$E$22+'graph (2)'!$E$32),0.25,0)))</f>
        <v>#REF!</v>
      </c>
    </row>
    <row r="445" customFormat="false" ht="12.75" hidden="false" customHeight="false" outlineLevel="0" collapsed="false">
      <c r="B445" s="735" t="e">
        <f aca="false">IF('graph (2)'!$E$2=0,"",B444+'graph (2)'!$E$32)</f>
        <v>#REF!</v>
      </c>
      <c r="C445" s="805" t="e">
        <f aca="false">IF('graph (2)'!$E$2=0,20,IF(SUM(K445+L445=0),NA(),0.25))</f>
        <v>#REF!</v>
      </c>
      <c r="D445" s="321" t="e">
        <f aca="false">IF('graph (2)'!$E$2=0,20,IF(AND(B445&lt;'graph (2)'!$E$10+'graph (2)'!$E$32,B445&gt;'graph (2)'!$E$10-'graph (2)'!$E$32),0.25,NA()))</f>
        <v>#REF!</v>
      </c>
      <c r="K445" s="806" t="e">
        <f aca="false">IF('graph (2)'!$E$20=0,0,IF('graph (2)'!$E$2=0,20,IF(AND(B445&lt;'graph (2)'!$E$20+'graph (2)'!$E$32,B445&gt;'graph (2)'!$E$20-'graph (2)'!$E$32),0.25,0)))</f>
        <v>#REF!</v>
      </c>
      <c r="L445" s="806" t="e">
        <f aca="false">IF('graph (2)'!$E$22=0,0,IF('graph (2)'!$E$2=0,20,IF(AND(B445&gt;'graph (2)'!$E$22-'graph (2)'!$E$32,B445&lt;'graph (2)'!$E$22+'graph (2)'!$E$32),0.25,0)))</f>
        <v>#REF!</v>
      </c>
    </row>
    <row r="446" customFormat="false" ht="12.75" hidden="false" customHeight="false" outlineLevel="0" collapsed="false">
      <c r="B446" s="735" t="e">
        <f aca="false">IF('graph (2)'!$E$2=0,"",B445+'graph (2)'!$E$32)</f>
        <v>#REF!</v>
      </c>
      <c r="C446" s="805" t="e">
        <f aca="false">IF('graph (2)'!$E$2=0,20,IF(SUM(K446+L446=0),NA(),0.25))</f>
        <v>#REF!</v>
      </c>
      <c r="D446" s="321" t="e">
        <f aca="false">IF('graph (2)'!$E$2=0,20,IF(AND(B446&lt;'graph (2)'!$E$10+'graph (2)'!$E$32,B446&gt;'graph (2)'!$E$10-'graph (2)'!$E$32),0.25,NA()))</f>
        <v>#REF!</v>
      </c>
      <c r="K446" s="806" t="e">
        <f aca="false">IF('graph (2)'!$E$20=0,0,IF('graph (2)'!$E$2=0,20,IF(AND(B446&lt;'graph (2)'!$E$20+'graph (2)'!$E$32,B446&gt;'graph (2)'!$E$20-'graph (2)'!$E$32),0.25,0)))</f>
        <v>#REF!</v>
      </c>
      <c r="L446" s="806" t="e">
        <f aca="false">IF('graph (2)'!$E$22=0,0,IF('graph (2)'!$E$2=0,20,IF(AND(B446&gt;'graph (2)'!$E$22-'graph (2)'!$E$32,B446&lt;'graph (2)'!$E$22+'graph (2)'!$E$32),0.25,0)))</f>
        <v>#REF!</v>
      </c>
    </row>
    <row r="447" customFormat="false" ht="12.75" hidden="false" customHeight="false" outlineLevel="0" collapsed="false">
      <c r="B447" s="735" t="e">
        <f aca="false">IF('graph (2)'!$E$2=0,"",B446+'graph (2)'!$E$32)</f>
        <v>#REF!</v>
      </c>
      <c r="C447" s="805" t="e">
        <f aca="false">IF('graph (2)'!$E$2=0,20,IF(SUM(K447+L447=0),NA(),0.25))</f>
        <v>#REF!</v>
      </c>
      <c r="D447" s="321" t="e">
        <f aca="false">IF('graph (2)'!$E$2=0,20,IF(AND(B447&lt;'graph (2)'!$E$10+'graph (2)'!$E$32,B447&gt;'graph (2)'!$E$10-'graph (2)'!$E$32),0.25,NA()))</f>
        <v>#REF!</v>
      </c>
      <c r="K447" s="806" t="e">
        <f aca="false">IF('graph (2)'!$E$20=0,0,IF('graph (2)'!$E$2=0,20,IF(AND(B447&lt;'graph (2)'!$E$20+'graph (2)'!$E$32,B447&gt;'graph (2)'!$E$20-'graph (2)'!$E$32),0.25,0)))</f>
        <v>#REF!</v>
      </c>
      <c r="L447" s="806" t="e">
        <f aca="false">IF('graph (2)'!$E$22=0,0,IF('graph (2)'!$E$2=0,20,IF(AND(B447&gt;'graph (2)'!$E$22-'graph (2)'!$E$32,B447&lt;'graph (2)'!$E$22+'graph (2)'!$E$32),0.25,0)))</f>
        <v>#REF!</v>
      </c>
    </row>
    <row r="448" customFormat="false" ht="12.75" hidden="false" customHeight="false" outlineLevel="0" collapsed="false">
      <c r="B448" s="735" t="e">
        <f aca="false">IF('graph (2)'!$E$2=0,"",B447+'graph (2)'!$E$32)</f>
        <v>#REF!</v>
      </c>
      <c r="C448" s="805" t="e">
        <f aca="false">IF('graph (2)'!$E$2=0,20,IF(SUM(K448+L448=0),NA(),0.25))</f>
        <v>#REF!</v>
      </c>
      <c r="D448" s="321" t="e">
        <f aca="false">IF('graph (2)'!$E$2=0,20,IF(AND(B448&lt;'graph (2)'!$E$10+'graph (2)'!$E$32,B448&gt;'graph (2)'!$E$10-'graph (2)'!$E$32),0.25,NA()))</f>
        <v>#REF!</v>
      </c>
      <c r="K448" s="806" t="e">
        <f aca="false">IF('graph (2)'!$E$20=0,0,IF('graph (2)'!$E$2=0,20,IF(AND(B448&lt;'graph (2)'!$E$20+'graph (2)'!$E$32,B448&gt;'graph (2)'!$E$20-'graph (2)'!$E$32),0.25,0)))</f>
        <v>#REF!</v>
      </c>
      <c r="L448" s="806" t="e">
        <f aca="false">IF('graph (2)'!$E$22=0,0,IF('graph (2)'!$E$2=0,20,IF(AND(B448&gt;'graph (2)'!$E$22-'graph (2)'!$E$32,B448&lt;'graph (2)'!$E$22+'graph (2)'!$E$32),0.25,0)))</f>
        <v>#REF!</v>
      </c>
    </row>
    <row r="449" customFormat="false" ht="12.75" hidden="false" customHeight="false" outlineLevel="0" collapsed="false">
      <c r="B449" s="735" t="e">
        <f aca="false">IF('graph (2)'!$E$2=0,"",B448+'graph (2)'!$E$32)</f>
        <v>#REF!</v>
      </c>
      <c r="C449" s="805" t="e">
        <f aca="false">IF('graph (2)'!$E$2=0,20,IF(SUM(K449+L449=0),NA(),0.25))</f>
        <v>#REF!</v>
      </c>
      <c r="D449" s="321" t="e">
        <f aca="false">IF('graph (2)'!$E$2=0,20,IF(AND(B449&lt;'graph (2)'!$E$10+'graph (2)'!$E$32,B449&gt;'graph (2)'!$E$10-'graph (2)'!$E$32),0.25,NA()))</f>
        <v>#REF!</v>
      </c>
      <c r="K449" s="806" t="e">
        <f aca="false">IF('graph (2)'!$E$20=0,0,IF('graph (2)'!$E$2=0,20,IF(AND(B449&lt;'graph (2)'!$E$20+'graph (2)'!$E$32,B449&gt;'graph (2)'!$E$20-'graph (2)'!$E$32),0.25,0)))</f>
        <v>#REF!</v>
      </c>
      <c r="L449" s="806" t="e">
        <f aca="false">IF('graph (2)'!$E$22=0,0,IF('graph (2)'!$E$2=0,20,IF(AND(B449&gt;'graph (2)'!$E$22-'graph (2)'!$E$32,B449&lt;'graph (2)'!$E$22+'graph (2)'!$E$32),0.25,0)))</f>
        <v>#REF!</v>
      </c>
    </row>
    <row r="450" customFormat="false" ht="12.75" hidden="false" customHeight="false" outlineLevel="0" collapsed="false">
      <c r="B450" s="735" t="e">
        <f aca="false">IF('graph (2)'!$E$2=0,"",B449+'graph (2)'!$E$32)</f>
        <v>#REF!</v>
      </c>
      <c r="C450" s="805" t="e">
        <f aca="false">IF('graph (2)'!$E$2=0,20,IF(SUM(K450+L450=0),NA(),0.25))</f>
        <v>#REF!</v>
      </c>
      <c r="D450" s="321" t="e">
        <f aca="false">IF('graph (2)'!$E$2=0,20,IF(AND(B450&lt;'graph (2)'!$E$10+'graph (2)'!$E$32,B450&gt;'graph (2)'!$E$10-'graph (2)'!$E$32),0.25,NA()))</f>
        <v>#REF!</v>
      </c>
      <c r="K450" s="806" t="e">
        <f aca="false">IF('graph (2)'!$E$20=0,0,IF('graph (2)'!$E$2=0,20,IF(AND(B450&lt;'graph (2)'!$E$20+'graph (2)'!$E$32,B450&gt;'graph (2)'!$E$20-'graph (2)'!$E$32),0.25,0)))</f>
        <v>#REF!</v>
      </c>
      <c r="L450" s="806" t="e">
        <f aca="false">IF('graph (2)'!$E$22=0,0,IF('graph (2)'!$E$2=0,20,IF(AND(B450&gt;'graph (2)'!$E$22-'graph (2)'!$E$32,B450&lt;'graph (2)'!$E$22+'graph (2)'!$E$32),0.25,0)))</f>
        <v>#REF!</v>
      </c>
    </row>
    <row r="451" customFormat="false" ht="12.75" hidden="false" customHeight="false" outlineLevel="0" collapsed="false">
      <c r="B451" s="735" t="e">
        <f aca="false">IF('graph (2)'!$E$2=0,"",B450+'graph (2)'!$E$32)</f>
        <v>#REF!</v>
      </c>
      <c r="C451" s="805" t="e">
        <f aca="false">IF('graph (2)'!$E$2=0,20,IF(SUM(K451+L451=0),NA(),0.25))</f>
        <v>#REF!</v>
      </c>
      <c r="D451" s="321" t="e">
        <f aca="false">IF('graph (2)'!$E$2=0,20,IF(AND(B451&lt;'graph (2)'!$E$10+'graph (2)'!$E$32,B451&gt;'graph (2)'!$E$10-'graph (2)'!$E$32),0.25,NA()))</f>
        <v>#REF!</v>
      </c>
      <c r="K451" s="806" t="e">
        <f aca="false">IF('graph (2)'!$E$20=0,0,IF('graph (2)'!$E$2=0,20,IF(AND(B451&lt;'graph (2)'!$E$20+'graph (2)'!$E$32,B451&gt;'graph (2)'!$E$20-'graph (2)'!$E$32),0.25,0)))</f>
        <v>#REF!</v>
      </c>
      <c r="L451" s="806" t="e">
        <f aca="false">IF('graph (2)'!$E$22=0,0,IF('graph (2)'!$E$2=0,20,IF(AND(B451&gt;'graph (2)'!$E$22-'graph (2)'!$E$32,B451&lt;'graph (2)'!$E$22+'graph (2)'!$E$32),0.25,0)))</f>
        <v>#REF!</v>
      </c>
    </row>
    <row r="452" customFormat="false" ht="12.75" hidden="false" customHeight="false" outlineLevel="0" collapsed="false">
      <c r="B452" s="735" t="e">
        <f aca="false">IF('graph (2)'!$E$2=0,"",B451+'graph (2)'!$E$32)</f>
        <v>#REF!</v>
      </c>
      <c r="C452" s="805" t="e">
        <f aca="false">IF('graph (2)'!$E$2=0,20,IF(SUM(K452+L452=0),NA(),0.25))</f>
        <v>#REF!</v>
      </c>
      <c r="D452" s="321" t="e">
        <f aca="false">IF('graph (2)'!$E$2=0,20,IF(AND(B452&lt;'graph (2)'!$E$10+'graph (2)'!$E$32,B452&gt;'graph (2)'!$E$10-'graph (2)'!$E$32),0.25,NA()))</f>
        <v>#REF!</v>
      </c>
      <c r="K452" s="806" t="e">
        <f aca="false">IF('graph (2)'!$E$20=0,0,IF('graph (2)'!$E$2=0,20,IF(AND(B452&lt;'graph (2)'!$E$20+'graph (2)'!$E$32,B452&gt;'graph (2)'!$E$20-'graph (2)'!$E$32),0.25,0)))</f>
        <v>#REF!</v>
      </c>
      <c r="L452" s="806" t="e">
        <f aca="false">IF('graph (2)'!$E$22=0,0,IF('graph (2)'!$E$2=0,20,IF(AND(B452&gt;'graph (2)'!$E$22-'graph (2)'!$E$32,B452&lt;'graph (2)'!$E$22+'graph (2)'!$E$32),0.25,0)))</f>
        <v>#REF!</v>
      </c>
    </row>
    <row r="453" customFormat="false" ht="12.75" hidden="false" customHeight="false" outlineLevel="0" collapsed="false">
      <c r="B453" s="735" t="e">
        <f aca="false">IF('graph (2)'!$E$2=0,"",B452+'graph (2)'!$E$32)</f>
        <v>#REF!</v>
      </c>
      <c r="C453" s="805" t="e">
        <f aca="false">IF('graph (2)'!$E$2=0,20,IF(SUM(K453+L453=0),NA(),0.25))</f>
        <v>#REF!</v>
      </c>
      <c r="D453" s="321" t="e">
        <f aca="false">IF('graph (2)'!$E$2=0,20,IF(AND(B453&lt;'graph (2)'!$E$10+'graph (2)'!$E$32,B453&gt;'graph (2)'!$E$10-'graph (2)'!$E$32),0.25,NA()))</f>
        <v>#REF!</v>
      </c>
      <c r="K453" s="806" t="e">
        <f aca="false">IF('graph (2)'!$E$20=0,0,IF('graph (2)'!$E$2=0,20,IF(AND(B453&lt;'graph (2)'!$E$20+'graph (2)'!$E$32,B453&gt;'graph (2)'!$E$20-'graph (2)'!$E$32),0.25,0)))</f>
        <v>#REF!</v>
      </c>
      <c r="L453" s="806" t="e">
        <f aca="false">IF('graph (2)'!$E$22=0,0,IF('graph (2)'!$E$2=0,20,IF(AND(B453&gt;'graph (2)'!$E$22-'graph (2)'!$E$32,B453&lt;'graph (2)'!$E$22+'graph (2)'!$E$32),0.25,0)))</f>
        <v>#REF!</v>
      </c>
    </row>
    <row r="454" customFormat="false" ht="12.75" hidden="false" customHeight="false" outlineLevel="0" collapsed="false">
      <c r="B454" s="735" t="e">
        <f aca="false">IF('graph (2)'!$E$2=0,"",B453+'graph (2)'!$E$32)</f>
        <v>#REF!</v>
      </c>
      <c r="C454" s="805" t="e">
        <f aca="false">IF('graph (2)'!$E$2=0,20,IF(SUM(K454+L454=0),NA(),0.25))</f>
        <v>#REF!</v>
      </c>
      <c r="D454" s="321" t="e">
        <f aca="false">IF('graph (2)'!$E$2=0,20,IF(AND(B454&lt;'graph (2)'!$E$10+'graph (2)'!$E$32,B454&gt;'graph (2)'!$E$10-'graph (2)'!$E$32),0.25,NA()))</f>
        <v>#REF!</v>
      </c>
      <c r="K454" s="806" t="e">
        <f aca="false">IF('graph (2)'!$E$20=0,0,IF('graph (2)'!$E$2=0,20,IF(AND(B454&lt;'graph (2)'!$E$20+'graph (2)'!$E$32,B454&gt;'graph (2)'!$E$20-'graph (2)'!$E$32),0.25,0)))</f>
        <v>#REF!</v>
      </c>
      <c r="L454" s="806" t="e">
        <f aca="false">IF('graph (2)'!$E$22=0,0,IF('graph (2)'!$E$2=0,20,IF(AND(B454&gt;'graph (2)'!$E$22-'graph (2)'!$E$32,B454&lt;'graph (2)'!$E$22+'graph (2)'!$E$32),0.25,0)))</f>
        <v>#REF!</v>
      </c>
    </row>
    <row r="455" customFormat="false" ht="12.75" hidden="false" customHeight="false" outlineLevel="0" collapsed="false">
      <c r="B455" s="735" t="e">
        <f aca="false">IF('graph (2)'!$E$2=0,"",B454+'graph (2)'!$E$32)</f>
        <v>#REF!</v>
      </c>
      <c r="C455" s="805" t="e">
        <f aca="false">IF('graph (2)'!$E$2=0,20,IF(SUM(K455+L455=0),NA(),0.25))</f>
        <v>#REF!</v>
      </c>
      <c r="D455" s="321" t="e">
        <f aca="false">IF('graph (2)'!$E$2=0,20,IF(AND(B455&lt;'graph (2)'!$E$10+'graph (2)'!$E$32,B455&gt;'graph (2)'!$E$10-'graph (2)'!$E$32),0.25,NA()))</f>
        <v>#REF!</v>
      </c>
      <c r="K455" s="806" t="e">
        <f aca="false">IF('graph (2)'!$E$20=0,0,IF('graph (2)'!$E$2=0,20,IF(AND(B455&lt;'graph (2)'!$E$20+'graph (2)'!$E$32,B455&gt;'graph (2)'!$E$20-'graph (2)'!$E$32),0.25,0)))</f>
        <v>#REF!</v>
      </c>
      <c r="L455" s="806" t="e">
        <f aca="false">IF('graph (2)'!$E$22=0,0,IF('graph (2)'!$E$2=0,20,IF(AND(B455&gt;'graph (2)'!$E$22-'graph (2)'!$E$32,B455&lt;'graph (2)'!$E$22+'graph (2)'!$E$32),0.25,0)))</f>
        <v>#REF!</v>
      </c>
    </row>
    <row r="456" customFormat="false" ht="12.75" hidden="false" customHeight="false" outlineLevel="0" collapsed="false">
      <c r="B456" s="735" t="e">
        <f aca="false">IF('graph (2)'!$E$2=0,"",B455+'graph (2)'!$E$32)</f>
        <v>#REF!</v>
      </c>
      <c r="C456" s="805" t="e">
        <f aca="false">IF('graph (2)'!$E$2=0,20,IF(SUM(K456+L456=0),NA(),0.25))</f>
        <v>#REF!</v>
      </c>
      <c r="D456" s="321" t="e">
        <f aca="false">IF('graph (2)'!$E$2=0,20,IF(AND(B456&lt;'graph (2)'!$E$10+'graph (2)'!$E$32,B456&gt;'graph (2)'!$E$10-'graph (2)'!$E$32),0.25,NA()))</f>
        <v>#REF!</v>
      </c>
      <c r="K456" s="806" t="e">
        <f aca="false">IF('graph (2)'!$E$20=0,0,IF('graph (2)'!$E$2=0,20,IF(AND(B456&lt;'graph (2)'!$E$20+'graph (2)'!$E$32,B456&gt;'graph (2)'!$E$20-'graph (2)'!$E$32),0.25,0)))</f>
        <v>#REF!</v>
      </c>
      <c r="L456" s="806" t="e">
        <f aca="false">IF('graph (2)'!$E$22=0,0,IF('graph (2)'!$E$2=0,20,IF(AND(B456&gt;'graph (2)'!$E$22-'graph (2)'!$E$32,B456&lt;'graph (2)'!$E$22+'graph (2)'!$E$32),0.25,0)))</f>
        <v>#REF!</v>
      </c>
    </row>
    <row r="457" customFormat="false" ht="12.75" hidden="false" customHeight="false" outlineLevel="0" collapsed="false">
      <c r="B457" s="735" t="e">
        <f aca="false">IF('graph (2)'!$E$2=0,"",B456+'graph (2)'!$E$32)</f>
        <v>#REF!</v>
      </c>
      <c r="C457" s="805" t="e">
        <f aca="false">IF('graph (2)'!$E$2=0,20,IF(SUM(K457+L457=0),NA(),0.25))</f>
        <v>#REF!</v>
      </c>
      <c r="D457" s="321" t="e">
        <f aca="false">IF('graph (2)'!$E$2=0,20,IF(AND(B457&lt;'graph (2)'!$E$10+'graph (2)'!$E$32,B457&gt;'graph (2)'!$E$10-'graph (2)'!$E$32),0.25,NA()))</f>
        <v>#REF!</v>
      </c>
      <c r="K457" s="806" t="e">
        <f aca="false">IF('graph (2)'!$E$20=0,0,IF('graph (2)'!$E$2=0,20,IF(AND(B457&lt;'graph (2)'!$E$20+'graph (2)'!$E$32,B457&gt;'graph (2)'!$E$20-'graph (2)'!$E$32),0.25,0)))</f>
        <v>#REF!</v>
      </c>
      <c r="L457" s="806" t="e">
        <f aca="false">IF('graph (2)'!$E$22=0,0,IF('graph (2)'!$E$2=0,20,IF(AND(B457&gt;'graph (2)'!$E$22-'graph (2)'!$E$32,B457&lt;'graph (2)'!$E$22+'graph (2)'!$E$32),0.25,0)))</f>
        <v>#REF!</v>
      </c>
    </row>
    <row r="458" customFormat="false" ht="12.75" hidden="false" customHeight="false" outlineLevel="0" collapsed="false">
      <c r="B458" s="735" t="e">
        <f aca="false">IF('graph (2)'!$E$2=0,"",B457+'graph (2)'!$E$32)</f>
        <v>#REF!</v>
      </c>
      <c r="C458" s="805" t="e">
        <f aca="false">IF('graph (2)'!$E$2=0,20,IF(SUM(K458+L458=0),NA(),0.25))</f>
        <v>#REF!</v>
      </c>
      <c r="D458" s="321" t="e">
        <f aca="false">IF('graph (2)'!$E$2=0,20,IF(AND(B458&lt;'graph (2)'!$E$10+'graph (2)'!$E$32,B458&gt;'graph (2)'!$E$10-'graph (2)'!$E$32),0.25,NA()))</f>
        <v>#REF!</v>
      </c>
      <c r="K458" s="806" t="e">
        <f aca="false">IF('graph (2)'!$E$20=0,0,IF('graph (2)'!$E$2=0,20,IF(AND(B458&lt;'graph (2)'!$E$20+'graph (2)'!$E$32,B458&gt;'graph (2)'!$E$20-'graph (2)'!$E$32),0.25,0)))</f>
        <v>#REF!</v>
      </c>
      <c r="L458" s="806" t="e">
        <f aca="false">IF('graph (2)'!$E$22=0,0,IF('graph (2)'!$E$2=0,20,IF(AND(B458&gt;'graph (2)'!$E$22-'graph (2)'!$E$32,B458&lt;'graph (2)'!$E$22+'graph (2)'!$E$32),0.25,0)))</f>
        <v>#REF!</v>
      </c>
    </row>
    <row r="459" customFormat="false" ht="12.75" hidden="false" customHeight="false" outlineLevel="0" collapsed="false">
      <c r="B459" s="735" t="e">
        <f aca="false">IF('graph (2)'!$E$2=0,"",B458+'graph (2)'!$E$32)</f>
        <v>#REF!</v>
      </c>
      <c r="C459" s="805" t="e">
        <f aca="false">IF('graph (2)'!$E$2=0,20,IF(SUM(K459+L459=0),NA(),0.25))</f>
        <v>#REF!</v>
      </c>
      <c r="D459" s="321" t="e">
        <f aca="false">IF('graph (2)'!$E$2=0,20,IF(AND(B459&lt;'graph (2)'!$E$10+'graph (2)'!$E$32,B459&gt;'graph (2)'!$E$10-'graph (2)'!$E$32),0.25,NA()))</f>
        <v>#REF!</v>
      </c>
      <c r="K459" s="806" t="e">
        <f aca="false">IF('graph (2)'!$E$20=0,0,IF('graph (2)'!$E$2=0,20,IF(AND(B459&lt;'graph (2)'!$E$20+'graph (2)'!$E$32,B459&gt;'graph (2)'!$E$20-'graph (2)'!$E$32),0.25,0)))</f>
        <v>#REF!</v>
      </c>
      <c r="L459" s="806" t="e">
        <f aca="false">IF('graph (2)'!$E$22=0,0,IF('graph (2)'!$E$2=0,20,IF(AND(B459&gt;'graph (2)'!$E$22-'graph (2)'!$E$32,B459&lt;'graph (2)'!$E$22+'graph (2)'!$E$32),0.25,0)))</f>
        <v>#REF!</v>
      </c>
    </row>
    <row r="460" customFormat="false" ht="12.75" hidden="false" customHeight="false" outlineLevel="0" collapsed="false">
      <c r="B460" s="735" t="e">
        <f aca="false">IF('graph (2)'!$E$2=0,"",B459+'graph (2)'!$E$32)</f>
        <v>#REF!</v>
      </c>
      <c r="C460" s="805" t="e">
        <f aca="false">IF('graph (2)'!$E$2=0,20,IF(SUM(K460+L460=0),NA(),0.25))</f>
        <v>#REF!</v>
      </c>
      <c r="D460" s="321" t="e">
        <f aca="false">IF('graph (2)'!$E$2=0,20,IF(AND(B460&lt;'graph (2)'!$E$10+'graph (2)'!$E$32,B460&gt;'graph (2)'!$E$10-'graph (2)'!$E$32),0.25,NA()))</f>
        <v>#REF!</v>
      </c>
      <c r="K460" s="806" t="e">
        <f aca="false">IF('graph (2)'!$E$20=0,0,IF('graph (2)'!$E$2=0,20,IF(AND(B460&lt;'graph (2)'!$E$20+'graph (2)'!$E$32,B460&gt;'graph (2)'!$E$20-'graph (2)'!$E$32),0.25,0)))</f>
        <v>#REF!</v>
      </c>
      <c r="L460" s="806" t="e">
        <f aca="false">IF('graph (2)'!$E$22=0,0,IF('graph (2)'!$E$2=0,20,IF(AND(B460&gt;'graph (2)'!$E$22-'graph (2)'!$E$32,B460&lt;'graph (2)'!$E$22+'graph (2)'!$E$32),0.25,0)))</f>
        <v>#REF!</v>
      </c>
    </row>
    <row r="461" customFormat="false" ht="12.75" hidden="false" customHeight="false" outlineLevel="0" collapsed="false">
      <c r="B461" s="735" t="e">
        <f aca="false">IF('graph (2)'!$E$2=0,"",B460+'graph (2)'!$E$32)</f>
        <v>#REF!</v>
      </c>
      <c r="C461" s="805" t="e">
        <f aca="false">IF('graph (2)'!$E$2=0,20,IF(SUM(K461+L461=0),NA(),0.25))</f>
        <v>#REF!</v>
      </c>
      <c r="D461" s="321" t="e">
        <f aca="false">IF('graph (2)'!$E$2=0,20,IF(AND(B461&lt;'graph (2)'!$E$10+'graph (2)'!$E$32,B461&gt;'graph (2)'!$E$10-'graph (2)'!$E$32),0.25,NA()))</f>
        <v>#REF!</v>
      </c>
      <c r="K461" s="806" t="e">
        <f aca="false">IF('graph (2)'!$E$20=0,0,IF('graph (2)'!$E$2=0,20,IF(AND(B461&lt;'graph (2)'!$E$20+'graph (2)'!$E$32,B461&gt;'graph (2)'!$E$20-'graph (2)'!$E$32),0.25,0)))</f>
        <v>#REF!</v>
      </c>
      <c r="L461" s="806" t="e">
        <f aca="false">IF('graph (2)'!$E$22=0,0,IF('graph (2)'!$E$2=0,20,IF(AND(B461&gt;'graph (2)'!$E$22-'graph (2)'!$E$32,B461&lt;'graph (2)'!$E$22+'graph (2)'!$E$32),0.25,0)))</f>
        <v>#REF!</v>
      </c>
    </row>
    <row r="462" customFormat="false" ht="12.75" hidden="false" customHeight="false" outlineLevel="0" collapsed="false">
      <c r="B462" s="735" t="e">
        <f aca="false">IF('graph (2)'!$E$2=0,"",B461+'graph (2)'!$E$32)</f>
        <v>#REF!</v>
      </c>
      <c r="C462" s="805" t="e">
        <f aca="false">IF('graph (2)'!$E$2=0,20,IF(SUM(K462+L462=0),NA(),0.25))</f>
        <v>#REF!</v>
      </c>
      <c r="D462" s="321" t="e">
        <f aca="false">IF('graph (2)'!$E$2=0,20,IF(AND(B462&lt;'graph (2)'!$E$10+'graph (2)'!$E$32,B462&gt;'graph (2)'!$E$10-'graph (2)'!$E$32),0.25,NA()))</f>
        <v>#REF!</v>
      </c>
      <c r="K462" s="806" t="e">
        <f aca="false">IF('graph (2)'!$E$20=0,0,IF('graph (2)'!$E$2=0,20,IF(AND(B462&lt;'graph (2)'!$E$20+'graph (2)'!$E$32,B462&gt;'graph (2)'!$E$20-'graph (2)'!$E$32),0.25,0)))</f>
        <v>#REF!</v>
      </c>
      <c r="L462" s="806" t="e">
        <f aca="false">IF('graph (2)'!$E$22=0,0,IF('graph (2)'!$E$2=0,20,IF(AND(B462&gt;'graph (2)'!$E$22-'graph (2)'!$E$32,B462&lt;'graph (2)'!$E$22+'graph (2)'!$E$32),0.25,0)))</f>
        <v>#REF!</v>
      </c>
    </row>
    <row r="463" customFormat="false" ht="12.75" hidden="false" customHeight="false" outlineLevel="0" collapsed="false">
      <c r="B463" s="735" t="e">
        <f aca="false">IF('graph (2)'!$E$2=0,"",B462+'graph (2)'!$E$32)</f>
        <v>#REF!</v>
      </c>
      <c r="C463" s="805" t="e">
        <f aca="false">IF('graph (2)'!$E$2=0,20,IF(SUM(K463+L463=0),NA(),0.25))</f>
        <v>#REF!</v>
      </c>
      <c r="D463" s="321" t="e">
        <f aca="false">IF('graph (2)'!$E$2=0,20,IF(AND(B463&lt;'graph (2)'!$E$10+'graph (2)'!$E$32,B463&gt;'graph (2)'!$E$10-'graph (2)'!$E$32),0.25,NA()))</f>
        <v>#REF!</v>
      </c>
      <c r="K463" s="806" t="e">
        <f aca="false">IF('graph (2)'!$E$20=0,0,IF('graph (2)'!$E$2=0,20,IF(AND(B463&lt;'graph (2)'!$E$20+'graph (2)'!$E$32,B463&gt;'graph (2)'!$E$20-'graph (2)'!$E$32),0.25,0)))</f>
        <v>#REF!</v>
      </c>
      <c r="L463" s="806" t="e">
        <f aca="false">IF('graph (2)'!$E$22=0,0,IF('graph (2)'!$E$2=0,20,IF(AND(B463&gt;'graph (2)'!$E$22-'graph (2)'!$E$32,B463&lt;'graph (2)'!$E$22+'graph (2)'!$E$32),0.25,0)))</f>
        <v>#REF!</v>
      </c>
    </row>
    <row r="464" customFormat="false" ht="12.75" hidden="false" customHeight="false" outlineLevel="0" collapsed="false">
      <c r="B464" s="735" t="e">
        <f aca="false">IF('graph (2)'!$E$2=0,"",B463+'graph (2)'!$E$32)</f>
        <v>#REF!</v>
      </c>
      <c r="C464" s="805" t="e">
        <f aca="false">IF('graph (2)'!$E$2=0,20,IF(SUM(K464+L464=0),NA(),0.25))</f>
        <v>#REF!</v>
      </c>
      <c r="D464" s="321" t="e">
        <f aca="false">IF('graph (2)'!$E$2=0,20,IF(AND(B464&lt;'graph (2)'!$E$10+'graph (2)'!$E$32,B464&gt;'graph (2)'!$E$10-'graph (2)'!$E$32),0.25,NA()))</f>
        <v>#REF!</v>
      </c>
      <c r="K464" s="806" t="e">
        <f aca="false">IF('graph (2)'!$E$20=0,0,IF('graph (2)'!$E$2=0,20,IF(AND(B464&lt;'graph (2)'!$E$20+'graph (2)'!$E$32,B464&gt;'graph (2)'!$E$20-'graph (2)'!$E$32),0.25,0)))</f>
        <v>#REF!</v>
      </c>
      <c r="L464" s="806" t="e">
        <f aca="false">IF('graph (2)'!$E$22=0,0,IF('graph (2)'!$E$2=0,20,IF(AND(B464&gt;'graph (2)'!$E$22-'graph (2)'!$E$32,B464&lt;'graph (2)'!$E$22+'graph (2)'!$E$32),0.25,0)))</f>
        <v>#REF!</v>
      </c>
    </row>
    <row r="465" customFormat="false" ht="12.75" hidden="false" customHeight="false" outlineLevel="0" collapsed="false">
      <c r="B465" s="735" t="e">
        <f aca="false">IF('graph (2)'!$E$2=0,"",B464+'graph (2)'!$E$32)</f>
        <v>#REF!</v>
      </c>
      <c r="C465" s="805" t="e">
        <f aca="false">IF('graph (2)'!$E$2=0,20,IF(SUM(K465+L465=0),NA(),0.25))</f>
        <v>#REF!</v>
      </c>
      <c r="D465" s="321" t="e">
        <f aca="false">IF('graph (2)'!$E$2=0,20,IF(AND(B465&lt;'graph (2)'!$E$10+'graph (2)'!$E$32,B465&gt;'graph (2)'!$E$10-'graph (2)'!$E$32),0.25,NA()))</f>
        <v>#REF!</v>
      </c>
      <c r="K465" s="806" t="e">
        <f aca="false">IF('graph (2)'!$E$20=0,0,IF('graph (2)'!$E$2=0,20,IF(AND(B465&lt;'graph (2)'!$E$20+'graph (2)'!$E$32,B465&gt;'graph (2)'!$E$20-'graph (2)'!$E$32),0.25,0)))</f>
        <v>#REF!</v>
      </c>
      <c r="L465" s="806" t="e">
        <f aca="false">IF('graph (2)'!$E$22=0,0,IF('graph (2)'!$E$2=0,20,IF(AND(B465&gt;'graph (2)'!$E$22-'graph (2)'!$E$32,B465&lt;'graph (2)'!$E$22+'graph (2)'!$E$32),0.25,0)))</f>
        <v>#REF!</v>
      </c>
    </row>
    <row r="466" customFormat="false" ht="12.75" hidden="false" customHeight="false" outlineLevel="0" collapsed="false">
      <c r="B466" s="735" t="e">
        <f aca="false">IF('graph (2)'!$E$2=0,"",B465+'graph (2)'!$E$32)</f>
        <v>#REF!</v>
      </c>
      <c r="C466" s="805" t="e">
        <f aca="false">IF('graph (2)'!$E$2=0,20,IF(SUM(K466+L466=0),NA(),0.25))</f>
        <v>#REF!</v>
      </c>
      <c r="D466" s="321" t="e">
        <f aca="false">IF('graph (2)'!$E$2=0,20,IF(AND(B466&lt;'graph (2)'!$E$10+'graph (2)'!$E$32,B466&gt;'graph (2)'!$E$10-'graph (2)'!$E$32),0.25,NA()))</f>
        <v>#REF!</v>
      </c>
      <c r="K466" s="806" t="e">
        <f aca="false">IF('graph (2)'!$E$20=0,0,IF('graph (2)'!$E$2=0,20,IF(AND(B466&lt;'graph (2)'!$E$20+'graph (2)'!$E$32,B466&gt;'graph (2)'!$E$20-'graph (2)'!$E$32),0.25,0)))</f>
        <v>#REF!</v>
      </c>
      <c r="L466" s="806" t="e">
        <f aca="false">IF('graph (2)'!$E$22=0,0,IF('graph (2)'!$E$2=0,20,IF(AND(B466&gt;'graph (2)'!$E$22-'graph (2)'!$E$32,B466&lt;'graph (2)'!$E$22+'graph (2)'!$E$32),0.25,0)))</f>
        <v>#REF!</v>
      </c>
    </row>
    <row r="467" customFormat="false" ht="12.75" hidden="false" customHeight="false" outlineLevel="0" collapsed="false">
      <c r="B467" s="735" t="e">
        <f aca="false">IF('graph (2)'!$E$2=0,"",B466+'graph (2)'!$E$32)</f>
        <v>#REF!</v>
      </c>
      <c r="C467" s="805" t="e">
        <f aca="false">IF('graph (2)'!$E$2=0,20,IF(SUM(K467+L467=0),NA(),0.25))</f>
        <v>#REF!</v>
      </c>
      <c r="D467" s="321" t="e">
        <f aca="false">IF('graph (2)'!$E$2=0,20,IF(AND(B467&lt;'graph (2)'!$E$10+'graph (2)'!$E$32,B467&gt;'graph (2)'!$E$10-'graph (2)'!$E$32),0.25,NA()))</f>
        <v>#REF!</v>
      </c>
      <c r="K467" s="806" t="e">
        <f aca="false">IF('graph (2)'!$E$20=0,0,IF('graph (2)'!$E$2=0,20,IF(AND(B467&lt;'graph (2)'!$E$20+'graph (2)'!$E$32,B467&gt;'graph (2)'!$E$20-'graph (2)'!$E$32),0.25,0)))</f>
        <v>#REF!</v>
      </c>
      <c r="L467" s="806" t="e">
        <f aca="false">IF('graph (2)'!$E$22=0,0,IF('graph (2)'!$E$2=0,20,IF(AND(B467&gt;'graph (2)'!$E$22-'graph (2)'!$E$32,B467&lt;'graph (2)'!$E$22+'graph (2)'!$E$32),0.25,0)))</f>
        <v>#REF!</v>
      </c>
    </row>
    <row r="468" customFormat="false" ht="12.75" hidden="false" customHeight="false" outlineLevel="0" collapsed="false">
      <c r="B468" s="735" t="e">
        <f aca="false">IF('graph (2)'!$E$2=0,"",B467+'graph (2)'!$E$32)</f>
        <v>#REF!</v>
      </c>
      <c r="C468" s="805" t="e">
        <f aca="false">IF('graph (2)'!$E$2=0,20,IF(SUM(K468+L468=0),NA(),0.25))</f>
        <v>#REF!</v>
      </c>
      <c r="D468" s="321" t="e">
        <f aca="false">IF('graph (2)'!$E$2=0,20,IF(AND(B468&lt;'graph (2)'!$E$10+'graph (2)'!$E$32,B468&gt;'graph (2)'!$E$10-'graph (2)'!$E$32),0.25,NA()))</f>
        <v>#REF!</v>
      </c>
      <c r="K468" s="806" t="e">
        <f aca="false">IF('graph (2)'!$E$20=0,0,IF('graph (2)'!$E$2=0,20,IF(AND(B468&lt;'graph (2)'!$E$20+'graph (2)'!$E$32,B468&gt;'graph (2)'!$E$20-'graph (2)'!$E$32),0.25,0)))</f>
        <v>#REF!</v>
      </c>
      <c r="L468" s="806" t="e">
        <f aca="false">IF('graph (2)'!$E$22=0,0,IF('graph (2)'!$E$2=0,20,IF(AND(B468&gt;'graph (2)'!$E$22-'graph (2)'!$E$32,B468&lt;'graph (2)'!$E$22+'graph (2)'!$E$32),0.25,0)))</f>
        <v>#REF!</v>
      </c>
    </row>
    <row r="469" customFormat="false" ht="12.75" hidden="false" customHeight="false" outlineLevel="0" collapsed="false">
      <c r="B469" s="735" t="e">
        <f aca="false">IF('graph (2)'!$E$2=0,"",B468+'graph (2)'!$E$32)</f>
        <v>#REF!</v>
      </c>
      <c r="C469" s="805" t="e">
        <f aca="false">IF('graph (2)'!$E$2=0,20,IF(SUM(K469+L469=0),NA(),0.25))</f>
        <v>#REF!</v>
      </c>
      <c r="D469" s="321" t="e">
        <f aca="false">IF('graph (2)'!$E$2=0,20,IF(AND(B469&lt;'graph (2)'!$E$10+'graph (2)'!$E$32,B469&gt;'graph (2)'!$E$10-'graph (2)'!$E$32),0.25,NA()))</f>
        <v>#REF!</v>
      </c>
      <c r="K469" s="806" t="e">
        <f aca="false">IF('graph (2)'!$E$20=0,0,IF('graph (2)'!$E$2=0,20,IF(AND(B469&lt;'graph (2)'!$E$20+'graph (2)'!$E$32,B469&gt;'graph (2)'!$E$20-'graph (2)'!$E$32),0.25,0)))</f>
        <v>#REF!</v>
      </c>
      <c r="L469" s="806" t="e">
        <f aca="false">IF('graph (2)'!$E$22=0,0,IF('graph (2)'!$E$2=0,20,IF(AND(B469&gt;'graph (2)'!$E$22-'graph (2)'!$E$32,B469&lt;'graph (2)'!$E$22+'graph (2)'!$E$32),0.25,0)))</f>
        <v>#REF!</v>
      </c>
    </row>
    <row r="470" customFormat="false" ht="12.75" hidden="false" customHeight="false" outlineLevel="0" collapsed="false">
      <c r="B470" s="735" t="e">
        <f aca="false">IF('graph (2)'!$E$2=0,"",B469+'graph (2)'!$E$32)</f>
        <v>#REF!</v>
      </c>
      <c r="C470" s="805" t="e">
        <f aca="false">IF('graph (2)'!$E$2=0,20,IF(SUM(K470+L470=0),NA(),0.25))</f>
        <v>#REF!</v>
      </c>
      <c r="D470" s="321" t="e">
        <f aca="false">IF('graph (2)'!$E$2=0,20,IF(AND(B470&lt;'graph (2)'!$E$10+'graph (2)'!$E$32,B470&gt;'graph (2)'!$E$10-'graph (2)'!$E$32),0.25,NA()))</f>
        <v>#REF!</v>
      </c>
      <c r="K470" s="806" t="e">
        <f aca="false">IF('graph (2)'!$E$20=0,0,IF('graph (2)'!$E$2=0,20,IF(AND(B470&lt;'graph (2)'!$E$20+'graph (2)'!$E$32,B470&gt;'graph (2)'!$E$20-'graph (2)'!$E$32),0.25,0)))</f>
        <v>#REF!</v>
      </c>
      <c r="L470" s="806" t="e">
        <f aca="false">IF('graph (2)'!$E$22=0,0,IF('graph (2)'!$E$2=0,20,IF(AND(B470&gt;'graph (2)'!$E$22-'graph (2)'!$E$32,B470&lt;'graph (2)'!$E$22+'graph (2)'!$E$32),0.25,0)))</f>
        <v>#REF!</v>
      </c>
    </row>
    <row r="471" customFormat="false" ht="12.75" hidden="false" customHeight="false" outlineLevel="0" collapsed="false">
      <c r="B471" s="735" t="e">
        <f aca="false">IF('graph (2)'!$E$2=0,"",B470+'graph (2)'!$E$32)</f>
        <v>#REF!</v>
      </c>
      <c r="C471" s="805" t="e">
        <f aca="false">IF('graph (2)'!$E$2=0,20,IF(SUM(K471+L471=0),NA(),0.25))</f>
        <v>#REF!</v>
      </c>
      <c r="D471" s="321" t="e">
        <f aca="false">IF('graph (2)'!$E$2=0,20,IF(AND(B471&lt;'graph (2)'!$E$10+'graph (2)'!$E$32,B471&gt;'graph (2)'!$E$10-'graph (2)'!$E$32),0.25,NA()))</f>
        <v>#REF!</v>
      </c>
      <c r="K471" s="806" t="e">
        <f aca="false">IF('graph (2)'!$E$20=0,0,IF('graph (2)'!$E$2=0,20,IF(AND(B471&lt;'graph (2)'!$E$20+'graph (2)'!$E$32,B471&gt;'graph (2)'!$E$20-'graph (2)'!$E$32),0.25,0)))</f>
        <v>#REF!</v>
      </c>
      <c r="L471" s="806" t="e">
        <f aca="false">IF('graph (2)'!$E$22=0,0,IF('graph (2)'!$E$2=0,20,IF(AND(B471&gt;'graph (2)'!$E$22-'graph (2)'!$E$32,B471&lt;'graph (2)'!$E$22+'graph (2)'!$E$32),0.25,0)))</f>
        <v>#REF!</v>
      </c>
    </row>
    <row r="472" customFormat="false" ht="12.75" hidden="false" customHeight="false" outlineLevel="0" collapsed="false">
      <c r="B472" s="735" t="e">
        <f aca="false">IF('graph (2)'!$E$2=0,"",B471+'graph (2)'!$E$32)</f>
        <v>#REF!</v>
      </c>
      <c r="C472" s="805" t="e">
        <f aca="false">IF('graph (2)'!$E$2=0,20,IF(SUM(K472+L472=0),NA(),0.25))</f>
        <v>#REF!</v>
      </c>
      <c r="D472" s="321" t="e">
        <f aca="false">IF('graph (2)'!$E$2=0,20,IF(AND(B472&lt;'graph (2)'!$E$10+'graph (2)'!$E$32,B472&gt;'graph (2)'!$E$10-'graph (2)'!$E$32),0.25,NA()))</f>
        <v>#REF!</v>
      </c>
      <c r="K472" s="806" t="e">
        <f aca="false">IF('graph (2)'!$E$20=0,0,IF('graph (2)'!$E$2=0,20,IF(AND(B472&lt;'graph (2)'!$E$20+'graph (2)'!$E$32,B472&gt;'graph (2)'!$E$20-'graph (2)'!$E$32),0.25,0)))</f>
        <v>#REF!</v>
      </c>
      <c r="L472" s="806" t="e">
        <f aca="false">IF('graph (2)'!$E$22=0,0,IF('graph (2)'!$E$2=0,20,IF(AND(B472&gt;'graph (2)'!$E$22-'graph (2)'!$E$32,B472&lt;'graph (2)'!$E$22+'graph (2)'!$E$32),0.25,0)))</f>
        <v>#REF!</v>
      </c>
    </row>
    <row r="473" customFormat="false" ht="12.75" hidden="false" customHeight="false" outlineLevel="0" collapsed="false">
      <c r="B473" s="735" t="e">
        <f aca="false">IF('graph (2)'!$E$2=0,"",B472+'graph (2)'!$E$32)</f>
        <v>#REF!</v>
      </c>
      <c r="C473" s="805" t="e">
        <f aca="false">IF('graph (2)'!$E$2=0,20,IF(SUM(K473+L473=0),NA(),0.25))</f>
        <v>#REF!</v>
      </c>
      <c r="D473" s="321" t="e">
        <f aca="false">IF('graph (2)'!$E$2=0,20,IF(AND(B473&lt;'graph (2)'!$E$10+'graph (2)'!$E$32,B473&gt;'graph (2)'!$E$10-'graph (2)'!$E$32),0.25,NA()))</f>
        <v>#REF!</v>
      </c>
      <c r="K473" s="806" t="e">
        <f aca="false">IF('graph (2)'!$E$20=0,0,IF('graph (2)'!$E$2=0,20,IF(AND(B473&lt;'graph (2)'!$E$20+'graph (2)'!$E$32,B473&gt;'graph (2)'!$E$20-'graph (2)'!$E$32),0.25,0)))</f>
        <v>#REF!</v>
      </c>
      <c r="L473" s="806" t="e">
        <f aca="false">IF('graph (2)'!$E$22=0,0,IF('graph (2)'!$E$2=0,20,IF(AND(B473&gt;'graph (2)'!$E$22-'graph (2)'!$E$32,B473&lt;'graph (2)'!$E$22+'graph (2)'!$E$32),0.25,0)))</f>
        <v>#REF!</v>
      </c>
    </row>
    <row r="474" customFormat="false" ht="12.75" hidden="false" customHeight="false" outlineLevel="0" collapsed="false">
      <c r="B474" s="735" t="e">
        <f aca="false">IF('graph (2)'!$E$2=0,"",B473+'graph (2)'!$E$32)</f>
        <v>#REF!</v>
      </c>
      <c r="C474" s="805" t="e">
        <f aca="false">IF('graph (2)'!$E$2=0,20,IF(SUM(K474+L474=0),NA(),0.25))</f>
        <v>#REF!</v>
      </c>
      <c r="D474" s="321" t="e">
        <f aca="false">IF('graph (2)'!$E$2=0,20,IF(AND(B474&lt;'graph (2)'!$E$10+'graph (2)'!$E$32,B474&gt;'graph (2)'!$E$10-'graph (2)'!$E$32),0.25,NA()))</f>
        <v>#REF!</v>
      </c>
      <c r="K474" s="806" t="e">
        <f aca="false">IF('graph (2)'!$E$20=0,0,IF('graph (2)'!$E$2=0,20,IF(AND(B474&lt;'graph (2)'!$E$20+'graph (2)'!$E$32,B474&gt;'graph (2)'!$E$20-'graph (2)'!$E$32),0.25,0)))</f>
        <v>#REF!</v>
      </c>
      <c r="L474" s="806" t="e">
        <f aca="false">IF('graph (2)'!$E$22=0,0,IF('graph (2)'!$E$2=0,20,IF(AND(B474&gt;'graph (2)'!$E$22-'graph (2)'!$E$32,B474&lt;'graph (2)'!$E$22+'graph (2)'!$E$32),0.25,0)))</f>
        <v>#REF!</v>
      </c>
    </row>
    <row r="475" customFormat="false" ht="12.75" hidden="false" customHeight="false" outlineLevel="0" collapsed="false">
      <c r="B475" s="735" t="e">
        <f aca="false">IF('graph (2)'!$E$2=0,"",B474+'graph (2)'!$E$32)</f>
        <v>#REF!</v>
      </c>
      <c r="C475" s="805" t="e">
        <f aca="false">IF('graph (2)'!$E$2=0,20,IF(SUM(K475+L475=0),NA(),0.25))</f>
        <v>#REF!</v>
      </c>
      <c r="D475" s="321" t="e">
        <f aca="false">IF('graph (2)'!$E$2=0,20,IF(AND(B475&lt;'graph (2)'!$E$10+'graph (2)'!$E$32,B475&gt;'graph (2)'!$E$10-'graph (2)'!$E$32),0.25,NA()))</f>
        <v>#REF!</v>
      </c>
      <c r="K475" s="806" t="e">
        <f aca="false">IF('graph (2)'!$E$20=0,0,IF('graph (2)'!$E$2=0,20,IF(AND(B475&lt;'graph (2)'!$E$20+'graph (2)'!$E$32,B475&gt;'graph (2)'!$E$20-'graph (2)'!$E$32),0.25,0)))</f>
        <v>#REF!</v>
      </c>
      <c r="L475" s="806" t="e">
        <f aca="false">IF('graph (2)'!$E$22=0,0,IF('graph (2)'!$E$2=0,20,IF(AND(B475&gt;'graph (2)'!$E$22-'graph (2)'!$E$32,B475&lt;'graph (2)'!$E$22+'graph (2)'!$E$32),0.25,0)))</f>
        <v>#REF!</v>
      </c>
    </row>
    <row r="476" customFormat="false" ht="12.75" hidden="false" customHeight="false" outlineLevel="0" collapsed="false">
      <c r="B476" s="735" t="e">
        <f aca="false">IF('graph (2)'!$E$2=0,"",B475+'graph (2)'!$E$32)</f>
        <v>#REF!</v>
      </c>
      <c r="C476" s="805" t="e">
        <f aca="false">IF('graph (2)'!$E$2=0,20,IF(SUM(K476+L476=0),NA(),0.25))</f>
        <v>#REF!</v>
      </c>
      <c r="D476" s="321" t="e">
        <f aca="false">IF('graph (2)'!$E$2=0,20,IF(AND(B476&lt;'graph (2)'!$E$10+'graph (2)'!$E$32,B476&gt;'graph (2)'!$E$10-'graph (2)'!$E$32),0.25,NA()))</f>
        <v>#REF!</v>
      </c>
      <c r="K476" s="806" t="e">
        <f aca="false">IF('graph (2)'!$E$20=0,0,IF('graph (2)'!$E$2=0,20,IF(AND(B476&lt;'graph (2)'!$E$20+'graph (2)'!$E$32,B476&gt;'graph (2)'!$E$20-'graph (2)'!$E$32),0.25,0)))</f>
        <v>#REF!</v>
      </c>
      <c r="L476" s="806" t="e">
        <f aca="false">IF('graph (2)'!$E$22=0,0,IF('graph (2)'!$E$2=0,20,IF(AND(B476&gt;'graph (2)'!$E$22-'graph (2)'!$E$32,B476&lt;'graph (2)'!$E$22+'graph (2)'!$E$32),0.25,0)))</f>
        <v>#REF!</v>
      </c>
    </row>
    <row r="477" customFormat="false" ht="12.75" hidden="false" customHeight="false" outlineLevel="0" collapsed="false">
      <c r="B477" s="735" t="e">
        <f aca="false">IF('graph (2)'!$E$2=0,"",B476+'graph (2)'!$E$32)</f>
        <v>#REF!</v>
      </c>
      <c r="C477" s="805" t="e">
        <f aca="false">IF('graph (2)'!$E$2=0,20,IF(SUM(K477+L477=0),NA(),0.25))</f>
        <v>#REF!</v>
      </c>
      <c r="D477" s="321" t="e">
        <f aca="false">IF('graph (2)'!$E$2=0,20,IF(AND(B477&lt;'graph (2)'!$E$10+'graph (2)'!$E$32,B477&gt;'graph (2)'!$E$10-'graph (2)'!$E$32),0.25,NA()))</f>
        <v>#REF!</v>
      </c>
      <c r="K477" s="806" t="e">
        <f aca="false">IF('graph (2)'!$E$20=0,0,IF('graph (2)'!$E$2=0,20,IF(AND(B477&lt;'graph (2)'!$E$20+'graph (2)'!$E$32,B477&gt;'graph (2)'!$E$20-'graph (2)'!$E$32),0.25,0)))</f>
        <v>#REF!</v>
      </c>
      <c r="L477" s="806" t="e">
        <f aca="false">IF('graph (2)'!$E$22=0,0,IF('graph (2)'!$E$2=0,20,IF(AND(B477&gt;'graph (2)'!$E$22-'graph (2)'!$E$32,B477&lt;'graph (2)'!$E$22+'graph (2)'!$E$32),0.25,0)))</f>
        <v>#REF!</v>
      </c>
    </row>
    <row r="478" customFormat="false" ht="12.75" hidden="false" customHeight="false" outlineLevel="0" collapsed="false">
      <c r="B478" s="735" t="e">
        <f aca="false">IF('graph (2)'!$E$2=0,"",B477+'graph (2)'!$E$32)</f>
        <v>#REF!</v>
      </c>
      <c r="C478" s="805" t="e">
        <f aca="false">IF('graph (2)'!$E$2=0,20,IF(SUM(K478+L478=0),NA(),0.25))</f>
        <v>#REF!</v>
      </c>
      <c r="D478" s="321" t="e">
        <f aca="false">IF('graph (2)'!$E$2=0,20,IF(AND(B478&lt;'graph (2)'!$E$10+'graph (2)'!$E$32,B478&gt;'graph (2)'!$E$10-'graph (2)'!$E$32),0.25,NA()))</f>
        <v>#REF!</v>
      </c>
      <c r="K478" s="806" t="e">
        <f aca="false">IF('graph (2)'!$E$20=0,0,IF('graph (2)'!$E$2=0,20,IF(AND(B478&lt;'graph (2)'!$E$20+'graph (2)'!$E$32,B478&gt;'graph (2)'!$E$20-'graph (2)'!$E$32),0.25,0)))</f>
        <v>#REF!</v>
      </c>
      <c r="L478" s="806" t="e">
        <f aca="false">IF('graph (2)'!$E$22=0,0,IF('graph (2)'!$E$2=0,20,IF(AND(B478&gt;'graph (2)'!$E$22-'graph (2)'!$E$32,B478&lt;'graph (2)'!$E$22+'graph (2)'!$E$32),0.25,0)))</f>
        <v>#REF!</v>
      </c>
    </row>
    <row r="479" customFormat="false" ht="12.75" hidden="false" customHeight="false" outlineLevel="0" collapsed="false">
      <c r="B479" s="735" t="e">
        <f aca="false">IF('graph (2)'!$E$2=0,"",B478+'graph (2)'!$E$32)</f>
        <v>#REF!</v>
      </c>
      <c r="C479" s="805" t="e">
        <f aca="false">IF('graph (2)'!$E$2=0,20,IF(SUM(K479+L479=0),NA(),0.25))</f>
        <v>#REF!</v>
      </c>
      <c r="D479" s="321" t="e">
        <f aca="false">IF('graph (2)'!$E$2=0,20,IF(AND(B479&lt;'graph (2)'!$E$10+'graph (2)'!$E$32,B479&gt;'graph (2)'!$E$10-'graph (2)'!$E$32),0.25,NA()))</f>
        <v>#REF!</v>
      </c>
      <c r="K479" s="806" t="e">
        <f aca="false">IF('graph (2)'!$E$20=0,0,IF('graph (2)'!$E$2=0,20,IF(AND(B479&lt;'graph (2)'!$E$20+'graph (2)'!$E$32,B479&gt;'graph (2)'!$E$20-'graph (2)'!$E$32),0.25,0)))</f>
        <v>#REF!</v>
      </c>
      <c r="L479" s="806" t="e">
        <f aca="false">IF('graph (2)'!$E$22=0,0,IF('graph (2)'!$E$2=0,20,IF(AND(B479&gt;'graph (2)'!$E$22-'graph (2)'!$E$32,B479&lt;'graph (2)'!$E$22+'graph (2)'!$E$32),0.25,0)))</f>
        <v>#REF!</v>
      </c>
    </row>
    <row r="480" customFormat="false" ht="12.75" hidden="false" customHeight="false" outlineLevel="0" collapsed="false">
      <c r="B480" s="735" t="e">
        <f aca="false">IF('graph (2)'!$E$2=0,"",B479+'graph (2)'!$E$32)</f>
        <v>#REF!</v>
      </c>
      <c r="C480" s="805" t="e">
        <f aca="false">IF('graph (2)'!$E$2=0,20,IF(SUM(K480+L480=0),NA(),0.25))</f>
        <v>#REF!</v>
      </c>
      <c r="D480" s="321" t="e">
        <f aca="false">IF('graph (2)'!$E$2=0,20,IF(AND(B480&lt;'graph (2)'!$E$10+'graph (2)'!$E$32,B480&gt;'graph (2)'!$E$10-'graph (2)'!$E$32),0.25,NA()))</f>
        <v>#REF!</v>
      </c>
      <c r="K480" s="806" t="e">
        <f aca="false">IF('graph (2)'!$E$20=0,0,IF('graph (2)'!$E$2=0,20,IF(AND(B480&lt;'graph (2)'!$E$20+'graph (2)'!$E$32,B480&gt;'graph (2)'!$E$20-'graph (2)'!$E$32),0.25,0)))</f>
        <v>#REF!</v>
      </c>
      <c r="L480" s="806" t="e">
        <f aca="false">IF('graph (2)'!$E$22=0,0,IF('graph (2)'!$E$2=0,20,IF(AND(B480&gt;'graph (2)'!$E$22-'graph (2)'!$E$32,B480&lt;'graph (2)'!$E$22+'graph (2)'!$E$32),0.25,0)))</f>
        <v>#REF!</v>
      </c>
    </row>
    <row r="481" customFormat="false" ht="12.75" hidden="false" customHeight="false" outlineLevel="0" collapsed="false">
      <c r="B481" s="735" t="e">
        <f aca="false">IF('graph (2)'!$E$2=0,"",B480+'graph (2)'!$E$32)</f>
        <v>#REF!</v>
      </c>
      <c r="C481" s="805" t="e">
        <f aca="false">IF('graph (2)'!$E$2=0,20,IF(SUM(K481+L481=0),NA(),0.25))</f>
        <v>#REF!</v>
      </c>
      <c r="D481" s="321" t="e">
        <f aca="false">IF('graph (2)'!$E$2=0,20,IF(AND(B481&lt;'graph (2)'!$E$10+'graph (2)'!$E$32,B481&gt;'graph (2)'!$E$10-'graph (2)'!$E$32),0.25,NA()))</f>
        <v>#REF!</v>
      </c>
      <c r="K481" s="806" t="e">
        <f aca="false">IF('graph (2)'!$E$20=0,0,IF('graph (2)'!$E$2=0,20,IF(AND(B481&lt;'graph (2)'!$E$20+'graph (2)'!$E$32,B481&gt;'graph (2)'!$E$20-'graph (2)'!$E$32),0.25,0)))</f>
        <v>#REF!</v>
      </c>
      <c r="L481" s="806" t="e">
        <f aca="false">IF('graph (2)'!$E$22=0,0,IF('graph (2)'!$E$2=0,20,IF(AND(B481&gt;'graph (2)'!$E$22-'graph (2)'!$E$32,B481&lt;'graph (2)'!$E$22+'graph (2)'!$E$32),0.25,0)))</f>
        <v>#REF!</v>
      </c>
    </row>
    <row r="482" customFormat="false" ht="12.75" hidden="false" customHeight="false" outlineLevel="0" collapsed="false">
      <c r="B482" s="735" t="e">
        <f aca="false">IF('graph (2)'!$E$2=0,"",B481+'graph (2)'!$E$32)</f>
        <v>#REF!</v>
      </c>
      <c r="C482" s="805" t="e">
        <f aca="false">IF('graph (2)'!$E$2=0,20,IF(SUM(K482+L482=0),NA(),0.25))</f>
        <v>#REF!</v>
      </c>
      <c r="D482" s="321" t="e">
        <f aca="false">IF('graph (2)'!$E$2=0,20,IF(AND(B482&lt;'graph (2)'!$E$10+'graph (2)'!$E$32,B482&gt;'graph (2)'!$E$10-'graph (2)'!$E$32),0.25,NA()))</f>
        <v>#REF!</v>
      </c>
      <c r="K482" s="806" t="e">
        <f aca="false">IF('graph (2)'!$E$20=0,0,IF('graph (2)'!$E$2=0,20,IF(AND(B482&lt;'graph (2)'!$E$20+'graph (2)'!$E$32,B482&gt;'graph (2)'!$E$20-'graph (2)'!$E$32),0.25,0)))</f>
        <v>#REF!</v>
      </c>
      <c r="L482" s="806" t="e">
        <f aca="false">IF('graph (2)'!$E$22=0,0,IF('graph (2)'!$E$2=0,20,IF(AND(B482&gt;'graph (2)'!$E$22-'graph (2)'!$E$32,B482&lt;'graph (2)'!$E$22+'graph (2)'!$E$32),0.25,0)))</f>
        <v>#REF!</v>
      </c>
    </row>
    <row r="483" customFormat="false" ht="12.75" hidden="false" customHeight="false" outlineLevel="0" collapsed="false">
      <c r="B483" s="735" t="e">
        <f aca="false">IF('graph (2)'!$E$2=0,"",B482+'graph (2)'!$E$32)</f>
        <v>#REF!</v>
      </c>
      <c r="C483" s="805" t="e">
        <f aca="false">IF('graph (2)'!$E$2=0,20,IF(SUM(K483+L483=0),NA(),0.25))</f>
        <v>#REF!</v>
      </c>
      <c r="D483" s="321" t="e">
        <f aca="false">IF('graph (2)'!$E$2=0,20,IF(AND(B483&lt;'graph (2)'!$E$10+'graph (2)'!$E$32,B483&gt;'graph (2)'!$E$10-'graph (2)'!$E$32),0.25,NA()))</f>
        <v>#REF!</v>
      </c>
      <c r="K483" s="806" t="e">
        <f aca="false">IF('graph (2)'!$E$20=0,0,IF('graph (2)'!$E$2=0,20,IF(AND(B483&lt;'graph (2)'!$E$20+'graph (2)'!$E$32,B483&gt;'graph (2)'!$E$20-'graph (2)'!$E$32),0.25,0)))</f>
        <v>#REF!</v>
      </c>
      <c r="L483" s="806" t="e">
        <f aca="false">IF('graph (2)'!$E$22=0,0,IF('graph (2)'!$E$2=0,20,IF(AND(B483&gt;'graph (2)'!$E$22-'graph (2)'!$E$32,B483&lt;'graph (2)'!$E$22+'graph (2)'!$E$32),0.25,0)))</f>
        <v>#REF!</v>
      </c>
    </row>
    <row r="484" customFormat="false" ht="12.75" hidden="false" customHeight="false" outlineLevel="0" collapsed="false">
      <c r="B484" s="735" t="e">
        <f aca="false">IF('graph (2)'!$E$2=0,"",B483+'graph (2)'!$E$32)</f>
        <v>#REF!</v>
      </c>
      <c r="C484" s="805" t="e">
        <f aca="false">IF('graph (2)'!$E$2=0,20,IF(SUM(K484+L484=0),NA(),0.25))</f>
        <v>#REF!</v>
      </c>
      <c r="D484" s="321" t="e">
        <f aca="false">IF('graph (2)'!$E$2=0,20,IF(AND(B484&lt;'graph (2)'!$E$10+'graph (2)'!$E$32,B484&gt;'graph (2)'!$E$10-'graph (2)'!$E$32),0.25,NA()))</f>
        <v>#REF!</v>
      </c>
      <c r="K484" s="806" t="e">
        <f aca="false">IF('graph (2)'!$E$20=0,0,IF('graph (2)'!$E$2=0,20,IF(AND(B484&lt;'graph (2)'!$E$20+'graph (2)'!$E$32,B484&gt;'graph (2)'!$E$20-'graph (2)'!$E$32),0.25,0)))</f>
        <v>#REF!</v>
      </c>
      <c r="L484" s="806" t="e">
        <f aca="false">IF('graph (2)'!$E$22=0,0,IF('graph (2)'!$E$2=0,20,IF(AND(B484&gt;'graph (2)'!$E$22-'graph (2)'!$E$32,B484&lt;'graph (2)'!$E$22+'graph (2)'!$E$32),0.25,0)))</f>
        <v>#REF!</v>
      </c>
    </row>
    <row r="485" customFormat="false" ht="12.75" hidden="false" customHeight="false" outlineLevel="0" collapsed="false">
      <c r="B485" s="735" t="e">
        <f aca="false">IF('graph (2)'!$E$2=0,"",B484+'graph (2)'!$E$32)</f>
        <v>#REF!</v>
      </c>
      <c r="C485" s="805" t="e">
        <f aca="false">IF('graph (2)'!$E$2=0,20,IF(SUM(K485+L485=0),NA(),0.25))</f>
        <v>#REF!</v>
      </c>
      <c r="D485" s="321" t="e">
        <f aca="false">IF('graph (2)'!$E$2=0,20,IF(AND(B485&lt;'graph (2)'!$E$10+'graph (2)'!$E$32,B485&gt;'graph (2)'!$E$10-'graph (2)'!$E$32),0.25,NA()))</f>
        <v>#REF!</v>
      </c>
      <c r="K485" s="806" t="e">
        <f aca="false">IF('graph (2)'!$E$20=0,0,IF('graph (2)'!$E$2=0,20,IF(AND(B485&lt;'graph (2)'!$E$20+'graph (2)'!$E$32,B485&gt;'graph (2)'!$E$20-'graph (2)'!$E$32),0.25,0)))</f>
        <v>#REF!</v>
      </c>
      <c r="L485" s="806" t="e">
        <f aca="false">IF('graph (2)'!$E$22=0,0,IF('graph (2)'!$E$2=0,20,IF(AND(B485&gt;'graph (2)'!$E$22-'graph (2)'!$E$32,B485&lt;'graph (2)'!$E$22+'graph (2)'!$E$32),0.25,0)))</f>
        <v>#REF!</v>
      </c>
    </row>
    <row r="486" customFormat="false" ht="12.75" hidden="false" customHeight="false" outlineLevel="0" collapsed="false">
      <c r="B486" s="735" t="e">
        <f aca="false">IF('graph (2)'!$E$2=0,"",B485+'graph (2)'!$E$32)</f>
        <v>#REF!</v>
      </c>
      <c r="C486" s="805" t="e">
        <f aca="false">IF('graph (2)'!$E$2=0,20,IF(SUM(K486+L486=0),NA(),0.25))</f>
        <v>#REF!</v>
      </c>
      <c r="D486" s="321" t="e">
        <f aca="false">IF('graph (2)'!$E$2=0,20,IF(AND(B486&lt;'graph (2)'!$E$10+'graph (2)'!$E$32,B486&gt;'graph (2)'!$E$10-'graph (2)'!$E$32),0.25,NA()))</f>
        <v>#REF!</v>
      </c>
      <c r="K486" s="806" t="e">
        <f aca="false">IF('graph (2)'!$E$20=0,0,IF('graph (2)'!$E$2=0,20,IF(AND(B486&lt;'graph (2)'!$E$20+'graph (2)'!$E$32,B486&gt;'graph (2)'!$E$20-'graph (2)'!$E$32),0.25,0)))</f>
        <v>#REF!</v>
      </c>
      <c r="L486" s="806" t="e">
        <f aca="false">IF('graph (2)'!$E$22=0,0,IF('graph (2)'!$E$2=0,20,IF(AND(B486&gt;'graph (2)'!$E$22-'graph (2)'!$E$32,B486&lt;'graph (2)'!$E$22+'graph (2)'!$E$32),0.25,0)))</f>
        <v>#REF!</v>
      </c>
    </row>
    <row r="487" customFormat="false" ht="12.75" hidden="false" customHeight="false" outlineLevel="0" collapsed="false">
      <c r="B487" s="735" t="e">
        <f aca="false">IF('graph (2)'!$E$2=0,"",B486+'graph (2)'!$E$32)</f>
        <v>#REF!</v>
      </c>
      <c r="C487" s="805" t="e">
        <f aca="false">IF('graph (2)'!$E$2=0,20,IF(SUM(K487+L487=0),NA(),0.25))</f>
        <v>#REF!</v>
      </c>
      <c r="D487" s="321" t="e">
        <f aca="false">IF('graph (2)'!$E$2=0,20,IF(AND(B487&lt;'graph (2)'!$E$10+'graph (2)'!$E$32,B487&gt;'graph (2)'!$E$10-'graph (2)'!$E$32),0.25,NA()))</f>
        <v>#REF!</v>
      </c>
      <c r="K487" s="806" t="e">
        <f aca="false">IF('graph (2)'!$E$20=0,0,IF('graph (2)'!$E$2=0,20,IF(AND(B487&lt;'graph (2)'!$E$20+'graph (2)'!$E$32,B487&gt;'graph (2)'!$E$20-'graph (2)'!$E$32),0.25,0)))</f>
        <v>#REF!</v>
      </c>
      <c r="L487" s="806" t="e">
        <f aca="false">IF('graph (2)'!$E$22=0,0,IF('graph (2)'!$E$2=0,20,IF(AND(B487&gt;'graph (2)'!$E$22-'graph (2)'!$E$32,B487&lt;'graph (2)'!$E$22+'graph (2)'!$E$32),0.25,0)))</f>
        <v>#REF!</v>
      </c>
    </row>
    <row r="488" customFormat="false" ht="12.75" hidden="false" customHeight="false" outlineLevel="0" collapsed="false">
      <c r="B488" s="735" t="e">
        <f aca="false">IF('graph (2)'!$E$2=0,"",B487+'graph (2)'!$E$32)</f>
        <v>#REF!</v>
      </c>
      <c r="C488" s="805" t="e">
        <f aca="false">IF('graph (2)'!$E$2=0,20,IF(SUM(K488+L488=0),NA(),0.25))</f>
        <v>#REF!</v>
      </c>
      <c r="D488" s="321" t="e">
        <f aca="false">IF('graph (2)'!$E$2=0,20,IF(AND(B488&lt;'graph (2)'!$E$10+'graph (2)'!$E$32,B488&gt;'graph (2)'!$E$10-'graph (2)'!$E$32),0.25,NA()))</f>
        <v>#REF!</v>
      </c>
      <c r="K488" s="806" t="e">
        <f aca="false">IF('graph (2)'!$E$20=0,0,IF('graph (2)'!$E$2=0,20,IF(AND(B488&lt;'graph (2)'!$E$20+'graph (2)'!$E$32,B488&gt;'graph (2)'!$E$20-'graph (2)'!$E$32),0.25,0)))</f>
        <v>#REF!</v>
      </c>
      <c r="L488" s="806" t="e">
        <f aca="false">IF('graph (2)'!$E$22=0,0,IF('graph (2)'!$E$2=0,20,IF(AND(B488&gt;'graph (2)'!$E$22-'graph (2)'!$E$32,B488&lt;'graph (2)'!$E$22+'graph (2)'!$E$32),0.25,0)))</f>
        <v>#REF!</v>
      </c>
    </row>
    <row r="489" customFormat="false" ht="12.75" hidden="false" customHeight="false" outlineLevel="0" collapsed="false">
      <c r="B489" s="735" t="e">
        <f aca="false">IF('graph (2)'!$E$2=0,"",B488+'graph (2)'!$E$32)</f>
        <v>#REF!</v>
      </c>
      <c r="C489" s="805" t="e">
        <f aca="false">IF('graph (2)'!$E$2=0,20,IF(SUM(K489+L489=0),NA(),0.25))</f>
        <v>#REF!</v>
      </c>
      <c r="D489" s="321" t="e">
        <f aca="false">IF('graph (2)'!$E$2=0,20,IF(AND(B489&lt;'graph (2)'!$E$10+'graph (2)'!$E$32,B489&gt;'graph (2)'!$E$10-'graph (2)'!$E$32),0.25,NA()))</f>
        <v>#REF!</v>
      </c>
      <c r="K489" s="806" t="e">
        <f aca="false">IF('graph (2)'!$E$20=0,0,IF('graph (2)'!$E$2=0,20,IF(AND(B489&lt;'graph (2)'!$E$20+'graph (2)'!$E$32,B489&gt;'graph (2)'!$E$20-'graph (2)'!$E$32),0.25,0)))</f>
        <v>#REF!</v>
      </c>
      <c r="L489" s="806" t="e">
        <f aca="false">IF('graph (2)'!$E$22=0,0,IF('graph (2)'!$E$2=0,20,IF(AND(B489&gt;'graph (2)'!$E$22-'graph (2)'!$E$32,B489&lt;'graph (2)'!$E$22+'graph (2)'!$E$32),0.25,0)))</f>
        <v>#REF!</v>
      </c>
    </row>
    <row r="490" customFormat="false" ht="12.75" hidden="false" customHeight="false" outlineLevel="0" collapsed="false">
      <c r="B490" s="735" t="e">
        <f aca="false">IF('graph (2)'!$E$2=0,"",B489+'graph (2)'!$E$32)</f>
        <v>#REF!</v>
      </c>
      <c r="C490" s="805" t="e">
        <f aca="false">IF('graph (2)'!$E$2=0,20,IF(SUM(K490+L490=0),NA(),0.25))</f>
        <v>#REF!</v>
      </c>
      <c r="D490" s="321" t="e">
        <f aca="false">IF('graph (2)'!$E$2=0,20,IF(AND(B490&lt;'graph (2)'!$E$10+'graph (2)'!$E$32,B490&gt;'graph (2)'!$E$10-'graph (2)'!$E$32),0.25,NA()))</f>
        <v>#REF!</v>
      </c>
      <c r="K490" s="806" t="e">
        <f aca="false">IF('graph (2)'!$E$20=0,0,IF('graph (2)'!$E$2=0,20,IF(AND(B490&lt;'graph (2)'!$E$20+'graph (2)'!$E$32,B490&gt;'graph (2)'!$E$20-'graph (2)'!$E$32),0.25,0)))</f>
        <v>#REF!</v>
      </c>
      <c r="L490" s="806" t="e">
        <f aca="false">IF('graph (2)'!$E$22=0,0,IF('graph (2)'!$E$2=0,20,IF(AND(B490&gt;'graph (2)'!$E$22-'graph (2)'!$E$32,B490&lt;'graph (2)'!$E$22+'graph (2)'!$E$32),0.25,0)))</f>
        <v>#REF!</v>
      </c>
    </row>
    <row r="491" customFormat="false" ht="12.75" hidden="false" customHeight="false" outlineLevel="0" collapsed="false">
      <c r="B491" s="735" t="e">
        <f aca="false">IF('graph (2)'!$E$2=0,"",B490+'graph (2)'!$E$32)</f>
        <v>#REF!</v>
      </c>
      <c r="C491" s="805" t="e">
        <f aca="false">IF('graph (2)'!$E$2=0,20,IF(SUM(K491+L491=0),NA(),0.25))</f>
        <v>#REF!</v>
      </c>
      <c r="D491" s="321" t="e">
        <f aca="false">IF('graph (2)'!$E$2=0,20,IF(AND(B491&lt;'graph (2)'!$E$10+'graph (2)'!$E$32,B491&gt;'graph (2)'!$E$10-'graph (2)'!$E$32),0.25,NA()))</f>
        <v>#REF!</v>
      </c>
      <c r="K491" s="806" t="e">
        <f aca="false">IF('graph (2)'!$E$20=0,0,IF('graph (2)'!$E$2=0,20,IF(AND(B491&lt;'graph (2)'!$E$20+'graph (2)'!$E$32,B491&gt;'graph (2)'!$E$20-'graph (2)'!$E$32),0.25,0)))</f>
        <v>#REF!</v>
      </c>
      <c r="L491" s="806" t="e">
        <f aca="false">IF('graph (2)'!$E$22=0,0,IF('graph (2)'!$E$2=0,20,IF(AND(B491&gt;'graph (2)'!$E$22-'graph (2)'!$E$32,B491&lt;'graph (2)'!$E$22+'graph (2)'!$E$32),0.25,0)))</f>
        <v>#REF!</v>
      </c>
    </row>
    <row r="492" customFormat="false" ht="12.75" hidden="false" customHeight="false" outlineLevel="0" collapsed="false">
      <c r="B492" s="735" t="e">
        <f aca="false">IF('graph (2)'!$E$2=0,"",B491+'graph (2)'!$E$32)</f>
        <v>#REF!</v>
      </c>
      <c r="C492" s="805" t="e">
        <f aca="false">IF('graph (2)'!$E$2=0,20,IF(SUM(K492+L492=0),NA(),0.25))</f>
        <v>#REF!</v>
      </c>
      <c r="D492" s="321" t="e">
        <f aca="false">IF('graph (2)'!$E$2=0,20,IF(AND(B492&lt;'graph (2)'!$E$10+'graph (2)'!$E$32,B492&gt;'graph (2)'!$E$10-'graph (2)'!$E$32),0.25,NA()))</f>
        <v>#REF!</v>
      </c>
      <c r="K492" s="806" t="e">
        <f aca="false">IF('graph (2)'!$E$20=0,0,IF('graph (2)'!$E$2=0,20,IF(AND(B492&lt;'graph (2)'!$E$20+'graph (2)'!$E$32,B492&gt;'graph (2)'!$E$20-'graph (2)'!$E$32),0.25,0)))</f>
        <v>#REF!</v>
      </c>
      <c r="L492" s="806" t="e">
        <f aca="false">IF('graph (2)'!$E$22=0,0,IF('graph (2)'!$E$2=0,20,IF(AND(B492&gt;'graph (2)'!$E$22-'graph (2)'!$E$32,B492&lt;'graph (2)'!$E$22+'graph (2)'!$E$32),0.25,0)))</f>
        <v>#REF!</v>
      </c>
    </row>
    <row r="493" customFormat="false" ht="12.75" hidden="false" customHeight="false" outlineLevel="0" collapsed="false">
      <c r="B493" s="735" t="e">
        <f aca="false">IF('graph (2)'!$E$2=0,"",B492+'graph (2)'!$E$32)</f>
        <v>#REF!</v>
      </c>
      <c r="C493" s="805" t="e">
        <f aca="false">IF('graph (2)'!$E$2=0,20,IF(SUM(K493+L493=0),NA(),0.25))</f>
        <v>#REF!</v>
      </c>
      <c r="D493" s="321" t="e">
        <f aca="false">IF('graph (2)'!$E$2=0,20,IF(AND(B493&lt;'graph (2)'!$E$10+'graph (2)'!$E$32,B493&gt;'graph (2)'!$E$10-'graph (2)'!$E$32),0.25,NA()))</f>
        <v>#REF!</v>
      </c>
      <c r="K493" s="806" t="e">
        <f aca="false">IF('graph (2)'!$E$20=0,0,IF('graph (2)'!$E$2=0,20,IF(AND(B493&lt;'graph (2)'!$E$20+'graph (2)'!$E$32,B493&gt;'graph (2)'!$E$20-'graph (2)'!$E$32),0.25,0)))</f>
        <v>#REF!</v>
      </c>
      <c r="L493" s="806" t="e">
        <f aca="false">IF('graph (2)'!$E$22=0,0,IF('graph (2)'!$E$2=0,20,IF(AND(B493&gt;'graph (2)'!$E$22-'graph (2)'!$E$32,B493&lt;'graph (2)'!$E$22+'graph (2)'!$E$32),0.25,0)))</f>
        <v>#REF!</v>
      </c>
    </row>
    <row r="494" customFormat="false" ht="12.75" hidden="false" customHeight="false" outlineLevel="0" collapsed="false">
      <c r="B494" s="735" t="e">
        <f aca="false">IF('graph (2)'!$E$2=0,"",B493+'graph (2)'!$E$32)</f>
        <v>#REF!</v>
      </c>
      <c r="C494" s="805" t="e">
        <f aca="false">IF('graph (2)'!$E$2=0,20,IF(SUM(K494+L494=0),NA(),0.25))</f>
        <v>#REF!</v>
      </c>
      <c r="D494" s="321" t="e">
        <f aca="false">IF('graph (2)'!$E$2=0,20,IF(AND(B494&lt;'graph (2)'!$E$10+'graph (2)'!$E$32,B494&gt;'graph (2)'!$E$10-'graph (2)'!$E$32),0.25,NA()))</f>
        <v>#REF!</v>
      </c>
      <c r="K494" s="806" t="e">
        <f aca="false">IF('graph (2)'!$E$20=0,0,IF('graph (2)'!$E$2=0,20,IF(AND(B494&lt;'graph (2)'!$E$20+'graph (2)'!$E$32,B494&gt;'graph (2)'!$E$20-'graph (2)'!$E$32),0.25,0)))</f>
        <v>#REF!</v>
      </c>
      <c r="L494" s="806" t="e">
        <f aca="false">IF('graph (2)'!$E$22=0,0,IF('graph (2)'!$E$2=0,20,IF(AND(B494&gt;'graph (2)'!$E$22-'graph (2)'!$E$32,B494&lt;'graph (2)'!$E$22+'graph (2)'!$E$32),0.25,0)))</f>
        <v>#REF!</v>
      </c>
    </row>
    <row r="495" customFormat="false" ht="12.75" hidden="false" customHeight="false" outlineLevel="0" collapsed="false">
      <c r="B495" s="735" t="e">
        <f aca="false">IF('graph (2)'!$E$2=0,"",B494+'graph (2)'!$E$32)</f>
        <v>#REF!</v>
      </c>
      <c r="C495" s="805" t="e">
        <f aca="false">IF('graph (2)'!$E$2=0,20,IF(SUM(K495+L495=0),NA(),0.25))</f>
        <v>#REF!</v>
      </c>
      <c r="D495" s="321" t="e">
        <f aca="false">IF('graph (2)'!$E$2=0,20,IF(AND(B495&lt;'graph (2)'!$E$10+'graph (2)'!$E$32,B495&gt;'graph (2)'!$E$10-'graph (2)'!$E$32),0.25,NA()))</f>
        <v>#REF!</v>
      </c>
      <c r="K495" s="806" t="e">
        <f aca="false">IF('graph (2)'!$E$20=0,0,IF('graph (2)'!$E$2=0,20,IF(AND(B495&lt;'graph (2)'!$E$20+'graph (2)'!$E$32,B495&gt;'graph (2)'!$E$20-'graph (2)'!$E$32),0.25,0)))</f>
        <v>#REF!</v>
      </c>
      <c r="L495" s="806" t="e">
        <f aca="false">IF('graph (2)'!$E$22=0,0,IF('graph (2)'!$E$2=0,20,IF(AND(B495&gt;'graph (2)'!$E$22-'graph (2)'!$E$32,B495&lt;'graph (2)'!$E$22+'graph (2)'!$E$32),0.25,0)))</f>
        <v>#REF!</v>
      </c>
    </row>
    <row r="496" customFormat="false" ht="12.75" hidden="false" customHeight="false" outlineLevel="0" collapsed="false">
      <c r="B496" s="735" t="e">
        <f aca="false">IF('graph (2)'!$E$2=0,"",B495+'graph (2)'!$E$32)</f>
        <v>#REF!</v>
      </c>
      <c r="C496" s="805" t="e">
        <f aca="false">IF('graph (2)'!$E$2=0,20,IF(SUM(K496+L496=0),NA(),0.25))</f>
        <v>#REF!</v>
      </c>
      <c r="D496" s="321" t="e">
        <f aca="false">IF('graph (2)'!$E$2=0,20,IF(AND(B496&lt;'graph (2)'!$E$10+'graph (2)'!$E$32,B496&gt;'graph (2)'!$E$10-'graph (2)'!$E$32),0.25,NA()))</f>
        <v>#REF!</v>
      </c>
      <c r="K496" s="806" t="e">
        <f aca="false">IF('graph (2)'!$E$20=0,0,IF('graph (2)'!$E$2=0,20,IF(AND(B496&lt;'graph (2)'!$E$20+'graph (2)'!$E$32,B496&gt;'graph (2)'!$E$20-'graph (2)'!$E$32),0.25,0)))</f>
        <v>#REF!</v>
      </c>
      <c r="L496" s="806" t="e">
        <f aca="false">IF('graph (2)'!$E$22=0,0,IF('graph (2)'!$E$2=0,20,IF(AND(B496&gt;'graph (2)'!$E$22-'graph (2)'!$E$32,B496&lt;'graph (2)'!$E$22+'graph (2)'!$E$32),0.25,0)))</f>
        <v>#REF!</v>
      </c>
    </row>
    <row r="497" customFormat="false" ht="12.75" hidden="false" customHeight="false" outlineLevel="0" collapsed="false">
      <c r="B497" s="735" t="e">
        <f aca="false">IF('graph (2)'!$E$2=0,"",B496+'graph (2)'!$E$32)</f>
        <v>#REF!</v>
      </c>
      <c r="C497" s="805" t="e">
        <f aca="false">IF('graph (2)'!$E$2=0,20,IF(SUM(K497+L497=0),NA(),0.25))</f>
        <v>#REF!</v>
      </c>
      <c r="D497" s="321" t="e">
        <f aca="false">IF('graph (2)'!$E$2=0,20,IF(AND(B497&lt;'graph (2)'!$E$10+'graph (2)'!$E$32,B497&gt;'graph (2)'!$E$10-'graph (2)'!$E$32),0.25,NA()))</f>
        <v>#REF!</v>
      </c>
      <c r="K497" s="806" t="e">
        <f aca="false">IF('graph (2)'!$E$20=0,0,IF('graph (2)'!$E$2=0,20,IF(AND(B497&lt;'graph (2)'!$E$20+'graph (2)'!$E$32,B497&gt;'graph (2)'!$E$20-'graph (2)'!$E$32),0.25,0)))</f>
        <v>#REF!</v>
      </c>
      <c r="L497" s="806" t="e">
        <f aca="false">IF('graph (2)'!$E$22=0,0,IF('graph (2)'!$E$2=0,20,IF(AND(B497&gt;'graph (2)'!$E$22-'graph (2)'!$E$32,B497&lt;'graph (2)'!$E$22+'graph (2)'!$E$32),0.25,0)))</f>
        <v>#REF!</v>
      </c>
    </row>
    <row r="498" customFormat="false" ht="12.75" hidden="false" customHeight="false" outlineLevel="0" collapsed="false">
      <c r="B498" s="735" t="e">
        <f aca="false">IF('graph (2)'!$E$2=0,"",B497+'graph (2)'!$E$32)</f>
        <v>#REF!</v>
      </c>
      <c r="C498" s="805" t="e">
        <f aca="false">IF('graph (2)'!$E$2=0,20,IF(SUM(K498+L498=0),NA(),0.25))</f>
        <v>#REF!</v>
      </c>
      <c r="D498" s="321" t="e">
        <f aca="false">IF('graph (2)'!$E$2=0,20,IF(AND(B498&lt;'graph (2)'!$E$10+'graph (2)'!$E$32,B498&gt;'graph (2)'!$E$10-'graph (2)'!$E$32),0.25,NA()))</f>
        <v>#REF!</v>
      </c>
      <c r="K498" s="806" t="e">
        <f aca="false">IF('graph (2)'!$E$20=0,0,IF('graph (2)'!$E$2=0,20,IF(AND(B498&lt;'graph (2)'!$E$20+'graph (2)'!$E$32,B498&gt;'graph (2)'!$E$20-'graph (2)'!$E$32),0.25,0)))</f>
        <v>#REF!</v>
      </c>
      <c r="L498" s="806" t="e">
        <f aca="false">IF('graph (2)'!$E$22=0,0,IF('graph (2)'!$E$2=0,20,IF(AND(B498&gt;'graph (2)'!$E$22-'graph (2)'!$E$32,B498&lt;'graph (2)'!$E$22+'graph (2)'!$E$32),0.25,0)))</f>
        <v>#REF!</v>
      </c>
    </row>
    <row r="499" customFormat="false" ht="12.75" hidden="false" customHeight="false" outlineLevel="0" collapsed="false">
      <c r="B499" s="735" t="e">
        <f aca="false">IF('graph (2)'!$E$2=0,"",B498+'graph (2)'!$E$32)</f>
        <v>#REF!</v>
      </c>
      <c r="C499" s="805" t="e">
        <f aca="false">IF('graph (2)'!$E$2=0,20,IF(SUM(K499+L499=0),NA(),0.25))</f>
        <v>#REF!</v>
      </c>
      <c r="D499" s="321" t="e">
        <f aca="false">IF('graph (2)'!$E$2=0,20,IF(AND(B499&lt;'graph (2)'!$E$10+'graph (2)'!$E$32,B499&gt;'graph (2)'!$E$10-'graph (2)'!$E$32),0.25,NA()))</f>
        <v>#REF!</v>
      </c>
      <c r="K499" s="806" t="e">
        <f aca="false">IF('graph (2)'!$E$20=0,0,IF('graph (2)'!$E$2=0,20,IF(AND(B499&lt;'graph (2)'!$E$20+'graph (2)'!$E$32,B499&gt;'graph (2)'!$E$20-'graph (2)'!$E$32),0.25,0)))</f>
        <v>#REF!</v>
      </c>
      <c r="L499" s="806" t="e">
        <f aca="false">IF('graph (2)'!$E$22=0,0,IF('graph (2)'!$E$2=0,20,IF(AND(B499&gt;'graph (2)'!$E$22-'graph (2)'!$E$32,B499&lt;'graph (2)'!$E$22+'graph (2)'!$E$32),0.25,0)))</f>
        <v>#REF!</v>
      </c>
    </row>
    <row r="500" customFormat="false" ht="12.75" hidden="false" customHeight="false" outlineLevel="0" collapsed="false">
      <c r="B500" s="735" t="e">
        <f aca="false">IF('graph (2)'!$E$2=0,"",B499+'graph (2)'!$E$32)</f>
        <v>#REF!</v>
      </c>
      <c r="C500" s="805" t="e">
        <f aca="false">IF('graph (2)'!$E$2=0,20,IF(SUM(K500+L500=0),NA(),0.25))</f>
        <v>#REF!</v>
      </c>
      <c r="D500" s="321" t="e">
        <f aca="false">IF('graph (2)'!$E$2=0,20,IF(AND(B500&lt;'graph (2)'!$E$10+'graph (2)'!$E$32,B500&gt;'graph (2)'!$E$10-'graph (2)'!$E$32),0.25,NA()))</f>
        <v>#REF!</v>
      </c>
      <c r="K500" s="806" t="e">
        <f aca="false">IF('graph (2)'!$E$20=0,0,IF('graph (2)'!$E$2=0,20,IF(AND(B500&lt;'graph (2)'!$E$20+'graph (2)'!$E$32,B500&gt;'graph (2)'!$E$20-'graph (2)'!$E$32),0.25,0)))</f>
        <v>#REF!</v>
      </c>
      <c r="L500" s="806" t="e">
        <f aca="false">IF('graph (2)'!$E$22=0,0,IF('graph (2)'!$E$2=0,20,IF(AND(B500&gt;'graph (2)'!$E$22-'graph (2)'!$E$32,B500&lt;'graph (2)'!$E$22+'graph (2)'!$E$32),0.25,0)))</f>
        <v>#REF!</v>
      </c>
    </row>
    <row r="501" customFormat="false" ht="12.75" hidden="false" customHeight="false" outlineLevel="0" collapsed="false">
      <c r="B501" s="735" t="e">
        <f aca="false">IF('graph (2)'!$E$2=0,"",B500+'graph (2)'!$E$32)</f>
        <v>#REF!</v>
      </c>
      <c r="C501" s="805" t="e">
        <f aca="false">IF('graph (2)'!$E$2=0,20,IF(SUM(K501+L501=0),NA(),0.25))</f>
        <v>#REF!</v>
      </c>
      <c r="D501" s="321" t="e">
        <f aca="false">IF('graph (2)'!$E$2=0,20,IF(AND(B501&lt;'graph (2)'!$E$10+'graph (2)'!$E$32,B501&gt;'graph (2)'!$E$10-'graph (2)'!$E$32),0.25,NA()))</f>
        <v>#REF!</v>
      </c>
      <c r="K501" s="806" t="e">
        <f aca="false">IF('graph (2)'!$E$20=0,0,IF('graph (2)'!$E$2=0,20,IF(AND(B501&lt;'graph (2)'!$E$20+'graph (2)'!$E$32,B501&gt;'graph (2)'!$E$20-'graph (2)'!$E$32),0.25,0)))</f>
        <v>#REF!</v>
      </c>
      <c r="L501" s="806" t="e">
        <f aca="false">IF('graph (2)'!$E$22=0,0,IF('graph (2)'!$E$2=0,20,IF(AND(B501&gt;'graph (2)'!$E$22-'graph (2)'!$E$32,B501&lt;'graph (2)'!$E$22+'graph (2)'!$E$32),0.25,0)))</f>
        <v>#REF!</v>
      </c>
    </row>
    <row r="502" customFormat="false" ht="12.75" hidden="false" customHeight="false" outlineLevel="0" collapsed="false">
      <c r="B502" s="735" t="e">
        <f aca="false">IF('graph (2)'!$E$2=0,"",B501+'graph (2)'!$E$32)</f>
        <v>#REF!</v>
      </c>
      <c r="C502" s="805" t="e">
        <f aca="false">IF('graph (2)'!$E$2=0,20,IF(SUM(K502+L502=0),NA(),0.25))</f>
        <v>#REF!</v>
      </c>
      <c r="D502" s="321" t="e">
        <f aca="false">IF('graph (2)'!$E$2=0,20,IF(AND(B502&lt;'graph (2)'!$E$10+'graph (2)'!$E$32,B502&gt;'graph (2)'!$E$10-'graph (2)'!$E$32),0.25,NA()))</f>
        <v>#REF!</v>
      </c>
      <c r="K502" s="806" t="e">
        <f aca="false">IF('graph (2)'!$E$20=0,0,IF('graph (2)'!$E$2=0,20,IF(AND(B502&lt;'graph (2)'!$E$20+'graph (2)'!$E$32,B502&gt;'graph (2)'!$E$20-'graph (2)'!$E$32),0.25,0)))</f>
        <v>#REF!</v>
      </c>
      <c r="L502" s="806" t="e">
        <f aca="false">IF('graph (2)'!$E$22=0,0,IF('graph (2)'!$E$2=0,20,IF(AND(B502&gt;'graph (2)'!$E$22-'graph (2)'!$E$32,B502&lt;'graph (2)'!$E$22+'graph (2)'!$E$32),0.25,0)))</f>
        <v>#REF!</v>
      </c>
    </row>
    <row r="503" customFormat="false" ht="12.75" hidden="false" customHeight="false" outlineLevel="0" collapsed="false">
      <c r="B503" s="735" t="e">
        <f aca="false">IF('graph (2)'!$E$2=0,"",B502+'graph (2)'!$E$32)</f>
        <v>#REF!</v>
      </c>
      <c r="C503" s="805" t="e">
        <f aca="false">IF('graph (2)'!$E$2=0,20,IF(SUM(K503+L503=0),NA(),0.25))</f>
        <v>#REF!</v>
      </c>
      <c r="D503" s="321" t="e">
        <f aca="false">IF('graph (2)'!$E$2=0,20,IF(AND(B503&lt;'graph (2)'!$E$10+'graph (2)'!$E$32,B503&gt;'graph (2)'!$E$10-'graph (2)'!$E$32),0.25,NA()))</f>
        <v>#REF!</v>
      </c>
      <c r="K503" s="806" t="e">
        <f aca="false">IF('graph (2)'!$E$20=0,0,IF('graph (2)'!$E$2=0,20,IF(AND(B503&lt;'graph (2)'!$E$20+'graph (2)'!$E$32,B503&gt;'graph (2)'!$E$20-'graph (2)'!$E$32),0.25,0)))</f>
        <v>#REF!</v>
      </c>
      <c r="L503" s="806" t="e">
        <f aca="false">IF('graph (2)'!$E$22=0,0,IF('graph (2)'!$E$2=0,20,IF(AND(B503&gt;'graph (2)'!$E$22-'graph (2)'!$E$32,B503&lt;'graph (2)'!$E$22+'graph (2)'!$E$32),0.25,0)))</f>
        <v>#REF!</v>
      </c>
    </row>
    <row r="504" customFormat="false" ht="12.75" hidden="false" customHeight="false" outlineLevel="0" collapsed="false">
      <c r="B504" s="735" t="e">
        <f aca="false">IF('graph (2)'!$E$2=0,"",B503+'graph (2)'!$E$32)</f>
        <v>#REF!</v>
      </c>
      <c r="C504" s="805" t="e">
        <f aca="false">IF('graph (2)'!$E$2=0,20,IF(SUM(K504+L504=0),NA(),0.25))</f>
        <v>#REF!</v>
      </c>
      <c r="D504" s="321" t="e">
        <f aca="false">IF('graph (2)'!$E$2=0,20,IF(AND(B504&lt;'graph (2)'!$E$10+'graph (2)'!$E$32,B504&gt;'graph (2)'!$E$10-'graph (2)'!$E$32),0.25,NA()))</f>
        <v>#REF!</v>
      </c>
      <c r="K504" s="806" t="e">
        <f aca="false">IF('graph (2)'!$E$20=0,0,IF('graph (2)'!$E$2=0,20,IF(AND(B504&lt;'graph (2)'!$E$20+'graph (2)'!$E$32,B504&gt;'graph (2)'!$E$20-'graph (2)'!$E$32),0.25,0)))</f>
        <v>#REF!</v>
      </c>
      <c r="L504" s="806" t="e">
        <f aca="false">IF('graph (2)'!$E$22=0,0,IF('graph (2)'!$E$2=0,20,IF(AND(B504&gt;'graph (2)'!$E$22-'graph (2)'!$E$32,B504&lt;'graph (2)'!$E$22+'graph (2)'!$E$32),0.25,0)))</f>
        <v>#REF!</v>
      </c>
    </row>
    <row r="505" customFormat="false" ht="12.75" hidden="false" customHeight="false" outlineLevel="0" collapsed="false">
      <c r="B505" s="735" t="e">
        <f aca="false">IF('graph (2)'!$E$2=0,"",B504+'graph (2)'!$E$32)</f>
        <v>#REF!</v>
      </c>
      <c r="C505" s="805" t="e">
        <f aca="false">IF('graph (2)'!$E$2=0,20,IF(SUM(K505+L505=0),NA(),0.25))</f>
        <v>#REF!</v>
      </c>
      <c r="D505" s="321" t="e">
        <f aca="false">IF('graph (2)'!$E$2=0,20,IF(AND(B505&lt;'graph (2)'!$E$10+'graph (2)'!$E$32,B505&gt;'graph (2)'!$E$10-'graph (2)'!$E$32),0.25,NA()))</f>
        <v>#REF!</v>
      </c>
      <c r="K505" s="806" t="e">
        <f aca="false">IF('graph (2)'!$E$20=0,0,IF('graph (2)'!$E$2=0,20,IF(AND(B505&lt;'graph (2)'!$E$20+'graph (2)'!$E$32,B505&gt;'graph (2)'!$E$20-'graph (2)'!$E$32),0.25,0)))</f>
        <v>#REF!</v>
      </c>
      <c r="L505" s="806" t="e">
        <f aca="false">IF('graph (2)'!$E$22=0,0,IF('graph (2)'!$E$2=0,20,IF(AND(B505&gt;'graph (2)'!$E$22-'graph (2)'!$E$32,B505&lt;'graph (2)'!$E$22+'graph (2)'!$E$32),0.25,0)))</f>
        <v>#REF!</v>
      </c>
    </row>
    <row r="506" customFormat="false" ht="12.75" hidden="false" customHeight="false" outlineLevel="0" collapsed="false">
      <c r="B506" s="735" t="e">
        <f aca="false">IF('graph (2)'!$E$2=0,"",B505+'graph (2)'!$E$32)</f>
        <v>#REF!</v>
      </c>
      <c r="C506" s="805" t="e">
        <f aca="false">IF('graph (2)'!$E$2=0,20,IF(SUM(K506+L506=0),NA(),0.25))</f>
        <v>#REF!</v>
      </c>
      <c r="D506" s="321" t="e">
        <f aca="false">IF('graph (2)'!$E$2=0,20,IF(AND(B506&lt;'graph (2)'!$E$10+'graph (2)'!$E$32,B506&gt;'graph (2)'!$E$10-'graph (2)'!$E$32),0.25,NA()))</f>
        <v>#REF!</v>
      </c>
      <c r="K506" s="806" t="e">
        <f aca="false">IF('graph (2)'!$E$20=0,0,IF('graph (2)'!$E$2=0,20,IF(AND(B506&lt;'graph (2)'!$E$20+'graph (2)'!$E$32,B506&gt;'graph (2)'!$E$20-'graph (2)'!$E$32),0.25,0)))</f>
        <v>#REF!</v>
      </c>
      <c r="L506" s="806" t="e">
        <f aca="false">IF('graph (2)'!$E$22=0,0,IF('graph (2)'!$E$2=0,20,IF(AND(B506&gt;'graph (2)'!$E$22-'graph (2)'!$E$32,B506&lt;'graph (2)'!$E$22+'graph (2)'!$E$32),0.25,0)))</f>
        <v>#REF!</v>
      </c>
    </row>
    <row r="507" customFormat="false" ht="12.75" hidden="false" customHeight="false" outlineLevel="0" collapsed="false">
      <c r="B507" s="735" t="e">
        <f aca="false">IF('graph (2)'!$E$2=0,"",B506+'graph (2)'!$E$32)</f>
        <v>#REF!</v>
      </c>
      <c r="C507" s="805" t="e">
        <f aca="false">IF('graph (2)'!$E$2=0,20,IF(SUM(K507+L507=0),NA(),0.25))</f>
        <v>#REF!</v>
      </c>
      <c r="D507" s="321" t="e">
        <f aca="false">IF('graph (2)'!$E$2=0,20,IF(AND(B507&lt;'graph (2)'!$E$10+'graph (2)'!$E$32,B507&gt;'graph (2)'!$E$10-'graph (2)'!$E$32),0.25,NA()))</f>
        <v>#REF!</v>
      </c>
      <c r="K507" s="806" t="e">
        <f aca="false">IF('graph (2)'!$E$20=0,0,IF('graph (2)'!$E$2=0,20,IF(AND(B507&lt;'graph (2)'!$E$20+'graph (2)'!$E$32,B507&gt;'graph (2)'!$E$20-'graph (2)'!$E$32),0.25,0)))</f>
        <v>#REF!</v>
      </c>
      <c r="L507" s="806" t="e">
        <f aca="false">IF('graph (2)'!$E$22=0,0,IF('graph (2)'!$E$2=0,20,IF(AND(B507&gt;'graph (2)'!$E$22-'graph (2)'!$E$32,B507&lt;'graph (2)'!$E$22+'graph (2)'!$E$32),0.25,0)))</f>
        <v>#REF!</v>
      </c>
    </row>
    <row r="508" customFormat="false" ht="12.75" hidden="false" customHeight="false" outlineLevel="0" collapsed="false">
      <c r="B508" s="735" t="e">
        <f aca="false">IF('graph (2)'!$E$2=0,"",B507+'graph (2)'!$E$32)</f>
        <v>#REF!</v>
      </c>
      <c r="C508" s="805" t="e">
        <f aca="false">IF('graph (2)'!$E$2=0,20,IF(SUM(K508+L508=0),NA(),0.25))</f>
        <v>#REF!</v>
      </c>
      <c r="D508" s="321" t="e">
        <f aca="false">IF('graph (2)'!$E$2=0,20,IF(AND(B508&lt;'graph (2)'!$E$10+'graph (2)'!$E$32,B508&gt;'graph (2)'!$E$10-'graph (2)'!$E$32),0.25,NA()))</f>
        <v>#REF!</v>
      </c>
      <c r="K508" s="806" t="e">
        <f aca="false">IF('graph (2)'!$E$20=0,0,IF('graph (2)'!$E$2=0,20,IF(AND(B508&lt;'graph (2)'!$E$20+'graph (2)'!$E$32,B508&gt;'graph (2)'!$E$20-'graph (2)'!$E$32),0.25,0)))</f>
        <v>#REF!</v>
      </c>
      <c r="L508" s="806" t="e">
        <f aca="false">IF('graph (2)'!$E$22=0,0,IF('graph (2)'!$E$2=0,20,IF(AND(B508&gt;'graph (2)'!$E$22-'graph (2)'!$E$32,B508&lt;'graph (2)'!$E$22+'graph (2)'!$E$32),0.25,0)))</f>
        <v>#REF!</v>
      </c>
    </row>
    <row r="509" customFormat="false" ht="12.75" hidden="false" customHeight="false" outlineLevel="0" collapsed="false">
      <c r="B509" s="735" t="e">
        <f aca="false">IF('graph (2)'!$E$2=0,"",B508+'graph (2)'!$E$32)</f>
        <v>#REF!</v>
      </c>
      <c r="C509" s="805" t="e">
        <f aca="false">IF('graph (2)'!$E$2=0,20,IF(SUM(K509+L509=0),NA(),0.25))</f>
        <v>#REF!</v>
      </c>
      <c r="D509" s="321" t="e">
        <f aca="false">IF('graph (2)'!$E$2=0,20,IF(AND(B509&lt;'graph (2)'!$E$10+'graph (2)'!$E$32,B509&gt;'graph (2)'!$E$10-'graph (2)'!$E$32),0.25,NA()))</f>
        <v>#REF!</v>
      </c>
      <c r="K509" s="806" t="e">
        <f aca="false">IF('graph (2)'!$E$20=0,0,IF('graph (2)'!$E$2=0,20,IF(AND(B509&lt;'graph (2)'!$E$20+'graph (2)'!$E$32,B509&gt;'graph (2)'!$E$20-'graph (2)'!$E$32),0.25,0)))</f>
        <v>#REF!</v>
      </c>
      <c r="L509" s="806" t="e">
        <f aca="false">IF('graph (2)'!$E$22=0,0,IF('graph (2)'!$E$2=0,20,IF(AND(B509&gt;'graph (2)'!$E$22-'graph (2)'!$E$32,B509&lt;'graph (2)'!$E$22+'graph (2)'!$E$32),0.25,0)))</f>
        <v>#REF!</v>
      </c>
    </row>
    <row r="510" customFormat="false" ht="12.75" hidden="false" customHeight="false" outlineLevel="0" collapsed="false">
      <c r="B510" s="735" t="e">
        <f aca="false">IF('graph (2)'!$E$2=0,"",B509+'graph (2)'!$E$32)</f>
        <v>#REF!</v>
      </c>
      <c r="C510" s="805" t="e">
        <f aca="false">IF('graph (2)'!$E$2=0,20,IF(SUM(K510+L510=0),NA(),0.25))</f>
        <v>#REF!</v>
      </c>
      <c r="D510" s="321" t="e">
        <f aca="false">IF('graph (2)'!$E$2=0,20,IF(AND(B510&lt;'graph (2)'!$E$10+'graph (2)'!$E$32,B510&gt;'graph (2)'!$E$10-'graph (2)'!$E$32),0.25,NA()))</f>
        <v>#REF!</v>
      </c>
      <c r="K510" s="806" t="e">
        <f aca="false">IF('graph (2)'!$E$20=0,0,IF('graph (2)'!$E$2=0,20,IF(AND(B510&lt;'graph (2)'!$E$20+'graph (2)'!$E$32,B510&gt;'graph (2)'!$E$20-'graph (2)'!$E$32),0.25,0)))</f>
        <v>#REF!</v>
      </c>
      <c r="L510" s="806" t="e">
        <f aca="false">IF('graph (2)'!$E$22=0,0,IF('graph (2)'!$E$2=0,20,IF(AND(B510&gt;'graph (2)'!$E$22-'graph (2)'!$E$32,B510&lt;'graph (2)'!$E$22+'graph (2)'!$E$32),0.25,0)))</f>
        <v>#REF!</v>
      </c>
    </row>
    <row r="511" customFormat="false" ht="12.75" hidden="false" customHeight="false" outlineLevel="0" collapsed="false">
      <c r="B511" s="735" t="e">
        <f aca="false">IF('graph (2)'!$E$2=0,"",B510+'graph (2)'!$E$32)</f>
        <v>#REF!</v>
      </c>
      <c r="C511" s="805" t="e">
        <f aca="false">IF('graph (2)'!$E$2=0,20,IF(SUM(K511+L511=0),NA(),0.25))</f>
        <v>#REF!</v>
      </c>
      <c r="D511" s="321" t="e">
        <f aca="false">IF('graph (2)'!$E$2=0,20,IF(AND(B511&lt;'graph (2)'!$E$10+'graph (2)'!$E$32,B511&gt;'graph (2)'!$E$10-'graph (2)'!$E$32),0.25,NA()))</f>
        <v>#REF!</v>
      </c>
      <c r="K511" s="806" t="e">
        <f aca="false">IF('graph (2)'!$E$20=0,0,IF('graph (2)'!$E$2=0,20,IF(AND(B511&lt;'graph (2)'!$E$20+'graph (2)'!$E$32,B511&gt;'graph (2)'!$E$20-'graph (2)'!$E$32),0.25,0)))</f>
        <v>#REF!</v>
      </c>
      <c r="L511" s="806" t="e">
        <f aca="false">IF('graph (2)'!$E$22=0,0,IF('graph (2)'!$E$2=0,20,IF(AND(B511&gt;'graph (2)'!$E$22-'graph (2)'!$E$32,B511&lt;'graph (2)'!$E$22+'graph (2)'!$E$32),0.25,0)))</f>
        <v>#REF!</v>
      </c>
    </row>
    <row r="512" customFormat="false" ht="12.75" hidden="false" customHeight="false" outlineLevel="0" collapsed="false">
      <c r="B512" s="735" t="e">
        <f aca="false">IF('graph (2)'!$E$2=0,"",B511+'graph (2)'!$E$32)</f>
        <v>#REF!</v>
      </c>
      <c r="C512" s="805" t="e">
        <f aca="false">IF('graph (2)'!$E$2=0,20,IF(SUM(K512+L512=0),NA(),0.25))</f>
        <v>#REF!</v>
      </c>
      <c r="D512" s="321" t="e">
        <f aca="false">IF('graph (2)'!$E$2=0,20,IF(AND(B512&lt;'graph (2)'!$E$10+'graph (2)'!$E$32,B512&gt;'graph (2)'!$E$10-'graph (2)'!$E$32),0.25,NA()))</f>
        <v>#REF!</v>
      </c>
      <c r="K512" s="806" t="e">
        <f aca="false">IF('graph (2)'!$E$20=0,0,IF('graph (2)'!$E$2=0,20,IF(AND(B512&lt;'graph (2)'!$E$20+'graph (2)'!$E$32,B512&gt;'graph (2)'!$E$20-'graph (2)'!$E$32),0.25,0)))</f>
        <v>#REF!</v>
      </c>
      <c r="L512" s="806" t="e">
        <f aca="false">IF('graph (2)'!$E$22=0,0,IF('graph (2)'!$E$2=0,20,IF(AND(B512&gt;'graph (2)'!$E$22-'graph (2)'!$E$32,B512&lt;'graph (2)'!$E$22+'graph (2)'!$E$32),0.25,0)))</f>
        <v>#REF!</v>
      </c>
    </row>
    <row r="513" customFormat="false" ht="12.75" hidden="false" customHeight="false" outlineLevel="0" collapsed="false">
      <c r="B513" s="735" t="e">
        <f aca="false">IF('graph (2)'!$E$2=0,"",B512+'graph (2)'!$E$32)</f>
        <v>#REF!</v>
      </c>
      <c r="C513" s="805" t="e">
        <f aca="false">IF('graph (2)'!$E$2=0,20,IF(SUM(K513+L513=0),NA(),0.25))</f>
        <v>#REF!</v>
      </c>
      <c r="D513" s="321" t="e">
        <f aca="false">IF('graph (2)'!$E$2=0,20,IF(AND(B513&lt;'graph (2)'!$E$10+'graph (2)'!$E$32,B513&gt;'graph (2)'!$E$10-'graph (2)'!$E$32),0.25,NA()))</f>
        <v>#REF!</v>
      </c>
      <c r="K513" s="806" t="e">
        <f aca="false">IF('graph (2)'!$E$20=0,0,IF('graph (2)'!$E$2=0,20,IF(AND(B513&lt;'graph (2)'!$E$20+'graph (2)'!$E$32,B513&gt;'graph (2)'!$E$20-'graph (2)'!$E$32),0.25,0)))</f>
        <v>#REF!</v>
      </c>
      <c r="L513" s="806" t="e">
        <f aca="false">IF('graph (2)'!$E$22=0,0,IF('graph (2)'!$E$2=0,20,IF(AND(B513&gt;'graph (2)'!$E$22-'graph (2)'!$E$32,B513&lt;'graph (2)'!$E$22+'graph (2)'!$E$32),0.25,0)))</f>
        <v>#REF!</v>
      </c>
    </row>
    <row r="514" customFormat="false" ht="12.75" hidden="false" customHeight="false" outlineLevel="0" collapsed="false">
      <c r="B514" s="735" t="e">
        <f aca="false">IF('graph (2)'!$E$2=0,"",B513+'graph (2)'!$E$32)</f>
        <v>#REF!</v>
      </c>
      <c r="C514" s="805" t="e">
        <f aca="false">IF('graph (2)'!$E$2=0,20,IF(SUM(K514+L514=0),NA(),0.25))</f>
        <v>#REF!</v>
      </c>
      <c r="D514" s="321" t="e">
        <f aca="false">IF('graph (2)'!$E$2=0,20,IF(AND(B514&lt;'graph (2)'!$E$10+'graph (2)'!$E$32,B514&gt;'graph (2)'!$E$10-'graph (2)'!$E$32),0.25,NA()))</f>
        <v>#REF!</v>
      </c>
      <c r="K514" s="806" t="e">
        <f aca="false">IF('graph (2)'!$E$20=0,0,IF('graph (2)'!$E$2=0,20,IF(AND(B514&lt;'graph (2)'!$E$20+'graph (2)'!$E$32,B514&gt;'graph (2)'!$E$20-'graph (2)'!$E$32),0.25,0)))</f>
        <v>#REF!</v>
      </c>
      <c r="L514" s="806" t="e">
        <f aca="false">IF('graph (2)'!$E$22=0,0,IF('graph (2)'!$E$2=0,20,IF(AND(B514&gt;'graph (2)'!$E$22-'graph (2)'!$E$32,B514&lt;'graph (2)'!$E$22+'graph (2)'!$E$32),0.25,0)))</f>
        <v>#REF!</v>
      </c>
    </row>
    <row r="515" customFormat="false" ht="12.75" hidden="false" customHeight="false" outlineLevel="0" collapsed="false">
      <c r="B515" s="735" t="e">
        <f aca="false">IF('graph (2)'!$E$2=0,"",B514+'graph (2)'!$E$32)</f>
        <v>#REF!</v>
      </c>
      <c r="C515" s="805" t="e">
        <f aca="false">IF('graph (2)'!$E$2=0,20,IF(SUM(K515+L515=0),NA(),0.25))</f>
        <v>#REF!</v>
      </c>
      <c r="D515" s="321" t="e">
        <f aca="false">IF('graph (2)'!$E$2=0,20,IF(AND(B515&lt;'graph (2)'!$E$10+'graph (2)'!$E$32,B515&gt;'graph (2)'!$E$10-'graph (2)'!$E$32),0.25,NA()))</f>
        <v>#REF!</v>
      </c>
      <c r="K515" s="806" t="e">
        <f aca="false">IF('graph (2)'!$E$20=0,0,IF('graph (2)'!$E$2=0,20,IF(AND(B515&lt;'graph (2)'!$E$20+'graph (2)'!$E$32,B515&gt;'graph (2)'!$E$20-'graph (2)'!$E$32),0.25,0)))</f>
        <v>#REF!</v>
      </c>
      <c r="L515" s="806" t="e">
        <f aca="false">IF('graph (2)'!$E$22=0,0,IF('graph (2)'!$E$2=0,20,IF(AND(B515&gt;'graph (2)'!$E$22-'graph (2)'!$E$32,B515&lt;'graph (2)'!$E$22+'graph (2)'!$E$32),0.25,0)))</f>
        <v>#REF!</v>
      </c>
    </row>
    <row r="516" customFormat="false" ht="12.75" hidden="false" customHeight="false" outlineLevel="0" collapsed="false">
      <c r="B516" s="735" t="e">
        <f aca="false">IF('graph (2)'!$E$2=0,"",B515+'graph (2)'!$E$32)</f>
        <v>#REF!</v>
      </c>
      <c r="C516" s="805" t="e">
        <f aca="false">IF('graph (2)'!$E$2=0,20,IF(SUM(K516+L516=0),NA(),0.25))</f>
        <v>#REF!</v>
      </c>
      <c r="D516" s="321" t="e">
        <f aca="false">IF('graph (2)'!$E$2=0,20,IF(AND(B516&lt;'graph (2)'!$E$10+'graph (2)'!$E$32,B516&gt;'graph (2)'!$E$10-'graph (2)'!$E$32),0.25,NA()))</f>
        <v>#REF!</v>
      </c>
      <c r="K516" s="806" t="e">
        <f aca="false">IF('graph (2)'!$E$20=0,0,IF('graph (2)'!$E$2=0,20,IF(AND(B516&lt;'graph (2)'!$E$20+'graph (2)'!$E$32,B516&gt;'graph (2)'!$E$20-'graph (2)'!$E$32),0.25,0)))</f>
        <v>#REF!</v>
      </c>
      <c r="L516" s="806" t="e">
        <f aca="false">IF('graph (2)'!$E$22=0,0,IF('graph (2)'!$E$2=0,20,IF(AND(B516&gt;'graph (2)'!$E$22-'graph (2)'!$E$32,B516&lt;'graph (2)'!$E$22+'graph (2)'!$E$32),0.25,0)))</f>
        <v>#REF!</v>
      </c>
    </row>
    <row r="517" customFormat="false" ht="12.75" hidden="false" customHeight="false" outlineLevel="0" collapsed="false">
      <c r="B517" s="735" t="e">
        <f aca="false">IF('graph (2)'!$E$2=0,"",B516+'graph (2)'!$E$32)</f>
        <v>#REF!</v>
      </c>
      <c r="C517" s="805" t="e">
        <f aca="false">IF('graph (2)'!$E$2=0,20,IF(SUM(K517+L517=0),NA(),0.25))</f>
        <v>#REF!</v>
      </c>
      <c r="D517" s="321" t="e">
        <f aca="false">IF('graph (2)'!$E$2=0,20,IF(AND(B517&lt;'graph (2)'!$E$10+'graph (2)'!$E$32,B517&gt;'graph (2)'!$E$10-'graph (2)'!$E$32),0.25,NA()))</f>
        <v>#REF!</v>
      </c>
      <c r="K517" s="806" t="e">
        <f aca="false">IF('graph (2)'!$E$20=0,0,IF('graph (2)'!$E$2=0,20,IF(AND(B517&lt;'graph (2)'!$E$20+'graph (2)'!$E$32,B517&gt;'graph (2)'!$E$20-'graph (2)'!$E$32),0.25,0)))</f>
        <v>#REF!</v>
      </c>
      <c r="L517" s="806" t="e">
        <f aca="false">IF('graph (2)'!$E$22=0,0,IF('graph (2)'!$E$2=0,20,IF(AND(B517&gt;'graph (2)'!$E$22-'graph (2)'!$E$32,B517&lt;'graph (2)'!$E$22+'graph (2)'!$E$32),0.25,0)))</f>
        <v>#REF!</v>
      </c>
    </row>
    <row r="518" customFormat="false" ht="12.75" hidden="false" customHeight="false" outlineLevel="0" collapsed="false">
      <c r="B518" s="735" t="e">
        <f aca="false">IF('graph (2)'!$E$2=0,"",B517+'graph (2)'!$E$32)</f>
        <v>#REF!</v>
      </c>
      <c r="C518" s="805" t="e">
        <f aca="false">IF('graph (2)'!$E$2=0,20,IF(SUM(K518+L518=0),NA(),0.25))</f>
        <v>#REF!</v>
      </c>
      <c r="D518" s="321" t="e">
        <f aca="false">IF('graph (2)'!$E$2=0,20,IF(AND(B518&lt;'graph (2)'!$E$10+'graph (2)'!$E$32,B518&gt;'graph (2)'!$E$10-'graph (2)'!$E$32),0.25,NA()))</f>
        <v>#REF!</v>
      </c>
      <c r="K518" s="806" t="e">
        <f aca="false">IF('graph (2)'!$E$20=0,0,IF('graph (2)'!$E$2=0,20,IF(AND(B518&lt;'graph (2)'!$E$20+'graph (2)'!$E$32,B518&gt;'graph (2)'!$E$20-'graph (2)'!$E$32),0.25,0)))</f>
        <v>#REF!</v>
      </c>
      <c r="L518" s="806" t="e">
        <f aca="false">IF('graph (2)'!$E$22=0,0,IF('graph (2)'!$E$2=0,20,IF(AND(B518&gt;'graph (2)'!$E$22-'graph (2)'!$E$32,B518&lt;'graph (2)'!$E$22+'graph (2)'!$E$32),0.25,0)))</f>
        <v>#REF!</v>
      </c>
    </row>
    <row r="519" customFormat="false" ht="12.75" hidden="false" customHeight="false" outlineLevel="0" collapsed="false">
      <c r="B519" s="735" t="e">
        <f aca="false">IF('graph (2)'!$E$2=0,"",B518+'graph (2)'!$E$32)</f>
        <v>#REF!</v>
      </c>
      <c r="C519" s="805" t="e">
        <f aca="false">IF('graph (2)'!$E$2=0,20,IF(SUM(K519+L519=0),NA(),0.25))</f>
        <v>#REF!</v>
      </c>
      <c r="D519" s="321" t="e">
        <f aca="false">IF('graph (2)'!$E$2=0,20,IF(AND(B519&lt;'graph (2)'!$E$10+'graph (2)'!$E$32,B519&gt;'graph (2)'!$E$10-'graph (2)'!$E$32),0.25,NA()))</f>
        <v>#REF!</v>
      </c>
      <c r="K519" s="806" t="e">
        <f aca="false">IF('graph (2)'!$E$20=0,0,IF('graph (2)'!$E$2=0,20,IF(AND(B519&lt;'graph (2)'!$E$20+'graph (2)'!$E$32,B519&gt;'graph (2)'!$E$20-'graph (2)'!$E$32),0.25,0)))</f>
        <v>#REF!</v>
      </c>
      <c r="L519" s="806" t="e">
        <f aca="false">IF('graph (2)'!$E$22=0,0,IF('graph (2)'!$E$2=0,20,IF(AND(B519&gt;'graph (2)'!$E$22-'graph (2)'!$E$32,B519&lt;'graph (2)'!$E$22+'graph (2)'!$E$32),0.25,0)))</f>
        <v>#REF!</v>
      </c>
    </row>
    <row r="520" customFormat="false" ht="12.75" hidden="false" customHeight="false" outlineLevel="0" collapsed="false">
      <c r="B520" s="735" t="e">
        <f aca="false">IF('graph (2)'!$E$2=0,"",B519+'graph (2)'!$E$32)</f>
        <v>#REF!</v>
      </c>
      <c r="C520" s="805" t="e">
        <f aca="false">IF('graph (2)'!$E$2=0,20,IF(SUM(K520+L520=0),NA(),0.25))</f>
        <v>#REF!</v>
      </c>
      <c r="D520" s="321" t="e">
        <f aca="false">IF('graph (2)'!$E$2=0,20,IF(AND(B520&lt;'graph (2)'!$E$10+'graph (2)'!$E$32,B520&gt;'graph (2)'!$E$10-'graph (2)'!$E$32),0.25,NA()))</f>
        <v>#REF!</v>
      </c>
      <c r="K520" s="806" t="e">
        <f aca="false">IF('graph (2)'!$E$20=0,0,IF('graph (2)'!$E$2=0,20,IF(AND(B520&lt;'graph (2)'!$E$20+'graph (2)'!$E$32,B520&gt;'graph (2)'!$E$20-'graph (2)'!$E$32),0.25,0)))</f>
        <v>#REF!</v>
      </c>
      <c r="L520" s="806" t="e">
        <f aca="false">IF('graph (2)'!$E$22=0,0,IF('graph (2)'!$E$2=0,20,IF(AND(B520&gt;'graph (2)'!$E$22-'graph (2)'!$E$32,B520&lt;'graph (2)'!$E$22+'graph (2)'!$E$32),0.25,0)))</f>
        <v>#REF!</v>
      </c>
    </row>
    <row r="521" customFormat="false" ht="12.75" hidden="false" customHeight="false" outlineLevel="0" collapsed="false">
      <c r="B521" s="735" t="e">
        <f aca="false">IF('graph (2)'!$E$2=0,"",B520+'graph (2)'!$E$32)</f>
        <v>#REF!</v>
      </c>
      <c r="C521" s="805" t="e">
        <f aca="false">IF('graph (2)'!$E$2=0,20,IF(SUM(K521+L521=0),NA(),0.25))</f>
        <v>#REF!</v>
      </c>
      <c r="D521" s="321" t="e">
        <f aca="false">IF('graph (2)'!$E$2=0,20,IF(AND(B521&lt;'graph (2)'!$E$10+'graph (2)'!$E$32,B521&gt;'graph (2)'!$E$10-'graph (2)'!$E$32),0.25,NA()))</f>
        <v>#REF!</v>
      </c>
      <c r="K521" s="806" t="e">
        <f aca="false">IF('graph (2)'!$E$20=0,0,IF('graph (2)'!$E$2=0,20,IF(AND(B521&lt;'graph (2)'!$E$20+'graph (2)'!$E$32,B521&gt;'graph (2)'!$E$20-'graph (2)'!$E$32),0.25,0)))</f>
        <v>#REF!</v>
      </c>
      <c r="L521" s="806" t="e">
        <f aca="false">IF('graph (2)'!$E$22=0,0,IF('graph (2)'!$E$2=0,20,IF(AND(B521&gt;'graph (2)'!$E$22-'graph (2)'!$E$32,B521&lt;'graph (2)'!$E$22+'graph (2)'!$E$32),0.25,0)))</f>
        <v>#REF!</v>
      </c>
    </row>
    <row r="522" customFormat="false" ht="12.75" hidden="false" customHeight="false" outlineLevel="0" collapsed="false">
      <c r="B522" s="735" t="e">
        <f aca="false">IF('graph (2)'!$E$2=0,"",B521+'graph (2)'!$E$32)</f>
        <v>#REF!</v>
      </c>
      <c r="C522" s="805" t="e">
        <f aca="false">IF('graph (2)'!$E$2=0,20,IF(SUM(K522+L522=0),NA(),0.25))</f>
        <v>#REF!</v>
      </c>
      <c r="D522" s="321" t="e">
        <f aca="false">IF('graph (2)'!$E$2=0,20,IF(AND(B522&lt;'graph (2)'!$E$10+'graph (2)'!$E$32,B522&gt;'graph (2)'!$E$10-'graph (2)'!$E$32),0.25,NA()))</f>
        <v>#REF!</v>
      </c>
      <c r="K522" s="806" t="e">
        <f aca="false">IF('graph (2)'!$E$20=0,0,IF('graph (2)'!$E$2=0,20,IF(AND(B522&lt;'graph (2)'!$E$20+'graph (2)'!$E$32,B522&gt;'graph (2)'!$E$20-'graph (2)'!$E$32),0.25,0)))</f>
        <v>#REF!</v>
      </c>
      <c r="L522" s="806" t="e">
        <f aca="false">IF('graph (2)'!$E$22=0,0,IF('graph (2)'!$E$2=0,20,IF(AND(B522&gt;'graph (2)'!$E$22-'graph (2)'!$E$32,B522&lt;'graph (2)'!$E$22+'graph (2)'!$E$32),0.25,0)))</f>
        <v>#REF!</v>
      </c>
    </row>
    <row r="523" customFormat="false" ht="12.75" hidden="false" customHeight="false" outlineLevel="0" collapsed="false">
      <c r="B523" s="735" t="e">
        <f aca="false">IF('graph (2)'!$E$2=0,"",B522+'graph (2)'!$E$32)</f>
        <v>#REF!</v>
      </c>
      <c r="C523" s="805" t="e">
        <f aca="false">IF('graph (2)'!$E$2=0,20,IF(SUM(K523+L523=0),NA(),0.25))</f>
        <v>#REF!</v>
      </c>
      <c r="D523" s="321" t="e">
        <f aca="false">IF('graph (2)'!$E$2=0,20,IF(AND(B523&lt;'graph (2)'!$E$10+'graph (2)'!$E$32,B523&gt;'graph (2)'!$E$10-'graph (2)'!$E$32),0.25,NA()))</f>
        <v>#REF!</v>
      </c>
      <c r="K523" s="806" t="e">
        <f aca="false">IF('graph (2)'!$E$20=0,0,IF('graph (2)'!$E$2=0,20,IF(AND(B523&lt;'graph (2)'!$E$20+'graph (2)'!$E$32,B523&gt;'graph (2)'!$E$20-'graph (2)'!$E$32),0.25,0)))</f>
        <v>#REF!</v>
      </c>
      <c r="L523" s="806" t="e">
        <f aca="false">IF('graph (2)'!$E$22=0,0,IF('graph (2)'!$E$2=0,20,IF(AND(B523&gt;'graph (2)'!$E$22-'graph (2)'!$E$32,B523&lt;'graph (2)'!$E$22+'graph (2)'!$E$32),0.25,0)))</f>
        <v>#REF!</v>
      </c>
    </row>
    <row r="524" customFormat="false" ht="12.75" hidden="false" customHeight="false" outlineLevel="0" collapsed="false">
      <c r="B524" s="735" t="e">
        <f aca="false">IF('graph (2)'!$E$2=0,"",B523+'graph (2)'!$E$32)</f>
        <v>#REF!</v>
      </c>
      <c r="C524" s="805" t="e">
        <f aca="false">IF('graph (2)'!$E$2=0,20,IF(SUM(K524+L524=0),NA(),0.25))</f>
        <v>#REF!</v>
      </c>
      <c r="D524" s="321" t="e">
        <f aca="false">IF('graph (2)'!$E$2=0,20,IF(AND(B524&lt;'graph (2)'!$E$10+'graph (2)'!$E$32,B524&gt;'graph (2)'!$E$10-'graph (2)'!$E$32),0.25,NA()))</f>
        <v>#REF!</v>
      </c>
      <c r="K524" s="806" t="e">
        <f aca="false">IF('graph (2)'!$E$20=0,0,IF('graph (2)'!$E$2=0,20,IF(AND(B524&lt;'graph (2)'!$E$20+'graph (2)'!$E$32,B524&gt;'graph (2)'!$E$20-'graph (2)'!$E$32),0.25,0)))</f>
        <v>#REF!</v>
      </c>
      <c r="L524" s="806" t="e">
        <f aca="false">IF('graph (2)'!$E$22=0,0,IF('graph (2)'!$E$2=0,20,IF(AND(B524&gt;'graph (2)'!$E$22-'graph (2)'!$E$32,B524&lt;'graph (2)'!$E$22+'graph (2)'!$E$32),0.25,0)))</f>
        <v>#REF!</v>
      </c>
    </row>
    <row r="525" customFormat="false" ht="12.75" hidden="false" customHeight="false" outlineLevel="0" collapsed="false">
      <c r="B525" s="735" t="e">
        <f aca="false">IF('graph (2)'!$E$2=0,"",B524+'graph (2)'!$E$32)</f>
        <v>#REF!</v>
      </c>
      <c r="C525" s="805" t="e">
        <f aca="false">IF('graph (2)'!$E$2=0,20,IF(SUM(K525+L525=0),NA(),0.25))</f>
        <v>#REF!</v>
      </c>
      <c r="D525" s="321" t="e">
        <f aca="false">IF('graph (2)'!$E$2=0,20,IF(AND(B525&lt;'graph (2)'!$E$10+'graph (2)'!$E$32,B525&gt;'graph (2)'!$E$10-'graph (2)'!$E$32),0.25,NA()))</f>
        <v>#REF!</v>
      </c>
      <c r="K525" s="806" t="e">
        <f aca="false">IF('graph (2)'!$E$20=0,0,IF('graph (2)'!$E$2=0,20,IF(AND(B525&lt;'graph (2)'!$E$20+'graph (2)'!$E$32,B525&gt;'graph (2)'!$E$20-'graph (2)'!$E$32),0.25,0)))</f>
        <v>#REF!</v>
      </c>
      <c r="L525" s="806" t="e">
        <f aca="false">IF('graph (2)'!$E$22=0,0,IF('graph (2)'!$E$2=0,20,IF(AND(B525&gt;'graph (2)'!$E$22-'graph (2)'!$E$32,B525&lt;'graph (2)'!$E$22+'graph (2)'!$E$32),0.25,0)))</f>
        <v>#REF!</v>
      </c>
    </row>
    <row r="526" customFormat="false" ht="12.75" hidden="false" customHeight="false" outlineLevel="0" collapsed="false">
      <c r="B526" s="735" t="e">
        <f aca="false">IF('graph (2)'!$E$2=0,"",B525+'graph (2)'!$E$32)</f>
        <v>#REF!</v>
      </c>
      <c r="C526" s="805" t="e">
        <f aca="false">IF('graph (2)'!$E$2=0,20,IF(SUM(K526+L526=0),NA(),0.25))</f>
        <v>#REF!</v>
      </c>
      <c r="D526" s="321" t="e">
        <f aca="false">IF('graph (2)'!$E$2=0,20,IF(AND(B526&lt;'graph (2)'!$E$10+'graph (2)'!$E$32,B526&gt;'graph (2)'!$E$10-'graph (2)'!$E$32),0.25,NA()))</f>
        <v>#REF!</v>
      </c>
      <c r="K526" s="806" t="e">
        <f aca="false">IF('graph (2)'!$E$20=0,0,IF('graph (2)'!$E$2=0,20,IF(AND(B526&lt;'graph (2)'!$E$20+'graph (2)'!$E$32,B526&gt;'graph (2)'!$E$20-'graph (2)'!$E$32),0.25,0)))</f>
        <v>#REF!</v>
      </c>
      <c r="L526" s="806" t="e">
        <f aca="false">IF('graph (2)'!$E$22=0,0,IF('graph (2)'!$E$2=0,20,IF(AND(B526&gt;'graph (2)'!$E$22-'graph (2)'!$E$32,B526&lt;'graph (2)'!$E$22+'graph (2)'!$E$32),0.25,0)))</f>
        <v>#REF!</v>
      </c>
    </row>
    <row r="527" customFormat="false" ht="12.75" hidden="false" customHeight="false" outlineLevel="0" collapsed="false">
      <c r="B527" s="735" t="e">
        <f aca="false">IF('graph (2)'!$E$2=0,"",B526+'graph (2)'!$E$32)</f>
        <v>#REF!</v>
      </c>
      <c r="C527" s="805" t="e">
        <f aca="false">IF('graph (2)'!$E$2=0,20,IF(SUM(K527+L527=0),NA(),0.25))</f>
        <v>#REF!</v>
      </c>
      <c r="D527" s="321" t="e">
        <f aca="false">IF('graph (2)'!$E$2=0,20,IF(AND(B527&lt;'graph (2)'!$E$10+'graph (2)'!$E$32,B527&gt;'graph (2)'!$E$10-'graph (2)'!$E$32),0.25,NA()))</f>
        <v>#REF!</v>
      </c>
      <c r="K527" s="806" t="e">
        <f aca="false">IF('graph (2)'!$E$20=0,0,IF('graph (2)'!$E$2=0,20,IF(AND(B527&lt;'graph (2)'!$E$20+'graph (2)'!$E$32,B527&gt;'graph (2)'!$E$20-'graph (2)'!$E$32),0.25,0)))</f>
        <v>#REF!</v>
      </c>
      <c r="L527" s="806" t="e">
        <f aca="false">IF('graph (2)'!$E$22=0,0,IF('graph (2)'!$E$2=0,20,IF(AND(B527&gt;'graph (2)'!$E$22-'graph (2)'!$E$32,B527&lt;'graph (2)'!$E$22+'graph (2)'!$E$32),0.25,0)))</f>
        <v>#REF!</v>
      </c>
    </row>
    <row r="528" customFormat="false" ht="12.75" hidden="false" customHeight="false" outlineLevel="0" collapsed="false">
      <c r="B528" s="735" t="e">
        <f aca="false">IF('graph (2)'!$E$2=0,"",B527+'graph (2)'!$E$32)</f>
        <v>#REF!</v>
      </c>
      <c r="C528" s="805" t="e">
        <f aca="false">IF('graph (2)'!$E$2=0,20,IF(SUM(K528+L528=0),NA(),0.25))</f>
        <v>#REF!</v>
      </c>
      <c r="D528" s="321" t="e">
        <f aca="false">IF('graph (2)'!$E$2=0,20,IF(AND(B528&lt;'graph (2)'!$E$10+'graph (2)'!$E$32,B528&gt;'graph (2)'!$E$10-'graph (2)'!$E$32),0.25,NA()))</f>
        <v>#REF!</v>
      </c>
      <c r="K528" s="806" t="e">
        <f aca="false">IF('graph (2)'!$E$20=0,0,IF('graph (2)'!$E$2=0,20,IF(AND(B528&lt;'graph (2)'!$E$20+'graph (2)'!$E$32,B528&gt;'graph (2)'!$E$20-'graph (2)'!$E$32),0.25,0)))</f>
        <v>#REF!</v>
      </c>
      <c r="L528" s="806" t="e">
        <f aca="false">IF('graph (2)'!$E$22=0,0,IF('graph (2)'!$E$2=0,20,IF(AND(B528&gt;'graph (2)'!$E$22-'graph (2)'!$E$32,B528&lt;'graph (2)'!$E$22+'graph (2)'!$E$32),0.25,0)))</f>
        <v>#REF!</v>
      </c>
    </row>
    <row r="529" customFormat="false" ht="12.75" hidden="false" customHeight="false" outlineLevel="0" collapsed="false">
      <c r="B529" s="735" t="e">
        <f aca="false">IF('graph (2)'!$E$2=0,"",B528+'graph (2)'!$E$32)</f>
        <v>#REF!</v>
      </c>
      <c r="C529" s="805" t="e">
        <f aca="false">IF('graph (2)'!$E$2=0,20,IF(SUM(K529+L529=0),NA(),0.25))</f>
        <v>#REF!</v>
      </c>
      <c r="D529" s="321" t="e">
        <f aca="false">IF('graph (2)'!$E$2=0,20,IF(AND(B529&lt;'graph (2)'!$E$10+'graph (2)'!$E$32,B529&gt;'graph (2)'!$E$10-'graph (2)'!$E$32),0.25,NA()))</f>
        <v>#REF!</v>
      </c>
      <c r="K529" s="806" t="e">
        <f aca="false">IF('graph (2)'!$E$20=0,0,IF('graph (2)'!$E$2=0,20,IF(AND(B529&lt;'graph (2)'!$E$20+'graph (2)'!$E$32,B529&gt;'graph (2)'!$E$20-'graph (2)'!$E$32),0.25,0)))</f>
        <v>#REF!</v>
      </c>
      <c r="L529" s="806" t="e">
        <f aca="false">IF('graph (2)'!$E$22=0,0,IF('graph (2)'!$E$2=0,20,IF(AND(B529&gt;'graph (2)'!$E$22-'graph (2)'!$E$32,B529&lt;'graph (2)'!$E$22+'graph (2)'!$E$32),0.25,0)))</f>
        <v>#REF!</v>
      </c>
    </row>
    <row r="530" customFormat="false" ht="12.75" hidden="false" customHeight="false" outlineLevel="0" collapsed="false">
      <c r="B530" s="735" t="e">
        <f aca="false">IF('graph (2)'!$E$2=0,"",B529+'graph (2)'!$E$32)</f>
        <v>#REF!</v>
      </c>
      <c r="C530" s="805" t="e">
        <f aca="false">IF('graph (2)'!$E$2=0,20,IF(SUM(K530+L530=0),NA(),0.25))</f>
        <v>#REF!</v>
      </c>
      <c r="D530" s="321" t="e">
        <f aca="false">IF('graph (2)'!$E$2=0,20,IF(AND(B530&lt;'graph (2)'!$E$10+'graph (2)'!$E$32,B530&gt;'graph (2)'!$E$10-'graph (2)'!$E$32),0.25,NA()))</f>
        <v>#REF!</v>
      </c>
      <c r="K530" s="806" t="e">
        <f aca="false">IF('graph (2)'!$E$20=0,0,IF('graph (2)'!$E$2=0,20,IF(AND(B530&lt;'graph (2)'!$E$20+'graph (2)'!$E$32,B530&gt;'graph (2)'!$E$20-'graph (2)'!$E$32),0.25,0)))</f>
        <v>#REF!</v>
      </c>
      <c r="L530" s="806" t="e">
        <f aca="false">IF('graph (2)'!$E$22=0,0,IF('graph (2)'!$E$2=0,20,IF(AND(B530&gt;'graph (2)'!$E$22-'graph (2)'!$E$32,B530&lt;'graph (2)'!$E$22+'graph (2)'!$E$32),0.25,0)))</f>
        <v>#REF!</v>
      </c>
    </row>
    <row r="531" customFormat="false" ht="12.75" hidden="false" customHeight="false" outlineLevel="0" collapsed="false">
      <c r="B531" s="735" t="e">
        <f aca="false">IF('graph (2)'!$E$2=0,"",B530+'graph (2)'!$E$32)</f>
        <v>#REF!</v>
      </c>
      <c r="C531" s="805" t="e">
        <f aca="false">IF('graph (2)'!$E$2=0,20,IF(SUM(K531+L531=0),NA(),0.25))</f>
        <v>#REF!</v>
      </c>
      <c r="D531" s="321" t="e">
        <f aca="false">IF('graph (2)'!$E$2=0,20,IF(AND(B531&lt;'graph (2)'!$E$10+'graph (2)'!$E$32,B531&gt;'graph (2)'!$E$10-'graph (2)'!$E$32),0.25,NA()))</f>
        <v>#REF!</v>
      </c>
      <c r="K531" s="806" t="e">
        <f aca="false">IF('graph (2)'!$E$20=0,0,IF('graph (2)'!$E$2=0,20,IF(AND(B531&lt;'graph (2)'!$E$20+'graph (2)'!$E$32,B531&gt;'graph (2)'!$E$20-'graph (2)'!$E$32),0.25,0)))</f>
        <v>#REF!</v>
      </c>
      <c r="L531" s="806" t="e">
        <f aca="false">IF('graph (2)'!$E$22=0,0,IF('graph (2)'!$E$2=0,20,IF(AND(B531&gt;'graph (2)'!$E$22-'graph (2)'!$E$32,B531&lt;'graph (2)'!$E$22+'graph (2)'!$E$32),0.25,0)))</f>
        <v>#REF!</v>
      </c>
    </row>
    <row r="532" customFormat="false" ht="12.75" hidden="false" customHeight="false" outlineLevel="0" collapsed="false">
      <c r="B532" s="735" t="e">
        <f aca="false">IF('graph (2)'!$E$2=0,"",B531+'graph (2)'!$E$32)</f>
        <v>#REF!</v>
      </c>
      <c r="C532" s="805" t="e">
        <f aca="false">IF('graph (2)'!$E$2=0,20,IF(SUM(K532+L532=0),NA(),0.25))</f>
        <v>#REF!</v>
      </c>
      <c r="D532" s="321" t="e">
        <f aca="false">IF('graph (2)'!$E$2=0,20,IF(AND(B532&lt;'graph (2)'!$E$10+'graph (2)'!$E$32,B532&gt;'graph (2)'!$E$10-'graph (2)'!$E$32),0.25,NA()))</f>
        <v>#REF!</v>
      </c>
      <c r="K532" s="806" t="e">
        <f aca="false">IF('graph (2)'!$E$20=0,0,IF('graph (2)'!$E$2=0,20,IF(AND(B532&lt;'graph (2)'!$E$20+'graph (2)'!$E$32,B532&gt;'graph (2)'!$E$20-'graph (2)'!$E$32),0.25,0)))</f>
        <v>#REF!</v>
      </c>
      <c r="L532" s="806" t="e">
        <f aca="false">IF('graph (2)'!$E$22=0,0,IF('graph (2)'!$E$2=0,20,IF(AND(B532&gt;'graph (2)'!$E$22-'graph (2)'!$E$32,B532&lt;'graph (2)'!$E$22+'graph (2)'!$E$32),0.25,0)))</f>
        <v>#REF!</v>
      </c>
    </row>
    <row r="533" customFormat="false" ht="12.75" hidden="false" customHeight="false" outlineLevel="0" collapsed="false">
      <c r="B533" s="735" t="e">
        <f aca="false">IF('graph (2)'!$E$2=0,"",B532+'graph (2)'!$E$32)</f>
        <v>#REF!</v>
      </c>
      <c r="C533" s="805" t="e">
        <f aca="false">IF('graph (2)'!$E$2=0,20,IF(SUM(K533+L533=0),NA(),0.25))</f>
        <v>#REF!</v>
      </c>
      <c r="D533" s="321" t="e">
        <f aca="false">IF('graph (2)'!$E$2=0,20,IF(AND(B533&lt;'graph (2)'!$E$10+'graph (2)'!$E$32,B533&gt;'graph (2)'!$E$10-'graph (2)'!$E$32),0.25,NA()))</f>
        <v>#REF!</v>
      </c>
      <c r="K533" s="806" t="e">
        <f aca="false">IF('graph (2)'!$E$20=0,0,IF('graph (2)'!$E$2=0,20,IF(AND(B533&lt;'graph (2)'!$E$20+'graph (2)'!$E$32,B533&gt;'graph (2)'!$E$20-'graph (2)'!$E$32),0.25,0)))</f>
        <v>#REF!</v>
      </c>
      <c r="L533" s="806" t="e">
        <f aca="false">IF('graph (2)'!$E$22=0,0,IF('graph (2)'!$E$2=0,20,IF(AND(B533&gt;'graph (2)'!$E$22-'graph (2)'!$E$32,B533&lt;'graph (2)'!$E$22+'graph (2)'!$E$32),0.25,0)))</f>
        <v>#REF!</v>
      </c>
    </row>
    <row r="534" customFormat="false" ht="12.75" hidden="false" customHeight="false" outlineLevel="0" collapsed="false">
      <c r="B534" s="735" t="e">
        <f aca="false">IF('graph (2)'!$E$2=0,"",B533+'graph (2)'!$E$32)</f>
        <v>#REF!</v>
      </c>
      <c r="C534" s="805" t="e">
        <f aca="false">IF('graph (2)'!$E$2=0,20,IF(SUM(K534+L534=0),NA(),0.25))</f>
        <v>#REF!</v>
      </c>
      <c r="D534" s="321" t="e">
        <f aca="false">IF('graph (2)'!$E$2=0,20,IF(AND(B534&lt;'graph (2)'!$E$10+'graph (2)'!$E$32,B534&gt;'graph (2)'!$E$10-'graph (2)'!$E$32),0.25,NA()))</f>
        <v>#REF!</v>
      </c>
      <c r="K534" s="806" t="e">
        <f aca="false">IF('graph (2)'!$E$20=0,0,IF('graph (2)'!$E$2=0,20,IF(AND(B534&lt;'graph (2)'!$E$20+'graph (2)'!$E$32,B534&gt;'graph (2)'!$E$20-'graph (2)'!$E$32),0.25,0)))</f>
        <v>#REF!</v>
      </c>
      <c r="L534" s="806" t="e">
        <f aca="false">IF('graph (2)'!$E$22=0,0,IF('graph (2)'!$E$2=0,20,IF(AND(B534&gt;'graph (2)'!$E$22-'graph (2)'!$E$32,B534&lt;'graph (2)'!$E$22+'graph (2)'!$E$32),0.25,0)))</f>
        <v>#REF!</v>
      </c>
    </row>
    <row r="535" customFormat="false" ht="12.75" hidden="false" customHeight="false" outlineLevel="0" collapsed="false">
      <c r="B535" s="735" t="e">
        <f aca="false">IF('graph (2)'!$E$2=0,"",B534+'graph (2)'!$E$32)</f>
        <v>#REF!</v>
      </c>
      <c r="C535" s="805" t="e">
        <f aca="false">IF('graph (2)'!$E$2=0,20,IF(SUM(K535+L535=0),NA(),0.25))</f>
        <v>#REF!</v>
      </c>
      <c r="D535" s="321" t="e">
        <f aca="false">IF('graph (2)'!$E$2=0,20,IF(AND(B535&lt;'graph (2)'!$E$10+'graph (2)'!$E$32,B535&gt;'graph (2)'!$E$10-'graph (2)'!$E$32),0.25,NA()))</f>
        <v>#REF!</v>
      </c>
      <c r="K535" s="806" t="e">
        <f aca="false">IF('graph (2)'!$E$20=0,0,IF('graph (2)'!$E$2=0,20,IF(AND(B535&lt;'graph (2)'!$E$20+'graph (2)'!$E$32,B535&gt;'graph (2)'!$E$20-'graph (2)'!$E$32),0.25,0)))</f>
        <v>#REF!</v>
      </c>
      <c r="L535" s="806" t="e">
        <f aca="false">IF('graph (2)'!$E$22=0,0,IF('graph (2)'!$E$2=0,20,IF(AND(B535&gt;'graph (2)'!$E$22-'graph (2)'!$E$32,B535&lt;'graph (2)'!$E$22+'graph (2)'!$E$32),0.25,0)))</f>
        <v>#REF!</v>
      </c>
    </row>
    <row r="536" customFormat="false" ht="12.75" hidden="false" customHeight="false" outlineLevel="0" collapsed="false">
      <c r="B536" s="735" t="e">
        <f aca="false">IF('graph (2)'!$E$2=0,"",B535+'graph (2)'!$E$32)</f>
        <v>#REF!</v>
      </c>
      <c r="C536" s="805" t="e">
        <f aca="false">IF('graph (2)'!$E$2=0,20,IF(SUM(K536+L536=0),NA(),0.25))</f>
        <v>#REF!</v>
      </c>
      <c r="D536" s="321" t="e">
        <f aca="false">IF('graph (2)'!$E$2=0,20,IF(AND(B536&lt;'graph (2)'!$E$10+'graph (2)'!$E$32,B536&gt;'graph (2)'!$E$10-'graph (2)'!$E$32),0.25,NA()))</f>
        <v>#REF!</v>
      </c>
      <c r="K536" s="806" t="e">
        <f aca="false">IF('graph (2)'!$E$20=0,0,IF('graph (2)'!$E$2=0,20,IF(AND(B536&lt;'graph (2)'!$E$20+'graph (2)'!$E$32,B536&gt;'graph (2)'!$E$20-'graph (2)'!$E$32),0.25,0)))</f>
        <v>#REF!</v>
      </c>
      <c r="L536" s="806" t="e">
        <f aca="false">IF('graph (2)'!$E$22=0,0,IF('graph (2)'!$E$2=0,20,IF(AND(B536&gt;'graph (2)'!$E$22-'graph (2)'!$E$32,B536&lt;'graph (2)'!$E$22+'graph (2)'!$E$32),0.25,0)))</f>
        <v>#REF!</v>
      </c>
    </row>
    <row r="537" customFormat="false" ht="12.75" hidden="false" customHeight="false" outlineLevel="0" collapsed="false">
      <c r="B537" s="735" t="e">
        <f aca="false">IF('graph (2)'!$E$2=0,"",B536+'graph (2)'!$E$32)</f>
        <v>#REF!</v>
      </c>
      <c r="C537" s="805" t="e">
        <f aca="false">IF('graph (2)'!$E$2=0,20,IF(SUM(K537+L537=0),NA(),0.25))</f>
        <v>#REF!</v>
      </c>
      <c r="D537" s="321" t="e">
        <f aca="false">IF('graph (2)'!$E$2=0,20,IF(AND(B537&lt;'graph (2)'!$E$10+'graph (2)'!$E$32,B537&gt;'graph (2)'!$E$10-'graph (2)'!$E$32),0.25,NA()))</f>
        <v>#REF!</v>
      </c>
      <c r="K537" s="806" t="e">
        <f aca="false">IF('graph (2)'!$E$20=0,0,IF('graph (2)'!$E$2=0,20,IF(AND(B537&lt;'graph (2)'!$E$20+'graph (2)'!$E$32,B537&gt;'graph (2)'!$E$20-'graph (2)'!$E$32),0.25,0)))</f>
        <v>#REF!</v>
      </c>
      <c r="L537" s="806" t="e">
        <f aca="false">IF('graph (2)'!$E$22=0,0,IF('graph (2)'!$E$2=0,20,IF(AND(B537&gt;'graph (2)'!$E$22-'graph (2)'!$E$32,B537&lt;'graph (2)'!$E$22+'graph (2)'!$E$32),0.25,0)))</f>
        <v>#REF!</v>
      </c>
    </row>
    <row r="538" customFormat="false" ht="12.75" hidden="false" customHeight="false" outlineLevel="0" collapsed="false">
      <c r="B538" s="735" t="e">
        <f aca="false">IF('graph (2)'!$E$2=0,"",B537+'graph (2)'!$E$32)</f>
        <v>#REF!</v>
      </c>
      <c r="C538" s="805" t="e">
        <f aca="false">IF('graph (2)'!$E$2=0,20,IF(SUM(K538+L538=0),NA(),0.25))</f>
        <v>#REF!</v>
      </c>
      <c r="D538" s="321" t="e">
        <f aca="false">IF('graph (2)'!$E$2=0,20,IF(AND(B538&lt;'graph (2)'!$E$10+'graph (2)'!$E$32,B538&gt;'graph (2)'!$E$10-'graph (2)'!$E$32),0.25,NA()))</f>
        <v>#REF!</v>
      </c>
      <c r="K538" s="806" t="e">
        <f aca="false">IF('graph (2)'!$E$20=0,0,IF('graph (2)'!$E$2=0,20,IF(AND(B538&lt;'graph (2)'!$E$20+'graph (2)'!$E$32,B538&gt;'graph (2)'!$E$20-'graph (2)'!$E$32),0.25,0)))</f>
        <v>#REF!</v>
      </c>
      <c r="L538" s="806" t="e">
        <f aca="false">IF('graph (2)'!$E$22=0,0,IF('graph (2)'!$E$2=0,20,IF(AND(B538&gt;'graph (2)'!$E$22-'graph (2)'!$E$32,B538&lt;'graph (2)'!$E$22+'graph (2)'!$E$32),0.25,0)))</f>
        <v>#REF!</v>
      </c>
    </row>
    <row r="539" customFormat="false" ht="12.75" hidden="false" customHeight="false" outlineLevel="0" collapsed="false">
      <c r="B539" s="735" t="e">
        <f aca="false">IF('graph (2)'!$E$2=0,"",B538+'graph (2)'!$E$32)</f>
        <v>#REF!</v>
      </c>
      <c r="C539" s="805" t="e">
        <f aca="false">IF('graph (2)'!$E$2=0,20,IF(SUM(K539+L539=0),NA(),0.25))</f>
        <v>#REF!</v>
      </c>
      <c r="D539" s="321" t="e">
        <f aca="false">IF('graph (2)'!$E$2=0,20,IF(AND(B539&lt;'graph (2)'!$E$10+'graph (2)'!$E$32,B539&gt;'graph (2)'!$E$10-'graph (2)'!$E$32),0.25,NA()))</f>
        <v>#REF!</v>
      </c>
      <c r="K539" s="806" t="e">
        <f aca="false">IF('graph (2)'!$E$20=0,0,IF('graph (2)'!$E$2=0,20,IF(AND(B539&lt;'graph (2)'!$E$20+'graph (2)'!$E$32,B539&gt;'graph (2)'!$E$20-'graph (2)'!$E$32),0.25,0)))</f>
        <v>#REF!</v>
      </c>
      <c r="L539" s="806" t="e">
        <f aca="false">IF('graph (2)'!$E$22=0,0,IF('graph (2)'!$E$2=0,20,IF(AND(B539&gt;'graph (2)'!$E$22-'graph (2)'!$E$32,B539&lt;'graph (2)'!$E$22+'graph (2)'!$E$32),0.25,0)))</f>
        <v>#REF!</v>
      </c>
    </row>
    <row r="540" customFormat="false" ht="12.75" hidden="false" customHeight="false" outlineLevel="0" collapsed="false">
      <c r="B540" s="735" t="e">
        <f aca="false">IF('graph (2)'!$E$2=0,"",B539+'graph (2)'!$E$32)</f>
        <v>#REF!</v>
      </c>
      <c r="C540" s="805" t="e">
        <f aca="false">IF('graph (2)'!$E$2=0,20,IF(SUM(K540+L540=0),NA(),0.25))</f>
        <v>#REF!</v>
      </c>
      <c r="D540" s="321" t="e">
        <f aca="false">IF('graph (2)'!$E$2=0,20,IF(AND(B540&lt;'graph (2)'!$E$10+'graph (2)'!$E$32,B540&gt;'graph (2)'!$E$10-'graph (2)'!$E$32),0.25,NA()))</f>
        <v>#REF!</v>
      </c>
      <c r="K540" s="806" t="e">
        <f aca="false">IF('graph (2)'!$E$20=0,0,IF('graph (2)'!$E$2=0,20,IF(AND(B540&lt;'graph (2)'!$E$20+'graph (2)'!$E$32,B540&gt;'graph (2)'!$E$20-'graph (2)'!$E$32),0.25,0)))</f>
        <v>#REF!</v>
      </c>
      <c r="L540" s="806" t="e">
        <f aca="false">IF('graph (2)'!$E$22=0,0,IF('graph (2)'!$E$2=0,20,IF(AND(B540&gt;'graph (2)'!$E$22-'graph (2)'!$E$32,B540&lt;'graph (2)'!$E$22+'graph (2)'!$E$32),0.25,0)))</f>
        <v>#REF!</v>
      </c>
    </row>
    <row r="541" customFormat="false" ht="12.75" hidden="false" customHeight="false" outlineLevel="0" collapsed="false">
      <c r="B541" s="735" t="e">
        <f aca="false">IF('graph (2)'!$E$2=0,"",B540+'graph (2)'!$E$32)</f>
        <v>#REF!</v>
      </c>
      <c r="C541" s="805" t="e">
        <f aca="false">IF('graph (2)'!$E$2=0,20,IF(SUM(K541+L541=0),NA(),0.25))</f>
        <v>#REF!</v>
      </c>
      <c r="D541" s="321" t="e">
        <f aca="false">IF('graph (2)'!$E$2=0,20,IF(AND(B541&lt;'graph (2)'!$E$10+'graph (2)'!$E$32,B541&gt;'graph (2)'!$E$10-'graph (2)'!$E$32),0.25,NA()))</f>
        <v>#REF!</v>
      </c>
      <c r="K541" s="806" t="e">
        <f aca="false">IF('graph (2)'!$E$20=0,0,IF('graph (2)'!$E$2=0,20,IF(AND(B541&lt;'graph (2)'!$E$20+'graph (2)'!$E$32,B541&gt;'graph (2)'!$E$20-'graph (2)'!$E$32),0.25,0)))</f>
        <v>#REF!</v>
      </c>
      <c r="L541" s="806" t="e">
        <f aca="false">IF('graph (2)'!$E$22=0,0,IF('graph (2)'!$E$2=0,20,IF(AND(B541&gt;'graph (2)'!$E$22-'graph (2)'!$E$32,B541&lt;'graph (2)'!$E$22+'graph (2)'!$E$32),0.25,0)))</f>
        <v>#REF!</v>
      </c>
    </row>
    <row r="542" customFormat="false" ht="12.75" hidden="false" customHeight="false" outlineLevel="0" collapsed="false">
      <c r="B542" s="735" t="e">
        <f aca="false">IF('graph (2)'!$E$2=0,"",B541+'graph (2)'!$E$32)</f>
        <v>#REF!</v>
      </c>
      <c r="C542" s="805" t="e">
        <f aca="false">IF('graph (2)'!$E$2=0,20,IF(SUM(K542+L542=0),NA(),0.25))</f>
        <v>#REF!</v>
      </c>
      <c r="D542" s="321" t="e">
        <f aca="false">IF('graph (2)'!$E$2=0,20,IF(AND(B542&lt;'graph (2)'!$E$10+'graph (2)'!$E$32,B542&gt;'graph (2)'!$E$10-'graph (2)'!$E$32),0.25,NA()))</f>
        <v>#REF!</v>
      </c>
      <c r="K542" s="806" t="e">
        <f aca="false">IF('graph (2)'!$E$20=0,0,IF('graph (2)'!$E$2=0,20,IF(AND(B542&lt;'graph (2)'!$E$20+'graph (2)'!$E$32,B542&gt;'graph (2)'!$E$20-'graph (2)'!$E$32),0.25,0)))</f>
        <v>#REF!</v>
      </c>
      <c r="L542" s="806" t="e">
        <f aca="false">IF('graph (2)'!$E$22=0,0,IF('graph (2)'!$E$2=0,20,IF(AND(B542&gt;'graph (2)'!$E$22-'graph (2)'!$E$32,B542&lt;'graph (2)'!$E$22+'graph (2)'!$E$32),0.25,0)))</f>
        <v>#REF!</v>
      </c>
    </row>
    <row r="543" customFormat="false" ht="12.75" hidden="false" customHeight="false" outlineLevel="0" collapsed="false">
      <c r="B543" s="735" t="e">
        <f aca="false">IF('graph (2)'!$E$2=0,"",B542+'graph (2)'!$E$32)</f>
        <v>#REF!</v>
      </c>
      <c r="C543" s="805" t="e">
        <f aca="false">IF('graph (2)'!$E$2=0,20,IF(SUM(K543+L543=0),NA(),0.25))</f>
        <v>#REF!</v>
      </c>
      <c r="D543" s="321" t="e">
        <f aca="false">IF('graph (2)'!$E$2=0,20,IF(AND(B543&lt;'graph (2)'!$E$10+'graph (2)'!$E$32,B543&gt;'graph (2)'!$E$10-'graph (2)'!$E$32),0.25,NA()))</f>
        <v>#REF!</v>
      </c>
      <c r="K543" s="806" t="e">
        <f aca="false">IF('graph (2)'!$E$20=0,0,IF('graph (2)'!$E$2=0,20,IF(AND(B543&lt;'graph (2)'!$E$20+'graph (2)'!$E$32,B543&gt;'graph (2)'!$E$20-'graph (2)'!$E$32),0.25,0)))</f>
        <v>#REF!</v>
      </c>
      <c r="L543" s="806" t="e">
        <f aca="false">IF('graph (2)'!$E$22=0,0,IF('graph (2)'!$E$2=0,20,IF(AND(B543&gt;'graph (2)'!$E$22-'graph (2)'!$E$32,B543&lt;'graph (2)'!$E$22+'graph (2)'!$E$32),0.25,0)))</f>
        <v>#REF!</v>
      </c>
    </row>
    <row r="544" customFormat="false" ht="12.75" hidden="false" customHeight="false" outlineLevel="0" collapsed="false">
      <c r="B544" s="735" t="e">
        <f aca="false">IF('graph (2)'!$E$2=0,"",B543+'graph (2)'!$E$32)</f>
        <v>#REF!</v>
      </c>
      <c r="C544" s="805" t="e">
        <f aca="false">IF('graph (2)'!$E$2=0,20,IF(SUM(K544+L544=0),NA(),0.25))</f>
        <v>#REF!</v>
      </c>
      <c r="D544" s="321" t="e">
        <f aca="false">IF('graph (2)'!$E$2=0,20,IF(AND(B544&lt;'graph (2)'!$E$10+'graph (2)'!$E$32,B544&gt;'graph (2)'!$E$10-'graph (2)'!$E$32),0.25,NA()))</f>
        <v>#REF!</v>
      </c>
      <c r="K544" s="806" t="e">
        <f aca="false">IF('graph (2)'!$E$20=0,0,IF('graph (2)'!$E$2=0,20,IF(AND(B544&lt;'graph (2)'!$E$20+'graph (2)'!$E$32,B544&gt;'graph (2)'!$E$20-'graph (2)'!$E$32),0.25,0)))</f>
        <v>#REF!</v>
      </c>
      <c r="L544" s="806" t="e">
        <f aca="false">IF('graph (2)'!$E$22=0,0,IF('graph (2)'!$E$2=0,20,IF(AND(B544&gt;'graph (2)'!$E$22-'graph (2)'!$E$32,B544&lt;'graph (2)'!$E$22+'graph (2)'!$E$32),0.25,0)))</f>
        <v>#REF!</v>
      </c>
    </row>
    <row r="545" customFormat="false" ht="12.75" hidden="false" customHeight="false" outlineLevel="0" collapsed="false">
      <c r="B545" s="735" t="e">
        <f aca="false">IF('graph (2)'!$E$2=0,"",B544+'graph (2)'!$E$32)</f>
        <v>#REF!</v>
      </c>
      <c r="C545" s="805" t="e">
        <f aca="false">IF('graph (2)'!$E$2=0,20,IF(SUM(K545+L545=0),NA(),0.25))</f>
        <v>#REF!</v>
      </c>
      <c r="D545" s="321" t="e">
        <f aca="false">IF('graph (2)'!$E$2=0,20,IF(AND(B545&lt;'graph (2)'!$E$10+'graph (2)'!$E$32,B545&gt;'graph (2)'!$E$10-'graph (2)'!$E$32),0.25,NA()))</f>
        <v>#REF!</v>
      </c>
      <c r="K545" s="806" t="e">
        <f aca="false">IF('graph (2)'!$E$20=0,0,IF('graph (2)'!$E$2=0,20,IF(AND(B545&lt;'graph (2)'!$E$20+'graph (2)'!$E$32,B545&gt;'graph (2)'!$E$20-'graph (2)'!$E$32),0.25,0)))</f>
        <v>#REF!</v>
      </c>
      <c r="L545" s="806" t="e">
        <f aca="false">IF('graph (2)'!$E$22=0,0,IF('graph (2)'!$E$2=0,20,IF(AND(B545&gt;'graph (2)'!$E$22-'graph (2)'!$E$32,B545&lt;'graph (2)'!$E$22+'graph (2)'!$E$32),0.25,0)))</f>
        <v>#REF!</v>
      </c>
    </row>
    <row r="546" customFormat="false" ht="12.75" hidden="false" customHeight="false" outlineLevel="0" collapsed="false">
      <c r="B546" s="735" t="e">
        <f aca="false">IF('graph (2)'!$E$2=0,"",B545+'graph (2)'!$E$32)</f>
        <v>#REF!</v>
      </c>
      <c r="C546" s="805" t="e">
        <f aca="false">IF('graph (2)'!$E$2=0,20,IF(SUM(K546+L546=0),NA(),0.25))</f>
        <v>#REF!</v>
      </c>
      <c r="D546" s="321" t="e">
        <f aca="false">IF('graph (2)'!$E$2=0,20,IF(AND(B546&lt;'graph (2)'!$E$10+'graph (2)'!$E$32,B546&gt;'graph (2)'!$E$10-'graph (2)'!$E$32),0.25,NA()))</f>
        <v>#REF!</v>
      </c>
      <c r="K546" s="806" t="e">
        <f aca="false">IF('graph (2)'!$E$20=0,0,IF('graph (2)'!$E$2=0,20,IF(AND(B546&lt;'graph (2)'!$E$20+'graph (2)'!$E$32,B546&gt;'graph (2)'!$E$20-'graph (2)'!$E$32),0.25,0)))</f>
        <v>#REF!</v>
      </c>
      <c r="L546" s="806" t="e">
        <f aca="false">IF('graph (2)'!$E$22=0,0,IF('graph (2)'!$E$2=0,20,IF(AND(B546&gt;'graph (2)'!$E$22-'graph (2)'!$E$32,B546&lt;'graph (2)'!$E$22+'graph (2)'!$E$32),0.25,0)))</f>
        <v>#REF!</v>
      </c>
    </row>
    <row r="547" customFormat="false" ht="12.75" hidden="false" customHeight="false" outlineLevel="0" collapsed="false">
      <c r="B547" s="735" t="e">
        <f aca="false">IF('graph (2)'!$E$2=0,"",B546+'graph (2)'!$E$32)</f>
        <v>#REF!</v>
      </c>
      <c r="C547" s="805" t="e">
        <f aca="false">IF('graph (2)'!$E$2=0,20,IF(SUM(K547+L547=0),NA(),0.25))</f>
        <v>#REF!</v>
      </c>
      <c r="D547" s="321" t="e">
        <f aca="false">IF('graph (2)'!$E$2=0,20,IF(AND(B547&lt;'graph (2)'!$E$10+'graph (2)'!$E$32,B547&gt;'graph (2)'!$E$10-'graph (2)'!$E$32),0.25,NA()))</f>
        <v>#REF!</v>
      </c>
      <c r="K547" s="806" t="e">
        <f aca="false">IF('graph (2)'!$E$20=0,0,IF('graph (2)'!$E$2=0,20,IF(AND(B547&lt;'graph (2)'!$E$20+'graph (2)'!$E$32,B547&gt;'graph (2)'!$E$20-'graph (2)'!$E$32),0.25,0)))</f>
        <v>#REF!</v>
      </c>
      <c r="L547" s="806" t="e">
        <f aca="false">IF('graph (2)'!$E$22=0,0,IF('graph (2)'!$E$2=0,20,IF(AND(B547&gt;'graph (2)'!$E$22-'graph (2)'!$E$32,B547&lt;'graph (2)'!$E$22+'graph (2)'!$E$32),0.25,0)))</f>
        <v>#REF!</v>
      </c>
    </row>
    <row r="548" customFormat="false" ht="12.75" hidden="false" customHeight="false" outlineLevel="0" collapsed="false">
      <c r="B548" s="735" t="e">
        <f aca="false">IF('graph (2)'!$E$2=0,"",B547+'graph (2)'!$E$32)</f>
        <v>#REF!</v>
      </c>
      <c r="C548" s="805" t="e">
        <f aca="false">IF('graph (2)'!$E$2=0,20,IF(SUM(K548+L548=0),NA(),0.25))</f>
        <v>#REF!</v>
      </c>
      <c r="D548" s="321" t="e">
        <f aca="false">IF('graph (2)'!$E$2=0,20,IF(AND(B548&lt;'graph (2)'!$E$10+'graph (2)'!$E$32,B548&gt;'graph (2)'!$E$10-'graph (2)'!$E$32),0.25,NA()))</f>
        <v>#REF!</v>
      </c>
      <c r="K548" s="806" t="e">
        <f aca="false">IF('graph (2)'!$E$20=0,0,IF('graph (2)'!$E$2=0,20,IF(AND(B548&lt;'graph (2)'!$E$20+'graph (2)'!$E$32,B548&gt;'graph (2)'!$E$20-'graph (2)'!$E$32),0.25,0)))</f>
        <v>#REF!</v>
      </c>
      <c r="L548" s="806" t="e">
        <f aca="false">IF('graph (2)'!$E$22=0,0,IF('graph (2)'!$E$2=0,20,IF(AND(B548&gt;'graph (2)'!$E$22-'graph (2)'!$E$32,B548&lt;'graph (2)'!$E$22+'graph (2)'!$E$32),0.25,0)))</f>
        <v>#REF!</v>
      </c>
    </row>
    <row r="549" customFormat="false" ht="12.75" hidden="false" customHeight="false" outlineLevel="0" collapsed="false">
      <c r="B549" s="735" t="e">
        <f aca="false">IF('graph (2)'!$E$2=0,"",B548+'graph (2)'!$E$32)</f>
        <v>#REF!</v>
      </c>
      <c r="C549" s="805" t="e">
        <f aca="false">IF('graph (2)'!$E$2=0,20,IF(SUM(K549+L549=0),NA(),0.25))</f>
        <v>#REF!</v>
      </c>
      <c r="D549" s="321" t="e">
        <f aca="false">IF('graph (2)'!$E$2=0,20,IF(AND(B549&lt;'graph (2)'!$E$10+'graph (2)'!$E$32,B549&gt;'graph (2)'!$E$10-'graph (2)'!$E$32),0.25,NA()))</f>
        <v>#REF!</v>
      </c>
      <c r="K549" s="806" t="e">
        <f aca="false">IF('graph (2)'!$E$20=0,0,IF('graph (2)'!$E$2=0,20,IF(AND(B549&lt;'graph (2)'!$E$20+'graph (2)'!$E$32,B549&gt;'graph (2)'!$E$20-'graph (2)'!$E$32),0.25,0)))</f>
        <v>#REF!</v>
      </c>
      <c r="L549" s="806" t="e">
        <f aca="false">IF('graph (2)'!$E$22=0,0,IF('graph (2)'!$E$2=0,20,IF(AND(B549&gt;'graph (2)'!$E$22-'graph (2)'!$E$32,B549&lt;'graph (2)'!$E$22+'graph (2)'!$E$32),0.25,0)))</f>
        <v>#REF!</v>
      </c>
    </row>
    <row r="550" customFormat="false" ht="12.75" hidden="false" customHeight="false" outlineLevel="0" collapsed="false">
      <c r="B550" s="735" t="e">
        <f aca="false">IF('graph (2)'!$E$2=0,"",B549+'graph (2)'!$E$32)</f>
        <v>#REF!</v>
      </c>
      <c r="C550" s="805" t="e">
        <f aca="false">IF('graph (2)'!$E$2=0,20,IF(SUM(K550+L550=0),NA(),0.25))</f>
        <v>#REF!</v>
      </c>
      <c r="D550" s="321" t="e">
        <f aca="false">IF('graph (2)'!$E$2=0,20,IF(AND(B550&lt;'graph (2)'!$E$10+'graph (2)'!$E$32,B550&gt;'graph (2)'!$E$10-'graph (2)'!$E$32),0.25,NA()))</f>
        <v>#REF!</v>
      </c>
      <c r="K550" s="806" t="e">
        <f aca="false">IF('graph (2)'!$E$20=0,0,IF('graph (2)'!$E$2=0,20,IF(AND(B550&lt;'graph (2)'!$E$20+'graph (2)'!$E$32,B550&gt;'graph (2)'!$E$20-'graph (2)'!$E$32),0.25,0)))</f>
        <v>#REF!</v>
      </c>
      <c r="L550" s="806" t="e">
        <f aca="false">IF('graph (2)'!$E$22=0,0,IF('graph (2)'!$E$2=0,20,IF(AND(B550&gt;'graph (2)'!$E$22-'graph (2)'!$E$32,B550&lt;'graph (2)'!$E$22+'graph (2)'!$E$32),0.25,0)))</f>
        <v>#REF!</v>
      </c>
    </row>
    <row r="551" customFormat="false" ht="12.75" hidden="false" customHeight="false" outlineLevel="0" collapsed="false">
      <c r="B551" s="735" t="e">
        <f aca="false">IF('graph (2)'!$E$2=0,"",B550+'graph (2)'!$E$32)</f>
        <v>#REF!</v>
      </c>
      <c r="C551" s="805" t="e">
        <f aca="false">IF('graph (2)'!$E$2=0,20,IF(SUM(K551+L551=0),NA(),0.25))</f>
        <v>#REF!</v>
      </c>
      <c r="D551" s="321" t="e">
        <f aca="false">IF('graph (2)'!$E$2=0,20,IF(AND(B551&lt;'graph (2)'!$E$10+'graph (2)'!$E$32,B551&gt;'graph (2)'!$E$10-'graph (2)'!$E$32),0.25,NA()))</f>
        <v>#REF!</v>
      </c>
      <c r="K551" s="806" t="e">
        <f aca="false">IF('graph (2)'!$E$20=0,0,IF('graph (2)'!$E$2=0,20,IF(AND(B551&lt;'graph (2)'!$E$20+'graph (2)'!$E$32,B551&gt;'graph (2)'!$E$20-'graph (2)'!$E$32),0.25,0)))</f>
        <v>#REF!</v>
      </c>
      <c r="L551" s="806" t="e">
        <f aca="false">IF('graph (2)'!$E$22=0,0,IF('graph (2)'!$E$2=0,20,IF(AND(B551&gt;'graph (2)'!$E$22-'graph (2)'!$E$32,B551&lt;'graph (2)'!$E$22+'graph (2)'!$E$32),0.25,0)))</f>
        <v>#REF!</v>
      </c>
    </row>
    <row r="552" customFormat="false" ht="12.75" hidden="false" customHeight="false" outlineLevel="0" collapsed="false">
      <c r="B552" s="735" t="e">
        <f aca="false">IF('graph (2)'!$E$2=0,"",B551+'graph (2)'!$E$32)</f>
        <v>#REF!</v>
      </c>
      <c r="C552" s="805" t="e">
        <f aca="false">IF('graph (2)'!$E$2=0,20,IF(SUM(K552+L552=0),NA(),0.25))</f>
        <v>#REF!</v>
      </c>
      <c r="D552" s="321" t="e">
        <f aca="false">IF('graph (2)'!$E$2=0,20,IF(AND(B552&lt;'graph (2)'!$E$10+'graph (2)'!$E$32,B552&gt;'graph (2)'!$E$10-'graph (2)'!$E$32),0.25,NA()))</f>
        <v>#REF!</v>
      </c>
      <c r="K552" s="806" t="e">
        <f aca="false">IF('graph (2)'!$E$20=0,0,IF('graph (2)'!$E$2=0,20,IF(AND(B552&lt;'graph (2)'!$E$20+'graph (2)'!$E$32,B552&gt;'graph (2)'!$E$20-'graph (2)'!$E$32),0.25,0)))</f>
        <v>#REF!</v>
      </c>
      <c r="L552" s="806" t="e">
        <f aca="false">IF('graph (2)'!$E$22=0,0,IF('graph (2)'!$E$2=0,20,IF(AND(B552&gt;'graph (2)'!$E$22-'graph (2)'!$E$32,B552&lt;'graph (2)'!$E$22+'graph (2)'!$E$32),0.25,0)))</f>
        <v>#REF!</v>
      </c>
    </row>
    <row r="553" customFormat="false" ht="12.75" hidden="false" customHeight="false" outlineLevel="0" collapsed="false">
      <c r="B553" s="735" t="e">
        <f aca="false">IF('graph (2)'!$E$2=0,"",B552+'graph (2)'!$E$32)</f>
        <v>#REF!</v>
      </c>
      <c r="C553" s="805" t="e">
        <f aca="false">IF('graph (2)'!$E$2=0,20,IF(SUM(K553+L553=0),NA(),0.25))</f>
        <v>#REF!</v>
      </c>
      <c r="D553" s="321" t="e">
        <f aca="false">IF('graph (2)'!$E$2=0,20,IF(AND(B553&lt;'graph (2)'!$E$10+'graph (2)'!$E$32,B553&gt;'graph (2)'!$E$10-'graph (2)'!$E$32),0.25,NA()))</f>
        <v>#REF!</v>
      </c>
      <c r="K553" s="806" t="e">
        <f aca="false">IF('graph (2)'!$E$20=0,0,IF('graph (2)'!$E$2=0,20,IF(AND(B553&lt;'graph (2)'!$E$20+'graph (2)'!$E$32,B553&gt;'graph (2)'!$E$20-'graph (2)'!$E$32),0.25,0)))</f>
        <v>#REF!</v>
      </c>
      <c r="L553" s="806" t="e">
        <f aca="false">IF('graph (2)'!$E$22=0,0,IF('graph (2)'!$E$2=0,20,IF(AND(B553&gt;'graph (2)'!$E$22-'graph (2)'!$E$32,B553&lt;'graph (2)'!$E$22+'graph (2)'!$E$32),0.25,0)))</f>
        <v>#REF!</v>
      </c>
    </row>
    <row r="554" customFormat="false" ht="12.75" hidden="false" customHeight="false" outlineLevel="0" collapsed="false">
      <c r="B554" s="735" t="e">
        <f aca="false">IF('graph (2)'!$E$2=0,"",B553+'graph (2)'!$E$32)</f>
        <v>#REF!</v>
      </c>
      <c r="C554" s="805" t="e">
        <f aca="false">IF('graph (2)'!$E$2=0,20,IF(SUM(K554+L554=0),NA(),0.25))</f>
        <v>#REF!</v>
      </c>
      <c r="D554" s="321" t="e">
        <f aca="false">IF('graph (2)'!$E$2=0,20,IF(AND(B554&lt;'graph (2)'!$E$10+'graph (2)'!$E$32,B554&gt;'graph (2)'!$E$10-'graph (2)'!$E$32),0.25,NA()))</f>
        <v>#REF!</v>
      </c>
      <c r="K554" s="806" t="e">
        <f aca="false">IF('graph (2)'!$E$20=0,0,IF('graph (2)'!$E$2=0,20,IF(AND(B554&lt;'graph (2)'!$E$20+'graph (2)'!$E$32,B554&gt;'graph (2)'!$E$20-'graph (2)'!$E$32),0.25,0)))</f>
        <v>#REF!</v>
      </c>
      <c r="L554" s="806" t="e">
        <f aca="false">IF('graph (2)'!$E$22=0,0,IF('graph (2)'!$E$2=0,20,IF(AND(B554&gt;'graph (2)'!$E$22-'graph (2)'!$E$32,B554&lt;'graph (2)'!$E$22+'graph (2)'!$E$32),0.25,0)))</f>
        <v>#REF!</v>
      </c>
    </row>
    <row r="555" customFormat="false" ht="12.75" hidden="false" customHeight="false" outlineLevel="0" collapsed="false">
      <c r="B555" s="735" t="e">
        <f aca="false">IF('graph (2)'!$E$2=0,"",B554+'graph (2)'!$E$32)</f>
        <v>#REF!</v>
      </c>
      <c r="C555" s="805" t="e">
        <f aca="false">IF('graph (2)'!$E$2=0,20,IF(SUM(K555+L555=0),NA(),0.25))</f>
        <v>#REF!</v>
      </c>
      <c r="D555" s="321" t="e">
        <f aca="false">IF('graph (2)'!$E$2=0,20,IF(AND(B555&lt;'graph (2)'!$E$10+'graph (2)'!$E$32,B555&gt;'graph (2)'!$E$10-'graph (2)'!$E$32),0.25,NA()))</f>
        <v>#REF!</v>
      </c>
      <c r="K555" s="806" t="e">
        <f aca="false">IF('graph (2)'!$E$20=0,0,IF('graph (2)'!$E$2=0,20,IF(AND(B555&lt;'graph (2)'!$E$20+'graph (2)'!$E$32,B555&gt;'graph (2)'!$E$20-'graph (2)'!$E$32),0.25,0)))</f>
        <v>#REF!</v>
      </c>
      <c r="L555" s="806" t="e">
        <f aca="false">IF('graph (2)'!$E$22=0,0,IF('graph (2)'!$E$2=0,20,IF(AND(B555&gt;'graph (2)'!$E$22-'graph (2)'!$E$32,B555&lt;'graph (2)'!$E$22+'graph (2)'!$E$32),0.25,0)))</f>
        <v>#REF!</v>
      </c>
    </row>
    <row r="556" customFormat="false" ht="12.75" hidden="false" customHeight="false" outlineLevel="0" collapsed="false">
      <c r="B556" s="735" t="e">
        <f aca="false">IF('graph (2)'!$E$2=0,"",B555+'graph (2)'!$E$32)</f>
        <v>#REF!</v>
      </c>
      <c r="C556" s="805" t="e">
        <f aca="false">IF('graph (2)'!$E$2=0,20,IF(SUM(K556+L556=0),NA(),0.25))</f>
        <v>#REF!</v>
      </c>
      <c r="D556" s="321" t="e">
        <f aca="false">IF('graph (2)'!$E$2=0,20,IF(AND(B556&lt;'graph (2)'!$E$10+'graph (2)'!$E$32,B556&gt;'graph (2)'!$E$10-'graph (2)'!$E$32),0.25,NA()))</f>
        <v>#REF!</v>
      </c>
      <c r="K556" s="806" t="e">
        <f aca="false">IF('graph (2)'!$E$20=0,0,IF('graph (2)'!$E$2=0,20,IF(AND(B556&lt;'graph (2)'!$E$20+'graph (2)'!$E$32,B556&gt;'graph (2)'!$E$20-'graph (2)'!$E$32),0.25,0)))</f>
        <v>#REF!</v>
      </c>
      <c r="L556" s="806" t="e">
        <f aca="false">IF('graph (2)'!$E$22=0,0,IF('graph (2)'!$E$2=0,20,IF(AND(B556&gt;'graph (2)'!$E$22-'graph (2)'!$E$32,B556&lt;'graph (2)'!$E$22+'graph (2)'!$E$32),0.25,0)))</f>
        <v>#REF!</v>
      </c>
    </row>
    <row r="557" customFormat="false" ht="12.75" hidden="false" customHeight="false" outlineLevel="0" collapsed="false">
      <c r="B557" s="735" t="e">
        <f aca="false">IF('graph (2)'!$E$2=0,"",B556+'graph (2)'!$E$32)</f>
        <v>#REF!</v>
      </c>
      <c r="C557" s="805" t="e">
        <f aca="false">IF('graph (2)'!$E$2=0,20,IF(SUM(K557+L557=0),NA(),0.25))</f>
        <v>#REF!</v>
      </c>
      <c r="D557" s="321" t="e">
        <f aca="false">IF('graph (2)'!$E$2=0,20,IF(AND(B557&lt;'graph (2)'!$E$10+'graph (2)'!$E$32,B557&gt;'graph (2)'!$E$10-'graph (2)'!$E$32),0.25,NA()))</f>
        <v>#REF!</v>
      </c>
      <c r="K557" s="806" t="e">
        <f aca="false">IF('graph (2)'!$E$20=0,0,IF('graph (2)'!$E$2=0,20,IF(AND(B557&lt;'graph (2)'!$E$20+'graph (2)'!$E$32,B557&gt;'graph (2)'!$E$20-'graph (2)'!$E$32),0.25,0)))</f>
        <v>#REF!</v>
      </c>
      <c r="L557" s="806" t="e">
        <f aca="false">IF('graph (2)'!$E$22=0,0,IF('graph (2)'!$E$2=0,20,IF(AND(B557&gt;'graph (2)'!$E$22-'graph (2)'!$E$32,B557&lt;'graph (2)'!$E$22+'graph (2)'!$E$32),0.25,0)))</f>
        <v>#REF!</v>
      </c>
    </row>
    <row r="558" customFormat="false" ht="12.75" hidden="false" customHeight="false" outlineLevel="0" collapsed="false">
      <c r="B558" s="735" t="e">
        <f aca="false">IF('graph (2)'!$E$2=0,"",B557+'graph (2)'!$E$32)</f>
        <v>#REF!</v>
      </c>
      <c r="C558" s="805" t="e">
        <f aca="false">IF('graph (2)'!$E$2=0,20,IF(SUM(K558+L558=0),NA(),0.25))</f>
        <v>#REF!</v>
      </c>
      <c r="D558" s="321" t="e">
        <f aca="false">IF('graph (2)'!$E$2=0,20,IF(AND(B558&lt;'graph (2)'!$E$10+'graph (2)'!$E$32,B558&gt;'graph (2)'!$E$10-'graph (2)'!$E$32),0.25,NA()))</f>
        <v>#REF!</v>
      </c>
      <c r="K558" s="806" t="e">
        <f aca="false">IF('graph (2)'!$E$20=0,0,IF('graph (2)'!$E$2=0,20,IF(AND(B558&lt;'graph (2)'!$E$20+'graph (2)'!$E$32,B558&gt;'graph (2)'!$E$20-'graph (2)'!$E$32),0.25,0)))</f>
        <v>#REF!</v>
      </c>
      <c r="L558" s="806" t="e">
        <f aca="false">IF('graph (2)'!$E$22=0,0,IF('graph (2)'!$E$2=0,20,IF(AND(B558&gt;'graph (2)'!$E$22-'graph (2)'!$E$32,B558&lt;'graph (2)'!$E$22+'graph (2)'!$E$32),0.25,0)))</f>
        <v>#REF!</v>
      </c>
    </row>
    <row r="559" customFormat="false" ht="12.75" hidden="false" customHeight="false" outlineLevel="0" collapsed="false">
      <c r="B559" s="735" t="e">
        <f aca="false">IF('graph (2)'!$E$2=0,"",B558+'graph (2)'!$E$32)</f>
        <v>#REF!</v>
      </c>
      <c r="C559" s="805" t="e">
        <f aca="false">IF('graph (2)'!$E$2=0,20,IF(SUM(K559+L559=0),NA(),0.25))</f>
        <v>#REF!</v>
      </c>
      <c r="D559" s="321" t="e">
        <f aca="false">IF('graph (2)'!$E$2=0,20,IF(AND(B559&lt;'graph (2)'!$E$10+'graph (2)'!$E$32,B559&gt;'graph (2)'!$E$10-'graph (2)'!$E$32),0.25,NA()))</f>
        <v>#REF!</v>
      </c>
      <c r="K559" s="806" t="e">
        <f aca="false">IF('graph (2)'!$E$20=0,0,IF('graph (2)'!$E$2=0,20,IF(AND(B559&lt;'graph (2)'!$E$20+'graph (2)'!$E$32,B559&gt;'graph (2)'!$E$20-'graph (2)'!$E$32),0.25,0)))</f>
        <v>#REF!</v>
      </c>
      <c r="L559" s="806" t="e">
        <f aca="false">IF('graph (2)'!$E$22=0,0,IF('graph (2)'!$E$2=0,20,IF(AND(B559&gt;'graph (2)'!$E$22-'graph (2)'!$E$32,B559&lt;'graph (2)'!$E$22+'graph (2)'!$E$32),0.25,0)))</f>
        <v>#REF!</v>
      </c>
    </row>
    <row r="560" customFormat="false" ht="12.75" hidden="false" customHeight="false" outlineLevel="0" collapsed="false">
      <c r="B560" s="735" t="e">
        <f aca="false">IF('graph (2)'!$E$2=0,"",B559+'graph (2)'!$E$32)</f>
        <v>#REF!</v>
      </c>
      <c r="C560" s="805" t="e">
        <f aca="false">IF('graph (2)'!$E$2=0,20,IF(SUM(K560+L560=0),NA(),0.25))</f>
        <v>#REF!</v>
      </c>
      <c r="D560" s="321" t="e">
        <f aca="false">IF('graph (2)'!$E$2=0,20,IF(AND(B560&lt;'graph (2)'!$E$10+'graph (2)'!$E$32,B560&gt;'graph (2)'!$E$10-'graph (2)'!$E$32),0.25,NA()))</f>
        <v>#REF!</v>
      </c>
      <c r="K560" s="806" t="e">
        <f aca="false">IF('graph (2)'!$E$20=0,0,IF('graph (2)'!$E$2=0,20,IF(AND(B560&lt;'graph (2)'!$E$20+'graph (2)'!$E$32,B560&gt;'graph (2)'!$E$20-'graph (2)'!$E$32),0.25,0)))</f>
        <v>#REF!</v>
      </c>
      <c r="L560" s="806" t="e">
        <f aca="false">IF('graph (2)'!$E$22=0,0,IF('graph (2)'!$E$2=0,20,IF(AND(B560&gt;'graph (2)'!$E$22-'graph (2)'!$E$32,B560&lt;'graph (2)'!$E$22+'graph (2)'!$E$32),0.25,0)))</f>
        <v>#REF!</v>
      </c>
    </row>
    <row r="561" customFormat="false" ht="12.75" hidden="false" customHeight="false" outlineLevel="0" collapsed="false">
      <c r="B561" s="735" t="e">
        <f aca="false">IF('graph (2)'!$E$2=0,"",B560+'graph (2)'!$E$32)</f>
        <v>#REF!</v>
      </c>
      <c r="C561" s="805" t="e">
        <f aca="false">IF('graph (2)'!$E$2=0,20,IF(SUM(K561+L561=0),NA(),0.25))</f>
        <v>#REF!</v>
      </c>
      <c r="D561" s="321" t="e">
        <f aca="false">IF('graph (2)'!$E$2=0,20,IF(AND(B561&lt;'graph (2)'!$E$10+'graph (2)'!$E$32,B561&gt;'graph (2)'!$E$10-'graph (2)'!$E$32),0.25,NA()))</f>
        <v>#REF!</v>
      </c>
      <c r="K561" s="806" t="e">
        <f aca="false">IF('graph (2)'!$E$20=0,0,IF('graph (2)'!$E$2=0,20,IF(AND(B561&lt;'graph (2)'!$E$20+'graph (2)'!$E$32,B561&gt;'graph (2)'!$E$20-'graph (2)'!$E$32),0.25,0)))</f>
        <v>#REF!</v>
      </c>
      <c r="L561" s="806" t="e">
        <f aca="false">IF('graph (2)'!$E$22=0,0,IF('graph (2)'!$E$2=0,20,IF(AND(B561&gt;'graph (2)'!$E$22-'graph (2)'!$E$32,B561&lt;'graph (2)'!$E$22+'graph (2)'!$E$32),0.25,0)))</f>
        <v>#REF!</v>
      </c>
    </row>
    <row r="562" customFormat="false" ht="12.75" hidden="false" customHeight="false" outlineLevel="0" collapsed="false">
      <c r="B562" s="735" t="e">
        <f aca="false">IF('graph (2)'!$E$2=0,"",B561+'graph (2)'!$E$32)</f>
        <v>#REF!</v>
      </c>
      <c r="C562" s="805" t="e">
        <f aca="false">IF('graph (2)'!$E$2=0,20,IF(SUM(K562+L562=0),NA(),0.25))</f>
        <v>#REF!</v>
      </c>
      <c r="D562" s="321" t="e">
        <f aca="false">IF('graph (2)'!$E$2=0,20,IF(AND(B562&lt;'graph (2)'!$E$10+'graph (2)'!$E$32,B562&gt;'graph (2)'!$E$10-'graph (2)'!$E$32),0.25,NA()))</f>
        <v>#REF!</v>
      </c>
      <c r="K562" s="806" t="e">
        <f aca="false">IF('graph (2)'!$E$20=0,0,IF('graph (2)'!$E$2=0,20,IF(AND(B562&lt;'graph (2)'!$E$20+'graph (2)'!$E$32,B562&gt;'graph (2)'!$E$20-'graph (2)'!$E$32),0.25,0)))</f>
        <v>#REF!</v>
      </c>
      <c r="L562" s="806" t="e">
        <f aca="false">IF('graph (2)'!$E$22=0,0,IF('graph (2)'!$E$2=0,20,IF(AND(B562&gt;'graph (2)'!$E$22-'graph (2)'!$E$32,B562&lt;'graph (2)'!$E$22+'graph (2)'!$E$32),0.25,0)))</f>
        <v>#REF!</v>
      </c>
    </row>
    <row r="563" customFormat="false" ht="12.75" hidden="false" customHeight="false" outlineLevel="0" collapsed="false">
      <c r="B563" s="735" t="e">
        <f aca="false">IF('graph (2)'!$E$2=0,"",B562+'graph (2)'!$E$32)</f>
        <v>#REF!</v>
      </c>
      <c r="C563" s="805" t="e">
        <f aca="false">IF('graph (2)'!$E$2=0,20,IF(SUM(K563+L563=0),NA(),0.25))</f>
        <v>#REF!</v>
      </c>
      <c r="D563" s="321" t="e">
        <f aca="false">IF('graph (2)'!$E$2=0,20,IF(AND(B563&lt;'graph (2)'!$E$10+'graph (2)'!$E$32,B563&gt;'graph (2)'!$E$10-'graph (2)'!$E$32),0.25,NA()))</f>
        <v>#REF!</v>
      </c>
      <c r="K563" s="806" t="e">
        <f aca="false">IF('graph (2)'!$E$20=0,0,IF('graph (2)'!$E$2=0,20,IF(AND(B563&lt;'graph (2)'!$E$20+'graph (2)'!$E$32,B563&gt;'graph (2)'!$E$20-'graph (2)'!$E$32),0.25,0)))</f>
        <v>#REF!</v>
      </c>
      <c r="L563" s="806" t="e">
        <f aca="false">IF('graph (2)'!$E$22=0,0,IF('graph (2)'!$E$2=0,20,IF(AND(B563&gt;'graph (2)'!$E$22-'graph (2)'!$E$32,B563&lt;'graph (2)'!$E$22+'graph (2)'!$E$32),0.25,0)))</f>
        <v>#REF!</v>
      </c>
    </row>
    <row r="564" customFormat="false" ht="12.75" hidden="false" customHeight="false" outlineLevel="0" collapsed="false">
      <c r="B564" s="735" t="e">
        <f aca="false">IF('graph (2)'!$E$2=0,"",B563+'graph (2)'!$E$32)</f>
        <v>#REF!</v>
      </c>
      <c r="C564" s="805" t="e">
        <f aca="false">IF('graph (2)'!$E$2=0,20,IF(SUM(K564+L564=0),NA(),0.25))</f>
        <v>#REF!</v>
      </c>
      <c r="D564" s="321" t="e">
        <f aca="false">IF('graph (2)'!$E$2=0,20,IF(AND(B564&lt;'graph (2)'!$E$10+'graph (2)'!$E$32,B564&gt;'graph (2)'!$E$10-'graph (2)'!$E$32),0.25,NA()))</f>
        <v>#REF!</v>
      </c>
      <c r="K564" s="806" t="e">
        <f aca="false">IF('graph (2)'!$E$20=0,0,IF('graph (2)'!$E$2=0,20,IF(AND(B564&lt;'graph (2)'!$E$20+'graph (2)'!$E$32,B564&gt;'graph (2)'!$E$20-'graph (2)'!$E$32),0.25,0)))</f>
        <v>#REF!</v>
      </c>
      <c r="L564" s="806" t="e">
        <f aca="false">IF('graph (2)'!$E$22=0,0,IF('graph (2)'!$E$2=0,20,IF(AND(B564&gt;'graph (2)'!$E$22-'graph (2)'!$E$32,B564&lt;'graph (2)'!$E$22+'graph (2)'!$E$32),0.25,0)))</f>
        <v>#REF!</v>
      </c>
    </row>
    <row r="565" customFormat="false" ht="12.75" hidden="false" customHeight="false" outlineLevel="0" collapsed="false">
      <c r="B565" s="735" t="e">
        <f aca="false">IF('graph (2)'!$E$2=0,"",B564+'graph (2)'!$E$32)</f>
        <v>#REF!</v>
      </c>
      <c r="C565" s="805" t="e">
        <f aca="false">IF('graph (2)'!$E$2=0,20,IF(SUM(K565+L565=0),NA(),0.25))</f>
        <v>#REF!</v>
      </c>
      <c r="D565" s="321" t="e">
        <f aca="false">IF('graph (2)'!$E$2=0,20,IF(AND(B565&lt;'graph (2)'!$E$10+'graph (2)'!$E$32,B565&gt;'graph (2)'!$E$10-'graph (2)'!$E$32),0.25,NA()))</f>
        <v>#REF!</v>
      </c>
      <c r="K565" s="806" t="e">
        <f aca="false">IF('graph (2)'!$E$20=0,0,IF('graph (2)'!$E$2=0,20,IF(AND(B565&lt;'graph (2)'!$E$20+'graph (2)'!$E$32,B565&gt;'graph (2)'!$E$20-'graph (2)'!$E$32),0.25,0)))</f>
        <v>#REF!</v>
      </c>
      <c r="L565" s="806" t="e">
        <f aca="false">IF('graph (2)'!$E$22=0,0,IF('graph (2)'!$E$2=0,20,IF(AND(B565&gt;'graph (2)'!$E$22-'graph (2)'!$E$32,B565&lt;'graph (2)'!$E$22+'graph (2)'!$E$32),0.25,0)))</f>
        <v>#REF!</v>
      </c>
    </row>
    <row r="566" customFormat="false" ht="12.75" hidden="false" customHeight="false" outlineLevel="0" collapsed="false">
      <c r="B566" s="735" t="e">
        <f aca="false">IF('graph (2)'!$E$2=0,"",B565+'graph (2)'!$E$32)</f>
        <v>#REF!</v>
      </c>
      <c r="C566" s="805" t="e">
        <f aca="false">IF('graph (2)'!$E$2=0,20,IF(SUM(K566+L566=0),NA(),0.25))</f>
        <v>#REF!</v>
      </c>
      <c r="D566" s="321" t="e">
        <f aca="false">IF('graph (2)'!$E$2=0,20,IF(AND(B566&lt;'graph (2)'!$E$10+'graph (2)'!$E$32,B566&gt;'graph (2)'!$E$10-'graph (2)'!$E$32),0.25,NA()))</f>
        <v>#REF!</v>
      </c>
      <c r="K566" s="806" t="e">
        <f aca="false">IF('graph (2)'!$E$20=0,0,IF('graph (2)'!$E$2=0,20,IF(AND(B566&lt;'graph (2)'!$E$20+'graph (2)'!$E$32,B566&gt;'graph (2)'!$E$20-'graph (2)'!$E$32),0.25,0)))</f>
        <v>#REF!</v>
      </c>
      <c r="L566" s="806" t="e">
        <f aca="false">IF('graph (2)'!$E$22=0,0,IF('graph (2)'!$E$2=0,20,IF(AND(B566&gt;'graph (2)'!$E$22-'graph (2)'!$E$32,B566&lt;'graph (2)'!$E$22+'graph (2)'!$E$32),0.25,0)))</f>
        <v>#REF!</v>
      </c>
    </row>
    <row r="567" customFormat="false" ht="12.75" hidden="false" customHeight="false" outlineLevel="0" collapsed="false">
      <c r="B567" s="735" t="e">
        <f aca="false">IF('graph (2)'!$E$2=0,"",B566+'graph (2)'!$E$32)</f>
        <v>#REF!</v>
      </c>
      <c r="C567" s="805" t="e">
        <f aca="false">IF('graph (2)'!$E$2=0,20,IF(SUM(K567+L567=0),NA(),0.25))</f>
        <v>#REF!</v>
      </c>
      <c r="D567" s="321" t="e">
        <f aca="false">IF('graph (2)'!$E$2=0,20,IF(AND(B567&lt;'graph (2)'!$E$10+'graph (2)'!$E$32,B567&gt;'graph (2)'!$E$10-'graph (2)'!$E$32),0.25,NA()))</f>
        <v>#REF!</v>
      </c>
      <c r="K567" s="806" t="e">
        <f aca="false">IF('graph (2)'!$E$20=0,0,IF('graph (2)'!$E$2=0,20,IF(AND(B567&lt;'graph (2)'!$E$20+'graph (2)'!$E$32,B567&gt;'graph (2)'!$E$20-'graph (2)'!$E$32),0.25,0)))</f>
        <v>#REF!</v>
      </c>
      <c r="L567" s="806" t="e">
        <f aca="false">IF('graph (2)'!$E$22=0,0,IF('graph (2)'!$E$2=0,20,IF(AND(B567&gt;'graph (2)'!$E$22-'graph (2)'!$E$32,B567&lt;'graph (2)'!$E$22+'graph (2)'!$E$32),0.25,0)))</f>
        <v>#REF!</v>
      </c>
    </row>
    <row r="568" customFormat="false" ht="12.75" hidden="false" customHeight="false" outlineLevel="0" collapsed="false">
      <c r="B568" s="735" t="e">
        <f aca="false">IF('graph (2)'!$E$2=0,"",B567+'graph (2)'!$E$32)</f>
        <v>#REF!</v>
      </c>
      <c r="C568" s="805" t="e">
        <f aca="false">IF('graph (2)'!$E$2=0,20,IF(SUM(K568+L568=0),NA(),0.25))</f>
        <v>#REF!</v>
      </c>
      <c r="D568" s="321" t="e">
        <f aca="false">IF('graph (2)'!$E$2=0,20,IF(AND(B568&lt;'graph (2)'!$E$10+'graph (2)'!$E$32,B568&gt;'graph (2)'!$E$10-'graph (2)'!$E$32),0.25,NA()))</f>
        <v>#REF!</v>
      </c>
      <c r="K568" s="806" t="e">
        <f aca="false">IF('graph (2)'!$E$20=0,0,IF('graph (2)'!$E$2=0,20,IF(AND(B568&lt;'graph (2)'!$E$20+'graph (2)'!$E$32,B568&gt;'graph (2)'!$E$20-'graph (2)'!$E$32),0.25,0)))</f>
        <v>#REF!</v>
      </c>
      <c r="L568" s="806" t="e">
        <f aca="false">IF('graph (2)'!$E$22=0,0,IF('graph (2)'!$E$2=0,20,IF(AND(B568&gt;'graph (2)'!$E$22-'graph (2)'!$E$32,B568&lt;'graph (2)'!$E$22+'graph (2)'!$E$32),0.25,0)))</f>
        <v>#REF!</v>
      </c>
    </row>
    <row r="569" customFormat="false" ht="12.75" hidden="false" customHeight="false" outlineLevel="0" collapsed="false">
      <c r="B569" s="735" t="e">
        <f aca="false">IF('graph (2)'!$E$2=0,"",B568+'graph (2)'!$E$32)</f>
        <v>#REF!</v>
      </c>
      <c r="C569" s="805" t="e">
        <f aca="false">IF('graph (2)'!$E$2=0,20,IF(SUM(K569+L569=0),NA(),0.25))</f>
        <v>#REF!</v>
      </c>
      <c r="D569" s="321" t="e">
        <f aca="false">IF('graph (2)'!$E$2=0,20,IF(AND(B569&lt;'graph (2)'!$E$10+'graph (2)'!$E$32,B569&gt;'graph (2)'!$E$10-'graph (2)'!$E$32),0.25,NA()))</f>
        <v>#REF!</v>
      </c>
      <c r="K569" s="806" t="e">
        <f aca="false">IF('graph (2)'!$E$20=0,0,IF('graph (2)'!$E$2=0,20,IF(AND(B569&lt;'graph (2)'!$E$20+'graph (2)'!$E$32,B569&gt;'graph (2)'!$E$20-'graph (2)'!$E$32),0.25,0)))</f>
        <v>#REF!</v>
      </c>
      <c r="L569" s="806" t="e">
        <f aca="false">IF('graph (2)'!$E$22=0,0,IF('graph (2)'!$E$2=0,20,IF(AND(B569&gt;'graph (2)'!$E$22-'graph (2)'!$E$32,B569&lt;'graph (2)'!$E$22+'graph (2)'!$E$32),0.25,0)))</f>
        <v>#REF!</v>
      </c>
    </row>
    <row r="570" customFormat="false" ht="12.75" hidden="false" customHeight="false" outlineLevel="0" collapsed="false">
      <c r="B570" s="735" t="e">
        <f aca="false">IF('graph (2)'!$E$2=0,"",B569+'graph (2)'!$E$32)</f>
        <v>#REF!</v>
      </c>
      <c r="C570" s="805" t="e">
        <f aca="false">IF('graph (2)'!$E$2=0,20,IF(SUM(K570+L570=0),NA(),0.25))</f>
        <v>#REF!</v>
      </c>
      <c r="D570" s="321" t="e">
        <f aca="false">IF('graph (2)'!$E$2=0,20,IF(AND(B570&lt;'graph (2)'!$E$10+'graph (2)'!$E$32,B570&gt;'graph (2)'!$E$10-'graph (2)'!$E$32),0.25,NA()))</f>
        <v>#REF!</v>
      </c>
      <c r="K570" s="806" t="e">
        <f aca="false">IF('graph (2)'!$E$20=0,0,IF('graph (2)'!$E$2=0,20,IF(AND(B570&lt;'graph (2)'!$E$20+'graph (2)'!$E$32,B570&gt;'graph (2)'!$E$20-'graph (2)'!$E$32),0.25,0)))</f>
        <v>#REF!</v>
      </c>
      <c r="L570" s="806" t="e">
        <f aca="false">IF('graph (2)'!$E$22=0,0,IF('graph (2)'!$E$2=0,20,IF(AND(B570&gt;'graph (2)'!$E$22-'graph (2)'!$E$32,B570&lt;'graph (2)'!$E$22+'graph (2)'!$E$32),0.25,0)))</f>
        <v>#REF!</v>
      </c>
    </row>
    <row r="571" customFormat="false" ht="12.75" hidden="false" customHeight="false" outlineLevel="0" collapsed="false">
      <c r="B571" s="735" t="e">
        <f aca="false">IF('graph (2)'!$E$2=0,"",B570+'graph (2)'!$E$32)</f>
        <v>#REF!</v>
      </c>
      <c r="C571" s="805" t="e">
        <f aca="false">IF('graph (2)'!$E$2=0,20,IF(SUM(K571+L571=0),NA(),0.25))</f>
        <v>#REF!</v>
      </c>
      <c r="D571" s="321" t="e">
        <f aca="false">IF('graph (2)'!$E$2=0,20,IF(AND(B571&lt;'graph (2)'!$E$10+'graph (2)'!$E$32,B571&gt;'graph (2)'!$E$10-'graph (2)'!$E$32),0.25,NA()))</f>
        <v>#REF!</v>
      </c>
      <c r="K571" s="806" t="e">
        <f aca="false">IF('graph (2)'!$E$20=0,0,IF('graph (2)'!$E$2=0,20,IF(AND(B571&lt;'graph (2)'!$E$20+'graph (2)'!$E$32,B571&gt;'graph (2)'!$E$20-'graph (2)'!$E$32),0.25,0)))</f>
        <v>#REF!</v>
      </c>
      <c r="L571" s="806" t="e">
        <f aca="false">IF('graph (2)'!$E$22=0,0,IF('graph (2)'!$E$2=0,20,IF(AND(B571&gt;'graph (2)'!$E$22-'graph (2)'!$E$32,B571&lt;'graph (2)'!$E$22+'graph (2)'!$E$32),0.25,0)))</f>
        <v>#REF!</v>
      </c>
    </row>
    <row r="572" customFormat="false" ht="12.75" hidden="false" customHeight="false" outlineLevel="0" collapsed="false">
      <c r="B572" s="735" t="e">
        <f aca="false">IF('graph (2)'!$E$2=0,"",B571+'graph (2)'!$E$32)</f>
        <v>#REF!</v>
      </c>
      <c r="C572" s="805" t="e">
        <f aca="false">IF('graph (2)'!$E$2=0,20,IF(SUM(K572+L572=0),NA(),0.25))</f>
        <v>#REF!</v>
      </c>
      <c r="D572" s="321" t="e">
        <f aca="false">IF('graph (2)'!$E$2=0,20,IF(AND(B572&lt;'graph (2)'!$E$10+'graph (2)'!$E$32,B572&gt;'graph (2)'!$E$10-'graph (2)'!$E$32),0.25,NA()))</f>
        <v>#REF!</v>
      </c>
      <c r="K572" s="806" t="e">
        <f aca="false">IF('graph (2)'!$E$20=0,0,IF('graph (2)'!$E$2=0,20,IF(AND(B572&lt;'graph (2)'!$E$20+'graph (2)'!$E$32,B572&gt;'graph (2)'!$E$20-'graph (2)'!$E$32),0.25,0)))</f>
        <v>#REF!</v>
      </c>
      <c r="L572" s="806" t="e">
        <f aca="false">IF('graph (2)'!$E$22=0,0,IF('graph (2)'!$E$2=0,20,IF(AND(B572&gt;'graph (2)'!$E$22-'graph (2)'!$E$32,B572&lt;'graph (2)'!$E$22+'graph (2)'!$E$32),0.25,0)))</f>
        <v>#REF!</v>
      </c>
    </row>
    <row r="573" customFormat="false" ht="12.75" hidden="false" customHeight="false" outlineLevel="0" collapsed="false">
      <c r="B573" s="735" t="e">
        <f aca="false">IF('graph (2)'!$E$2=0,"",B572+'graph (2)'!$E$32)</f>
        <v>#REF!</v>
      </c>
      <c r="C573" s="805" t="e">
        <f aca="false">IF('graph (2)'!$E$2=0,20,IF(SUM(K573+L573=0),NA(),0.25))</f>
        <v>#REF!</v>
      </c>
      <c r="D573" s="321" t="e">
        <f aca="false">IF('graph (2)'!$E$2=0,20,IF(AND(B573&lt;'graph (2)'!$E$10+'graph (2)'!$E$32,B573&gt;'graph (2)'!$E$10-'graph (2)'!$E$32),0.25,NA()))</f>
        <v>#REF!</v>
      </c>
      <c r="K573" s="806" t="e">
        <f aca="false">IF('graph (2)'!$E$20=0,0,IF('graph (2)'!$E$2=0,20,IF(AND(B573&lt;'graph (2)'!$E$20+'graph (2)'!$E$32,B573&gt;'graph (2)'!$E$20-'graph (2)'!$E$32),0.25,0)))</f>
        <v>#REF!</v>
      </c>
      <c r="L573" s="806" t="e">
        <f aca="false">IF('graph (2)'!$E$22=0,0,IF('graph (2)'!$E$2=0,20,IF(AND(B573&gt;'graph (2)'!$E$22-'graph (2)'!$E$32,B573&lt;'graph (2)'!$E$22+'graph (2)'!$E$32),0.25,0)))</f>
        <v>#REF!</v>
      </c>
    </row>
    <row r="574" customFormat="false" ht="12.75" hidden="false" customHeight="false" outlineLevel="0" collapsed="false">
      <c r="B574" s="735" t="e">
        <f aca="false">IF('graph (2)'!$E$2=0,"",B573+'graph (2)'!$E$32)</f>
        <v>#REF!</v>
      </c>
      <c r="C574" s="805" t="e">
        <f aca="false">IF('graph (2)'!$E$2=0,20,IF(SUM(K574+L574=0),NA(),0.25))</f>
        <v>#REF!</v>
      </c>
      <c r="D574" s="321" t="e">
        <f aca="false">IF('graph (2)'!$E$2=0,20,IF(AND(B574&lt;'graph (2)'!$E$10+'graph (2)'!$E$32,B574&gt;'graph (2)'!$E$10-'graph (2)'!$E$32),0.25,NA()))</f>
        <v>#REF!</v>
      </c>
      <c r="K574" s="806" t="e">
        <f aca="false">IF('graph (2)'!$E$20=0,0,IF('graph (2)'!$E$2=0,20,IF(AND(B574&lt;'graph (2)'!$E$20+'graph (2)'!$E$32,B574&gt;'graph (2)'!$E$20-'graph (2)'!$E$32),0.25,0)))</f>
        <v>#REF!</v>
      </c>
      <c r="L574" s="806" t="e">
        <f aca="false">IF('graph (2)'!$E$22=0,0,IF('graph (2)'!$E$2=0,20,IF(AND(B574&gt;'graph (2)'!$E$22-'graph (2)'!$E$32,B574&lt;'graph (2)'!$E$22+'graph (2)'!$E$32),0.25,0)))</f>
        <v>#REF!</v>
      </c>
    </row>
    <row r="575" customFormat="false" ht="12.75" hidden="false" customHeight="false" outlineLevel="0" collapsed="false">
      <c r="B575" s="735" t="e">
        <f aca="false">IF('graph (2)'!$E$2=0,"",B574+'graph (2)'!$E$32)</f>
        <v>#REF!</v>
      </c>
      <c r="C575" s="805" t="e">
        <f aca="false">IF('graph (2)'!$E$2=0,20,IF(SUM(K575+L575=0),NA(),0.25))</f>
        <v>#REF!</v>
      </c>
      <c r="D575" s="321" t="e">
        <f aca="false">IF('graph (2)'!$E$2=0,20,IF(AND(B575&lt;'graph (2)'!$E$10+'graph (2)'!$E$32,B575&gt;'graph (2)'!$E$10-'graph (2)'!$E$32),0.25,NA()))</f>
        <v>#REF!</v>
      </c>
      <c r="K575" s="806" t="e">
        <f aca="false">IF('graph (2)'!$E$20=0,0,IF('graph (2)'!$E$2=0,20,IF(AND(B575&lt;'graph (2)'!$E$20+'graph (2)'!$E$32,B575&gt;'graph (2)'!$E$20-'graph (2)'!$E$32),0.25,0)))</f>
        <v>#REF!</v>
      </c>
      <c r="L575" s="806" t="e">
        <f aca="false">IF('graph (2)'!$E$22=0,0,IF('graph (2)'!$E$2=0,20,IF(AND(B575&gt;'graph (2)'!$E$22-'graph (2)'!$E$32,B575&lt;'graph (2)'!$E$22+'graph (2)'!$E$32),0.25,0)))</f>
        <v>#REF!</v>
      </c>
    </row>
    <row r="576" customFormat="false" ht="12.75" hidden="false" customHeight="false" outlineLevel="0" collapsed="false">
      <c r="B576" s="735" t="e">
        <f aca="false">IF('graph (2)'!$E$2=0,"",B575+'graph (2)'!$E$32)</f>
        <v>#REF!</v>
      </c>
      <c r="C576" s="805" t="e">
        <f aca="false">IF('graph (2)'!$E$2=0,20,IF(SUM(K576+L576=0),NA(),0.25))</f>
        <v>#REF!</v>
      </c>
      <c r="D576" s="321" t="e">
        <f aca="false">IF('graph (2)'!$E$2=0,20,IF(AND(B576&lt;'graph (2)'!$E$10+'graph (2)'!$E$32,B576&gt;'graph (2)'!$E$10-'graph (2)'!$E$32),0.25,NA()))</f>
        <v>#REF!</v>
      </c>
      <c r="K576" s="806" t="e">
        <f aca="false">IF('graph (2)'!$E$20=0,0,IF('graph (2)'!$E$2=0,20,IF(AND(B576&lt;'graph (2)'!$E$20+'graph (2)'!$E$32,B576&gt;'graph (2)'!$E$20-'graph (2)'!$E$32),0.25,0)))</f>
        <v>#REF!</v>
      </c>
      <c r="L576" s="806" t="e">
        <f aca="false">IF('graph (2)'!$E$22=0,0,IF('graph (2)'!$E$2=0,20,IF(AND(B576&gt;'graph (2)'!$E$22-'graph (2)'!$E$32,B576&lt;'graph (2)'!$E$22+'graph (2)'!$E$32),0.25,0)))</f>
        <v>#REF!</v>
      </c>
    </row>
    <row r="577" customFormat="false" ht="12.75" hidden="false" customHeight="false" outlineLevel="0" collapsed="false">
      <c r="B577" s="735" t="e">
        <f aca="false">IF('graph (2)'!$E$2=0,"",B576+'graph (2)'!$E$32)</f>
        <v>#REF!</v>
      </c>
      <c r="C577" s="805" t="e">
        <f aca="false">IF('graph (2)'!$E$2=0,20,IF(SUM(K577+L577=0),NA(),0.25))</f>
        <v>#REF!</v>
      </c>
      <c r="D577" s="321" t="e">
        <f aca="false">IF('graph (2)'!$E$2=0,20,IF(AND(B577&lt;'graph (2)'!$E$10+'graph (2)'!$E$32,B577&gt;'graph (2)'!$E$10-'graph (2)'!$E$32),0.25,NA()))</f>
        <v>#REF!</v>
      </c>
      <c r="K577" s="806" t="e">
        <f aca="false">IF('graph (2)'!$E$20=0,0,IF('graph (2)'!$E$2=0,20,IF(AND(B577&lt;'graph (2)'!$E$20+'graph (2)'!$E$32,B577&gt;'graph (2)'!$E$20-'graph (2)'!$E$32),0.25,0)))</f>
        <v>#REF!</v>
      </c>
      <c r="L577" s="806" t="e">
        <f aca="false">IF('graph (2)'!$E$22=0,0,IF('graph (2)'!$E$2=0,20,IF(AND(B577&gt;'graph (2)'!$E$22-'graph (2)'!$E$32,B577&lt;'graph (2)'!$E$22+'graph (2)'!$E$32),0.25,0)))</f>
        <v>#REF!</v>
      </c>
    </row>
    <row r="578" customFormat="false" ht="12.75" hidden="false" customHeight="false" outlineLevel="0" collapsed="false">
      <c r="B578" s="735" t="e">
        <f aca="false">IF('graph (2)'!$E$2=0,"",B577+'graph (2)'!$E$32)</f>
        <v>#REF!</v>
      </c>
      <c r="C578" s="805" t="e">
        <f aca="false">IF('graph (2)'!$E$2=0,20,IF(SUM(K578+L578=0),NA(),0.25))</f>
        <v>#REF!</v>
      </c>
      <c r="D578" s="321" t="e">
        <f aca="false">IF('graph (2)'!$E$2=0,20,IF(AND(B578&lt;'graph (2)'!$E$10+'graph (2)'!$E$32,B578&gt;'graph (2)'!$E$10-'graph (2)'!$E$32),0.25,NA()))</f>
        <v>#REF!</v>
      </c>
      <c r="K578" s="806" t="e">
        <f aca="false">IF('graph (2)'!$E$20=0,0,IF('graph (2)'!$E$2=0,20,IF(AND(B578&lt;'graph (2)'!$E$20+'graph (2)'!$E$32,B578&gt;'graph (2)'!$E$20-'graph (2)'!$E$32),0.25,0)))</f>
        <v>#REF!</v>
      </c>
      <c r="L578" s="806" t="e">
        <f aca="false">IF('graph (2)'!$E$22=0,0,IF('graph (2)'!$E$2=0,20,IF(AND(B578&gt;'graph (2)'!$E$22-'graph (2)'!$E$32,B578&lt;'graph (2)'!$E$22+'graph (2)'!$E$32),0.25,0)))</f>
        <v>#REF!</v>
      </c>
    </row>
    <row r="579" customFormat="false" ht="12.75" hidden="false" customHeight="false" outlineLevel="0" collapsed="false">
      <c r="B579" s="735" t="e">
        <f aca="false">IF('graph (2)'!$E$2=0,"",B578+'graph (2)'!$E$32)</f>
        <v>#REF!</v>
      </c>
      <c r="C579" s="805" t="e">
        <f aca="false">IF('graph (2)'!$E$2=0,20,IF(SUM(K579+L579=0),NA(),0.25))</f>
        <v>#REF!</v>
      </c>
      <c r="D579" s="321" t="e">
        <f aca="false">IF('graph (2)'!$E$2=0,20,IF(AND(B579&lt;'graph (2)'!$E$10+'graph (2)'!$E$32,B579&gt;'graph (2)'!$E$10-'graph (2)'!$E$32),0.25,NA()))</f>
        <v>#REF!</v>
      </c>
      <c r="K579" s="806" t="e">
        <f aca="false">IF('graph (2)'!$E$20=0,0,IF('graph (2)'!$E$2=0,20,IF(AND(B579&lt;'graph (2)'!$E$20+'graph (2)'!$E$32,B579&gt;'graph (2)'!$E$20-'graph (2)'!$E$32),0.25,0)))</f>
        <v>#REF!</v>
      </c>
      <c r="L579" s="806" t="e">
        <f aca="false">IF('graph (2)'!$E$22=0,0,IF('graph (2)'!$E$2=0,20,IF(AND(B579&gt;'graph (2)'!$E$22-'graph (2)'!$E$32,B579&lt;'graph (2)'!$E$22+'graph (2)'!$E$32),0.25,0)))</f>
        <v>#REF!</v>
      </c>
    </row>
    <row r="580" customFormat="false" ht="12.75" hidden="false" customHeight="false" outlineLevel="0" collapsed="false">
      <c r="B580" s="735" t="e">
        <f aca="false">IF('graph (2)'!$E$2=0,"",B579+'graph (2)'!$E$32)</f>
        <v>#REF!</v>
      </c>
      <c r="C580" s="805" t="e">
        <f aca="false">IF('graph (2)'!$E$2=0,20,IF(SUM(K580+L580=0),NA(),0.25))</f>
        <v>#REF!</v>
      </c>
      <c r="D580" s="321" t="e">
        <f aca="false">IF('graph (2)'!$E$2=0,20,IF(AND(B580&lt;'graph (2)'!$E$10+'graph (2)'!$E$32,B580&gt;'graph (2)'!$E$10-'graph (2)'!$E$32),0.25,NA()))</f>
        <v>#REF!</v>
      </c>
      <c r="K580" s="806" t="e">
        <f aca="false">IF('graph (2)'!$E$20=0,0,IF('graph (2)'!$E$2=0,20,IF(AND(B580&lt;'graph (2)'!$E$20+'graph (2)'!$E$32,B580&gt;'graph (2)'!$E$20-'graph (2)'!$E$32),0.25,0)))</f>
        <v>#REF!</v>
      </c>
      <c r="L580" s="806" t="e">
        <f aca="false">IF('graph (2)'!$E$22=0,0,IF('graph (2)'!$E$2=0,20,IF(AND(B580&gt;'graph (2)'!$E$22-'graph (2)'!$E$32,B580&lt;'graph (2)'!$E$22+'graph (2)'!$E$32),0.25,0)))</f>
        <v>#REF!</v>
      </c>
    </row>
    <row r="581" customFormat="false" ht="12.75" hidden="false" customHeight="false" outlineLevel="0" collapsed="false">
      <c r="B581" s="735" t="e">
        <f aca="false">IF('graph (2)'!$E$2=0,"",B580+'graph (2)'!$E$32)</f>
        <v>#REF!</v>
      </c>
      <c r="C581" s="805" t="e">
        <f aca="false">IF('graph (2)'!$E$2=0,20,IF(SUM(K581+L581=0),NA(),0.25))</f>
        <v>#REF!</v>
      </c>
      <c r="D581" s="321" t="e">
        <f aca="false">IF('graph (2)'!$E$2=0,20,IF(AND(B581&lt;'graph (2)'!$E$10+'graph (2)'!$E$32,B581&gt;'graph (2)'!$E$10-'graph (2)'!$E$32),0.25,NA()))</f>
        <v>#REF!</v>
      </c>
      <c r="K581" s="806" t="e">
        <f aca="false">IF('graph (2)'!$E$20=0,0,IF('graph (2)'!$E$2=0,20,IF(AND(B581&lt;'graph (2)'!$E$20+'graph (2)'!$E$32,B581&gt;'graph (2)'!$E$20-'graph (2)'!$E$32),0.25,0)))</f>
        <v>#REF!</v>
      </c>
      <c r="L581" s="806" t="e">
        <f aca="false">IF('graph (2)'!$E$22=0,0,IF('graph (2)'!$E$2=0,20,IF(AND(B581&gt;'graph (2)'!$E$22-'graph (2)'!$E$32,B581&lt;'graph (2)'!$E$22+'graph (2)'!$E$32),0.25,0)))</f>
        <v>#REF!</v>
      </c>
    </row>
    <row r="582" customFormat="false" ht="12.75" hidden="false" customHeight="false" outlineLevel="0" collapsed="false">
      <c r="B582" s="735" t="e">
        <f aca="false">IF('graph (2)'!$E$2=0,"",B581+'graph (2)'!$E$32)</f>
        <v>#REF!</v>
      </c>
      <c r="C582" s="805" t="e">
        <f aca="false">IF('graph (2)'!$E$2=0,20,IF(SUM(K582+L582=0),NA(),0.25))</f>
        <v>#REF!</v>
      </c>
      <c r="D582" s="321" t="e">
        <f aca="false">IF('graph (2)'!$E$2=0,20,IF(AND(B582&lt;'graph (2)'!$E$10+'graph (2)'!$E$32,B582&gt;'graph (2)'!$E$10-'graph (2)'!$E$32),0.25,NA()))</f>
        <v>#REF!</v>
      </c>
      <c r="K582" s="806" t="e">
        <f aca="false">IF('graph (2)'!$E$20=0,0,IF('graph (2)'!$E$2=0,20,IF(AND(B582&lt;'graph (2)'!$E$20+'graph (2)'!$E$32,B582&gt;'graph (2)'!$E$20-'graph (2)'!$E$32),0.25,0)))</f>
        <v>#REF!</v>
      </c>
      <c r="L582" s="806" t="e">
        <f aca="false">IF('graph (2)'!$E$22=0,0,IF('graph (2)'!$E$2=0,20,IF(AND(B582&gt;'graph (2)'!$E$22-'graph (2)'!$E$32,B582&lt;'graph (2)'!$E$22+'graph (2)'!$E$32),0.25,0)))</f>
        <v>#REF!</v>
      </c>
    </row>
    <row r="583" customFormat="false" ht="12.75" hidden="false" customHeight="false" outlineLevel="0" collapsed="false">
      <c r="B583" s="735" t="e">
        <f aca="false">IF('graph (2)'!$E$2=0,"",B582+'graph (2)'!$E$32)</f>
        <v>#REF!</v>
      </c>
      <c r="C583" s="805" t="e">
        <f aca="false">IF('graph (2)'!$E$2=0,20,IF(SUM(K583+L583=0),NA(),0.25))</f>
        <v>#REF!</v>
      </c>
      <c r="D583" s="321" t="e">
        <f aca="false">IF('graph (2)'!$E$2=0,20,IF(AND(B583&lt;'graph (2)'!$E$10+'graph (2)'!$E$32,B583&gt;'graph (2)'!$E$10-'graph (2)'!$E$32),0.25,NA()))</f>
        <v>#REF!</v>
      </c>
      <c r="K583" s="806" t="e">
        <f aca="false">IF('graph (2)'!$E$20=0,0,IF('graph (2)'!$E$2=0,20,IF(AND(B583&lt;'graph (2)'!$E$20+'graph (2)'!$E$32,B583&gt;'graph (2)'!$E$20-'graph (2)'!$E$32),0.25,0)))</f>
        <v>#REF!</v>
      </c>
      <c r="L583" s="806" t="e">
        <f aca="false">IF('graph (2)'!$E$22=0,0,IF('graph (2)'!$E$2=0,20,IF(AND(B583&gt;'graph (2)'!$E$22-'graph (2)'!$E$32,B583&lt;'graph (2)'!$E$22+'graph (2)'!$E$32),0.25,0)))</f>
        <v>#REF!</v>
      </c>
    </row>
    <row r="584" customFormat="false" ht="12.75" hidden="false" customHeight="false" outlineLevel="0" collapsed="false">
      <c r="B584" s="735" t="e">
        <f aca="false">IF('graph (2)'!$E$2=0,"",B583+'graph (2)'!$E$32)</f>
        <v>#REF!</v>
      </c>
      <c r="C584" s="805" t="e">
        <f aca="false">IF('graph (2)'!$E$2=0,20,IF(SUM(K584+L584=0),NA(),0.25))</f>
        <v>#REF!</v>
      </c>
      <c r="D584" s="321" t="e">
        <f aca="false">IF('graph (2)'!$E$2=0,20,IF(AND(B584&lt;'graph (2)'!$E$10+'graph (2)'!$E$32,B584&gt;'graph (2)'!$E$10-'graph (2)'!$E$32),0.25,NA()))</f>
        <v>#REF!</v>
      </c>
      <c r="K584" s="806" t="e">
        <f aca="false">IF('graph (2)'!$E$20=0,0,IF('graph (2)'!$E$2=0,20,IF(AND(B584&lt;'graph (2)'!$E$20+'graph (2)'!$E$32,B584&gt;'graph (2)'!$E$20-'graph (2)'!$E$32),0.25,0)))</f>
        <v>#REF!</v>
      </c>
      <c r="L584" s="806" t="e">
        <f aca="false">IF('graph (2)'!$E$22=0,0,IF('graph (2)'!$E$2=0,20,IF(AND(B584&gt;'graph (2)'!$E$22-'graph (2)'!$E$32,B584&lt;'graph (2)'!$E$22+'graph (2)'!$E$32),0.25,0)))</f>
        <v>#REF!</v>
      </c>
    </row>
    <row r="585" customFormat="false" ht="12.75" hidden="false" customHeight="false" outlineLevel="0" collapsed="false">
      <c r="B585" s="735" t="e">
        <f aca="false">IF('graph (2)'!$E$2=0,"",B584+'graph (2)'!$E$32)</f>
        <v>#REF!</v>
      </c>
      <c r="C585" s="805" t="e">
        <f aca="false">IF('graph (2)'!$E$2=0,20,IF(SUM(K585+L585=0),NA(),0.25))</f>
        <v>#REF!</v>
      </c>
      <c r="D585" s="321" t="e">
        <f aca="false">IF('graph (2)'!$E$2=0,20,IF(AND(B585&lt;'graph (2)'!$E$10+'graph (2)'!$E$32,B585&gt;'graph (2)'!$E$10-'graph (2)'!$E$32),0.25,NA()))</f>
        <v>#REF!</v>
      </c>
      <c r="K585" s="806" t="e">
        <f aca="false">IF('graph (2)'!$E$20=0,0,IF('graph (2)'!$E$2=0,20,IF(AND(B585&lt;'graph (2)'!$E$20+'graph (2)'!$E$32,B585&gt;'graph (2)'!$E$20-'graph (2)'!$E$32),0.25,0)))</f>
        <v>#REF!</v>
      </c>
      <c r="L585" s="806" t="e">
        <f aca="false">IF('graph (2)'!$E$22=0,0,IF('graph (2)'!$E$2=0,20,IF(AND(B585&gt;'graph (2)'!$E$22-'graph (2)'!$E$32,B585&lt;'graph (2)'!$E$22+'graph (2)'!$E$32),0.25,0)))</f>
        <v>#REF!</v>
      </c>
    </row>
    <row r="586" customFormat="false" ht="12.75" hidden="false" customHeight="false" outlineLevel="0" collapsed="false">
      <c r="B586" s="735" t="e">
        <f aca="false">IF('graph (2)'!$E$2=0,"",B585+'graph (2)'!$E$32)</f>
        <v>#REF!</v>
      </c>
      <c r="C586" s="805" t="e">
        <f aca="false">IF('graph (2)'!$E$2=0,20,IF(SUM(K586+L586=0),NA(),0.25))</f>
        <v>#REF!</v>
      </c>
      <c r="D586" s="321" t="e">
        <f aca="false">IF('graph (2)'!$E$2=0,20,IF(AND(B586&lt;'graph (2)'!$E$10+'graph (2)'!$E$32,B586&gt;'graph (2)'!$E$10-'graph (2)'!$E$32),0.25,NA()))</f>
        <v>#REF!</v>
      </c>
      <c r="K586" s="806" t="e">
        <f aca="false">IF('graph (2)'!$E$20=0,0,IF('graph (2)'!$E$2=0,20,IF(AND(B586&lt;'graph (2)'!$E$20+'graph (2)'!$E$32,B586&gt;'graph (2)'!$E$20-'graph (2)'!$E$32),0.25,0)))</f>
        <v>#REF!</v>
      </c>
      <c r="L586" s="806" t="e">
        <f aca="false">IF('graph (2)'!$E$22=0,0,IF('graph (2)'!$E$2=0,20,IF(AND(B586&gt;'graph (2)'!$E$22-'graph (2)'!$E$32,B586&lt;'graph (2)'!$E$22+'graph (2)'!$E$32),0.25,0)))</f>
        <v>#REF!</v>
      </c>
    </row>
    <row r="587" customFormat="false" ht="12.75" hidden="false" customHeight="false" outlineLevel="0" collapsed="false">
      <c r="B587" s="735" t="e">
        <f aca="false">IF('graph (2)'!$E$2=0,"",B586+'graph (2)'!$E$32)</f>
        <v>#REF!</v>
      </c>
      <c r="C587" s="805" t="e">
        <f aca="false">IF('graph (2)'!$E$2=0,20,IF(SUM(K587+L587=0),NA(),0.25))</f>
        <v>#REF!</v>
      </c>
      <c r="D587" s="321" t="e">
        <f aca="false">IF('graph (2)'!$E$2=0,20,IF(AND(B587&lt;'graph (2)'!$E$10+'graph (2)'!$E$32,B587&gt;'graph (2)'!$E$10-'graph (2)'!$E$32),0.25,NA()))</f>
        <v>#REF!</v>
      </c>
      <c r="K587" s="806" t="e">
        <f aca="false">IF('graph (2)'!$E$20=0,0,IF('graph (2)'!$E$2=0,20,IF(AND(B587&lt;'graph (2)'!$E$20+'graph (2)'!$E$32,B587&gt;'graph (2)'!$E$20-'graph (2)'!$E$32),0.25,0)))</f>
        <v>#REF!</v>
      </c>
      <c r="L587" s="806" t="e">
        <f aca="false">IF('graph (2)'!$E$22=0,0,IF('graph (2)'!$E$2=0,20,IF(AND(B587&gt;'graph (2)'!$E$22-'graph (2)'!$E$32,B587&lt;'graph (2)'!$E$22+'graph (2)'!$E$32),0.25,0)))</f>
        <v>#REF!</v>
      </c>
    </row>
    <row r="588" customFormat="false" ht="12.75" hidden="false" customHeight="false" outlineLevel="0" collapsed="false">
      <c r="B588" s="735" t="e">
        <f aca="false">IF('graph (2)'!$E$2=0,"",B587+'graph (2)'!$E$32)</f>
        <v>#REF!</v>
      </c>
      <c r="C588" s="805" t="e">
        <f aca="false">IF('graph (2)'!$E$2=0,20,IF(SUM(K588+L588=0),NA(),0.25))</f>
        <v>#REF!</v>
      </c>
      <c r="D588" s="321" t="e">
        <f aca="false">IF('graph (2)'!$E$2=0,20,IF(AND(B588&lt;'graph (2)'!$E$10+'graph (2)'!$E$32,B588&gt;'graph (2)'!$E$10-'graph (2)'!$E$32),0.25,NA()))</f>
        <v>#REF!</v>
      </c>
      <c r="K588" s="806" t="e">
        <f aca="false">IF('graph (2)'!$E$20=0,0,IF('graph (2)'!$E$2=0,20,IF(AND(B588&lt;'graph (2)'!$E$20+'graph (2)'!$E$32,B588&gt;'graph (2)'!$E$20-'graph (2)'!$E$32),0.25,0)))</f>
        <v>#REF!</v>
      </c>
      <c r="L588" s="806" t="e">
        <f aca="false">IF('graph (2)'!$E$22=0,0,IF('graph (2)'!$E$2=0,20,IF(AND(B588&gt;'graph (2)'!$E$22-'graph (2)'!$E$32,B588&lt;'graph (2)'!$E$22+'graph (2)'!$E$32),0.25,0)))</f>
        <v>#REF!</v>
      </c>
    </row>
    <row r="589" customFormat="false" ht="12.75" hidden="false" customHeight="false" outlineLevel="0" collapsed="false">
      <c r="B589" s="735" t="e">
        <f aca="false">IF('graph (2)'!$E$2=0,"",B588+'graph (2)'!$E$32)</f>
        <v>#REF!</v>
      </c>
      <c r="C589" s="805" t="e">
        <f aca="false">IF('graph (2)'!$E$2=0,20,IF(SUM(K589+L589=0),NA(),0.25))</f>
        <v>#REF!</v>
      </c>
      <c r="D589" s="321" t="e">
        <f aca="false">IF('graph (2)'!$E$2=0,20,IF(AND(B589&lt;'graph (2)'!$E$10+'graph (2)'!$E$32,B589&gt;'graph (2)'!$E$10-'graph (2)'!$E$32),0.25,NA()))</f>
        <v>#REF!</v>
      </c>
      <c r="K589" s="806" t="e">
        <f aca="false">IF('graph (2)'!$E$20=0,0,IF('graph (2)'!$E$2=0,20,IF(AND(B589&lt;'graph (2)'!$E$20+'graph (2)'!$E$32,B589&gt;'graph (2)'!$E$20-'graph (2)'!$E$32),0.25,0)))</f>
        <v>#REF!</v>
      </c>
      <c r="L589" s="806" t="e">
        <f aca="false">IF('graph (2)'!$E$22=0,0,IF('graph (2)'!$E$2=0,20,IF(AND(B589&gt;'graph (2)'!$E$22-'graph (2)'!$E$32,B589&lt;'graph (2)'!$E$22+'graph (2)'!$E$32),0.25,0)))</f>
        <v>#REF!</v>
      </c>
    </row>
    <row r="590" customFormat="false" ht="12.75" hidden="false" customHeight="false" outlineLevel="0" collapsed="false">
      <c r="B590" s="735" t="e">
        <f aca="false">IF('graph (2)'!$E$2=0,"",B589+'graph (2)'!$E$32)</f>
        <v>#REF!</v>
      </c>
      <c r="C590" s="805" t="e">
        <f aca="false">IF('graph (2)'!$E$2=0,20,IF(SUM(K590+L590=0),NA(),0.25))</f>
        <v>#REF!</v>
      </c>
      <c r="D590" s="321" t="e">
        <f aca="false">IF('graph (2)'!$E$2=0,20,IF(AND(B590&lt;'graph (2)'!$E$10+'graph (2)'!$E$32,B590&gt;'graph (2)'!$E$10-'graph (2)'!$E$32),0.25,NA()))</f>
        <v>#REF!</v>
      </c>
      <c r="K590" s="806" t="e">
        <f aca="false">IF('graph (2)'!$E$20=0,0,IF('graph (2)'!$E$2=0,20,IF(AND(B590&lt;'graph (2)'!$E$20+'graph (2)'!$E$32,B590&gt;'graph (2)'!$E$20-'graph (2)'!$E$32),0.25,0)))</f>
        <v>#REF!</v>
      </c>
      <c r="L590" s="806" t="e">
        <f aca="false">IF('graph (2)'!$E$22=0,0,IF('graph (2)'!$E$2=0,20,IF(AND(B590&gt;'graph (2)'!$E$22-'graph (2)'!$E$32,B590&lt;'graph (2)'!$E$22+'graph (2)'!$E$32),0.25,0)))</f>
        <v>#REF!</v>
      </c>
    </row>
    <row r="591" customFormat="false" ht="12.75" hidden="false" customHeight="false" outlineLevel="0" collapsed="false">
      <c r="B591" s="735" t="e">
        <f aca="false">IF('graph (2)'!$E$2=0,"",B590+'graph (2)'!$E$32)</f>
        <v>#REF!</v>
      </c>
      <c r="C591" s="805" t="e">
        <f aca="false">IF('graph (2)'!$E$2=0,20,IF(SUM(K591+L591=0),NA(),0.25))</f>
        <v>#REF!</v>
      </c>
      <c r="D591" s="321" t="e">
        <f aca="false">IF('graph (2)'!$E$2=0,20,IF(AND(B591&lt;'graph (2)'!$E$10+'graph (2)'!$E$32,B591&gt;'graph (2)'!$E$10-'graph (2)'!$E$32),0.25,NA()))</f>
        <v>#REF!</v>
      </c>
      <c r="K591" s="806" t="e">
        <f aca="false">IF('graph (2)'!$E$20=0,0,IF('graph (2)'!$E$2=0,20,IF(AND(B591&lt;'graph (2)'!$E$20+'graph (2)'!$E$32,B591&gt;'graph (2)'!$E$20-'graph (2)'!$E$32),0.25,0)))</f>
        <v>#REF!</v>
      </c>
      <c r="L591" s="806" t="e">
        <f aca="false">IF('graph (2)'!$E$22=0,0,IF('graph (2)'!$E$2=0,20,IF(AND(B591&gt;'graph (2)'!$E$22-'graph (2)'!$E$32,B591&lt;'graph (2)'!$E$22+'graph (2)'!$E$32),0.25,0)))</f>
        <v>#REF!</v>
      </c>
    </row>
    <row r="592" customFormat="false" ht="12.75" hidden="false" customHeight="false" outlineLevel="0" collapsed="false">
      <c r="B592" s="735" t="e">
        <f aca="false">IF('graph (2)'!$E$2=0,"",B591+'graph (2)'!$E$32)</f>
        <v>#REF!</v>
      </c>
      <c r="C592" s="805" t="e">
        <f aca="false">IF('graph (2)'!$E$2=0,20,IF(SUM(K592+L592=0),NA(),0.25))</f>
        <v>#REF!</v>
      </c>
      <c r="D592" s="321" t="e">
        <f aca="false">IF('graph (2)'!$E$2=0,20,IF(AND(B592&lt;'graph (2)'!$E$10+'graph (2)'!$E$32,B592&gt;'graph (2)'!$E$10-'graph (2)'!$E$32),0.25,NA()))</f>
        <v>#REF!</v>
      </c>
      <c r="K592" s="806" t="e">
        <f aca="false">IF('graph (2)'!$E$20=0,0,IF('graph (2)'!$E$2=0,20,IF(AND(B592&lt;'graph (2)'!$E$20+'graph (2)'!$E$32,B592&gt;'graph (2)'!$E$20-'graph (2)'!$E$32),0.25,0)))</f>
        <v>#REF!</v>
      </c>
      <c r="L592" s="806" t="e">
        <f aca="false">IF('graph (2)'!$E$22=0,0,IF('graph (2)'!$E$2=0,20,IF(AND(B592&gt;'graph (2)'!$E$22-'graph (2)'!$E$32,B592&lt;'graph (2)'!$E$22+'graph (2)'!$E$32),0.25,0)))</f>
        <v>#REF!</v>
      </c>
    </row>
    <row r="593" customFormat="false" ht="12.75" hidden="false" customHeight="false" outlineLevel="0" collapsed="false">
      <c r="B593" s="735" t="e">
        <f aca="false">IF('graph (2)'!$E$2=0,"",B592+'graph (2)'!$E$32)</f>
        <v>#REF!</v>
      </c>
      <c r="C593" s="805" t="e">
        <f aca="false">IF('graph (2)'!$E$2=0,20,IF(SUM(K593+L593=0),NA(),0.25))</f>
        <v>#REF!</v>
      </c>
      <c r="D593" s="321" t="e">
        <f aca="false">IF('graph (2)'!$E$2=0,20,IF(AND(B593&lt;'graph (2)'!$E$10+'graph (2)'!$E$32,B593&gt;'graph (2)'!$E$10-'graph (2)'!$E$32),0.25,NA()))</f>
        <v>#REF!</v>
      </c>
      <c r="K593" s="806" t="e">
        <f aca="false">IF('graph (2)'!$E$20=0,0,IF('graph (2)'!$E$2=0,20,IF(AND(B593&lt;'graph (2)'!$E$20+'graph (2)'!$E$32,B593&gt;'graph (2)'!$E$20-'graph (2)'!$E$32),0.25,0)))</f>
        <v>#REF!</v>
      </c>
      <c r="L593" s="806" t="e">
        <f aca="false">IF('graph (2)'!$E$22=0,0,IF('graph (2)'!$E$2=0,20,IF(AND(B593&gt;'graph (2)'!$E$22-'graph (2)'!$E$32,B593&lt;'graph (2)'!$E$22+'graph (2)'!$E$32),0.25,0)))</f>
        <v>#REF!</v>
      </c>
    </row>
    <row r="594" customFormat="false" ht="12.75" hidden="false" customHeight="false" outlineLevel="0" collapsed="false">
      <c r="B594" s="735" t="e">
        <f aca="false">IF('graph (2)'!$E$2=0,"",B593+'graph (2)'!$E$32)</f>
        <v>#REF!</v>
      </c>
      <c r="C594" s="805" t="e">
        <f aca="false">IF('graph (2)'!$E$2=0,20,IF(SUM(K594+L594=0),NA(),0.25))</f>
        <v>#REF!</v>
      </c>
      <c r="D594" s="321" t="e">
        <f aca="false">IF('graph (2)'!$E$2=0,20,IF(AND(B594&lt;'graph (2)'!$E$10+'graph (2)'!$E$32,B594&gt;'graph (2)'!$E$10-'graph (2)'!$E$32),0.25,NA()))</f>
        <v>#REF!</v>
      </c>
      <c r="K594" s="806" t="e">
        <f aca="false">IF('graph (2)'!$E$20=0,0,IF('graph (2)'!$E$2=0,20,IF(AND(B594&lt;'graph (2)'!$E$20+'graph (2)'!$E$32,B594&gt;'graph (2)'!$E$20-'graph (2)'!$E$32),0.25,0)))</f>
        <v>#REF!</v>
      </c>
      <c r="L594" s="806" t="e">
        <f aca="false">IF('graph (2)'!$E$22=0,0,IF('graph (2)'!$E$2=0,20,IF(AND(B594&gt;'graph (2)'!$E$22-'graph (2)'!$E$32,B594&lt;'graph (2)'!$E$22+'graph (2)'!$E$32),0.25,0)))</f>
        <v>#REF!</v>
      </c>
    </row>
    <row r="595" customFormat="false" ht="12.75" hidden="false" customHeight="false" outlineLevel="0" collapsed="false">
      <c r="B595" s="735" t="e">
        <f aca="false">IF('graph (2)'!$E$2=0,"",B594+'graph (2)'!$E$32)</f>
        <v>#REF!</v>
      </c>
      <c r="C595" s="805" t="e">
        <f aca="false">IF('graph (2)'!$E$2=0,20,IF(SUM(K595+L595=0),NA(),0.25))</f>
        <v>#REF!</v>
      </c>
      <c r="D595" s="321" t="e">
        <f aca="false">IF('graph (2)'!$E$2=0,20,IF(AND(B595&lt;'graph (2)'!$E$10+'graph (2)'!$E$32,B595&gt;'graph (2)'!$E$10-'graph (2)'!$E$32),0.25,NA()))</f>
        <v>#REF!</v>
      </c>
      <c r="K595" s="806" t="e">
        <f aca="false">IF('graph (2)'!$E$20=0,0,IF('graph (2)'!$E$2=0,20,IF(AND(B595&lt;'graph (2)'!$E$20+'graph (2)'!$E$32,B595&gt;'graph (2)'!$E$20-'graph (2)'!$E$32),0.25,0)))</f>
        <v>#REF!</v>
      </c>
      <c r="L595" s="806" t="e">
        <f aca="false">IF('graph (2)'!$E$22=0,0,IF('graph (2)'!$E$2=0,20,IF(AND(B595&gt;'graph (2)'!$E$22-'graph (2)'!$E$32,B595&lt;'graph (2)'!$E$22+'graph (2)'!$E$32),0.25,0)))</f>
        <v>#REF!</v>
      </c>
    </row>
    <row r="596" customFormat="false" ht="12.75" hidden="false" customHeight="false" outlineLevel="0" collapsed="false">
      <c r="B596" s="735" t="e">
        <f aca="false">IF('graph (2)'!$E$2=0,"",B595+'graph (2)'!$E$32)</f>
        <v>#REF!</v>
      </c>
      <c r="C596" s="805" t="e">
        <f aca="false">IF('graph (2)'!$E$2=0,20,IF(SUM(K596+L596=0),NA(),0.25))</f>
        <v>#REF!</v>
      </c>
      <c r="D596" s="321" t="e">
        <f aca="false">IF('graph (2)'!$E$2=0,20,IF(AND(B596&lt;'graph (2)'!$E$10+'graph (2)'!$E$32,B596&gt;'graph (2)'!$E$10-'graph (2)'!$E$32),0.25,NA()))</f>
        <v>#REF!</v>
      </c>
      <c r="K596" s="806" t="e">
        <f aca="false">IF('graph (2)'!$E$20=0,0,IF('graph (2)'!$E$2=0,20,IF(AND(B596&lt;'graph (2)'!$E$20+'graph (2)'!$E$32,B596&gt;'graph (2)'!$E$20-'graph (2)'!$E$32),0.25,0)))</f>
        <v>#REF!</v>
      </c>
      <c r="L596" s="806" t="e">
        <f aca="false">IF('graph (2)'!$E$22=0,0,IF('graph (2)'!$E$2=0,20,IF(AND(B596&gt;'graph (2)'!$E$22-'graph (2)'!$E$32,B596&lt;'graph (2)'!$E$22+'graph (2)'!$E$32),0.25,0)))</f>
        <v>#REF!</v>
      </c>
    </row>
    <row r="597" customFormat="false" ht="12.75" hidden="false" customHeight="false" outlineLevel="0" collapsed="false">
      <c r="B597" s="735" t="e">
        <f aca="false">IF('graph (2)'!$E$2=0,"",B596+'graph (2)'!$E$32)</f>
        <v>#REF!</v>
      </c>
      <c r="C597" s="805" t="e">
        <f aca="false">IF('graph (2)'!$E$2=0,20,IF(SUM(K597+L597=0),NA(),0.25))</f>
        <v>#REF!</v>
      </c>
      <c r="D597" s="321" t="e">
        <f aca="false">IF('graph (2)'!$E$2=0,20,IF(AND(B597&lt;'graph (2)'!$E$10+'graph (2)'!$E$32,B597&gt;'graph (2)'!$E$10-'graph (2)'!$E$32),0.25,NA()))</f>
        <v>#REF!</v>
      </c>
      <c r="K597" s="806" t="e">
        <f aca="false">IF('graph (2)'!$E$20=0,0,IF('graph (2)'!$E$2=0,20,IF(AND(B597&lt;'graph (2)'!$E$20+'graph (2)'!$E$32,B597&gt;'graph (2)'!$E$20-'graph (2)'!$E$32),0.25,0)))</f>
        <v>#REF!</v>
      </c>
      <c r="L597" s="806" t="e">
        <f aca="false">IF('graph (2)'!$E$22=0,0,IF('graph (2)'!$E$2=0,20,IF(AND(B597&gt;'graph (2)'!$E$22-'graph (2)'!$E$32,B597&lt;'graph (2)'!$E$22+'graph (2)'!$E$32),0.25,0)))</f>
        <v>#REF!</v>
      </c>
    </row>
    <row r="598" customFormat="false" ht="12.75" hidden="false" customHeight="false" outlineLevel="0" collapsed="false">
      <c r="B598" s="735" t="e">
        <f aca="false">IF('graph (2)'!$E$2=0,"",B597+'graph (2)'!$E$32)</f>
        <v>#REF!</v>
      </c>
      <c r="C598" s="805" t="e">
        <f aca="false">IF('graph (2)'!$E$2=0,20,IF(SUM(K598+L598=0),NA(),0.25))</f>
        <v>#REF!</v>
      </c>
      <c r="D598" s="321" t="e">
        <f aca="false">IF('graph (2)'!$E$2=0,20,IF(AND(B598&lt;'graph (2)'!$E$10+'graph (2)'!$E$32,B598&gt;'graph (2)'!$E$10-'graph (2)'!$E$32),0.25,NA()))</f>
        <v>#REF!</v>
      </c>
      <c r="K598" s="806" t="e">
        <f aca="false">IF('graph (2)'!$E$20=0,0,IF('graph (2)'!$E$2=0,20,IF(AND(B598&lt;'graph (2)'!$E$20+'graph (2)'!$E$32,B598&gt;'graph (2)'!$E$20-'graph (2)'!$E$32),0.25,0)))</f>
        <v>#REF!</v>
      </c>
      <c r="L598" s="806" t="e">
        <f aca="false">IF('graph (2)'!$E$22=0,0,IF('graph (2)'!$E$2=0,20,IF(AND(B598&gt;'graph (2)'!$E$22-'graph (2)'!$E$32,B598&lt;'graph (2)'!$E$22+'graph (2)'!$E$32),0.25,0)))</f>
        <v>#REF!</v>
      </c>
    </row>
    <row r="599" customFormat="false" ht="12.75" hidden="false" customHeight="false" outlineLevel="0" collapsed="false">
      <c r="B599" s="735" t="e">
        <f aca="false">IF('graph (2)'!$E$2=0,"",B598+'graph (2)'!$E$32)</f>
        <v>#REF!</v>
      </c>
      <c r="C599" s="805" t="e">
        <f aca="false">IF('graph (2)'!$E$2=0,20,IF(SUM(K599+L599=0),NA(),0.25))</f>
        <v>#REF!</v>
      </c>
      <c r="D599" s="321" t="e">
        <f aca="false">IF('graph (2)'!$E$2=0,20,IF(AND(B599&lt;'graph (2)'!$E$10+'graph (2)'!$E$32,B599&gt;'graph (2)'!$E$10-'graph (2)'!$E$32),0.25,NA()))</f>
        <v>#REF!</v>
      </c>
      <c r="K599" s="806" t="e">
        <f aca="false">IF('graph (2)'!$E$20=0,0,IF('graph (2)'!$E$2=0,20,IF(AND(B599&lt;'graph (2)'!$E$20+'graph (2)'!$E$32,B599&gt;'graph (2)'!$E$20-'graph (2)'!$E$32),0.25,0)))</f>
        <v>#REF!</v>
      </c>
      <c r="L599" s="806" t="e">
        <f aca="false">IF('graph (2)'!$E$22=0,0,IF('graph (2)'!$E$2=0,20,IF(AND(B599&gt;'graph (2)'!$E$22-'graph (2)'!$E$32,B599&lt;'graph (2)'!$E$22+'graph (2)'!$E$32),0.25,0)))</f>
        <v>#REF!</v>
      </c>
    </row>
    <row r="600" customFormat="false" ht="12.75" hidden="false" customHeight="false" outlineLevel="0" collapsed="false">
      <c r="B600" s="735" t="e">
        <f aca="false">IF('graph (2)'!$E$2=0,"",B599+'graph (2)'!$E$32)</f>
        <v>#REF!</v>
      </c>
      <c r="C600" s="805" t="e">
        <f aca="false">IF('graph (2)'!$E$2=0,20,IF(SUM(K600+L600=0),NA(),0.25))</f>
        <v>#REF!</v>
      </c>
      <c r="D600" s="321" t="e">
        <f aca="false">IF('graph (2)'!$E$2=0,20,IF(AND(B600&lt;'graph (2)'!$E$10+'graph (2)'!$E$32,B600&gt;'graph (2)'!$E$10-'graph (2)'!$E$32),0.25,NA()))</f>
        <v>#REF!</v>
      </c>
      <c r="K600" s="806" t="e">
        <f aca="false">IF('graph (2)'!$E$20=0,0,IF('graph (2)'!$E$2=0,20,IF(AND(B600&lt;'graph (2)'!$E$20+'graph (2)'!$E$32,B600&gt;'graph (2)'!$E$20-'graph (2)'!$E$32),0.25,0)))</f>
        <v>#REF!</v>
      </c>
      <c r="L600" s="806" t="e">
        <f aca="false">IF('graph (2)'!$E$22=0,0,IF('graph (2)'!$E$2=0,20,IF(AND(B600&gt;'graph (2)'!$E$22-'graph (2)'!$E$32,B600&lt;'graph (2)'!$E$22+'graph (2)'!$E$32),0.25,0)))</f>
        <v>#REF!</v>
      </c>
    </row>
    <row r="601" customFormat="false" ht="12.75" hidden="false" customHeight="false" outlineLevel="0" collapsed="false">
      <c r="B601" s="735" t="e">
        <f aca="false">IF('graph (2)'!$E$2=0,"",B600+'graph (2)'!$E$32)</f>
        <v>#REF!</v>
      </c>
      <c r="C601" s="805" t="e">
        <f aca="false">IF('graph (2)'!$E$2=0,20,IF(SUM(K601+L601=0),NA(),0.25))</f>
        <v>#REF!</v>
      </c>
      <c r="D601" s="321" t="e">
        <f aca="false">IF('graph (2)'!$E$2=0,20,IF(AND(B601&lt;'graph (2)'!$E$10+'graph (2)'!$E$32,B601&gt;'graph (2)'!$E$10-'graph (2)'!$E$32),0.25,NA()))</f>
        <v>#REF!</v>
      </c>
      <c r="K601" s="806" t="e">
        <f aca="false">IF('graph (2)'!$E$20=0,0,IF('graph (2)'!$E$2=0,20,IF(AND(B601&lt;'graph (2)'!$E$20+'graph (2)'!$E$32,B601&gt;'graph (2)'!$E$20-'graph (2)'!$E$32),0.25,0)))</f>
        <v>#REF!</v>
      </c>
      <c r="L601" s="806" t="e">
        <f aca="false">IF('graph (2)'!$E$22=0,0,IF('graph (2)'!$E$2=0,20,IF(AND(B601&gt;'graph (2)'!$E$22-'graph (2)'!$E$32,B601&lt;'graph (2)'!$E$22+'graph (2)'!$E$32),0.25,0)))</f>
        <v>#REF!</v>
      </c>
    </row>
    <row r="602" customFormat="false" ht="12.75" hidden="false" customHeight="false" outlineLevel="0" collapsed="false">
      <c r="B602" s="735" t="e">
        <f aca="false">IF('graph (2)'!$E$2=0,"",B601+'graph (2)'!$E$32)</f>
        <v>#REF!</v>
      </c>
      <c r="C602" s="805" t="e">
        <f aca="false">IF('graph (2)'!$E$2=0,20,IF(SUM(K602+L602=0),NA(),0.25))</f>
        <v>#REF!</v>
      </c>
      <c r="D602" s="321" t="e">
        <f aca="false">IF('graph (2)'!$E$2=0,20,IF(AND(B602&lt;'graph (2)'!$E$10+'graph (2)'!$E$32,B602&gt;'graph (2)'!$E$10-'graph (2)'!$E$32),0.25,NA()))</f>
        <v>#REF!</v>
      </c>
      <c r="K602" s="806" t="e">
        <f aca="false">IF('graph (2)'!$E$20=0,0,IF('graph (2)'!$E$2=0,20,IF(AND(B602&lt;'graph (2)'!$E$20+'graph (2)'!$E$32,B602&gt;'graph (2)'!$E$20-'graph (2)'!$E$32),0.25,0)))</f>
        <v>#REF!</v>
      </c>
      <c r="L602" s="806" t="e">
        <f aca="false">IF('graph (2)'!$E$22=0,0,IF('graph (2)'!$E$2=0,20,IF(AND(B602&gt;'graph (2)'!$E$22-'graph (2)'!$E$32,B602&lt;'graph (2)'!$E$22+'graph (2)'!$E$32),0.25,0)))</f>
        <v>#REF!</v>
      </c>
    </row>
    <row r="603" customFormat="false" ht="12.75" hidden="false" customHeight="false" outlineLevel="0" collapsed="false">
      <c r="B603" s="735" t="e">
        <f aca="false">IF('graph (2)'!$E$2=0,"",B602+'graph (2)'!$E$32)</f>
        <v>#REF!</v>
      </c>
      <c r="C603" s="805" t="e">
        <f aca="false">IF('graph (2)'!$E$2=0,20,IF(SUM(K603+L603=0),NA(),0.25))</f>
        <v>#REF!</v>
      </c>
      <c r="D603" s="321" t="e">
        <f aca="false">IF('graph (2)'!$E$2=0,20,IF(AND(B603&lt;'graph (2)'!$E$10+'graph (2)'!$E$32,B603&gt;'graph (2)'!$E$10-'graph (2)'!$E$32),0.25,NA()))</f>
        <v>#REF!</v>
      </c>
      <c r="K603" s="806" t="e">
        <f aca="false">IF('graph (2)'!$E$20=0,0,IF('graph (2)'!$E$2=0,20,IF(AND(B603&lt;'graph (2)'!$E$20+'graph (2)'!$E$32,B603&gt;'graph (2)'!$E$20-'graph (2)'!$E$32),0.25,0)))</f>
        <v>#REF!</v>
      </c>
      <c r="L603" s="806" t="e">
        <f aca="false">IF('graph (2)'!$E$22=0,0,IF('graph (2)'!$E$2=0,20,IF(AND(B603&gt;'graph (2)'!$E$22-'graph (2)'!$E$32,B603&lt;'graph (2)'!$E$22+'graph (2)'!$E$32),0.25,0)))</f>
        <v>#REF!</v>
      </c>
    </row>
    <row r="604" customFormat="false" ht="12.75" hidden="false" customHeight="false" outlineLevel="0" collapsed="false">
      <c r="B604" s="735" t="e">
        <f aca="false">IF('graph (2)'!$E$2=0,"",B603+'graph (2)'!$E$32)</f>
        <v>#REF!</v>
      </c>
      <c r="C604" s="805" t="e">
        <f aca="false">IF('graph (2)'!$E$2=0,20,IF(SUM(K604+L604=0),NA(),0.25))</f>
        <v>#REF!</v>
      </c>
      <c r="D604" s="321" t="e">
        <f aca="false">IF('graph (2)'!$E$2=0,20,IF(AND(B604&lt;'graph (2)'!$E$10+'graph (2)'!$E$32,B604&gt;'graph (2)'!$E$10-'graph (2)'!$E$32),0.25,NA()))</f>
        <v>#REF!</v>
      </c>
      <c r="K604" s="806" t="e">
        <f aca="false">IF('graph (2)'!$E$20=0,0,IF('graph (2)'!$E$2=0,20,IF(AND(B604&lt;'graph (2)'!$E$20+'graph (2)'!$E$32,B604&gt;'graph (2)'!$E$20-'graph (2)'!$E$32),0.25,0)))</f>
        <v>#REF!</v>
      </c>
      <c r="L604" s="806" t="e">
        <f aca="false">IF('graph (2)'!$E$22=0,0,IF('graph (2)'!$E$2=0,20,IF(AND(B604&gt;'graph (2)'!$E$22-'graph (2)'!$E$32,B604&lt;'graph (2)'!$E$22+'graph (2)'!$E$32),0.25,0)))</f>
        <v>#REF!</v>
      </c>
    </row>
    <row r="605" customFormat="false" ht="12.75" hidden="false" customHeight="false" outlineLevel="0" collapsed="false">
      <c r="B605" s="735" t="e">
        <f aca="false">IF('graph (2)'!$E$2=0,"",B604+'graph (2)'!$E$32)</f>
        <v>#REF!</v>
      </c>
      <c r="C605" s="805" t="e">
        <f aca="false">IF('graph (2)'!$E$2=0,20,IF(SUM(K605+L605=0),NA(),0.25))</f>
        <v>#REF!</v>
      </c>
      <c r="D605" s="321" t="e">
        <f aca="false">IF('graph (2)'!$E$2=0,20,IF(AND(B605&lt;'graph (2)'!$E$10+'graph (2)'!$E$32,B605&gt;'graph (2)'!$E$10-'graph (2)'!$E$32),0.25,NA()))</f>
        <v>#REF!</v>
      </c>
      <c r="K605" s="806" t="e">
        <f aca="false">IF('graph (2)'!$E$20=0,0,IF('graph (2)'!$E$2=0,20,IF(AND(B605&lt;'graph (2)'!$E$20+'graph (2)'!$E$32,B605&gt;'graph (2)'!$E$20-'graph (2)'!$E$32),0.25,0)))</f>
        <v>#REF!</v>
      </c>
      <c r="L605" s="806" t="e">
        <f aca="false">IF('graph (2)'!$E$22=0,0,IF('graph (2)'!$E$2=0,20,IF(AND(B605&gt;'graph (2)'!$E$22-'graph (2)'!$E$32,B605&lt;'graph (2)'!$E$22+'graph (2)'!$E$32),0.25,0)))</f>
        <v>#REF!</v>
      </c>
    </row>
    <row r="606" customFormat="false" ht="12.75" hidden="false" customHeight="false" outlineLevel="0" collapsed="false">
      <c r="B606" s="735" t="e">
        <f aca="false">IF('graph (2)'!$E$2=0,"",B605+'graph (2)'!$E$32)</f>
        <v>#REF!</v>
      </c>
      <c r="C606" s="805" t="e">
        <f aca="false">IF('graph (2)'!$E$2=0,20,IF(SUM(K606+L606=0),NA(),0.25))</f>
        <v>#REF!</v>
      </c>
      <c r="D606" s="321" t="e">
        <f aca="false">IF('graph (2)'!$E$2=0,20,IF(AND(B606&lt;'graph (2)'!$E$10+'graph (2)'!$E$32,B606&gt;'graph (2)'!$E$10-'graph (2)'!$E$32),0.25,NA()))</f>
        <v>#REF!</v>
      </c>
      <c r="K606" s="806" t="e">
        <f aca="false">IF('graph (2)'!$E$20=0,0,IF('graph (2)'!$E$2=0,20,IF(AND(B606&lt;'graph (2)'!$E$20+'graph (2)'!$E$32,B606&gt;'graph (2)'!$E$20-'graph (2)'!$E$32),0.25,0)))</f>
        <v>#REF!</v>
      </c>
      <c r="L606" s="806" t="e">
        <f aca="false">IF('graph (2)'!$E$22=0,0,IF('graph (2)'!$E$2=0,20,IF(AND(B606&gt;'graph (2)'!$E$22-'graph (2)'!$E$32,B606&lt;'graph (2)'!$E$22+'graph (2)'!$E$32),0.25,0)))</f>
        <v>#REF!</v>
      </c>
    </row>
    <row r="607" customFormat="false" ht="12.75" hidden="false" customHeight="false" outlineLevel="0" collapsed="false">
      <c r="B607" s="735" t="e">
        <f aca="false">IF('graph (2)'!$E$2=0,"",B606+'graph (2)'!$E$32)</f>
        <v>#REF!</v>
      </c>
      <c r="C607" s="805" t="e">
        <f aca="false">IF('graph (2)'!$E$2=0,20,IF(SUM(K607+L607=0),NA(),0.25))</f>
        <v>#REF!</v>
      </c>
      <c r="D607" s="321" t="e">
        <f aca="false">IF('graph (2)'!$E$2=0,20,IF(AND(B607&lt;'graph (2)'!$E$10+'graph (2)'!$E$32,B607&gt;'graph (2)'!$E$10-'graph (2)'!$E$32),0.25,NA()))</f>
        <v>#REF!</v>
      </c>
      <c r="K607" s="806" t="e">
        <f aca="false">IF('graph (2)'!$E$20=0,0,IF('graph (2)'!$E$2=0,20,IF(AND(B607&lt;'graph (2)'!$E$20+'graph (2)'!$E$32,B607&gt;'graph (2)'!$E$20-'graph (2)'!$E$32),0.25,0)))</f>
        <v>#REF!</v>
      </c>
      <c r="L607" s="806" t="e">
        <f aca="false">IF('graph (2)'!$E$22=0,0,IF('graph (2)'!$E$2=0,20,IF(AND(B607&gt;'graph (2)'!$E$22-'graph (2)'!$E$32,B607&lt;'graph (2)'!$E$22+'graph (2)'!$E$32),0.25,0)))</f>
        <v>#REF!</v>
      </c>
    </row>
    <row r="608" customFormat="false" ht="12.75" hidden="false" customHeight="false" outlineLevel="0" collapsed="false">
      <c r="B608" s="735" t="e">
        <f aca="false">IF('graph (2)'!$E$2=0,"",B607+'graph (2)'!$E$32)</f>
        <v>#REF!</v>
      </c>
      <c r="C608" s="805" t="e">
        <f aca="false">IF('graph (2)'!$E$2=0,20,IF(SUM(K608+L608=0),NA(),0.25))</f>
        <v>#REF!</v>
      </c>
      <c r="D608" s="321" t="e">
        <f aca="false">IF('graph (2)'!$E$2=0,20,IF(AND(B608&lt;'graph (2)'!$E$10+'graph (2)'!$E$32,B608&gt;'graph (2)'!$E$10-'graph (2)'!$E$32),0.25,NA()))</f>
        <v>#REF!</v>
      </c>
      <c r="K608" s="806" t="e">
        <f aca="false">IF('graph (2)'!$E$20=0,0,IF('graph (2)'!$E$2=0,20,IF(AND(B608&lt;'graph (2)'!$E$20+'graph (2)'!$E$32,B608&gt;'graph (2)'!$E$20-'graph (2)'!$E$32),0.25,0)))</f>
        <v>#REF!</v>
      </c>
      <c r="L608" s="806" t="e">
        <f aca="false">IF('graph (2)'!$E$22=0,0,IF('graph (2)'!$E$2=0,20,IF(AND(B608&gt;'graph (2)'!$E$22-'graph (2)'!$E$32,B608&lt;'graph (2)'!$E$22+'graph (2)'!$E$32),0.25,0)))</f>
        <v>#REF!</v>
      </c>
    </row>
    <row r="609" customFormat="false" ht="12.75" hidden="false" customHeight="false" outlineLevel="0" collapsed="false">
      <c r="B609" s="735" t="e">
        <f aca="false">IF('graph (2)'!$E$2=0,"",B608+'graph (2)'!$E$32)</f>
        <v>#REF!</v>
      </c>
      <c r="C609" s="805" t="e">
        <f aca="false">IF('graph (2)'!$E$2=0,20,IF(SUM(K609+L609=0),NA(),0.25))</f>
        <v>#REF!</v>
      </c>
      <c r="D609" s="321" t="e">
        <f aca="false">IF('graph (2)'!$E$2=0,20,IF(AND(B609&lt;'graph (2)'!$E$10+'graph (2)'!$E$32,B609&gt;'graph (2)'!$E$10-'graph (2)'!$E$32),0.25,NA()))</f>
        <v>#REF!</v>
      </c>
      <c r="K609" s="806" t="e">
        <f aca="false">IF('graph (2)'!$E$20=0,0,IF('graph (2)'!$E$2=0,20,IF(AND(B609&lt;'graph (2)'!$E$20+'graph (2)'!$E$32,B609&gt;'graph (2)'!$E$20-'graph (2)'!$E$32),0.25,0)))</f>
        <v>#REF!</v>
      </c>
      <c r="L609" s="806" t="e">
        <f aca="false">IF('graph (2)'!$E$22=0,0,IF('graph (2)'!$E$2=0,20,IF(AND(B609&gt;'graph (2)'!$E$22-'graph (2)'!$E$32,B609&lt;'graph (2)'!$E$22+'graph (2)'!$E$32),0.25,0)))</f>
        <v>#REF!</v>
      </c>
    </row>
    <row r="610" customFormat="false" ht="12.75" hidden="false" customHeight="false" outlineLevel="0" collapsed="false">
      <c r="B610" s="735" t="e">
        <f aca="false">IF('graph (2)'!$E$2=0,"",B609+'graph (2)'!$E$32)</f>
        <v>#REF!</v>
      </c>
      <c r="C610" s="805" t="e">
        <f aca="false">IF('graph (2)'!$E$2=0,20,IF(SUM(K610+L610=0),NA(),0.25))</f>
        <v>#REF!</v>
      </c>
      <c r="D610" s="321" t="e">
        <f aca="false">IF('graph (2)'!$E$2=0,20,IF(AND(B610&lt;'graph (2)'!$E$10+'graph (2)'!$E$32,B610&gt;'graph (2)'!$E$10-'graph (2)'!$E$32),0.25,NA()))</f>
        <v>#REF!</v>
      </c>
      <c r="K610" s="806" t="e">
        <f aca="false">IF('graph (2)'!$E$20=0,0,IF('graph (2)'!$E$2=0,20,IF(AND(B610&lt;'graph (2)'!$E$20+'graph (2)'!$E$32,B610&gt;'graph (2)'!$E$20-'graph (2)'!$E$32),0.25,0)))</f>
        <v>#REF!</v>
      </c>
      <c r="L610" s="806" t="e">
        <f aca="false">IF('graph (2)'!$E$22=0,0,IF('graph (2)'!$E$2=0,20,IF(AND(B610&gt;'graph (2)'!$E$22-'graph (2)'!$E$32,B610&lt;'graph (2)'!$E$22+'graph (2)'!$E$32),0.25,0)))</f>
        <v>#REF!</v>
      </c>
    </row>
    <row r="611" customFormat="false" ht="12.75" hidden="false" customHeight="false" outlineLevel="0" collapsed="false">
      <c r="B611" s="735" t="e">
        <f aca="false">IF('graph (2)'!$E$2=0,"",B610+'graph (2)'!$E$32)</f>
        <v>#REF!</v>
      </c>
      <c r="C611" s="805" t="e">
        <f aca="false">IF('graph (2)'!$E$2=0,20,IF(SUM(K611+L611=0),NA(),0.25))</f>
        <v>#REF!</v>
      </c>
      <c r="D611" s="321" t="e">
        <f aca="false">IF('graph (2)'!$E$2=0,20,IF(AND(B611&lt;'graph (2)'!$E$10+'graph (2)'!$E$32,B611&gt;'graph (2)'!$E$10-'graph (2)'!$E$32),0.25,NA()))</f>
        <v>#REF!</v>
      </c>
      <c r="K611" s="806" t="e">
        <f aca="false">IF('graph (2)'!$E$20=0,0,IF('graph (2)'!$E$2=0,20,IF(AND(B611&lt;'graph (2)'!$E$20+'graph (2)'!$E$32,B611&gt;'graph (2)'!$E$20-'graph (2)'!$E$32),0.25,0)))</f>
        <v>#REF!</v>
      </c>
      <c r="L611" s="806" t="e">
        <f aca="false">IF('graph (2)'!$E$22=0,0,IF('graph (2)'!$E$2=0,20,IF(AND(B611&gt;'graph (2)'!$E$22-'graph (2)'!$E$32,B611&lt;'graph (2)'!$E$22+'graph (2)'!$E$32),0.25,0)))</f>
        <v>#REF!</v>
      </c>
    </row>
    <row r="612" customFormat="false" ht="12.75" hidden="false" customHeight="false" outlineLevel="0" collapsed="false">
      <c r="B612" s="735" t="e">
        <f aca="false">IF('graph (2)'!$E$2=0,"",B611+'graph (2)'!$E$32)</f>
        <v>#REF!</v>
      </c>
      <c r="C612" s="805" t="e">
        <f aca="false">IF('graph (2)'!$E$2=0,20,IF(SUM(K612+L612=0),NA(),0.25))</f>
        <v>#REF!</v>
      </c>
      <c r="D612" s="321" t="e">
        <f aca="false">IF('graph (2)'!$E$2=0,20,IF(AND(B612&lt;'graph (2)'!$E$10+'graph (2)'!$E$32,B612&gt;'graph (2)'!$E$10-'graph (2)'!$E$32),0.25,NA()))</f>
        <v>#REF!</v>
      </c>
      <c r="K612" s="806" t="e">
        <f aca="false">IF('graph (2)'!$E$20=0,0,IF('graph (2)'!$E$2=0,20,IF(AND(B612&lt;'graph (2)'!$E$20+'graph (2)'!$E$32,B612&gt;'graph (2)'!$E$20-'graph (2)'!$E$32),0.25,0)))</f>
        <v>#REF!</v>
      </c>
      <c r="L612" s="806" t="e">
        <f aca="false">IF('graph (2)'!$E$22=0,0,IF('graph (2)'!$E$2=0,20,IF(AND(B612&gt;'graph (2)'!$E$22-'graph (2)'!$E$32,B612&lt;'graph (2)'!$E$22+'graph (2)'!$E$32),0.25,0)))</f>
        <v>#REF!</v>
      </c>
    </row>
    <row r="613" customFormat="false" ht="12.75" hidden="false" customHeight="false" outlineLevel="0" collapsed="false">
      <c r="B613" s="735" t="e">
        <f aca="false">IF('graph (2)'!$E$2=0,"",B612+'graph (2)'!$E$32)</f>
        <v>#REF!</v>
      </c>
      <c r="C613" s="805" t="e">
        <f aca="false">IF('graph (2)'!$E$2=0,20,IF(SUM(K613+L613=0),NA(),0.25))</f>
        <v>#REF!</v>
      </c>
      <c r="D613" s="321" t="e">
        <f aca="false">IF('graph (2)'!$E$2=0,20,IF(AND(B613&lt;'graph (2)'!$E$10+'graph (2)'!$E$32,B613&gt;'graph (2)'!$E$10-'graph (2)'!$E$32),0.25,NA()))</f>
        <v>#REF!</v>
      </c>
      <c r="K613" s="806" t="e">
        <f aca="false">IF('graph (2)'!$E$20=0,0,IF('graph (2)'!$E$2=0,20,IF(AND(B613&lt;'graph (2)'!$E$20+'graph (2)'!$E$32,B613&gt;'graph (2)'!$E$20-'graph (2)'!$E$32),0.25,0)))</f>
        <v>#REF!</v>
      </c>
      <c r="L613" s="806" t="e">
        <f aca="false">IF('graph (2)'!$E$22=0,0,IF('graph (2)'!$E$2=0,20,IF(AND(B613&gt;'graph (2)'!$E$22-'graph (2)'!$E$32,B613&lt;'graph (2)'!$E$22+'graph (2)'!$E$32),0.25,0)))</f>
        <v>#REF!</v>
      </c>
    </row>
    <row r="614" customFormat="false" ht="12.75" hidden="false" customHeight="false" outlineLevel="0" collapsed="false">
      <c r="B614" s="735" t="e">
        <f aca="false">IF('graph (2)'!$E$2=0,"",B613+'graph (2)'!$E$32)</f>
        <v>#REF!</v>
      </c>
      <c r="C614" s="805" t="e">
        <f aca="false">IF('graph (2)'!$E$2=0,20,IF(SUM(K614+L614=0),NA(),0.25))</f>
        <v>#REF!</v>
      </c>
      <c r="D614" s="321" t="e">
        <f aca="false">IF('graph (2)'!$E$2=0,20,IF(AND(B614&lt;'graph (2)'!$E$10+'graph (2)'!$E$32,B614&gt;'graph (2)'!$E$10-'graph (2)'!$E$32),0.25,NA()))</f>
        <v>#REF!</v>
      </c>
      <c r="K614" s="806" t="e">
        <f aca="false">IF('graph (2)'!$E$20=0,0,IF('graph (2)'!$E$2=0,20,IF(AND(B614&lt;'graph (2)'!$E$20+'graph (2)'!$E$32,B614&gt;'graph (2)'!$E$20-'graph (2)'!$E$32),0.25,0)))</f>
        <v>#REF!</v>
      </c>
      <c r="L614" s="806" t="e">
        <f aca="false">IF('graph (2)'!$E$22=0,0,IF('graph (2)'!$E$2=0,20,IF(AND(B614&gt;'graph (2)'!$E$22-'graph (2)'!$E$32,B614&lt;'graph (2)'!$E$22+'graph (2)'!$E$32),0.25,0)))</f>
        <v>#REF!</v>
      </c>
    </row>
    <row r="615" customFormat="false" ht="12.75" hidden="false" customHeight="false" outlineLevel="0" collapsed="false">
      <c r="B615" s="735" t="e">
        <f aca="false">IF('graph (2)'!$E$2=0,"",B614+'graph (2)'!$E$32)</f>
        <v>#REF!</v>
      </c>
      <c r="C615" s="805" t="e">
        <f aca="false">IF('graph (2)'!$E$2=0,20,IF(SUM(K615+L615=0),NA(),0.25))</f>
        <v>#REF!</v>
      </c>
      <c r="D615" s="321" t="e">
        <f aca="false">IF('graph (2)'!$E$2=0,20,IF(AND(B615&lt;'graph (2)'!$E$10+'graph (2)'!$E$32,B615&gt;'graph (2)'!$E$10-'graph (2)'!$E$32),0.25,NA()))</f>
        <v>#REF!</v>
      </c>
      <c r="K615" s="806" t="e">
        <f aca="false">IF('graph (2)'!$E$20=0,0,IF('graph (2)'!$E$2=0,20,IF(AND(B615&lt;'graph (2)'!$E$20+'graph (2)'!$E$32,B615&gt;'graph (2)'!$E$20-'graph (2)'!$E$32),0.25,0)))</f>
        <v>#REF!</v>
      </c>
      <c r="L615" s="806" t="e">
        <f aca="false">IF('graph (2)'!$E$22=0,0,IF('graph (2)'!$E$2=0,20,IF(AND(B615&gt;'graph (2)'!$E$22-'graph (2)'!$E$32,B615&lt;'graph (2)'!$E$22+'graph (2)'!$E$32),0.25,0)))</f>
        <v>#REF!</v>
      </c>
    </row>
    <row r="616" customFormat="false" ht="12.75" hidden="false" customHeight="false" outlineLevel="0" collapsed="false">
      <c r="B616" s="735" t="e">
        <f aca="false">IF('graph (2)'!$E$2=0,"",B615+'graph (2)'!$E$32)</f>
        <v>#REF!</v>
      </c>
      <c r="C616" s="805" t="e">
        <f aca="false">IF('graph (2)'!$E$2=0,20,IF(SUM(K616+L616=0),NA(),0.25))</f>
        <v>#REF!</v>
      </c>
      <c r="D616" s="321" t="e">
        <f aca="false">IF('graph (2)'!$E$2=0,20,IF(AND(B616&lt;'graph (2)'!$E$10+'graph (2)'!$E$32,B616&gt;'graph (2)'!$E$10-'graph (2)'!$E$32),0.25,NA()))</f>
        <v>#REF!</v>
      </c>
      <c r="K616" s="806" t="e">
        <f aca="false">IF('graph (2)'!$E$20=0,0,IF('graph (2)'!$E$2=0,20,IF(AND(B616&lt;'graph (2)'!$E$20+'graph (2)'!$E$32,B616&gt;'graph (2)'!$E$20-'graph (2)'!$E$32),0.25,0)))</f>
        <v>#REF!</v>
      </c>
      <c r="L616" s="806" t="e">
        <f aca="false">IF('graph (2)'!$E$22=0,0,IF('graph (2)'!$E$2=0,20,IF(AND(B616&gt;'graph (2)'!$E$22-'graph (2)'!$E$32,B616&lt;'graph (2)'!$E$22+'graph (2)'!$E$32),0.25,0)))</f>
        <v>#REF!</v>
      </c>
    </row>
    <row r="617" customFormat="false" ht="12.75" hidden="false" customHeight="false" outlineLevel="0" collapsed="false">
      <c r="B617" s="735" t="e">
        <f aca="false">IF('graph (2)'!$E$2=0,"",B616+'graph (2)'!$E$32)</f>
        <v>#REF!</v>
      </c>
      <c r="C617" s="805" t="e">
        <f aca="false">IF('graph (2)'!$E$2=0,20,IF(SUM(K617+L617=0),NA(),0.25))</f>
        <v>#REF!</v>
      </c>
      <c r="D617" s="321" t="e">
        <f aca="false">IF('graph (2)'!$E$2=0,20,IF(AND(B617&lt;'graph (2)'!$E$10+'graph (2)'!$E$32,B617&gt;'graph (2)'!$E$10-'graph (2)'!$E$32),0.25,NA()))</f>
        <v>#REF!</v>
      </c>
      <c r="K617" s="806" t="e">
        <f aca="false">IF('graph (2)'!$E$20=0,0,IF('graph (2)'!$E$2=0,20,IF(AND(B617&lt;'graph (2)'!$E$20+'graph (2)'!$E$32,B617&gt;'graph (2)'!$E$20-'graph (2)'!$E$32),0.25,0)))</f>
        <v>#REF!</v>
      </c>
      <c r="L617" s="806" t="e">
        <f aca="false">IF('graph (2)'!$E$22=0,0,IF('graph (2)'!$E$2=0,20,IF(AND(B617&gt;'graph (2)'!$E$22-'graph (2)'!$E$32,B617&lt;'graph (2)'!$E$22+'graph (2)'!$E$32),0.25,0)))</f>
        <v>#REF!</v>
      </c>
    </row>
    <row r="618" customFormat="false" ht="12.75" hidden="false" customHeight="false" outlineLevel="0" collapsed="false">
      <c r="B618" s="735" t="e">
        <f aca="false">IF('graph (2)'!$E$2=0,"",B617+'graph (2)'!$E$32)</f>
        <v>#REF!</v>
      </c>
      <c r="C618" s="805" t="e">
        <f aca="false">IF('graph (2)'!$E$2=0,20,IF(SUM(K618+L618=0),NA(),0.25))</f>
        <v>#REF!</v>
      </c>
      <c r="D618" s="321" t="e">
        <f aca="false">IF('graph (2)'!$E$2=0,20,IF(AND(B618&lt;'graph (2)'!$E$10+'graph (2)'!$E$32,B618&gt;'graph (2)'!$E$10-'graph (2)'!$E$32),0.25,NA()))</f>
        <v>#REF!</v>
      </c>
      <c r="K618" s="806" t="e">
        <f aca="false">IF('graph (2)'!$E$20=0,0,IF('graph (2)'!$E$2=0,20,IF(AND(B618&lt;'graph (2)'!$E$20+'graph (2)'!$E$32,B618&gt;'graph (2)'!$E$20-'graph (2)'!$E$32),0.25,0)))</f>
        <v>#REF!</v>
      </c>
      <c r="L618" s="806" t="e">
        <f aca="false">IF('graph (2)'!$E$22=0,0,IF('graph (2)'!$E$2=0,20,IF(AND(B618&gt;'graph (2)'!$E$22-'graph (2)'!$E$32,B618&lt;'graph (2)'!$E$22+'graph (2)'!$E$32),0.25,0)))</f>
        <v>#REF!</v>
      </c>
    </row>
    <row r="619" customFormat="false" ht="12.75" hidden="false" customHeight="false" outlineLevel="0" collapsed="false">
      <c r="B619" s="735" t="e">
        <f aca="false">IF('graph (2)'!$E$2=0,"",B618+'graph (2)'!$E$32)</f>
        <v>#REF!</v>
      </c>
      <c r="C619" s="805" t="e">
        <f aca="false">IF('graph (2)'!$E$2=0,20,IF(SUM(K619+L619=0),NA(),0.25))</f>
        <v>#REF!</v>
      </c>
      <c r="D619" s="321" t="e">
        <f aca="false">IF('graph (2)'!$E$2=0,20,IF(AND(B619&lt;'graph (2)'!$E$10+'graph (2)'!$E$32,B619&gt;'graph (2)'!$E$10-'graph (2)'!$E$32),0.25,NA()))</f>
        <v>#REF!</v>
      </c>
      <c r="K619" s="806" t="e">
        <f aca="false">IF('graph (2)'!$E$20=0,0,IF('graph (2)'!$E$2=0,20,IF(AND(B619&lt;'graph (2)'!$E$20+'graph (2)'!$E$32,B619&gt;'graph (2)'!$E$20-'graph (2)'!$E$32),0.25,0)))</f>
        <v>#REF!</v>
      </c>
      <c r="L619" s="806" t="e">
        <f aca="false">IF('graph (2)'!$E$22=0,0,IF('graph (2)'!$E$2=0,20,IF(AND(B619&gt;'graph (2)'!$E$22-'graph (2)'!$E$32,B619&lt;'graph (2)'!$E$22+'graph (2)'!$E$32),0.25,0)))</f>
        <v>#REF!</v>
      </c>
    </row>
    <row r="620" customFormat="false" ht="12.75" hidden="false" customHeight="false" outlineLevel="0" collapsed="false">
      <c r="B620" s="735" t="e">
        <f aca="false">IF('graph (2)'!$E$2=0,"",B619+'graph (2)'!$E$32)</f>
        <v>#REF!</v>
      </c>
      <c r="C620" s="805" t="e">
        <f aca="false">IF('graph (2)'!$E$2=0,20,IF(SUM(K620+L620=0),NA(),0.25))</f>
        <v>#REF!</v>
      </c>
      <c r="D620" s="321" t="e">
        <f aca="false">IF('graph (2)'!$E$2=0,20,IF(AND(B620&lt;'graph (2)'!$E$10+'graph (2)'!$E$32,B620&gt;'graph (2)'!$E$10-'graph (2)'!$E$32),0.25,NA()))</f>
        <v>#REF!</v>
      </c>
      <c r="K620" s="806" t="e">
        <f aca="false">IF('graph (2)'!$E$20=0,0,IF('graph (2)'!$E$2=0,20,IF(AND(B620&lt;'graph (2)'!$E$20+'graph (2)'!$E$32,B620&gt;'graph (2)'!$E$20-'graph (2)'!$E$32),0.25,0)))</f>
        <v>#REF!</v>
      </c>
      <c r="L620" s="806" t="e">
        <f aca="false">IF('graph (2)'!$E$22=0,0,IF('graph (2)'!$E$2=0,20,IF(AND(B620&gt;'graph (2)'!$E$22-'graph (2)'!$E$32,B620&lt;'graph (2)'!$E$22+'graph (2)'!$E$32),0.25,0)))</f>
        <v>#REF!</v>
      </c>
    </row>
    <row r="621" customFormat="false" ht="12.75" hidden="false" customHeight="false" outlineLevel="0" collapsed="false">
      <c r="B621" s="735" t="e">
        <f aca="false">IF('graph (2)'!$E$2=0,"",B620+'graph (2)'!$E$32)</f>
        <v>#REF!</v>
      </c>
      <c r="C621" s="805" t="e">
        <f aca="false">IF('graph (2)'!$E$2=0,20,IF(SUM(K621+L621=0),NA(),0.25))</f>
        <v>#REF!</v>
      </c>
      <c r="D621" s="321" t="e">
        <f aca="false">IF('graph (2)'!$E$2=0,20,IF(AND(B621&lt;'graph (2)'!$E$10+'graph (2)'!$E$32,B621&gt;'graph (2)'!$E$10-'graph (2)'!$E$32),0.25,NA()))</f>
        <v>#REF!</v>
      </c>
      <c r="K621" s="806" t="e">
        <f aca="false">IF('graph (2)'!$E$20=0,0,IF('graph (2)'!$E$2=0,20,IF(AND(B621&lt;'graph (2)'!$E$20+'graph (2)'!$E$32,B621&gt;'graph (2)'!$E$20-'graph (2)'!$E$32),0.25,0)))</f>
        <v>#REF!</v>
      </c>
      <c r="L621" s="806" t="e">
        <f aca="false">IF('graph (2)'!$E$22=0,0,IF('graph (2)'!$E$2=0,20,IF(AND(B621&gt;'graph (2)'!$E$22-'graph (2)'!$E$32,B621&lt;'graph (2)'!$E$22+'graph (2)'!$E$32),0.25,0)))</f>
        <v>#REF!</v>
      </c>
    </row>
    <row r="622" customFormat="false" ht="12.75" hidden="false" customHeight="false" outlineLevel="0" collapsed="false">
      <c r="B622" s="735" t="e">
        <f aca="false">IF('graph (2)'!$E$2=0,"",B621+'graph (2)'!$E$32)</f>
        <v>#REF!</v>
      </c>
      <c r="C622" s="805" t="e">
        <f aca="false">IF('graph (2)'!$E$2=0,20,IF(SUM(K622+L622=0),NA(),0.25))</f>
        <v>#REF!</v>
      </c>
      <c r="D622" s="321" t="e">
        <f aca="false">IF('graph (2)'!$E$2=0,20,IF(AND(B622&lt;'graph (2)'!$E$10+'graph (2)'!$E$32,B622&gt;'graph (2)'!$E$10-'graph (2)'!$E$32),0.25,NA()))</f>
        <v>#REF!</v>
      </c>
      <c r="K622" s="806" t="e">
        <f aca="false">IF('graph (2)'!$E$20=0,0,IF('graph (2)'!$E$2=0,20,IF(AND(B622&lt;'graph (2)'!$E$20+'graph (2)'!$E$32,B622&gt;'graph (2)'!$E$20-'graph (2)'!$E$32),0.25,0)))</f>
        <v>#REF!</v>
      </c>
      <c r="L622" s="806" t="e">
        <f aca="false">IF('graph (2)'!$E$22=0,0,IF('graph (2)'!$E$2=0,20,IF(AND(B622&gt;'graph (2)'!$E$22-'graph (2)'!$E$32,B622&lt;'graph (2)'!$E$22+'graph (2)'!$E$32),0.25,0)))</f>
        <v>#REF!</v>
      </c>
    </row>
    <row r="623" customFormat="false" ht="12.75" hidden="false" customHeight="false" outlineLevel="0" collapsed="false">
      <c r="B623" s="735" t="e">
        <f aca="false">IF('graph (2)'!$E$2=0,"",B622+'graph (2)'!$E$32)</f>
        <v>#REF!</v>
      </c>
      <c r="C623" s="805" t="e">
        <f aca="false">IF('graph (2)'!$E$2=0,20,IF(SUM(K623+L623=0),NA(),0.25))</f>
        <v>#REF!</v>
      </c>
      <c r="D623" s="321" t="e">
        <f aca="false">IF('graph (2)'!$E$2=0,20,IF(AND(B623&lt;'graph (2)'!$E$10+'graph (2)'!$E$32,B623&gt;'graph (2)'!$E$10-'graph (2)'!$E$32),0.25,NA()))</f>
        <v>#REF!</v>
      </c>
      <c r="K623" s="806" t="e">
        <f aca="false">IF('graph (2)'!$E$20=0,0,IF('graph (2)'!$E$2=0,20,IF(AND(B623&lt;'graph (2)'!$E$20+'graph (2)'!$E$32,B623&gt;'graph (2)'!$E$20-'graph (2)'!$E$32),0.25,0)))</f>
        <v>#REF!</v>
      </c>
      <c r="L623" s="806" t="e">
        <f aca="false">IF('graph (2)'!$E$22=0,0,IF('graph (2)'!$E$2=0,20,IF(AND(B623&gt;'graph (2)'!$E$22-'graph (2)'!$E$32,B623&lt;'graph (2)'!$E$22+'graph (2)'!$E$32),0.25,0)))</f>
        <v>#REF!</v>
      </c>
    </row>
    <row r="624" customFormat="false" ht="12.75" hidden="false" customHeight="false" outlineLevel="0" collapsed="false">
      <c r="B624" s="735" t="e">
        <f aca="false">IF('graph (2)'!$E$2=0,"",B623+'graph (2)'!$E$32)</f>
        <v>#REF!</v>
      </c>
      <c r="C624" s="805" t="e">
        <f aca="false">IF('graph (2)'!$E$2=0,20,IF(SUM(K624+L624=0),NA(),0.25))</f>
        <v>#REF!</v>
      </c>
      <c r="D624" s="321" t="e">
        <f aca="false">IF('graph (2)'!$E$2=0,20,IF(AND(B624&lt;'graph (2)'!$E$10+'graph (2)'!$E$32,B624&gt;'graph (2)'!$E$10-'graph (2)'!$E$32),0.25,NA()))</f>
        <v>#REF!</v>
      </c>
      <c r="K624" s="806" t="e">
        <f aca="false">IF('graph (2)'!$E$20=0,0,IF('graph (2)'!$E$2=0,20,IF(AND(B624&lt;'graph (2)'!$E$20+'graph (2)'!$E$32,B624&gt;'graph (2)'!$E$20-'graph (2)'!$E$32),0.25,0)))</f>
        <v>#REF!</v>
      </c>
      <c r="L624" s="806" t="e">
        <f aca="false">IF('graph (2)'!$E$22=0,0,IF('graph (2)'!$E$2=0,20,IF(AND(B624&gt;'graph (2)'!$E$22-'graph (2)'!$E$32,B624&lt;'graph (2)'!$E$22+'graph (2)'!$E$32),0.25,0)))</f>
        <v>#REF!</v>
      </c>
    </row>
    <row r="625" customFormat="false" ht="12.75" hidden="false" customHeight="false" outlineLevel="0" collapsed="false">
      <c r="B625" s="735" t="e">
        <f aca="false">IF('graph (2)'!$E$2=0,"",B624+'graph (2)'!$E$32)</f>
        <v>#REF!</v>
      </c>
      <c r="C625" s="805" t="e">
        <f aca="false">IF('graph (2)'!$E$2=0,20,IF(SUM(K625+L625=0),NA(),0.25))</f>
        <v>#REF!</v>
      </c>
      <c r="D625" s="321" t="e">
        <f aca="false">IF('graph (2)'!$E$2=0,20,IF(AND(B625&lt;'graph (2)'!$E$10+'graph (2)'!$E$32,B625&gt;'graph (2)'!$E$10-'graph (2)'!$E$32),0.25,NA()))</f>
        <v>#REF!</v>
      </c>
      <c r="K625" s="806" t="e">
        <f aca="false">IF('graph (2)'!$E$20=0,0,IF('graph (2)'!$E$2=0,20,IF(AND(B625&lt;'graph (2)'!$E$20+'graph (2)'!$E$32,B625&gt;'graph (2)'!$E$20-'graph (2)'!$E$32),0.25,0)))</f>
        <v>#REF!</v>
      </c>
      <c r="L625" s="806" t="e">
        <f aca="false">IF('graph (2)'!$E$22=0,0,IF('graph (2)'!$E$2=0,20,IF(AND(B625&gt;'graph (2)'!$E$22-'graph (2)'!$E$32,B625&lt;'graph (2)'!$E$22+'graph (2)'!$E$32),0.25,0)))</f>
        <v>#REF!</v>
      </c>
    </row>
    <row r="626" customFormat="false" ht="12.75" hidden="false" customHeight="false" outlineLevel="0" collapsed="false">
      <c r="B626" s="735" t="e">
        <f aca="false">IF('graph (2)'!$E$2=0,"",B625+'graph (2)'!$E$32)</f>
        <v>#REF!</v>
      </c>
      <c r="C626" s="805" t="e">
        <f aca="false">IF('graph (2)'!$E$2=0,20,IF(SUM(K626+L626=0),NA(),0.25))</f>
        <v>#REF!</v>
      </c>
      <c r="D626" s="321" t="e">
        <f aca="false">IF('graph (2)'!$E$2=0,20,IF(AND(B626&lt;'graph (2)'!$E$10+'graph (2)'!$E$32,B626&gt;'graph (2)'!$E$10-'graph (2)'!$E$32),0.25,NA()))</f>
        <v>#REF!</v>
      </c>
      <c r="K626" s="806" t="e">
        <f aca="false">IF('graph (2)'!$E$20=0,0,IF('graph (2)'!$E$2=0,20,IF(AND(B626&lt;'graph (2)'!$E$20+'graph (2)'!$E$32,B626&gt;'graph (2)'!$E$20-'graph (2)'!$E$32),0.25,0)))</f>
        <v>#REF!</v>
      </c>
      <c r="L626" s="806" t="e">
        <f aca="false">IF('graph (2)'!$E$22=0,0,IF('graph (2)'!$E$2=0,20,IF(AND(B626&gt;'graph (2)'!$E$22-'graph (2)'!$E$32,B626&lt;'graph (2)'!$E$22+'graph (2)'!$E$32),0.25,0)))</f>
        <v>#REF!</v>
      </c>
    </row>
    <row r="627" customFormat="false" ht="12.75" hidden="false" customHeight="false" outlineLevel="0" collapsed="false">
      <c r="B627" s="735" t="e">
        <f aca="false">IF('graph (2)'!$E$2=0,"",B626+'graph (2)'!$E$32)</f>
        <v>#REF!</v>
      </c>
      <c r="C627" s="805" t="e">
        <f aca="false">IF('graph (2)'!$E$2=0,20,IF(SUM(K627+L627=0),NA(),0.25))</f>
        <v>#REF!</v>
      </c>
      <c r="D627" s="321" t="e">
        <f aca="false">IF('graph (2)'!$E$2=0,20,IF(AND(B627&lt;'graph (2)'!$E$10+'graph (2)'!$E$32,B627&gt;'graph (2)'!$E$10-'graph (2)'!$E$32),0.25,NA()))</f>
        <v>#REF!</v>
      </c>
      <c r="K627" s="806" t="e">
        <f aca="false">IF('graph (2)'!$E$20=0,0,IF('graph (2)'!$E$2=0,20,IF(AND(B627&lt;'graph (2)'!$E$20+'graph (2)'!$E$32,B627&gt;'graph (2)'!$E$20-'graph (2)'!$E$32),0.25,0)))</f>
        <v>#REF!</v>
      </c>
      <c r="L627" s="806" t="e">
        <f aca="false">IF('graph (2)'!$E$22=0,0,IF('graph (2)'!$E$2=0,20,IF(AND(B627&gt;'graph (2)'!$E$22-'graph (2)'!$E$32,B627&lt;'graph (2)'!$E$22+'graph (2)'!$E$32),0.25,0)))</f>
        <v>#REF!</v>
      </c>
    </row>
    <row r="628" customFormat="false" ht="12.75" hidden="false" customHeight="false" outlineLevel="0" collapsed="false">
      <c r="B628" s="735" t="e">
        <f aca="false">IF('graph (2)'!$E$2=0,"",B627+'graph (2)'!$E$32)</f>
        <v>#REF!</v>
      </c>
      <c r="C628" s="805" t="e">
        <f aca="false">IF('graph (2)'!$E$2=0,20,IF(SUM(K628+L628=0),NA(),0.25))</f>
        <v>#REF!</v>
      </c>
      <c r="D628" s="321" t="e">
        <f aca="false">IF('graph (2)'!$E$2=0,20,IF(AND(B628&lt;'graph (2)'!$E$10+'graph (2)'!$E$32,B628&gt;'graph (2)'!$E$10-'graph (2)'!$E$32),0.25,NA()))</f>
        <v>#REF!</v>
      </c>
      <c r="K628" s="806" t="e">
        <f aca="false">IF('graph (2)'!$E$20=0,0,IF('graph (2)'!$E$2=0,20,IF(AND(B628&lt;'graph (2)'!$E$20+'graph (2)'!$E$32,B628&gt;'graph (2)'!$E$20-'graph (2)'!$E$32),0.25,0)))</f>
        <v>#REF!</v>
      </c>
      <c r="L628" s="806" t="e">
        <f aca="false">IF('graph (2)'!$E$22=0,0,IF('graph (2)'!$E$2=0,20,IF(AND(B628&gt;'graph (2)'!$E$22-'graph (2)'!$E$32,B628&lt;'graph (2)'!$E$22+'graph (2)'!$E$32),0.25,0)))</f>
        <v>#REF!</v>
      </c>
    </row>
    <row r="629" customFormat="false" ht="12.75" hidden="false" customHeight="false" outlineLevel="0" collapsed="false">
      <c r="B629" s="735" t="e">
        <f aca="false">IF('graph (2)'!$E$2=0,"",B628+'graph (2)'!$E$32)</f>
        <v>#REF!</v>
      </c>
      <c r="C629" s="805" t="e">
        <f aca="false">IF('graph (2)'!$E$2=0,20,IF(SUM(K629+L629=0),NA(),0.25))</f>
        <v>#REF!</v>
      </c>
      <c r="D629" s="321" t="e">
        <f aca="false">IF('graph (2)'!$E$2=0,20,IF(AND(B629&lt;'graph (2)'!$E$10+'graph (2)'!$E$32,B629&gt;'graph (2)'!$E$10-'graph (2)'!$E$32),0.25,NA()))</f>
        <v>#REF!</v>
      </c>
      <c r="K629" s="806" t="e">
        <f aca="false">IF('graph (2)'!$E$20=0,0,IF('graph (2)'!$E$2=0,20,IF(AND(B629&lt;'graph (2)'!$E$20+'graph (2)'!$E$32,B629&gt;'graph (2)'!$E$20-'graph (2)'!$E$32),0.25,0)))</f>
        <v>#REF!</v>
      </c>
      <c r="L629" s="806" t="e">
        <f aca="false">IF('graph (2)'!$E$22=0,0,IF('graph (2)'!$E$2=0,20,IF(AND(B629&gt;'graph (2)'!$E$22-'graph (2)'!$E$32,B629&lt;'graph (2)'!$E$22+'graph (2)'!$E$32),0.25,0)))</f>
        <v>#REF!</v>
      </c>
    </row>
    <row r="630" customFormat="false" ht="12.75" hidden="false" customHeight="false" outlineLevel="0" collapsed="false">
      <c r="B630" s="735" t="e">
        <f aca="false">IF('graph (2)'!$E$2=0,"",B629+'graph (2)'!$E$32)</f>
        <v>#REF!</v>
      </c>
      <c r="C630" s="805" t="e">
        <f aca="false">IF('graph (2)'!$E$2=0,20,IF(SUM(K630+L630=0),NA(),0.25))</f>
        <v>#REF!</v>
      </c>
      <c r="D630" s="321" t="e">
        <f aca="false">IF('graph (2)'!$E$2=0,20,IF(AND(B630&lt;'graph (2)'!$E$10+'graph (2)'!$E$32,B630&gt;'graph (2)'!$E$10-'graph (2)'!$E$32),0.25,NA()))</f>
        <v>#REF!</v>
      </c>
      <c r="K630" s="806" t="e">
        <f aca="false">IF('graph (2)'!$E$20=0,0,IF('graph (2)'!$E$2=0,20,IF(AND(B630&lt;'graph (2)'!$E$20+'graph (2)'!$E$32,B630&gt;'graph (2)'!$E$20-'graph (2)'!$E$32),0.25,0)))</f>
        <v>#REF!</v>
      </c>
      <c r="L630" s="806" t="e">
        <f aca="false">IF('graph (2)'!$E$22=0,0,IF('graph (2)'!$E$2=0,20,IF(AND(B630&gt;'graph (2)'!$E$22-'graph (2)'!$E$32,B630&lt;'graph (2)'!$E$22+'graph (2)'!$E$32),0.25,0)))</f>
        <v>#REF!</v>
      </c>
    </row>
    <row r="631" customFormat="false" ht="12.75" hidden="false" customHeight="false" outlineLevel="0" collapsed="false">
      <c r="B631" s="735" t="e">
        <f aca="false">IF('graph (2)'!$E$2=0,"",B630+'graph (2)'!$E$32)</f>
        <v>#REF!</v>
      </c>
      <c r="C631" s="805" t="e">
        <f aca="false">IF('graph (2)'!$E$2=0,20,IF(SUM(K631+L631=0),NA(),0.25))</f>
        <v>#REF!</v>
      </c>
      <c r="D631" s="321" t="e">
        <f aca="false">IF('graph (2)'!$E$2=0,20,IF(AND(B631&lt;'graph (2)'!$E$10+'graph (2)'!$E$32,B631&gt;'graph (2)'!$E$10-'graph (2)'!$E$32),0.25,NA()))</f>
        <v>#REF!</v>
      </c>
      <c r="K631" s="806" t="e">
        <f aca="false">IF('graph (2)'!$E$20=0,0,IF('graph (2)'!$E$2=0,20,IF(AND(B631&lt;'graph (2)'!$E$20+'graph (2)'!$E$32,B631&gt;'graph (2)'!$E$20-'graph (2)'!$E$32),0.25,0)))</f>
        <v>#REF!</v>
      </c>
      <c r="L631" s="806" t="e">
        <f aca="false">IF('graph (2)'!$E$22=0,0,IF('graph (2)'!$E$2=0,20,IF(AND(B631&gt;'graph (2)'!$E$22-'graph (2)'!$E$32,B631&lt;'graph (2)'!$E$22+'graph (2)'!$E$32),0.25,0)))</f>
        <v>#REF!</v>
      </c>
    </row>
    <row r="632" customFormat="false" ht="12.75" hidden="false" customHeight="false" outlineLevel="0" collapsed="false">
      <c r="B632" s="735" t="e">
        <f aca="false">IF('graph (2)'!$E$2=0,"",B631+'graph (2)'!$E$32)</f>
        <v>#REF!</v>
      </c>
      <c r="C632" s="805" t="e">
        <f aca="false">IF('graph (2)'!$E$2=0,20,IF(SUM(K632+L632=0),NA(),0.25))</f>
        <v>#REF!</v>
      </c>
      <c r="D632" s="321" t="e">
        <f aca="false">IF('graph (2)'!$E$2=0,20,IF(AND(B632&lt;'graph (2)'!$E$10+'graph (2)'!$E$32,B632&gt;'graph (2)'!$E$10-'graph (2)'!$E$32),0.25,NA()))</f>
        <v>#REF!</v>
      </c>
      <c r="K632" s="806" t="e">
        <f aca="false">IF('graph (2)'!$E$20=0,0,IF('graph (2)'!$E$2=0,20,IF(AND(B632&lt;'graph (2)'!$E$20+'graph (2)'!$E$32,B632&gt;'graph (2)'!$E$20-'graph (2)'!$E$32),0.25,0)))</f>
        <v>#REF!</v>
      </c>
      <c r="L632" s="806" t="e">
        <f aca="false">IF('graph (2)'!$E$22=0,0,IF('graph (2)'!$E$2=0,20,IF(AND(B632&gt;'graph (2)'!$E$22-'graph (2)'!$E$32,B632&lt;'graph (2)'!$E$22+'graph (2)'!$E$32),0.25,0)))</f>
        <v>#REF!</v>
      </c>
    </row>
    <row r="633" customFormat="false" ht="12.75" hidden="false" customHeight="false" outlineLevel="0" collapsed="false">
      <c r="B633" s="735" t="e">
        <f aca="false">IF('graph (2)'!$E$2=0,"",B632+'graph (2)'!$E$32)</f>
        <v>#REF!</v>
      </c>
      <c r="C633" s="805" t="e">
        <f aca="false">IF('graph (2)'!$E$2=0,20,IF(SUM(K633+L633=0),NA(),0.25))</f>
        <v>#REF!</v>
      </c>
      <c r="D633" s="321" t="e">
        <f aca="false">IF('graph (2)'!$E$2=0,20,IF(AND(B633&lt;'graph (2)'!$E$10+'graph (2)'!$E$32,B633&gt;'graph (2)'!$E$10-'graph (2)'!$E$32),0.25,NA()))</f>
        <v>#REF!</v>
      </c>
      <c r="K633" s="806" t="e">
        <f aca="false">IF('graph (2)'!$E$20=0,0,IF('graph (2)'!$E$2=0,20,IF(AND(B633&lt;'graph (2)'!$E$20+'graph (2)'!$E$32,B633&gt;'graph (2)'!$E$20-'graph (2)'!$E$32),0.25,0)))</f>
        <v>#REF!</v>
      </c>
      <c r="L633" s="806" t="e">
        <f aca="false">IF('graph (2)'!$E$22=0,0,IF('graph (2)'!$E$2=0,20,IF(AND(B633&gt;'graph (2)'!$E$22-'graph (2)'!$E$32,B633&lt;'graph (2)'!$E$22+'graph (2)'!$E$32),0.25,0)))</f>
        <v>#REF!</v>
      </c>
    </row>
    <row r="634" customFormat="false" ht="12.75" hidden="false" customHeight="false" outlineLevel="0" collapsed="false">
      <c r="B634" s="735" t="e">
        <f aca="false">IF('graph (2)'!$E$2=0,"",B633+'graph (2)'!$E$32)</f>
        <v>#REF!</v>
      </c>
      <c r="C634" s="805" t="e">
        <f aca="false">IF('graph (2)'!$E$2=0,20,IF(SUM(K634+L634=0),NA(),0.25))</f>
        <v>#REF!</v>
      </c>
      <c r="D634" s="321" t="e">
        <f aca="false">IF('graph (2)'!$E$2=0,20,IF(AND(B634&lt;'graph (2)'!$E$10+'graph (2)'!$E$32,B634&gt;'graph (2)'!$E$10-'graph (2)'!$E$32),0.25,NA()))</f>
        <v>#REF!</v>
      </c>
      <c r="K634" s="806" t="e">
        <f aca="false">IF('graph (2)'!$E$20=0,0,IF('graph (2)'!$E$2=0,20,IF(AND(B634&lt;'graph (2)'!$E$20+'graph (2)'!$E$32,B634&gt;'graph (2)'!$E$20-'graph (2)'!$E$32),0.25,0)))</f>
        <v>#REF!</v>
      </c>
      <c r="L634" s="806" t="e">
        <f aca="false">IF('graph (2)'!$E$22=0,0,IF('graph (2)'!$E$2=0,20,IF(AND(B634&gt;'graph (2)'!$E$22-'graph (2)'!$E$32,B634&lt;'graph (2)'!$E$22+'graph (2)'!$E$32),0.25,0)))</f>
        <v>#REF!</v>
      </c>
    </row>
    <row r="635" customFormat="false" ht="12.75" hidden="false" customHeight="false" outlineLevel="0" collapsed="false">
      <c r="B635" s="735" t="e">
        <f aca="false">IF('graph (2)'!$E$2=0,"",B634+'graph (2)'!$E$32)</f>
        <v>#REF!</v>
      </c>
      <c r="C635" s="805" t="e">
        <f aca="false">IF('graph (2)'!$E$2=0,20,IF(SUM(K635+L635=0),NA(),0.25))</f>
        <v>#REF!</v>
      </c>
      <c r="D635" s="321" t="e">
        <f aca="false">IF('graph (2)'!$E$2=0,20,IF(AND(B635&lt;'graph (2)'!$E$10+'graph (2)'!$E$32,B635&gt;'graph (2)'!$E$10-'graph (2)'!$E$32),0.25,NA()))</f>
        <v>#REF!</v>
      </c>
      <c r="K635" s="806" t="e">
        <f aca="false">IF('graph (2)'!$E$20=0,0,IF('graph (2)'!$E$2=0,20,IF(AND(B635&lt;'graph (2)'!$E$20+'graph (2)'!$E$32,B635&gt;'graph (2)'!$E$20-'graph (2)'!$E$32),0.25,0)))</f>
        <v>#REF!</v>
      </c>
      <c r="L635" s="806" t="e">
        <f aca="false">IF('graph (2)'!$E$22=0,0,IF('graph (2)'!$E$2=0,20,IF(AND(B635&gt;'graph (2)'!$E$22-'graph (2)'!$E$32,B635&lt;'graph (2)'!$E$22+'graph (2)'!$E$32),0.25,0)))</f>
        <v>#REF!</v>
      </c>
    </row>
    <row r="636" customFormat="false" ht="12.75" hidden="false" customHeight="false" outlineLevel="0" collapsed="false">
      <c r="B636" s="735" t="e">
        <f aca="false">IF('graph (2)'!$E$2=0,"",B635+'graph (2)'!$E$32)</f>
        <v>#REF!</v>
      </c>
      <c r="C636" s="805" t="e">
        <f aca="false">IF('graph (2)'!$E$2=0,20,IF(SUM(K636+L636=0),NA(),0.25))</f>
        <v>#REF!</v>
      </c>
      <c r="D636" s="321" t="e">
        <f aca="false">IF('graph (2)'!$E$2=0,20,IF(AND(B636&lt;'graph (2)'!$E$10+'graph (2)'!$E$32,B636&gt;'graph (2)'!$E$10-'graph (2)'!$E$32),0.25,NA()))</f>
        <v>#REF!</v>
      </c>
      <c r="K636" s="806" t="e">
        <f aca="false">IF('graph (2)'!$E$20=0,0,IF('graph (2)'!$E$2=0,20,IF(AND(B636&lt;'graph (2)'!$E$20+'graph (2)'!$E$32,B636&gt;'graph (2)'!$E$20-'graph (2)'!$E$32),0.25,0)))</f>
        <v>#REF!</v>
      </c>
      <c r="L636" s="806" t="e">
        <f aca="false">IF('graph (2)'!$E$22=0,0,IF('graph (2)'!$E$2=0,20,IF(AND(B636&gt;'graph (2)'!$E$22-'graph (2)'!$E$32,B636&lt;'graph (2)'!$E$22+'graph (2)'!$E$32),0.25,0)))</f>
        <v>#REF!</v>
      </c>
    </row>
    <row r="637" customFormat="false" ht="12.75" hidden="false" customHeight="false" outlineLevel="0" collapsed="false">
      <c r="B637" s="735" t="e">
        <f aca="false">IF('graph (2)'!$E$2=0,"",B636+'graph (2)'!$E$32)</f>
        <v>#REF!</v>
      </c>
      <c r="C637" s="805" t="e">
        <f aca="false">IF('graph (2)'!$E$2=0,20,IF(SUM(K637+L637=0),NA(),0.25))</f>
        <v>#REF!</v>
      </c>
      <c r="D637" s="321" t="e">
        <f aca="false">IF('graph (2)'!$E$2=0,20,IF(AND(B637&lt;'graph (2)'!$E$10+'graph (2)'!$E$32,B637&gt;'graph (2)'!$E$10-'graph (2)'!$E$32),0.25,NA()))</f>
        <v>#REF!</v>
      </c>
      <c r="K637" s="806" t="e">
        <f aca="false">IF('graph (2)'!$E$20=0,0,IF('graph (2)'!$E$2=0,20,IF(AND(B637&lt;'graph (2)'!$E$20+'graph (2)'!$E$32,B637&gt;'graph (2)'!$E$20-'graph (2)'!$E$32),0.25,0)))</f>
        <v>#REF!</v>
      </c>
      <c r="L637" s="806" t="e">
        <f aca="false">IF('graph (2)'!$E$22=0,0,IF('graph (2)'!$E$2=0,20,IF(AND(B637&gt;'graph (2)'!$E$22-'graph (2)'!$E$32,B637&lt;'graph (2)'!$E$22+'graph (2)'!$E$32),0.25,0)))</f>
        <v>#REF!</v>
      </c>
    </row>
    <row r="638" customFormat="false" ht="12.75" hidden="false" customHeight="false" outlineLevel="0" collapsed="false">
      <c r="B638" s="735" t="e">
        <f aca="false">IF('graph (2)'!$E$2=0,"",B637+'graph (2)'!$E$32)</f>
        <v>#REF!</v>
      </c>
      <c r="C638" s="805" t="e">
        <f aca="false">IF('graph (2)'!$E$2=0,20,IF(SUM(K638+L638=0),NA(),0.25))</f>
        <v>#REF!</v>
      </c>
      <c r="D638" s="321" t="e">
        <f aca="false">IF('graph (2)'!$E$2=0,20,IF(AND(B638&lt;'graph (2)'!$E$10+'graph (2)'!$E$32,B638&gt;'graph (2)'!$E$10-'graph (2)'!$E$32),0.25,NA()))</f>
        <v>#REF!</v>
      </c>
      <c r="K638" s="806" t="e">
        <f aca="false">IF('graph (2)'!$E$20=0,0,IF('graph (2)'!$E$2=0,20,IF(AND(B638&lt;'graph (2)'!$E$20+'graph (2)'!$E$32,B638&gt;'graph (2)'!$E$20-'graph (2)'!$E$32),0.25,0)))</f>
        <v>#REF!</v>
      </c>
      <c r="L638" s="806" t="e">
        <f aca="false">IF('graph (2)'!$E$22=0,0,IF('graph (2)'!$E$2=0,20,IF(AND(B638&gt;'graph (2)'!$E$22-'graph (2)'!$E$32,B638&lt;'graph (2)'!$E$22+'graph (2)'!$E$32),0.25,0)))</f>
        <v>#REF!</v>
      </c>
    </row>
    <row r="639" customFormat="false" ht="12.75" hidden="false" customHeight="false" outlineLevel="0" collapsed="false">
      <c r="B639" s="735" t="e">
        <f aca="false">IF('graph (2)'!$E$2=0,"",B638+'graph (2)'!$E$32)</f>
        <v>#REF!</v>
      </c>
      <c r="C639" s="805" t="e">
        <f aca="false">IF('graph (2)'!$E$2=0,20,IF(SUM(K639+L639=0),NA(),0.25))</f>
        <v>#REF!</v>
      </c>
      <c r="D639" s="321" t="e">
        <f aca="false">IF('graph (2)'!$E$2=0,20,IF(AND(B639&lt;'graph (2)'!$E$10+'graph (2)'!$E$32,B639&gt;'graph (2)'!$E$10-'graph (2)'!$E$32),0.25,NA()))</f>
        <v>#REF!</v>
      </c>
      <c r="K639" s="806" t="e">
        <f aca="false">IF('graph (2)'!$E$20=0,0,IF('graph (2)'!$E$2=0,20,IF(AND(B639&lt;'graph (2)'!$E$20+'graph (2)'!$E$32,B639&gt;'graph (2)'!$E$20-'graph (2)'!$E$32),0.25,0)))</f>
        <v>#REF!</v>
      </c>
      <c r="L639" s="806" t="e">
        <f aca="false">IF('graph (2)'!$E$22=0,0,IF('graph (2)'!$E$2=0,20,IF(AND(B639&gt;'graph (2)'!$E$22-'graph (2)'!$E$32,B639&lt;'graph (2)'!$E$22+'graph (2)'!$E$32),0.25,0)))</f>
        <v>#REF!</v>
      </c>
    </row>
    <row r="640" customFormat="false" ht="12.75" hidden="false" customHeight="false" outlineLevel="0" collapsed="false">
      <c r="B640" s="735" t="e">
        <f aca="false">IF('graph (2)'!$E$2=0,"",B639+'graph (2)'!$E$32)</f>
        <v>#REF!</v>
      </c>
      <c r="C640" s="805" t="e">
        <f aca="false">IF('graph (2)'!$E$2=0,20,IF(SUM(K640+L640=0),NA(),0.25))</f>
        <v>#REF!</v>
      </c>
      <c r="D640" s="321" t="e">
        <f aca="false">IF('graph (2)'!$E$2=0,20,IF(AND(B640&lt;'graph (2)'!$E$10+'graph (2)'!$E$32,B640&gt;'graph (2)'!$E$10-'graph (2)'!$E$32),0.25,NA()))</f>
        <v>#REF!</v>
      </c>
      <c r="K640" s="806" t="e">
        <f aca="false">IF('graph (2)'!$E$20=0,0,IF('graph (2)'!$E$2=0,20,IF(AND(B640&lt;'graph (2)'!$E$20+'graph (2)'!$E$32,B640&gt;'graph (2)'!$E$20-'graph (2)'!$E$32),0.25,0)))</f>
        <v>#REF!</v>
      </c>
      <c r="L640" s="806" t="e">
        <f aca="false">IF('graph (2)'!$E$22=0,0,IF('graph (2)'!$E$2=0,20,IF(AND(B640&gt;'graph (2)'!$E$22-'graph (2)'!$E$32,B640&lt;'graph (2)'!$E$22+'graph (2)'!$E$32),0.25,0)))</f>
        <v>#REF!</v>
      </c>
    </row>
    <row r="641" customFormat="false" ht="12.75" hidden="false" customHeight="false" outlineLevel="0" collapsed="false">
      <c r="B641" s="735" t="e">
        <f aca="false">IF('graph (2)'!$E$2=0,"",B640+'graph (2)'!$E$32)</f>
        <v>#REF!</v>
      </c>
      <c r="C641" s="805" t="e">
        <f aca="false">IF('graph (2)'!$E$2=0,20,IF(SUM(K641+L641=0),NA(),0.25))</f>
        <v>#REF!</v>
      </c>
      <c r="D641" s="321" t="e">
        <f aca="false">IF('graph (2)'!$E$2=0,20,IF(AND(B641&lt;'graph (2)'!$E$10+'graph (2)'!$E$32,B641&gt;'graph (2)'!$E$10-'graph (2)'!$E$32),0.25,NA()))</f>
        <v>#REF!</v>
      </c>
      <c r="K641" s="806" t="e">
        <f aca="false">IF('graph (2)'!$E$20=0,0,IF('graph (2)'!$E$2=0,20,IF(AND(B641&lt;'graph (2)'!$E$20+'graph (2)'!$E$32,B641&gt;'graph (2)'!$E$20-'graph (2)'!$E$32),0.25,0)))</f>
        <v>#REF!</v>
      </c>
      <c r="L641" s="806" t="e">
        <f aca="false">IF('graph (2)'!$E$22=0,0,IF('graph (2)'!$E$2=0,20,IF(AND(B641&gt;'graph (2)'!$E$22-'graph (2)'!$E$32,B641&lt;'graph (2)'!$E$22+'graph (2)'!$E$32),0.25,0)))</f>
        <v>#REF!</v>
      </c>
    </row>
    <row r="642" customFormat="false" ht="12.75" hidden="false" customHeight="false" outlineLevel="0" collapsed="false">
      <c r="B642" s="735" t="e">
        <f aca="false">IF('graph (2)'!$E$2=0,"",B641+'graph (2)'!$E$32)</f>
        <v>#REF!</v>
      </c>
      <c r="C642" s="805" t="e">
        <f aca="false">IF('graph (2)'!$E$2=0,20,IF(SUM(K642+L642=0),NA(),0.25))</f>
        <v>#REF!</v>
      </c>
      <c r="D642" s="321" t="e">
        <f aca="false">IF('graph (2)'!$E$2=0,20,IF(AND(B642&lt;'graph (2)'!$E$10+'graph (2)'!$E$32,B642&gt;'graph (2)'!$E$10-'graph (2)'!$E$32),0.25,NA()))</f>
        <v>#REF!</v>
      </c>
      <c r="K642" s="806" t="e">
        <f aca="false">IF('graph (2)'!$E$20=0,0,IF('graph (2)'!$E$2=0,20,IF(AND(B642&lt;'graph (2)'!$E$20+'graph (2)'!$E$32,B642&gt;'graph (2)'!$E$20-'graph (2)'!$E$32),0.25,0)))</f>
        <v>#REF!</v>
      </c>
      <c r="L642" s="806" t="e">
        <f aca="false">IF('graph (2)'!$E$22=0,0,IF('graph (2)'!$E$2=0,20,IF(AND(B642&gt;'graph (2)'!$E$22-'graph (2)'!$E$32,B642&lt;'graph (2)'!$E$22+'graph (2)'!$E$32),0.25,0)))</f>
        <v>#REF!</v>
      </c>
    </row>
    <row r="643" customFormat="false" ht="12.75" hidden="false" customHeight="false" outlineLevel="0" collapsed="false">
      <c r="B643" s="735" t="e">
        <f aca="false">IF('graph (2)'!$E$2=0,"",B642+'graph (2)'!$E$32)</f>
        <v>#REF!</v>
      </c>
      <c r="C643" s="805" t="e">
        <f aca="false">IF('graph (2)'!$E$2=0,20,IF(SUM(K643+L643=0),NA(),0.25))</f>
        <v>#REF!</v>
      </c>
      <c r="D643" s="321" t="e">
        <f aca="false">IF('graph (2)'!$E$2=0,20,IF(AND(B643&lt;'graph (2)'!$E$10+'graph (2)'!$E$32,B643&gt;'graph (2)'!$E$10-'graph (2)'!$E$32),0.25,NA()))</f>
        <v>#REF!</v>
      </c>
      <c r="K643" s="806" t="e">
        <f aca="false">IF('graph (2)'!$E$20=0,0,IF('graph (2)'!$E$2=0,20,IF(AND(B643&lt;'graph (2)'!$E$20+'graph (2)'!$E$32,B643&gt;'graph (2)'!$E$20-'graph (2)'!$E$32),0.25,0)))</f>
        <v>#REF!</v>
      </c>
      <c r="L643" s="806" t="e">
        <f aca="false">IF('graph (2)'!$E$22=0,0,IF('graph (2)'!$E$2=0,20,IF(AND(B643&gt;'graph (2)'!$E$22-'graph (2)'!$E$32,B643&lt;'graph (2)'!$E$22+'graph (2)'!$E$32),0.25,0)))</f>
        <v>#REF!</v>
      </c>
    </row>
    <row r="644" customFormat="false" ht="12.75" hidden="false" customHeight="false" outlineLevel="0" collapsed="false">
      <c r="B644" s="735" t="e">
        <f aca="false">IF('graph (2)'!$E$2=0,"",B643+'graph (2)'!$E$32)</f>
        <v>#REF!</v>
      </c>
      <c r="C644" s="805" t="e">
        <f aca="false">IF('graph (2)'!$E$2=0,20,IF(SUM(K644+L644=0),NA(),0.25))</f>
        <v>#REF!</v>
      </c>
      <c r="D644" s="321" t="e">
        <f aca="false">IF('graph (2)'!$E$2=0,20,IF(AND(B644&lt;'graph (2)'!$E$10+'graph (2)'!$E$32,B644&gt;'graph (2)'!$E$10-'graph (2)'!$E$32),0.25,NA()))</f>
        <v>#REF!</v>
      </c>
      <c r="K644" s="806" t="e">
        <f aca="false">IF('graph (2)'!$E$20=0,0,IF('graph (2)'!$E$2=0,20,IF(AND(B644&lt;'graph (2)'!$E$20+'graph (2)'!$E$32,B644&gt;'graph (2)'!$E$20-'graph (2)'!$E$32),0.25,0)))</f>
        <v>#REF!</v>
      </c>
      <c r="L644" s="806" t="e">
        <f aca="false">IF('graph (2)'!$E$22=0,0,IF('graph (2)'!$E$2=0,20,IF(AND(B644&gt;'graph (2)'!$E$22-'graph (2)'!$E$32,B644&lt;'graph (2)'!$E$22+'graph (2)'!$E$32),0.25,0)))</f>
        <v>#REF!</v>
      </c>
    </row>
    <row r="645" customFormat="false" ht="12.75" hidden="false" customHeight="false" outlineLevel="0" collapsed="false">
      <c r="B645" s="735" t="e">
        <f aca="false">IF('graph (2)'!$E$2=0,"",B644+'graph (2)'!$E$32)</f>
        <v>#REF!</v>
      </c>
      <c r="C645" s="805" t="e">
        <f aca="false">IF('graph (2)'!$E$2=0,20,IF(SUM(K645+L645=0),NA(),0.25))</f>
        <v>#REF!</v>
      </c>
      <c r="D645" s="321" t="e">
        <f aca="false">IF('graph (2)'!$E$2=0,20,IF(AND(B645&lt;'graph (2)'!$E$10+'graph (2)'!$E$32,B645&gt;'graph (2)'!$E$10-'graph (2)'!$E$32),0.25,NA()))</f>
        <v>#REF!</v>
      </c>
      <c r="K645" s="806" t="e">
        <f aca="false">IF('graph (2)'!$E$20=0,0,IF('graph (2)'!$E$2=0,20,IF(AND(B645&lt;'graph (2)'!$E$20+'graph (2)'!$E$32,B645&gt;'graph (2)'!$E$20-'graph (2)'!$E$32),0.25,0)))</f>
        <v>#REF!</v>
      </c>
      <c r="L645" s="806" t="e">
        <f aca="false">IF('graph (2)'!$E$22=0,0,IF('graph (2)'!$E$2=0,20,IF(AND(B645&gt;'graph (2)'!$E$22-'graph (2)'!$E$32,B645&lt;'graph (2)'!$E$22+'graph (2)'!$E$32),0.25,0)))</f>
        <v>#REF!</v>
      </c>
    </row>
    <row r="646" customFormat="false" ht="12.75" hidden="false" customHeight="false" outlineLevel="0" collapsed="false">
      <c r="B646" s="735" t="e">
        <f aca="false">IF('graph (2)'!$E$2=0,"",B645+'graph (2)'!$E$32)</f>
        <v>#REF!</v>
      </c>
      <c r="C646" s="805" t="e">
        <f aca="false">IF('graph (2)'!$E$2=0,20,IF(SUM(K646+L646=0),NA(),0.25))</f>
        <v>#REF!</v>
      </c>
      <c r="D646" s="321" t="e">
        <f aca="false">IF('graph (2)'!$E$2=0,20,IF(AND(B646&lt;'graph (2)'!$E$10+'graph (2)'!$E$32,B646&gt;'graph (2)'!$E$10-'graph (2)'!$E$32),0.25,NA()))</f>
        <v>#REF!</v>
      </c>
      <c r="K646" s="806" t="e">
        <f aca="false">IF('graph (2)'!$E$20=0,0,IF('graph (2)'!$E$2=0,20,IF(AND(B646&lt;'graph (2)'!$E$20+'graph (2)'!$E$32,B646&gt;'graph (2)'!$E$20-'graph (2)'!$E$32),0.25,0)))</f>
        <v>#REF!</v>
      </c>
      <c r="L646" s="806" t="e">
        <f aca="false">IF('graph (2)'!$E$22=0,0,IF('graph (2)'!$E$2=0,20,IF(AND(B646&gt;'graph (2)'!$E$22-'graph (2)'!$E$32,B646&lt;'graph (2)'!$E$22+'graph (2)'!$E$32),0.25,0)))</f>
        <v>#REF!</v>
      </c>
    </row>
    <row r="647" customFormat="false" ht="12.75" hidden="false" customHeight="false" outlineLevel="0" collapsed="false">
      <c r="B647" s="735" t="e">
        <f aca="false">IF('graph (2)'!$E$2=0,"",B646+'graph (2)'!$E$32)</f>
        <v>#REF!</v>
      </c>
      <c r="C647" s="805" t="e">
        <f aca="false">IF('graph (2)'!$E$2=0,20,IF(SUM(K647+L647=0),NA(),0.25))</f>
        <v>#REF!</v>
      </c>
      <c r="D647" s="321" t="e">
        <f aca="false">IF('graph (2)'!$E$2=0,20,IF(AND(B647&lt;'graph (2)'!$E$10+'graph (2)'!$E$32,B647&gt;'graph (2)'!$E$10-'graph (2)'!$E$32),0.25,NA()))</f>
        <v>#REF!</v>
      </c>
      <c r="K647" s="806" t="e">
        <f aca="false">IF('graph (2)'!$E$20=0,0,IF('graph (2)'!$E$2=0,20,IF(AND(B647&lt;'graph (2)'!$E$20+'graph (2)'!$E$32,B647&gt;'graph (2)'!$E$20-'graph (2)'!$E$32),0.25,0)))</f>
        <v>#REF!</v>
      </c>
      <c r="L647" s="806" t="e">
        <f aca="false">IF('graph (2)'!$E$22=0,0,IF('graph (2)'!$E$2=0,20,IF(AND(B647&gt;'graph (2)'!$E$22-'graph (2)'!$E$32,B647&lt;'graph (2)'!$E$22+'graph (2)'!$E$32),0.25,0)))</f>
        <v>#REF!</v>
      </c>
    </row>
    <row r="648" customFormat="false" ht="12.75" hidden="false" customHeight="false" outlineLevel="0" collapsed="false">
      <c r="B648" s="735" t="e">
        <f aca="false">IF('graph (2)'!$E$2=0,"",B647+'graph (2)'!$E$32)</f>
        <v>#REF!</v>
      </c>
      <c r="C648" s="805" t="e">
        <f aca="false">IF('graph (2)'!$E$2=0,20,IF(SUM(K648+L648=0),NA(),0.25))</f>
        <v>#REF!</v>
      </c>
      <c r="D648" s="321" t="e">
        <f aca="false">IF('graph (2)'!$E$2=0,20,IF(AND(B648&lt;'graph (2)'!$E$10+'graph (2)'!$E$32,B648&gt;'graph (2)'!$E$10-'graph (2)'!$E$32),0.25,NA()))</f>
        <v>#REF!</v>
      </c>
      <c r="K648" s="806" t="e">
        <f aca="false">IF('graph (2)'!$E$20=0,0,IF('graph (2)'!$E$2=0,20,IF(AND(B648&lt;'graph (2)'!$E$20+'graph (2)'!$E$32,B648&gt;'graph (2)'!$E$20-'graph (2)'!$E$32),0.25,0)))</f>
        <v>#REF!</v>
      </c>
      <c r="L648" s="806" t="e">
        <f aca="false">IF('graph (2)'!$E$22=0,0,IF('graph (2)'!$E$2=0,20,IF(AND(B648&gt;'graph (2)'!$E$22-'graph (2)'!$E$32,B648&lt;'graph (2)'!$E$22+'graph (2)'!$E$32),0.25,0)))</f>
        <v>#REF!</v>
      </c>
    </row>
    <row r="649" customFormat="false" ht="12.75" hidden="false" customHeight="false" outlineLevel="0" collapsed="false">
      <c r="B649" s="735" t="e">
        <f aca="false">IF('graph (2)'!$E$2=0,"",B648+'graph (2)'!$E$32)</f>
        <v>#REF!</v>
      </c>
      <c r="C649" s="805" t="e">
        <f aca="false">IF('graph (2)'!$E$2=0,20,IF(SUM(K649+L649=0),NA(),0.25))</f>
        <v>#REF!</v>
      </c>
      <c r="D649" s="321" t="e">
        <f aca="false">IF('graph (2)'!$E$2=0,20,IF(AND(B649&lt;'graph (2)'!$E$10+'graph (2)'!$E$32,B649&gt;'graph (2)'!$E$10-'graph (2)'!$E$32),0.25,NA()))</f>
        <v>#REF!</v>
      </c>
      <c r="K649" s="806" t="e">
        <f aca="false">IF('graph (2)'!$E$20=0,0,IF('graph (2)'!$E$2=0,20,IF(AND(B649&lt;'graph (2)'!$E$20+'graph (2)'!$E$32,B649&gt;'graph (2)'!$E$20-'graph (2)'!$E$32),0.25,0)))</f>
        <v>#REF!</v>
      </c>
      <c r="L649" s="806" t="e">
        <f aca="false">IF('graph (2)'!$E$22=0,0,IF('graph (2)'!$E$2=0,20,IF(AND(B649&gt;'graph (2)'!$E$22-'graph (2)'!$E$32,B649&lt;'graph (2)'!$E$22+'graph (2)'!$E$32),0.25,0)))</f>
        <v>#REF!</v>
      </c>
    </row>
    <row r="650" customFormat="false" ht="12.75" hidden="false" customHeight="false" outlineLevel="0" collapsed="false">
      <c r="B650" s="735" t="e">
        <f aca="false">IF('graph (2)'!$E$2=0,"",B649+'graph (2)'!$E$32)</f>
        <v>#REF!</v>
      </c>
      <c r="C650" s="805" t="e">
        <f aca="false">IF('graph (2)'!$E$2=0,20,IF(SUM(K650+L650=0),NA(),0.25))</f>
        <v>#REF!</v>
      </c>
      <c r="D650" s="321" t="e">
        <f aca="false">IF('graph (2)'!$E$2=0,20,IF(AND(B650&lt;'graph (2)'!$E$10+'graph (2)'!$E$32,B650&gt;'graph (2)'!$E$10-'graph (2)'!$E$32),0.25,NA()))</f>
        <v>#REF!</v>
      </c>
      <c r="K650" s="806" t="e">
        <f aca="false">IF('graph (2)'!$E$20=0,0,IF('graph (2)'!$E$2=0,20,IF(AND(B650&lt;'graph (2)'!$E$20+'graph (2)'!$E$32,B650&gt;'graph (2)'!$E$20-'graph (2)'!$E$32),0.25,0)))</f>
        <v>#REF!</v>
      </c>
      <c r="L650" s="806" t="e">
        <f aca="false">IF('graph (2)'!$E$22=0,0,IF('graph (2)'!$E$2=0,20,IF(AND(B650&gt;'graph (2)'!$E$22-'graph (2)'!$E$32,B650&lt;'graph (2)'!$E$22+'graph (2)'!$E$32),0.25,0)))</f>
        <v>#REF!</v>
      </c>
    </row>
    <row r="651" customFormat="false" ht="12.75" hidden="false" customHeight="false" outlineLevel="0" collapsed="false">
      <c r="B651" s="735" t="e">
        <f aca="false">IF('graph (2)'!$E$2=0,"",B650+'graph (2)'!$E$32)</f>
        <v>#REF!</v>
      </c>
      <c r="C651" s="805" t="e">
        <f aca="false">IF('graph (2)'!$E$2=0,20,IF(SUM(K651+L651=0),NA(),0.25))</f>
        <v>#REF!</v>
      </c>
      <c r="D651" s="321" t="e">
        <f aca="false">IF('graph (2)'!$E$2=0,20,IF(AND(B651&lt;'graph (2)'!$E$10+'graph (2)'!$E$32,B651&gt;'graph (2)'!$E$10-'graph (2)'!$E$32),0.25,NA()))</f>
        <v>#REF!</v>
      </c>
      <c r="K651" s="806" t="e">
        <f aca="false">IF('graph (2)'!$E$20=0,0,IF('graph (2)'!$E$2=0,20,IF(AND(B651&lt;'graph (2)'!$E$20+'graph (2)'!$E$32,B651&gt;'graph (2)'!$E$20-'graph (2)'!$E$32),0.25,0)))</f>
        <v>#REF!</v>
      </c>
      <c r="L651" s="806" t="e">
        <f aca="false">IF('graph (2)'!$E$22=0,0,IF('graph (2)'!$E$2=0,20,IF(AND(B651&gt;'graph (2)'!$E$22-'graph (2)'!$E$32,B651&lt;'graph (2)'!$E$22+'graph (2)'!$E$32),0.25,0)))</f>
        <v>#REF!</v>
      </c>
    </row>
    <row r="652" customFormat="false" ht="12.75" hidden="false" customHeight="false" outlineLevel="0" collapsed="false">
      <c r="B652" s="735" t="e">
        <f aca="false">IF('graph (2)'!$E$2=0,"",B651+'graph (2)'!$E$32)</f>
        <v>#REF!</v>
      </c>
      <c r="C652" s="805" t="e">
        <f aca="false">IF('graph (2)'!$E$2=0,20,IF(SUM(K652+L652=0),NA(),0.25))</f>
        <v>#REF!</v>
      </c>
      <c r="D652" s="321" t="e">
        <f aca="false">IF('graph (2)'!$E$2=0,20,IF(AND(B652&lt;'graph (2)'!$E$10+'graph (2)'!$E$32,B652&gt;'graph (2)'!$E$10-'graph (2)'!$E$32),0.25,NA()))</f>
        <v>#REF!</v>
      </c>
      <c r="K652" s="806" t="e">
        <f aca="false">IF('graph (2)'!$E$20=0,0,IF('graph (2)'!$E$2=0,20,IF(AND(B652&lt;'graph (2)'!$E$20+'graph (2)'!$E$32,B652&gt;'graph (2)'!$E$20-'graph (2)'!$E$32),0.25,0)))</f>
        <v>#REF!</v>
      </c>
      <c r="L652" s="806" t="e">
        <f aca="false">IF('graph (2)'!$E$22=0,0,IF('graph (2)'!$E$2=0,20,IF(AND(B652&gt;'graph (2)'!$E$22-'graph (2)'!$E$32,B652&lt;'graph (2)'!$E$22+'graph (2)'!$E$32),0.25,0)))</f>
        <v>#REF!</v>
      </c>
    </row>
    <row r="653" customFormat="false" ht="12.75" hidden="false" customHeight="false" outlineLevel="0" collapsed="false">
      <c r="B653" s="735" t="e">
        <f aca="false">IF('graph (2)'!$E$2=0,"",B652+'graph (2)'!$E$32)</f>
        <v>#REF!</v>
      </c>
      <c r="C653" s="805" t="e">
        <f aca="false">IF('graph (2)'!$E$2=0,20,IF(SUM(K653+L653=0),NA(),0.25))</f>
        <v>#REF!</v>
      </c>
      <c r="D653" s="321" t="e">
        <f aca="false">IF('graph (2)'!$E$2=0,20,IF(AND(B653&lt;'graph (2)'!$E$10+'graph (2)'!$E$32,B653&gt;'graph (2)'!$E$10-'graph (2)'!$E$32),0.25,NA()))</f>
        <v>#REF!</v>
      </c>
      <c r="K653" s="806" t="e">
        <f aca="false">IF('graph (2)'!$E$20=0,0,IF('graph (2)'!$E$2=0,20,IF(AND(B653&lt;'graph (2)'!$E$20+'graph (2)'!$E$32,B653&gt;'graph (2)'!$E$20-'graph (2)'!$E$32),0.25,0)))</f>
        <v>#REF!</v>
      </c>
      <c r="L653" s="806" t="e">
        <f aca="false">IF('graph (2)'!$E$22=0,0,IF('graph (2)'!$E$2=0,20,IF(AND(B653&gt;'graph (2)'!$E$22-'graph (2)'!$E$32,B653&lt;'graph (2)'!$E$22+'graph (2)'!$E$32),0.25,0)))</f>
        <v>#REF!</v>
      </c>
    </row>
    <row r="654" customFormat="false" ht="12.75" hidden="false" customHeight="false" outlineLevel="0" collapsed="false">
      <c r="B654" s="735" t="e">
        <f aca="false">IF('graph (2)'!$E$2=0,"",B653+'graph (2)'!$E$32)</f>
        <v>#REF!</v>
      </c>
      <c r="C654" s="805" t="e">
        <f aca="false">IF('graph (2)'!$E$2=0,20,IF(SUM(K654+L654=0),NA(),0.25))</f>
        <v>#REF!</v>
      </c>
      <c r="D654" s="321" t="e">
        <f aca="false">IF('graph (2)'!$E$2=0,20,IF(AND(B654&lt;'graph (2)'!$E$10+'graph (2)'!$E$32,B654&gt;'graph (2)'!$E$10-'graph (2)'!$E$32),0.25,NA()))</f>
        <v>#REF!</v>
      </c>
      <c r="K654" s="806" t="e">
        <f aca="false">IF('graph (2)'!$E$20=0,0,IF('graph (2)'!$E$2=0,20,IF(AND(B654&lt;'graph (2)'!$E$20+'graph (2)'!$E$32,B654&gt;'graph (2)'!$E$20-'graph (2)'!$E$32),0.25,0)))</f>
        <v>#REF!</v>
      </c>
      <c r="L654" s="806" t="e">
        <f aca="false">IF('graph (2)'!$E$22=0,0,IF('graph (2)'!$E$2=0,20,IF(AND(B654&gt;'graph (2)'!$E$22-'graph (2)'!$E$32,B654&lt;'graph (2)'!$E$22+'graph (2)'!$E$32),0.25,0)))</f>
        <v>#REF!</v>
      </c>
    </row>
    <row r="655" customFormat="false" ht="12.75" hidden="false" customHeight="false" outlineLevel="0" collapsed="false">
      <c r="B655" s="735" t="e">
        <f aca="false">IF('graph (2)'!$E$2=0,"",B654+'graph (2)'!$E$32)</f>
        <v>#REF!</v>
      </c>
      <c r="C655" s="805" t="e">
        <f aca="false">IF('graph (2)'!$E$2=0,20,IF(SUM(K655+L655=0),NA(),0.25))</f>
        <v>#REF!</v>
      </c>
      <c r="D655" s="321" t="e">
        <f aca="false">IF('graph (2)'!$E$2=0,20,IF(AND(B655&lt;'graph (2)'!$E$10+'graph (2)'!$E$32,B655&gt;'graph (2)'!$E$10-'graph (2)'!$E$32),0.25,NA()))</f>
        <v>#REF!</v>
      </c>
      <c r="K655" s="806" t="e">
        <f aca="false">IF('graph (2)'!$E$20=0,0,IF('graph (2)'!$E$2=0,20,IF(AND(B655&lt;'graph (2)'!$E$20+'graph (2)'!$E$32,B655&gt;'graph (2)'!$E$20-'graph (2)'!$E$32),0.25,0)))</f>
        <v>#REF!</v>
      </c>
      <c r="L655" s="806" t="e">
        <f aca="false">IF('graph (2)'!$E$22=0,0,IF('graph (2)'!$E$2=0,20,IF(AND(B655&gt;'graph (2)'!$E$22-'graph (2)'!$E$32,B655&lt;'graph (2)'!$E$22+'graph (2)'!$E$32),0.25,0)))</f>
        <v>#REF!</v>
      </c>
    </row>
    <row r="656" customFormat="false" ht="12.75" hidden="false" customHeight="false" outlineLevel="0" collapsed="false">
      <c r="B656" s="735" t="e">
        <f aca="false">IF('graph (2)'!$E$2=0,"",B655+'graph (2)'!$E$32)</f>
        <v>#REF!</v>
      </c>
      <c r="C656" s="805" t="e">
        <f aca="false">IF('graph (2)'!$E$2=0,20,IF(SUM(K656+L656=0),NA(),0.25))</f>
        <v>#REF!</v>
      </c>
      <c r="D656" s="321" t="e">
        <f aca="false">IF('graph (2)'!$E$2=0,20,IF(AND(B656&lt;'graph (2)'!$E$10+'graph (2)'!$E$32,B656&gt;'graph (2)'!$E$10-'graph (2)'!$E$32),0.25,NA()))</f>
        <v>#REF!</v>
      </c>
      <c r="K656" s="806" t="e">
        <f aca="false">IF('graph (2)'!$E$20=0,0,IF('graph (2)'!$E$2=0,20,IF(AND(B656&lt;'graph (2)'!$E$20+'graph (2)'!$E$32,B656&gt;'graph (2)'!$E$20-'graph (2)'!$E$32),0.25,0)))</f>
        <v>#REF!</v>
      </c>
      <c r="L656" s="806" t="e">
        <f aca="false">IF('graph (2)'!$E$22=0,0,IF('graph (2)'!$E$2=0,20,IF(AND(B656&gt;'graph (2)'!$E$22-'graph (2)'!$E$32,B656&lt;'graph (2)'!$E$22+'graph (2)'!$E$32),0.25,0)))</f>
        <v>#REF!</v>
      </c>
    </row>
    <row r="657" customFormat="false" ht="12.75" hidden="false" customHeight="false" outlineLevel="0" collapsed="false">
      <c r="B657" s="735" t="e">
        <f aca="false">IF('graph (2)'!$E$2=0,"",B656+'graph (2)'!$E$32)</f>
        <v>#REF!</v>
      </c>
      <c r="C657" s="805" t="e">
        <f aca="false">IF('graph (2)'!$E$2=0,20,IF(SUM(K657+L657=0),NA(),0.25))</f>
        <v>#REF!</v>
      </c>
      <c r="D657" s="321" t="e">
        <f aca="false">IF('graph (2)'!$E$2=0,20,IF(AND(B657&lt;'graph (2)'!$E$10+'graph (2)'!$E$32,B657&gt;'graph (2)'!$E$10-'graph (2)'!$E$32),0.25,NA()))</f>
        <v>#REF!</v>
      </c>
      <c r="K657" s="806" t="e">
        <f aca="false">IF('graph (2)'!$E$20=0,0,IF('graph (2)'!$E$2=0,20,IF(AND(B657&lt;'graph (2)'!$E$20+'graph (2)'!$E$32,B657&gt;'graph (2)'!$E$20-'graph (2)'!$E$32),0.25,0)))</f>
        <v>#REF!</v>
      </c>
      <c r="L657" s="806" t="e">
        <f aca="false">IF('graph (2)'!$E$22=0,0,IF('graph (2)'!$E$2=0,20,IF(AND(B657&gt;'graph (2)'!$E$22-'graph (2)'!$E$32,B657&lt;'graph (2)'!$E$22+'graph (2)'!$E$32),0.25,0)))</f>
        <v>#REF!</v>
      </c>
    </row>
    <row r="658" customFormat="false" ht="12.75" hidden="false" customHeight="false" outlineLevel="0" collapsed="false">
      <c r="B658" s="735" t="e">
        <f aca="false">IF('graph (2)'!$E$2=0,"",B657+'graph (2)'!$E$32)</f>
        <v>#REF!</v>
      </c>
      <c r="C658" s="805" t="e">
        <f aca="false">IF('graph (2)'!$E$2=0,20,IF(SUM(K658+L658=0),NA(),0.25))</f>
        <v>#REF!</v>
      </c>
      <c r="D658" s="321" t="e">
        <f aca="false">IF('graph (2)'!$E$2=0,20,IF(AND(B658&lt;'graph (2)'!$E$10+'graph (2)'!$E$32,B658&gt;'graph (2)'!$E$10-'graph (2)'!$E$32),0.25,NA()))</f>
        <v>#REF!</v>
      </c>
      <c r="K658" s="806" t="e">
        <f aca="false">IF('graph (2)'!$E$20=0,0,IF('graph (2)'!$E$2=0,20,IF(AND(B658&lt;'graph (2)'!$E$20+'graph (2)'!$E$32,B658&gt;'graph (2)'!$E$20-'graph (2)'!$E$32),0.25,0)))</f>
        <v>#REF!</v>
      </c>
      <c r="L658" s="806" t="e">
        <f aca="false">IF('graph (2)'!$E$22=0,0,IF('graph (2)'!$E$2=0,20,IF(AND(B658&gt;'graph (2)'!$E$22-'graph (2)'!$E$32,B658&lt;'graph (2)'!$E$22+'graph (2)'!$E$32),0.25,0)))</f>
        <v>#REF!</v>
      </c>
    </row>
    <row r="659" customFormat="false" ht="12.75" hidden="false" customHeight="false" outlineLevel="0" collapsed="false">
      <c r="B659" s="735" t="e">
        <f aca="false">IF('graph (2)'!$E$2=0,"",B658+'graph (2)'!$E$32)</f>
        <v>#REF!</v>
      </c>
      <c r="C659" s="805" t="e">
        <f aca="false">IF('graph (2)'!$E$2=0,20,IF(SUM(K659+L659=0),NA(),0.25))</f>
        <v>#REF!</v>
      </c>
      <c r="D659" s="321" t="e">
        <f aca="false">IF('graph (2)'!$E$2=0,20,IF(AND(B659&lt;'graph (2)'!$E$10+'graph (2)'!$E$32,B659&gt;'graph (2)'!$E$10-'graph (2)'!$E$32),0.25,NA()))</f>
        <v>#REF!</v>
      </c>
      <c r="K659" s="806" t="e">
        <f aca="false">IF('graph (2)'!$E$20=0,0,IF('graph (2)'!$E$2=0,20,IF(AND(B659&lt;'graph (2)'!$E$20+'graph (2)'!$E$32,B659&gt;'graph (2)'!$E$20-'graph (2)'!$E$32),0.25,0)))</f>
        <v>#REF!</v>
      </c>
      <c r="L659" s="806" t="e">
        <f aca="false">IF('graph (2)'!$E$22=0,0,IF('graph (2)'!$E$2=0,20,IF(AND(B659&gt;'graph (2)'!$E$22-'graph (2)'!$E$32,B659&lt;'graph (2)'!$E$22+'graph (2)'!$E$32),0.25,0)))</f>
        <v>#REF!</v>
      </c>
    </row>
    <row r="660" customFormat="false" ht="12.75" hidden="false" customHeight="false" outlineLevel="0" collapsed="false">
      <c r="B660" s="735" t="e">
        <f aca="false">IF('graph (2)'!$E$2=0,"",B659+'graph (2)'!$E$32)</f>
        <v>#REF!</v>
      </c>
      <c r="C660" s="805" t="e">
        <f aca="false">IF('graph (2)'!$E$2=0,20,IF(SUM(K660+L660=0),NA(),0.25))</f>
        <v>#REF!</v>
      </c>
      <c r="D660" s="321" t="e">
        <f aca="false">IF('graph (2)'!$E$2=0,20,IF(AND(B660&lt;'graph (2)'!$E$10+'graph (2)'!$E$32,B660&gt;'graph (2)'!$E$10-'graph (2)'!$E$32),0.25,NA()))</f>
        <v>#REF!</v>
      </c>
      <c r="K660" s="806" t="e">
        <f aca="false">IF('graph (2)'!$E$20=0,0,IF('graph (2)'!$E$2=0,20,IF(AND(B660&lt;'graph (2)'!$E$20+'graph (2)'!$E$32,B660&gt;'graph (2)'!$E$20-'graph (2)'!$E$32),0.25,0)))</f>
        <v>#REF!</v>
      </c>
      <c r="L660" s="806" t="e">
        <f aca="false">IF('graph (2)'!$E$22=0,0,IF('graph (2)'!$E$2=0,20,IF(AND(B660&gt;'graph (2)'!$E$22-'graph (2)'!$E$32,B660&lt;'graph (2)'!$E$22+'graph (2)'!$E$32),0.25,0)))</f>
        <v>#REF!</v>
      </c>
    </row>
    <row r="661" customFormat="false" ht="12.75" hidden="false" customHeight="false" outlineLevel="0" collapsed="false">
      <c r="B661" s="735" t="e">
        <f aca="false">IF('graph (2)'!$E$2=0,"",B660+'graph (2)'!$E$32)</f>
        <v>#REF!</v>
      </c>
      <c r="C661" s="805" t="e">
        <f aca="false">IF('graph (2)'!$E$2=0,20,IF(SUM(K661+L661=0),NA(),0.25))</f>
        <v>#REF!</v>
      </c>
      <c r="D661" s="321" t="e">
        <f aca="false">IF('graph (2)'!$E$2=0,20,IF(AND(B661&lt;'graph (2)'!$E$10+'graph (2)'!$E$32,B661&gt;'graph (2)'!$E$10-'graph (2)'!$E$32),0.25,NA()))</f>
        <v>#REF!</v>
      </c>
      <c r="K661" s="806" t="e">
        <f aca="false">IF('graph (2)'!$E$20=0,0,IF('graph (2)'!$E$2=0,20,IF(AND(B661&lt;'graph (2)'!$E$20+'graph (2)'!$E$32,B661&gt;'graph (2)'!$E$20-'graph (2)'!$E$32),0.25,0)))</f>
        <v>#REF!</v>
      </c>
      <c r="L661" s="806" t="e">
        <f aca="false">IF('graph (2)'!$E$22=0,0,IF('graph (2)'!$E$2=0,20,IF(AND(B661&gt;'graph (2)'!$E$22-'graph (2)'!$E$32,B661&lt;'graph (2)'!$E$22+'graph (2)'!$E$32),0.25,0)))</f>
        <v>#REF!</v>
      </c>
    </row>
    <row r="662" customFormat="false" ht="12.75" hidden="false" customHeight="false" outlineLevel="0" collapsed="false">
      <c r="B662" s="735" t="e">
        <f aca="false">IF('graph (2)'!$E$2=0,"",B661+'graph (2)'!$E$32)</f>
        <v>#REF!</v>
      </c>
      <c r="C662" s="805" t="e">
        <f aca="false">IF('graph (2)'!$E$2=0,20,IF(SUM(K662+L662=0),NA(),0.25))</f>
        <v>#REF!</v>
      </c>
      <c r="D662" s="321" t="e">
        <f aca="false">IF('graph (2)'!$E$2=0,20,IF(AND(B662&lt;'graph (2)'!$E$10+'graph (2)'!$E$32,B662&gt;'graph (2)'!$E$10-'graph (2)'!$E$32),0.25,NA()))</f>
        <v>#REF!</v>
      </c>
      <c r="K662" s="806" t="e">
        <f aca="false">IF('graph (2)'!$E$20=0,0,IF('graph (2)'!$E$2=0,20,IF(AND(B662&lt;'graph (2)'!$E$20+'graph (2)'!$E$32,B662&gt;'graph (2)'!$E$20-'graph (2)'!$E$32),0.25,0)))</f>
        <v>#REF!</v>
      </c>
      <c r="L662" s="806" t="e">
        <f aca="false">IF('graph (2)'!$E$22=0,0,IF('graph (2)'!$E$2=0,20,IF(AND(B662&gt;'graph (2)'!$E$22-'graph (2)'!$E$32,B662&lt;'graph (2)'!$E$22+'graph (2)'!$E$32),0.25,0)))</f>
        <v>#REF!</v>
      </c>
    </row>
    <row r="663" customFormat="false" ht="12.75" hidden="false" customHeight="false" outlineLevel="0" collapsed="false">
      <c r="B663" s="735" t="e">
        <f aca="false">IF('graph (2)'!$E$2=0,"",B662+'graph (2)'!$E$32)</f>
        <v>#REF!</v>
      </c>
      <c r="C663" s="805" t="e">
        <f aca="false">IF('graph (2)'!$E$2=0,20,IF(SUM(K663+L663=0),NA(),0.25))</f>
        <v>#REF!</v>
      </c>
      <c r="D663" s="321" t="e">
        <f aca="false">IF('graph (2)'!$E$2=0,20,IF(AND(B663&lt;'graph (2)'!$E$10+'graph (2)'!$E$32,B663&gt;'graph (2)'!$E$10-'graph (2)'!$E$32),0.25,NA()))</f>
        <v>#REF!</v>
      </c>
      <c r="K663" s="806" t="e">
        <f aca="false">IF('graph (2)'!$E$20=0,0,IF('graph (2)'!$E$2=0,20,IF(AND(B663&lt;'graph (2)'!$E$20+'graph (2)'!$E$32,B663&gt;'graph (2)'!$E$20-'graph (2)'!$E$32),0.25,0)))</f>
        <v>#REF!</v>
      </c>
      <c r="L663" s="806" t="e">
        <f aca="false">IF('graph (2)'!$E$22=0,0,IF('graph (2)'!$E$2=0,20,IF(AND(B663&gt;'graph (2)'!$E$22-'graph (2)'!$E$32,B663&lt;'graph (2)'!$E$22+'graph (2)'!$E$32),0.25,0)))</f>
        <v>#REF!</v>
      </c>
    </row>
    <row r="664" customFormat="false" ht="12.75" hidden="false" customHeight="false" outlineLevel="0" collapsed="false">
      <c r="B664" s="735" t="e">
        <f aca="false">IF('graph (2)'!$E$2=0,"",B663+'graph (2)'!$E$32)</f>
        <v>#REF!</v>
      </c>
      <c r="C664" s="805" t="e">
        <f aca="false">IF('graph (2)'!$E$2=0,20,IF(SUM(K664+L664=0),NA(),0.25))</f>
        <v>#REF!</v>
      </c>
      <c r="D664" s="321" t="e">
        <f aca="false">IF('graph (2)'!$E$2=0,20,IF(AND(B664&lt;'graph (2)'!$E$10+'graph (2)'!$E$32,B664&gt;'graph (2)'!$E$10-'graph (2)'!$E$32),0.25,NA()))</f>
        <v>#REF!</v>
      </c>
      <c r="K664" s="806" t="e">
        <f aca="false">IF('graph (2)'!$E$20=0,0,IF('graph (2)'!$E$2=0,20,IF(AND(B664&lt;'graph (2)'!$E$20+'graph (2)'!$E$32,B664&gt;'graph (2)'!$E$20-'graph (2)'!$E$32),0.25,0)))</f>
        <v>#REF!</v>
      </c>
      <c r="L664" s="806" t="e">
        <f aca="false">IF('graph (2)'!$E$22=0,0,IF('graph (2)'!$E$2=0,20,IF(AND(B664&gt;'graph (2)'!$E$22-'graph (2)'!$E$32,B664&lt;'graph (2)'!$E$22+'graph (2)'!$E$32),0.25,0)))</f>
        <v>#REF!</v>
      </c>
    </row>
    <row r="665" customFormat="false" ht="12.75" hidden="false" customHeight="false" outlineLevel="0" collapsed="false">
      <c r="B665" s="735" t="e">
        <f aca="false">IF('graph (2)'!$E$2=0,"",B664+'graph (2)'!$E$32)</f>
        <v>#REF!</v>
      </c>
      <c r="C665" s="805" t="e">
        <f aca="false">IF('graph (2)'!$E$2=0,20,IF(SUM(K665+L665=0),NA(),0.25))</f>
        <v>#REF!</v>
      </c>
      <c r="D665" s="321" t="e">
        <f aca="false">IF('graph (2)'!$E$2=0,20,IF(AND(B665&lt;'graph (2)'!$E$10+'graph (2)'!$E$32,B665&gt;'graph (2)'!$E$10-'graph (2)'!$E$32),0.25,NA()))</f>
        <v>#REF!</v>
      </c>
      <c r="K665" s="806" t="e">
        <f aca="false">IF('graph (2)'!$E$20=0,0,IF('graph (2)'!$E$2=0,20,IF(AND(B665&lt;'graph (2)'!$E$20+'graph (2)'!$E$32,B665&gt;'graph (2)'!$E$20-'graph (2)'!$E$32),0.25,0)))</f>
        <v>#REF!</v>
      </c>
      <c r="L665" s="806" t="e">
        <f aca="false">IF('graph (2)'!$E$22=0,0,IF('graph (2)'!$E$2=0,20,IF(AND(B665&gt;'graph (2)'!$E$22-'graph (2)'!$E$32,B665&lt;'graph (2)'!$E$22+'graph (2)'!$E$32),0.25,0)))</f>
        <v>#REF!</v>
      </c>
    </row>
    <row r="666" customFormat="false" ht="12.75" hidden="false" customHeight="false" outlineLevel="0" collapsed="false">
      <c r="B666" s="735" t="e">
        <f aca="false">IF('graph (2)'!$E$2=0,"",B665+'graph (2)'!$E$32)</f>
        <v>#REF!</v>
      </c>
      <c r="C666" s="805" t="e">
        <f aca="false">IF('graph (2)'!$E$2=0,20,IF(SUM(K666+L666=0),NA(),0.25))</f>
        <v>#REF!</v>
      </c>
      <c r="D666" s="321" t="e">
        <f aca="false">IF('graph (2)'!$E$2=0,20,IF(AND(B666&lt;'graph (2)'!$E$10+'graph (2)'!$E$32,B666&gt;'graph (2)'!$E$10-'graph (2)'!$E$32),0.25,NA()))</f>
        <v>#REF!</v>
      </c>
      <c r="K666" s="806" t="e">
        <f aca="false">IF('graph (2)'!$E$20=0,0,IF('graph (2)'!$E$2=0,20,IF(AND(B666&lt;'graph (2)'!$E$20+'graph (2)'!$E$32,B666&gt;'graph (2)'!$E$20-'graph (2)'!$E$32),0.25,0)))</f>
        <v>#REF!</v>
      </c>
      <c r="L666" s="806" t="e">
        <f aca="false">IF('graph (2)'!$E$22=0,0,IF('graph (2)'!$E$2=0,20,IF(AND(B666&gt;'graph (2)'!$E$22-'graph (2)'!$E$32,B666&lt;'graph (2)'!$E$22+'graph (2)'!$E$32),0.25,0)))</f>
        <v>#REF!</v>
      </c>
    </row>
    <row r="667" customFormat="false" ht="12.75" hidden="false" customHeight="false" outlineLevel="0" collapsed="false">
      <c r="B667" s="735" t="e">
        <f aca="false">IF('graph (2)'!$E$2=0,"",B666+'graph (2)'!$E$32)</f>
        <v>#REF!</v>
      </c>
      <c r="C667" s="805" t="e">
        <f aca="false">IF('graph (2)'!$E$2=0,20,IF(SUM(K667+L667=0),NA(),0.25))</f>
        <v>#REF!</v>
      </c>
      <c r="D667" s="321" t="e">
        <f aca="false">IF('graph (2)'!$E$2=0,20,IF(AND(B667&lt;'graph (2)'!$E$10+'graph (2)'!$E$32,B667&gt;'graph (2)'!$E$10-'graph (2)'!$E$32),0.25,NA()))</f>
        <v>#REF!</v>
      </c>
      <c r="K667" s="806" t="e">
        <f aca="false">IF('graph (2)'!$E$20=0,0,IF('graph (2)'!$E$2=0,20,IF(AND(B667&lt;'graph (2)'!$E$20+'graph (2)'!$E$32,B667&gt;'graph (2)'!$E$20-'graph (2)'!$E$32),0.25,0)))</f>
        <v>#REF!</v>
      </c>
      <c r="L667" s="806" t="e">
        <f aca="false">IF('graph (2)'!$E$22=0,0,IF('graph (2)'!$E$2=0,20,IF(AND(B667&gt;'graph (2)'!$E$22-'graph (2)'!$E$32,B667&lt;'graph (2)'!$E$22+'graph (2)'!$E$32),0.25,0)))</f>
        <v>#REF!</v>
      </c>
    </row>
    <row r="668" customFormat="false" ht="12.75" hidden="false" customHeight="false" outlineLevel="0" collapsed="false">
      <c r="B668" s="735" t="e">
        <f aca="false">IF('graph (2)'!$E$2=0,"",B667+'graph (2)'!$E$32)</f>
        <v>#REF!</v>
      </c>
      <c r="C668" s="805" t="e">
        <f aca="false">IF('graph (2)'!$E$2=0,20,IF(SUM(K668+L668=0),NA(),0.25))</f>
        <v>#REF!</v>
      </c>
      <c r="D668" s="321" t="e">
        <f aca="false">IF('graph (2)'!$E$2=0,20,IF(AND(B668&lt;'graph (2)'!$E$10+'graph (2)'!$E$32,B668&gt;'graph (2)'!$E$10-'graph (2)'!$E$32),0.25,NA()))</f>
        <v>#REF!</v>
      </c>
      <c r="K668" s="806" t="e">
        <f aca="false">IF('graph (2)'!$E$20=0,0,IF('graph (2)'!$E$2=0,20,IF(AND(B668&lt;'graph (2)'!$E$20+'graph (2)'!$E$32,B668&gt;'graph (2)'!$E$20-'graph (2)'!$E$32),0.25,0)))</f>
        <v>#REF!</v>
      </c>
      <c r="L668" s="806" t="e">
        <f aca="false">IF('graph (2)'!$E$22=0,0,IF('graph (2)'!$E$2=0,20,IF(AND(B668&gt;'graph (2)'!$E$22-'graph (2)'!$E$32,B668&lt;'graph (2)'!$E$22+'graph (2)'!$E$32),0.25,0)))</f>
        <v>#REF!</v>
      </c>
    </row>
    <row r="669" customFormat="false" ht="12.75" hidden="false" customHeight="false" outlineLevel="0" collapsed="false">
      <c r="B669" s="735" t="e">
        <f aca="false">IF('graph (2)'!$E$2=0,"",B668+'graph (2)'!$E$32)</f>
        <v>#REF!</v>
      </c>
      <c r="C669" s="805" t="e">
        <f aca="false">IF('graph (2)'!$E$2=0,20,IF(SUM(K669+L669=0),NA(),0.25))</f>
        <v>#REF!</v>
      </c>
      <c r="D669" s="321" t="e">
        <f aca="false">IF('graph (2)'!$E$2=0,20,IF(AND(B669&lt;'graph (2)'!$E$10+'graph (2)'!$E$32,B669&gt;'graph (2)'!$E$10-'graph (2)'!$E$32),0.25,NA()))</f>
        <v>#REF!</v>
      </c>
      <c r="K669" s="806" t="e">
        <f aca="false">IF('graph (2)'!$E$20=0,0,IF('graph (2)'!$E$2=0,20,IF(AND(B669&lt;'graph (2)'!$E$20+'graph (2)'!$E$32,B669&gt;'graph (2)'!$E$20-'graph (2)'!$E$32),0.25,0)))</f>
        <v>#REF!</v>
      </c>
      <c r="L669" s="806" t="e">
        <f aca="false">IF('graph (2)'!$E$22=0,0,IF('graph (2)'!$E$2=0,20,IF(AND(B669&gt;'graph (2)'!$E$22-'graph (2)'!$E$32,B669&lt;'graph (2)'!$E$22+'graph (2)'!$E$32),0.25,0)))</f>
        <v>#REF!</v>
      </c>
    </row>
    <row r="670" customFormat="false" ht="12.75" hidden="false" customHeight="false" outlineLevel="0" collapsed="false">
      <c r="B670" s="735" t="e">
        <f aca="false">IF('graph (2)'!$E$2=0,"",B669+'graph (2)'!$E$32)</f>
        <v>#REF!</v>
      </c>
      <c r="C670" s="805" t="e">
        <f aca="false">IF('graph (2)'!$E$2=0,20,IF(SUM(K670+L670=0),NA(),0.25))</f>
        <v>#REF!</v>
      </c>
      <c r="D670" s="321" t="e">
        <f aca="false">IF('graph (2)'!$E$2=0,20,IF(AND(B670&lt;'graph (2)'!$E$10+'graph (2)'!$E$32,B670&gt;'graph (2)'!$E$10-'graph (2)'!$E$32),0.25,NA()))</f>
        <v>#REF!</v>
      </c>
      <c r="K670" s="806" t="e">
        <f aca="false">IF('graph (2)'!$E$20=0,0,IF('graph (2)'!$E$2=0,20,IF(AND(B670&lt;'graph (2)'!$E$20+'graph (2)'!$E$32,B670&gt;'graph (2)'!$E$20-'graph (2)'!$E$32),0.25,0)))</f>
        <v>#REF!</v>
      </c>
      <c r="L670" s="806" t="e">
        <f aca="false">IF('graph (2)'!$E$22=0,0,IF('graph (2)'!$E$2=0,20,IF(AND(B670&gt;'graph (2)'!$E$22-'graph (2)'!$E$32,B670&lt;'graph (2)'!$E$22+'graph (2)'!$E$32),0.25,0)))</f>
        <v>#REF!</v>
      </c>
    </row>
    <row r="671" customFormat="false" ht="12.75" hidden="false" customHeight="false" outlineLevel="0" collapsed="false">
      <c r="B671" s="735" t="e">
        <f aca="false">IF('graph (2)'!$E$2=0,"",B670+'graph (2)'!$E$32)</f>
        <v>#REF!</v>
      </c>
      <c r="C671" s="805" t="e">
        <f aca="false">IF('graph (2)'!$E$2=0,20,IF(SUM(K671+L671=0),NA(),0.25))</f>
        <v>#REF!</v>
      </c>
      <c r="D671" s="321" t="e">
        <f aca="false">IF('graph (2)'!$E$2=0,20,IF(AND(B671&lt;'graph (2)'!$E$10+'graph (2)'!$E$32,B671&gt;'graph (2)'!$E$10-'graph (2)'!$E$32),0.25,NA()))</f>
        <v>#REF!</v>
      </c>
      <c r="K671" s="806" t="e">
        <f aca="false">IF('graph (2)'!$E$20=0,0,IF('graph (2)'!$E$2=0,20,IF(AND(B671&lt;'graph (2)'!$E$20+'graph (2)'!$E$32,B671&gt;'graph (2)'!$E$20-'graph (2)'!$E$32),0.25,0)))</f>
        <v>#REF!</v>
      </c>
      <c r="L671" s="806" t="e">
        <f aca="false">IF('graph (2)'!$E$22=0,0,IF('graph (2)'!$E$2=0,20,IF(AND(B671&gt;'graph (2)'!$E$22-'graph (2)'!$E$32,B671&lt;'graph (2)'!$E$22+'graph (2)'!$E$32),0.25,0)))</f>
        <v>#REF!</v>
      </c>
    </row>
    <row r="672" customFormat="false" ht="12.75" hidden="false" customHeight="false" outlineLevel="0" collapsed="false">
      <c r="B672" s="735" t="e">
        <f aca="false">IF('graph (2)'!$E$2=0,"",B671+'graph (2)'!$E$32)</f>
        <v>#REF!</v>
      </c>
      <c r="C672" s="805" t="e">
        <f aca="false">IF('graph (2)'!$E$2=0,20,IF(SUM(K672+L672=0),NA(),0.25))</f>
        <v>#REF!</v>
      </c>
      <c r="D672" s="321" t="e">
        <f aca="false">IF('graph (2)'!$E$2=0,20,IF(AND(B672&lt;'graph (2)'!$E$10+'graph (2)'!$E$32,B672&gt;'graph (2)'!$E$10-'graph (2)'!$E$32),0.25,NA()))</f>
        <v>#REF!</v>
      </c>
      <c r="K672" s="806" t="e">
        <f aca="false">IF('graph (2)'!$E$20=0,0,IF('graph (2)'!$E$2=0,20,IF(AND(B672&lt;'graph (2)'!$E$20+'graph (2)'!$E$32,B672&gt;'graph (2)'!$E$20-'graph (2)'!$E$32),0.25,0)))</f>
        <v>#REF!</v>
      </c>
      <c r="L672" s="806" t="e">
        <f aca="false">IF('graph (2)'!$E$22=0,0,IF('graph (2)'!$E$2=0,20,IF(AND(B672&gt;'graph (2)'!$E$22-'graph (2)'!$E$32,B672&lt;'graph (2)'!$E$22+'graph (2)'!$E$32),0.25,0)))</f>
        <v>#REF!</v>
      </c>
    </row>
    <row r="673" customFormat="false" ht="12.75" hidden="false" customHeight="false" outlineLevel="0" collapsed="false">
      <c r="B673" s="735" t="e">
        <f aca="false">IF('graph (2)'!$E$2=0,"",B672+'graph (2)'!$E$32)</f>
        <v>#REF!</v>
      </c>
      <c r="C673" s="805" t="e">
        <f aca="false">IF('graph (2)'!$E$2=0,20,IF(SUM(K673+L673=0),NA(),0.25))</f>
        <v>#REF!</v>
      </c>
      <c r="D673" s="321" t="e">
        <f aca="false">IF('graph (2)'!$E$2=0,20,IF(AND(B673&lt;'graph (2)'!$E$10+'graph (2)'!$E$32,B673&gt;'graph (2)'!$E$10-'graph (2)'!$E$32),0.25,NA()))</f>
        <v>#REF!</v>
      </c>
      <c r="K673" s="806" t="e">
        <f aca="false">IF('graph (2)'!$E$20=0,0,IF('graph (2)'!$E$2=0,20,IF(AND(B673&lt;'graph (2)'!$E$20+'graph (2)'!$E$32,B673&gt;'graph (2)'!$E$20-'graph (2)'!$E$32),0.25,0)))</f>
        <v>#REF!</v>
      </c>
      <c r="L673" s="806" t="e">
        <f aca="false">IF('graph (2)'!$E$22=0,0,IF('graph (2)'!$E$2=0,20,IF(AND(B673&gt;'graph (2)'!$E$22-'graph (2)'!$E$32,B673&lt;'graph (2)'!$E$22+'graph (2)'!$E$32),0.25,0)))</f>
        <v>#REF!</v>
      </c>
    </row>
    <row r="674" customFormat="false" ht="12.75" hidden="false" customHeight="false" outlineLevel="0" collapsed="false">
      <c r="B674" s="735" t="e">
        <f aca="false">IF('graph (2)'!$E$2=0,"",B673+'graph (2)'!$E$32)</f>
        <v>#REF!</v>
      </c>
      <c r="C674" s="805" t="e">
        <f aca="false">IF('graph (2)'!$E$2=0,20,IF(SUM(K674+L674=0),NA(),0.25))</f>
        <v>#REF!</v>
      </c>
      <c r="D674" s="321" t="e">
        <f aca="false">IF('graph (2)'!$E$2=0,20,IF(AND(B674&lt;'graph (2)'!$E$10+'graph (2)'!$E$32,B674&gt;'graph (2)'!$E$10-'graph (2)'!$E$32),0.25,NA()))</f>
        <v>#REF!</v>
      </c>
      <c r="K674" s="806" t="e">
        <f aca="false">IF('graph (2)'!$E$20=0,0,IF('graph (2)'!$E$2=0,20,IF(AND(B674&lt;'graph (2)'!$E$20+'graph (2)'!$E$32,B674&gt;'graph (2)'!$E$20-'graph (2)'!$E$32),0.25,0)))</f>
        <v>#REF!</v>
      </c>
      <c r="L674" s="806" t="e">
        <f aca="false">IF('graph (2)'!$E$22=0,0,IF('graph (2)'!$E$2=0,20,IF(AND(B674&gt;'graph (2)'!$E$22-'graph (2)'!$E$32,B674&lt;'graph (2)'!$E$22+'graph (2)'!$E$32),0.25,0)))</f>
        <v>#REF!</v>
      </c>
    </row>
    <row r="675" customFormat="false" ht="12.75" hidden="false" customHeight="false" outlineLevel="0" collapsed="false">
      <c r="B675" s="735" t="e">
        <f aca="false">IF('graph (2)'!$E$2=0,"",B674+'graph (2)'!$E$32)</f>
        <v>#REF!</v>
      </c>
      <c r="C675" s="805" t="e">
        <f aca="false">IF('graph (2)'!$E$2=0,20,IF(SUM(K675+L675=0),NA(),0.25))</f>
        <v>#REF!</v>
      </c>
      <c r="D675" s="321" t="e">
        <f aca="false">IF('graph (2)'!$E$2=0,20,IF(AND(B675&lt;'graph (2)'!$E$10+'graph (2)'!$E$32,B675&gt;'graph (2)'!$E$10-'graph (2)'!$E$32),0.25,NA()))</f>
        <v>#REF!</v>
      </c>
      <c r="K675" s="806" t="e">
        <f aca="false">IF('graph (2)'!$E$20=0,0,IF('graph (2)'!$E$2=0,20,IF(AND(B675&lt;'graph (2)'!$E$20+'graph (2)'!$E$32,B675&gt;'graph (2)'!$E$20-'graph (2)'!$E$32),0.25,0)))</f>
        <v>#REF!</v>
      </c>
      <c r="L675" s="806" t="e">
        <f aca="false">IF('graph (2)'!$E$22=0,0,IF('graph (2)'!$E$2=0,20,IF(AND(B675&gt;'graph (2)'!$E$22-'graph (2)'!$E$32,B675&lt;'graph (2)'!$E$22+'graph (2)'!$E$32),0.25,0)))</f>
        <v>#REF!</v>
      </c>
    </row>
    <row r="676" customFormat="false" ht="12.75" hidden="false" customHeight="false" outlineLevel="0" collapsed="false">
      <c r="B676" s="735" t="e">
        <f aca="false">IF('graph (2)'!$E$2=0,"",B675+'graph (2)'!$E$32)</f>
        <v>#REF!</v>
      </c>
      <c r="C676" s="805" t="e">
        <f aca="false">IF('graph (2)'!$E$2=0,20,IF(SUM(K676+L676=0),NA(),0.25))</f>
        <v>#REF!</v>
      </c>
      <c r="D676" s="321" t="e">
        <f aca="false">IF('graph (2)'!$E$2=0,20,IF(AND(B676&lt;'graph (2)'!$E$10+'graph (2)'!$E$32,B676&gt;'graph (2)'!$E$10-'graph (2)'!$E$32),0.25,NA()))</f>
        <v>#REF!</v>
      </c>
      <c r="K676" s="806" t="e">
        <f aca="false">IF('graph (2)'!$E$20=0,0,IF('graph (2)'!$E$2=0,20,IF(AND(B676&lt;'graph (2)'!$E$20+'graph (2)'!$E$32,B676&gt;'graph (2)'!$E$20-'graph (2)'!$E$32),0.25,0)))</f>
        <v>#REF!</v>
      </c>
      <c r="L676" s="806" t="e">
        <f aca="false">IF('graph (2)'!$E$22=0,0,IF('graph (2)'!$E$2=0,20,IF(AND(B676&gt;'graph (2)'!$E$22-'graph (2)'!$E$32,B676&lt;'graph (2)'!$E$22+'graph (2)'!$E$32),0.25,0)))</f>
        <v>#REF!</v>
      </c>
    </row>
    <row r="677" customFormat="false" ht="12.75" hidden="false" customHeight="false" outlineLevel="0" collapsed="false">
      <c r="B677" s="735" t="e">
        <f aca="false">IF('graph (2)'!$E$2=0,"",B676+'graph (2)'!$E$32)</f>
        <v>#REF!</v>
      </c>
      <c r="C677" s="805" t="e">
        <f aca="false">IF('graph (2)'!$E$2=0,20,IF(SUM(K677+L677=0),NA(),0.25))</f>
        <v>#REF!</v>
      </c>
      <c r="D677" s="321" t="e">
        <f aca="false">IF('graph (2)'!$E$2=0,20,IF(AND(B677&lt;'graph (2)'!$E$10+'graph (2)'!$E$32,B677&gt;'graph (2)'!$E$10-'graph (2)'!$E$32),0.25,NA()))</f>
        <v>#REF!</v>
      </c>
      <c r="K677" s="806" t="e">
        <f aca="false">IF('graph (2)'!$E$20=0,0,IF('graph (2)'!$E$2=0,20,IF(AND(B677&lt;'graph (2)'!$E$20+'graph (2)'!$E$32,B677&gt;'graph (2)'!$E$20-'graph (2)'!$E$32),0.25,0)))</f>
        <v>#REF!</v>
      </c>
      <c r="L677" s="806" t="e">
        <f aca="false">IF('graph (2)'!$E$22=0,0,IF('graph (2)'!$E$2=0,20,IF(AND(B677&gt;'graph (2)'!$E$22-'graph (2)'!$E$32,B677&lt;'graph (2)'!$E$22+'graph (2)'!$E$32),0.25,0)))</f>
        <v>#REF!</v>
      </c>
    </row>
    <row r="678" customFormat="false" ht="12.75" hidden="false" customHeight="false" outlineLevel="0" collapsed="false">
      <c r="B678" s="735" t="e">
        <f aca="false">IF('graph (2)'!$E$2=0,"",B677+'graph (2)'!$E$32)</f>
        <v>#REF!</v>
      </c>
      <c r="C678" s="805" t="e">
        <f aca="false">IF('graph (2)'!$E$2=0,20,IF(SUM(K678+L678=0),NA(),0.25))</f>
        <v>#REF!</v>
      </c>
      <c r="D678" s="321" t="e">
        <f aca="false">IF('graph (2)'!$E$2=0,20,IF(AND(B678&lt;'graph (2)'!$E$10+'graph (2)'!$E$32,B678&gt;'graph (2)'!$E$10-'graph (2)'!$E$32),0.25,NA()))</f>
        <v>#REF!</v>
      </c>
      <c r="K678" s="806" t="e">
        <f aca="false">IF('graph (2)'!$E$20=0,0,IF('graph (2)'!$E$2=0,20,IF(AND(B678&lt;'graph (2)'!$E$20+'graph (2)'!$E$32,B678&gt;'graph (2)'!$E$20-'graph (2)'!$E$32),0.25,0)))</f>
        <v>#REF!</v>
      </c>
      <c r="L678" s="806" t="e">
        <f aca="false">IF('graph (2)'!$E$22=0,0,IF('graph (2)'!$E$2=0,20,IF(AND(B678&gt;'graph (2)'!$E$22-'graph (2)'!$E$32,B678&lt;'graph (2)'!$E$22+'graph (2)'!$E$32),0.25,0)))</f>
        <v>#REF!</v>
      </c>
    </row>
    <row r="679" customFormat="false" ht="12.75" hidden="false" customHeight="false" outlineLevel="0" collapsed="false">
      <c r="B679" s="735" t="e">
        <f aca="false">IF('graph (2)'!$E$2=0,"",B678+'graph (2)'!$E$32)</f>
        <v>#REF!</v>
      </c>
      <c r="C679" s="805" t="e">
        <f aca="false">IF('graph (2)'!$E$2=0,20,IF(SUM(K679+L679=0),NA(),0.25))</f>
        <v>#REF!</v>
      </c>
      <c r="D679" s="321" t="e">
        <f aca="false">IF('graph (2)'!$E$2=0,20,IF(AND(B679&lt;'graph (2)'!$E$10+'graph (2)'!$E$32,B679&gt;'graph (2)'!$E$10-'graph (2)'!$E$32),0.25,NA()))</f>
        <v>#REF!</v>
      </c>
      <c r="K679" s="806" t="e">
        <f aca="false">IF('graph (2)'!$E$20=0,0,IF('graph (2)'!$E$2=0,20,IF(AND(B679&lt;'graph (2)'!$E$20+'graph (2)'!$E$32,B679&gt;'graph (2)'!$E$20-'graph (2)'!$E$32),0.25,0)))</f>
        <v>#REF!</v>
      </c>
      <c r="L679" s="806" t="e">
        <f aca="false">IF('graph (2)'!$E$22=0,0,IF('graph (2)'!$E$2=0,20,IF(AND(B679&gt;'graph (2)'!$E$22-'graph (2)'!$E$32,B679&lt;'graph (2)'!$E$22+'graph (2)'!$E$32),0.25,0)))</f>
        <v>#REF!</v>
      </c>
    </row>
    <row r="680" customFormat="false" ht="12.75" hidden="false" customHeight="false" outlineLevel="0" collapsed="false">
      <c r="B680" s="735" t="e">
        <f aca="false">IF('graph (2)'!$E$2=0,"",B679+'graph (2)'!$E$32)</f>
        <v>#REF!</v>
      </c>
      <c r="C680" s="805" t="e">
        <f aca="false">IF('graph (2)'!$E$2=0,20,IF(SUM(K680+L680=0),NA(),0.25))</f>
        <v>#REF!</v>
      </c>
      <c r="D680" s="321" t="e">
        <f aca="false">IF('graph (2)'!$E$2=0,20,IF(AND(B680&lt;'graph (2)'!$E$10+'graph (2)'!$E$32,B680&gt;'graph (2)'!$E$10-'graph (2)'!$E$32),0.25,NA()))</f>
        <v>#REF!</v>
      </c>
      <c r="K680" s="806" t="e">
        <f aca="false">IF('graph (2)'!$E$20=0,0,IF('graph (2)'!$E$2=0,20,IF(AND(B680&lt;'graph (2)'!$E$20+'graph (2)'!$E$32,B680&gt;'graph (2)'!$E$20-'graph (2)'!$E$32),0.25,0)))</f>
        <v>#REF!</v>
      </c>
      <c r="L680" s="806" t="e">
        <f aca="false">IF('graph (2)'!$E$22=0,0,IF('graph (2)'!$E$2=0,20,IF(AND(B680&gt;'graph (2)'!$E$22-'graph (2)'!$E$32,B680&lt;'graph (2)'!$E$22+'graph (2)'!$E$32),0.25,0)))</f>
        <v>#REF!</v>
      </c>
    </row>
    <row r="681" customFormat="false" ht="12.75" hidden="false" customHeight="false" outlineLevel="0" collapsed="false">
      <c r="B681" s="735" t="e">
        <f aca="false">IF('graph (2)'!$E$2=0,"",B680+'graph (2)'!$E$32)</f>
        <v>#REF!</v>
      </c>
      <c r="C681" s="805" t="e">
        <f aca="false">IF('graph (2)'!$E$2=0,20,IF(SUM(K681+L681=0),NA(),0.25))</f>
        <v>#REF!</v>
      </c>
      <c r="D681" s="321" t="e">
        <f aca="false">IF('graph (2)'!$E$2=0,20,IF(AND(B681&lt;'graph (2)'!$E$10+'graph (2)'!$E$32,B681&gt;'graph (2)'!$E$10-'graph (2)'!$E$32),0.25,NA()))</f>
        <v>#REF!</v>
      </c>
      <c r="K681" s="806" t="e">
        <f aca="false">IF('graph (2)'!$E$20=0,0,IF('graph (2)'!$E$2=0,20,IF(AND(B681&lt;'graph (2)'!$E$20+'graph (2)'!$E$32,B681&gt;'graph (2)'!$E$20-'graph (2)'!$E$32),0.25,0)))</f>
        <v>#REF!</v>
      </c>
      <c r="L681" s="806" t="e">
        <f aca="false">IF('graph (2)'!$E$22=0,0,IF('graph (2)'!$E$2=0,20,IF(AND(B681&gt;'graph (2)'!$E$22-'graph (2)'!$E$32,B681&lt;'graph (2)'!$E$22+'graph (2)'!$E$32),0.25,0)))</f>
        <v>#REF!</v>
      </c>
    </row>
    <row r="682" customFormat="false" ht="12.75" hidden="false" customHeight="false" outlineLevel="0" collapsed="false">
      <c r="B682" s="735" t="e">
        <f aca="false">IF('graph (2)'!$E$2=0,"",B681+'graph (2)'!$E$32)</f>
        <v>#REF!</v>
      </c>
      <c r="C682" s="805" t="e">
        <f aca="false">IF('graph (2)'!$E$2=0,20,IF(SUM(K682+L682=0),NA(),0.25))</f>
        <v>#REF!</v>
      </c>
      <c r="D682" s="321" t="e">
        <f aca="false">IF('graph (2)'!$E$2=0,20,IF(AND(B682&lt;'graph (2)'!$E$10+'graph (2)'!$E$32,B682&gt;'graph (2)'!$E$10-'graph (2)'!$E$32),0.25,NA()))</f>
        <v>#REF!</v>
      </c>
      <c r="K682" s="806" t="e">
        <f aca="false">IF('graph (2)'!$E$20=0,0,IF('graph (2)'!$E$2=0,20,IF(AND(B682&lt;'graph (2)'!$E$20+'graph (2)'!$E$32,B682&gt;'graph (2)'!$E$20-'graph (2)'!$E$32),0.25,0)))</f>
        <v>#REF!</v>
      </c>
      <c r="L682" s="806" t="e">
        <f aca="false">IF('graph (2)'!$E$22=0,0,IF('graph (2)'!$E$2=0,20,IF(AND(B682&gt;'graph (2)'!$E$22-'graph (2)'!$E$32,B682&lt;'graph (2)'!$E$22+'graph (2)'!$E$32),0.25,0)))</f>
        <v>#REF!</v>
      </c>
    </row>
    <row r="683" customFormat="false" ht="12.75" hidden="false" customHeight="false" outlineLevel="0" collapsed="false">
      <c r="B683" s="735" t="e">
        <f aca="false">IF('graph (2)'!$E$2=0,"",B682+'graph (2)'!$E$32)</f>
        <v>#REF!</v>
      </c>
      <c r="C683" s="805" t="e">
        <f aca="false">IF('graph (2)'!$E$2=0,20,IF(SUM(K683+L683=0),NA(),0.25))</f>
        <v>#REF!</v>
      </c>
      <c r="D683" s="321" t="e">
        <f aca="false">IF('graph (2)'!$E$2=0,20,IF(AND(B683&lt;'graph (2)'!$E$10+'graph (2)'!$E$32,B683&gt;'graph (2)'!$E$10-'graph (2)'!$E$32),0.25,NA()))</f>
        <v>#REF!</v>
      </c>
      <c r="K683" s="806" t="e">
        <f aca="false">IF('graph (2)'!$E$20=0,0,IF('graph (2)'!$E$2=0,20,IF(AND(B683&lt;'graph (2)'!$E$20+'graph (2)'!$E$32,B683&gt;'graph (2)'!$E$20-'graph (2)'!$E$32),0.25,0)))</f>
        <v>#REF!</v>
      </c>
      <c r="L683" s="806" t="e">
        <f aca="false">IF('graph (2)'!$E$22=0,0,IF('graph (2)'!$E$2=0,20,IF(AND(B683&gt;'graph (2)'!$E$22-'graph (2)'!$E$32,B683&lt;'graph (2)'!$E$22+'graph (2)'!$E$32),0.25,0)))</f>
        <v>#REF!</v>
      </c>
    </row>
    <row r="684" customFormat="false" ht="12.75" hidden="false" customHeight="false" outlineLevel="0" collapsed="false">
      <c r="B684" s="735" t="e">
        <f aca="false">IF('graph (2)'!$E$2=0,"",B683+'graph (2)'!$E$32)</f>
        <v>#REF!</v>
      </c>
      <c r="C684" s="805" t="e">
        <f aca="false">IF('graph (2)'!$E$2=0,20,IF(SUM(K684+L684=0),NA(),0.25))</f>
        <v>#REF!</v>
      </c>
      <c r="D684" s="321" t="e">
        <f aca="false">IF('graph (2)'!$E$2=0,20,IF(AND(B684&lt;'graph (2)'!$E$10+'graph (2)'!$E$32,B684&gt;'graph (2)'!$E$10-'graph (2)'!$E$32),0.25,NA()))</f>
        <v>#REF!</v>
      </c>
      <c r="K684" s="806" t="e">
        <f aca="false">IF('graph (2)'!$E$20=0,0,IF('graph (2)'!$E$2=0,20,IF(AND(B684&lt;'graph (2)'!$E$20+'graph (2)'!$E$32,B684&gt;'graph (2)'!$E$20-'graph (2)'!$E$32),0.25,0)))</f>
        <v>#REF!</v>
      </c>
      <c r="L684" s="806" t="e">
        <f aca="false">IF('graph (2)'!$E$22=0,0,IF('graph (2)'!$E$2=0,20,IF(AND(B684&gt;'graph (2)'!$E$22-'graph (2)'!$E$32,B684&lt;'graph (2)'!$E$22+'graph (2)'!$E$32),0.25,0)))</f>
        <v>#REF!</v>
      </c>
    </row>
    <row r="685" customFormat="false" ht="12.75" hidden="false" customHeight="false" outlineLevel="0" collapsed="false">
      <c r="B685" s="735" t="e">
        <f aca="false">IF('graph (2)'!$E$2=0,"",B684+'graph (2)'!$E$32)</f>
        <v>#REF!</v>
      </c>
      <c r="C685" s="805" t="e">
        <f aca="false">IF('graph (2)'!$E$2=0,20,IF(SUM(K685+L685=0),NA(),0.25))</f>
        <v>#REF!</v>
      </c>
      <c r="D685" s="321" t="e">
        <f aca="false">IF('graph (2)'!$E$2=0,20,IF(AND(B685&lt;'graph (2)'!$E$10+'graph (2)'!$E$32,B685&gt;'graph (2)'!$E$10-'graph (2)'!$E$32),0.25,NA()))</f>
        <v>#REF!</v>
      </c>
      <c r="K685" s="806" t="e">
        <f aca="false">IF('graph (2)'!$E$20=0,0,IF('graph (2)'!$E$2=0,20,IF(AND(B685&lt;'graph (2)'!$E$20+'graph (2)'!$E$32,B685&gt;'graph (2)'!$E$20-'graph (2)'!$E$32),0.25,0)))</f>
        <v>#REF!</v>
      </c>
      <c r="L685" s="806" t="e">
        <f aca="false">IF('graph (2)'!$E$22=0,0,IF('graph (2)'!$E$2=0,20,IF(AND(B685&gt;'graph (2)'!$E$22-'graph (2)'!$E$32,B685&lt;'graph (2)'!$E$22+'graph (2)'!$E$32),0.25,0)))</f>
        <v>#REF!</v>
      </c>
    </row>
    <row r="686" customFormat="false" ht="12.75" hidden="false" customHeight="false" outlineLevel="0" collapsed="false">
      <c r="B686" s="735" t="e">
        <f aca="false">IF('graph (2)'!$E$2=0,"",B685+'graph (2)'!$E$32)</f>
        <v>#REF!</v>
      </c>
      <c r="C686" s="805" t="e">
        <f aca="false">IF('graph (2)'!$E$2=0,20,IF(SUM(K686+L686=0),NA(),0.25))</f>
        <v>#REF!</v>
      </c>
      <c r="D686" s="321" t="e">
        <f aca="false">IF('graph (2)'!$E$2=0,20,IF(AND(B686&lt;'graph (2)'!$E$10+'graph (2)'!$E$32,B686&gt;'graph (2)'!$E$10-'graph (2)'!$E$32),0.25,NA()))</f>
        <v>#REF!</v>
      </c>
      <c r="K686" s="806" t="e">
        <f aca="false">IF('graph (2)'!$E$20=0,0,IF('graph (2)'!$E$2=0,20,IF(AND(B686&lt;'graph (2)'!$E$20+'graph (2)'!$E$32,B686&gt;'graph (2)'!$E$20-'graph (2)'!$E$32),0.25,0)))</f>
        <v>#REF!</v>
      </c>
      <c r="L686" s="806" t="e">
        <f aca="false">IF('graph (2)'!$E$22=0,0,IF('graph (2)'!$E$2=0,20,IF(AND(B686&gt;'graph (2)'!$E$22-'graph (2)'!$E$32,B686&lt;'graph (2)'!$E$22+'graph (2)'!$E$32),0.25,0)))</f>
        <v>#REF!</v>
      </c>
    </row>
    <row r="687" customFormat="false" ht="12.75" hidden="false" customHeight="false" outlineLevel="0" collapsed="false">
      <c r="B687" s="735" t="e">
        <f aca="false">IF('graph (2)'!$E$2=0,"",B686+'graph (2)'!$E$32)</f>
        <v>#REF!</v>
      </c>
      <c r="C687" s="805" t="e">
        <f aca="false">IF('graph (2)'!$E$2=0,20,IF(SUM(K687+L687=0),NA(),0.25))</f>
        <v>#REF!</v>
      </c>
      <c r="D687" s="321" t="e">
        <f aca="false">IF('graph (2)'!$E$2=0,20,IF(AND(B687&lt;'graph (2)'!$E$10+'graph (2)'!$E$32,B687&gt;'graph (2)'!$E$10-'graph (2)'!$E$32),0.25,NA()))</f>
        <v>#REF!</v>
      </c>
      <c r="K687" s="806" t="e">
        <f aca="false">IF('graph (2)'!$E$20=0,0,IF('graph (2)'!$E$2=0,20,IF(AND(B687&lt;'graph (2)'!$E$20+'graph (2)'!$E$32,B687&gt;'graph (2)'!$E$20-'graph (2)'!$E$32),0.25,0)))</f>
        <v>#REF!</v>
      </c>
      <c r="L687" s="806" t="e">
        <f aca="false">IF('graph (2)'!$E$22=0,0,IF('graph (2)'!$E$2=0,20,IF(AND(B687&gt;'graph (2)'!$E$22-'graph (2)'!$E$32,B687&lt;'graph (2)'!$E$22+'graph (2)'!$E$32),0.25,0)))</f>
        <v>#REF!</v>
      </c>
    </row>
    <row r="688" customFormat="false" ht="12.75" hidden="false" customHeight="false" outlineLevel="0" collapsed="false">
      <c r="B688" s="735" t="e">
        <f aca="false">IF('graph (2)'!$E$2=0,"",B687+'graph (2)'!$E$32)</f>
        <v>#REF!</v>
      </c>
      <c r="C688" s="805" t="e">
        <f aca="false">IF('graph (2)'!$E$2=0,20,IF(SUM(K688+L688=0),NA(),0.25))</f>
        <v>#REF!</v>
      </c>
      <c r="D688" s="321" t="e">
        <f aca="false">IF('graph (2)'!$E$2=0,20,IF(AND(B688&lt;'graph (2)'!$E$10+'graph (2)'!$E$32,B688&gt;'graph (2)'!$E$10-'graph (2)'!$E$32),0.25,NA()))</f>
        <v>#REF!</v>
      </c>
      <c r="K688" s="806" t="e">
        <f aca="false">IF('graph (2)'!$E$20=0,0,IF('graph (2)'!$E$2=0,20,IF(AND(B688&lt;'graph (2)'!$E$20+'graph (2)'!$E$32,B688&gt;'graph (2)'!$E$20-'graph (2)'!$E$32),0.25,0)))</f>
        <v>#REF!</v>
      </c>
      <c r="L688" s="806" t="e">
        <f aca="false">IF('graph (2)'!$E$22=0,0,IF('graph (2)'!$E$2=0,20,IF(AND(B688&gt;'graph (2)'!$E$22-'graph (2)'!$E$32,B688&lt;'graph (2)'!$E$22+'graph (2)'!$E$32),0.25,0)))</f>
        <v>#REF!</v>
      </c>
    </row>
    <row r="689" customFormat="false" ht="12.75" hidden="false" customHeight="false" outlineLevel="0" collapsed="false">
      <c r="B689" s="735" t="e">
        <f aca="false">IF('graph (2)'!$E$2=0,"",B688+'graph (2)'!$E$32)</f>
        <v>#REF!</v>
      </c>
      <c r="C689" s="805" t="e">
        <f aca="false">IF('graph (2)'!$E$2=0,20,IF(SUM(K689+L689=0),NA(),0.25))</f>
        <v>#REF!</v>
      </c>
      <c r="D689" s="321" t="e">
        <f aca="false">IF('graph (2)'!$E$2=0,20,IF(AND(B689&lt;'graph (2)'!$E$10+'graph (2)'!$E$32,B689&gt;'graph (2)'!$E$10-'graph (2)'!$E$32),0.25,NA()))</f>
        <v>#REF!</v>
      </c>
      <c r="K689" s="806" t="e">
        <f aca="false">IF('graph (2)'!$E$20=0,0,IF('graph (2)'!$E$2=0,20,IF(AND(B689&lt;'graph (2)'!$E$20+'graph (2)'!$E$32,B689&gt;'graph (2)'!$E$20-'graph (2)'!$E$32),0.25,0)))</f>
        <v>#REF!</v>
      </c>
      <c r="L689" s="806" t="e">
        <f aca="false">IF('graph (2)'!$E$22=0,0,IF('graph (2)'!$E$2=0,20,IF(AND(B689&gt;'graph (2)'!$E$22-'graph (2)'!$E$32,B689&lt;'graph (2)'!$E$22+'graph (2)'!$E$32),0.25,0)))</f>
        <v>#REF!</v>
      </c>
    </row>
    <row r="690" customFormat="false" ht="12.75" hidden="false" customHeight="false" outlineLevel="0" collapsed="false">
      <c r="B690" s="735" t="e">
        <f aca="false">IF('graph (2)'!$E$2=0,"",B689+'graph (2)'!$E$32)</f>
        <v>#REF!</v>
      </c>
      <c r="C690" s="805" t="e">
        <f aca="false">IF('graph (2)'!$E$2=0,20,IF(SUM(K690+L690=0),NA(),0.25))</f>
        <v>#REF!</v>
      </c>
      <c r="D690" s="321" t="e">
        <f aca="false">IF('graph (2)'!$E$2=0,20,IF(AND(B690&lt;'graph (2)'!$E$10+'graph (2)'!$E$32,B690&gt;'graph (2)'!$E$10-'graph (2)'!$E$32),0.25,NA()))</f>
        <v>#REF!</v>
      </c>
      <c r="K690" s="806" t="e">
        <f aca="false">IF('graph (2)'!$E$20=0,0,IF('graph (2)'!$E$2=0,20,IF(AND(B690&lt;'graph (2)'!$E$20+'graph (2)'!$E$32,B690&gt;'graph (2)'!$E$20-'graph (2)'!$E$32),0.25,0)))</f>
        <v>#REF!</v>
      </c>
      <c r="L690" s="806" t="e">
        <f aca="false">IF('graph (2)'!$E$22=0,0,IF('graph (2)'!$E$2=0,20,IF(AND(B690&gt;'graph (2)'!$E$22-'graph (2)'!$E$32,B690&lt;'graph (2)'!$E$22+'graph (2)'!$E$32),0.25,0)))</f>
        <v>#REF!</v>
      </c>
    </row>
    <row r="691" customFormat="false" ht="12.75" hidden="false" customHeight="false" outlineLevel="0" collapsed="false">
      <c r="B691" s="735" t="e">
        <f aca="false">IF('graph (2)'!$E$2=0,"",B690+'graph (2)'!$E$32)</f>
        <v>#REF!</v>
      </c>
      <c r="C691" s="805" t="e">
        <f aca="false">IF('graph (2)'!$E$2=0,20,IF(SUM(K691+L691=0),NA(),0.25))</f>
        <v>#REF!</v>
      </c>
      <c r="D691" s="321" t="e">
        <f aca="false">IF('graph (2)'!$E$2=0,20,IF(AND(B691&lt;'graph (2)'!$E$10+'graph (2)'!$E$32,B691&gt;'graph (2)'!$E$10-'graph (2)'!$E$32),0.25,NA()))</f>
        <v>#REF!</v>
      </c>
      <c r="K691" s="806" t="e">
        <f aca="false">IF('graph (2)'!$E$20=0,0,IF('graph (2)'!$E$2=0,20,IF(AND(B691&lt;'graph (2)'!$E$20+'graph (2)'!$E$32,B691&gt;'graph (2)'!$E$20-'graph (2)'!$E$32),0.25,0)))</f>
        <v>#REF!</v>
      </c>
      <c r="L691" s="806" t="e">
        <f aca="false">IF('graph (2)'!$E$22=0,0,IF('graph (2)'!$E$2=0,20,IF(AND(B691&gt;'graph (2)'!$E$22-'graph (2)'!$E$32,B691&lt;'graph (2)'!$E$22+'graph (2)'!$E$32),0.25,0)))</f>
        <v>#REF!</v>
      </c>
    </row>
    <row r="692" customFormat="false" ht="12.75" hidden="false" customHeight="false" outlineLevel="0" collapsed="false">
      <c r="B692" s="735" t="e">
        <f aca="false">IF('graph (2)'!$E$2=0,"",B691+'graph (2)'!$E$32)</f>
        <v>#REF!</v>
      </c>
      <c r="C692" s="805" t="e">
        <f aca="false">IF('graph (2)'!$E$2=0,20,IF(SUM(K692+L692=0),NA(),0.25))</f>
        <v>#REF!</v>
      </c>
      <c r="D692" s="321" t="e">
        <f aca="false">IF('graph (2)'!$E$2=0,20,IF(AND(B692&lt;'graph (2)'!$E$10+'graph (2)'!$E$32,B692&gt;'graph (2)'!$E$10-'graph (2)'!$E$32),0.25,NA()))</f>
        <v>#REF!</v>
      </c>
      <c r="K692" s="806" t="e">
        <f aca="false">IF('graph (2)'!$E$20=0,0,IF('graph (2)'!$E$2=0,20,IF(AND(B692&lt;'graph (2)'!$E$20+'graph (2)'!$E$32,B692&gt;'graph (2)'!$E$20-'graph (2)'!$E$32),0.25,0)))</f>
        <v>#REF!</v>
      </c>
      <c r="L692" s="806" t="e">
        <f aca="false">IF('graph (2)'!$E$22=0,0,IF('graph (2)'!$E$2=0,20,IF(AND(B692&gt;'graph (2)'!$E$22-'graph (2)'!$E$32,B692&lt;'graph (2)'!$E$22+'graph (2)'!$E$32),0.25,0)))</f>
        <v>#REF!</v>
      </c>
    </row>
    <row r="693" customFormat="false" ht="12.75" hidden="false" customHeight="false" outlineLevel="0" collapsed="false">
      <c r="B693" s="735" t="e">
        <f aca="false">IF('graph (2)'!$E$2=0,"",B692+'graph (2)'!$E$32)</f>
        <v>#REF!</v>
      </c>
      <c r="C693" s="805" t="e">
        <f aca="false">IF('graph (2)'!$E$2=0,20,IF(SUM(K693+L693=0),NA(),0.25))</f>
        <v>#REF!</v>
      </c>
      <c r="D693" s="321" t="e">
        <f aca="false">IF('graph (2)'!$E$2=0,20,IF(AND(B693&lt;'graph (2)'!$E$10+'graph (2)'!$E$32,B693&gt;'graph (2)'!$E$10-'graph (2)'!$E$32),0.25,NA()))</f>
        <v>#REF!</v>
      </c>
      <c r="K693" s="806" t="e">
        <f aca="false">IF('graph (2)'!$E$20=0,0,IF('graph (2)'!$E$2=0,20,IF(AND(B693&lt;'graph (2)'!$E$20+'graph (2)'!$E$32,B693&gt;'graph (2)'!$E$20-'graph (2)'!$E$32),0.25,0)))</f>
        <v>#REF!</v>
      </c>
      <c r="L693" s="806" t="e">
        <f aca="false">IF('graph (2)'!$E$22=0,0,IF('graph (2)'!$E$2=0,20,IF(AND(B693&gt;'graph (2)'!$E$22-'graph (2)'!$E$32,B693&lt;'graph (2)'!$E$22+'graph (2)'!$E$32),0.25,0)))</f>
        <v>#REF!</v>
      </c>
    </row>
    <row r="694" customFormat="false" ht="12.75" hidden="false" customHeight="false" outlineLevel="0" collapsed="false">
      <c r="B694" s="735" t="e">
        <f aca="false">IF('graph (2)'!$E$2=0,"",B693+'graph (2)'!$E$32)</f>
        <v>#REF!</v>
      </c>
      <c r="C694" s="805" t="e">
        <f aca="false">IF('graph (2)'!$E$2=0,20,IF(SUM(K694+L694=0),NA(),0.25))</f>
        <v>#REF!</v>
      </c>
      <c r="D694" s="321" t="e">
        <f aca="false">IF('graph (2)'!$E$2=0,20,IF(AND(B694&lt;'graph (2)'!$E$10+'graph (2)'!$E$32,B694&gt;'graph (2)'!$E$10-'graph (2)'!$E$32),0.25,NA()))</f>
        <v>#REF!</v>
      </c>
      <c r="K694" s="806" t="e">
        <f aca="false">IF('graph (2)'!$E$20=0,0,IF('graph (2)'!$E$2=0,20,IF(AND(B694&lt;'graph (2)'!$E$20+'graph (2)'!$E$32,B694&gt;'graph (2)'!$E$20-'graph (2)'!$E$32),0.25,0)))</f>
        <v>#REF!</v>
      </c>
      <c r="L694" s="806" t="e">
        <f aca="false">IF('graph (2)'!$E$22=0,0,IF('graph (2)'!$E$2=0,20,IF(AND(B694&gt;'graph (2)'!$E$22-'graph (2)'!$E$32,B694&lt;'graph (2)'!$E$22+'graph (2)'!$E$32),0.25,0)))</f>
        <v>#REF!</v>
      </c>
    </row>
    <row r="695" customFormat="false" ht="12.75" hidden="false" customHeight="false" outlineLevel="0" collapsed="false">
      <c r="B695" s="735" t="e">
        <f aca="false">IF('graph (2)'!$E$2=0,"",B694+'graph (2)'!$E$32)</f>
        <v>#REF!</v>
      </c>
      <c r="C695" s="805" t="e">
        <f aca="false">IF('graph (2)'!$E$2=0,20,IF(SUM(K695+L695=0),NA(),0.25))</f>
        <v>#REF!</v>
      </c>
      <c r="D695" s="321" t="e">
        <f aca="false">IF('graph (2)'!$E$2=0,20,IF(AND(B695&lt;'graph (2)'!$E$10+'graph (2)'!$E$32,B695&gt;'graph (2)'!$E$10-'graph (2)'!$E$32),0.25,NA()))</f>
        <v>#REF!</v>
      </c>
      <c r="K695" s="806" t="e">
        <f aca="false">IF('graph (2)'!$E$20=0,0,IF('graph (2)'!$E$2=0,20,IF(AND(B695&lt;'graph (2)'!$E$20+'graph (2)'!$E$32,B695&gt;'graph (2)'!$E$20-'graph (2)'!$E$32),0.25,0)))</f>
        <v>#REF!</v>
      </c>
      <c r="L695" s="806" t="e">
        <f aca="false">IF('graph (2)'!$E$22=0,0,IF('graph (2)'!$E$2=0,20,IF(AND(B695&gt;'graph (2)'!$E$22-'graph (2)'!$E$32,B695&lt;'graph (2)'!$E$22+'graph (2)'!$E$32),0.25,0)))</f>
        <v>#REF!</v>
      </c>
    </row>
    <row r="696" customFormat="false" ht="12.75" hidden="false" customHeight="false" outlineLevel="0" collapsed="false">
      <c r="B696" s="735" t="e">
        <f aca="false">IF('graph (2)'!$E$2=0,"",B695+'graph (2)'!$E$32)</f>
        <v>#REF!</v>
      </c>
      <c r="C696" s="805" t="e">
        <f aca="false">IF('graph (2)'!$E$2=0,20,IF(SUM(K696+L696=0),NA(),0.25))</f>
        <v>#REF!</v>
      </c>
      <c r="D696" s="321" t="e">
        <f aca="false">IF('graph (2)'!$E$2=0,20,IF(AND(B696&lt;'graph (2)'!$E$10+'graph (2)'!$E$32,B696&gt;'graph (2)'!$E$10-'graph (2)'!$E$32),0.25,NA()))</f>
        <v>#REF!</v>
      </c>
      <c r="K696" s="806" t="e">
        <f aca="false">IF('graph (2)'!$E$20=0,0,IF('graph (2)'!$E$2=0,20,IF(AND(B696&lt;'graph (2)'!$E$20+'graph (2)'!$E$32,B696&gt;'graph (2)'!$E$20-'graph (2)'!$E$32),0.25,0)))</f>
        <v>#REF!</v>
      </c>
      <c r="L696" s="806" t="e">
        <f aca="false">IF('graph (2)'!$E$22=0,0,IF('graph (2)'!$E$2=0,20,IF(AND(B696&gt;'graph (2)'!$E$22-'graph (2)'!$E$32,B696&lt;'graph (2)'!$E$22+'graph (2)'!$E$32),0.25,0)))</f>
        <v>#REF!</v>
      </c>
    </row>
    <row r="697" customFormat="false" ht="12.75" hidden="false" customHeight="false" outlineLevel="0" collapsed="false">
      <c r="B697" s="735" t="e">
        <f aca="false">IF('graph (2)'!$E$2=0,"",B696+'graph (2)'!$E$32)</f>
        <v>#REF!</v>
      </c>
      <c r="C697" s="805" t="e">
        <f aca="false">IF('graph (2)'!$E$2=0,20,IF(SUM(K697+L697=0),NA(),0.25))</f>
        <v>#REF!</v>
      </c>
      <c r="D697" s="321" t="e">
        <f aca="false">IF('graph (2)'!$E$2=0,20,IF(AND(B697&lt;'graph (2)'!$E$10+'graph (2)'!$E$32,B697&gt;'graph (2)'!$E$10-'graph (2)'!$E$32),0.25,NA()))</f>
        <v>#REF!</v>
      </c>
      <c r="K697" s="806" t="e">
        <f aca="false">IF('graph (2)'!$E$20=0,0,IF('graph (2)'!$E$2=0,20,IF(AND(B697&lt;'graph (2)'!$E$20+'graph (2)'!$E$32,B697&gt;'graph (2)'!$E$20-'graph (2)'!$E$32),0.25,0)))</f>
        <v>#REF!</v>
      </c>
      <c r="L697" s="806" t="e">
        <f aca="false">IF('graph (2)'!$E$22=0,0,IF('graph (2)'!$E$2=0,20,IF(AND(B697&gt;'graph (2)'!$E$22-'graph (2)'!$E$32,B697&lt;'graph (2)'!$E$22+'graph (2)'!$E$32),0.25,0)))</f>
        <v>#REF!</v>
      </c>
    </row>
    <row r="698" customFormat="false" ht="12.75" hidden="false" customHeight="false" outlineLevel="0" collapsed="false">
      <c r="B698" s="735" t="e">
        <f aca="false">IF('graph (2)'!$E$2=0,"",B697+'graph (2)'!$E$32)</f>
        <v>#REF!</v>
      </c>
      <c r="C698" s="805" t="e">
        <f aca="false">IF('graph (2)'!$E$2=0,20,IF(SUM(K698+L698=0),NA(),0.25))</f>
        <v>#REF!</v>
      </c>
      <c r="D698" s="321" t="e">
        <f aca="false">IF('graph (2)'!$E$2=0,20,IF(AND(B698&lt;'graph (2)'!$E$10+'graph (2)'!$E$32,B698&gt;'graph (2)'!$E$10-'graph (2)'!$E$32),0.25,NA()))</f>
        <v>#REF!</v>
      </c>
      <c r="K698" s="806" t="e">
        <f aca="false">IF('graph (2)'!$E$20=0,0,IF('graph (2)'!$E$2=0,20,IF(AND(B698&lt;'graph (2)'!$E$20+'graph (2)'!$E$32,B698&gt;'graph (2)'!$E$20-'graph (2)'!$E$32),0.25,0)))</f>
        <v>#REF!</v>
      </c>
      <c r="L698" s="806" t="e">
        <f aca="false">IF('graph (2)'!$E$22=0,0,IF('graph (2)'!$E$2=0,20,IF(AND(B698&gt;'graph (2)'!$E$22-'graph (2)'!$E$32,B698&lt;'graph (2)'!$E$22+'graph (2)'!$E$32),0.25,0)))</f>
        <v>#REF!</v>
      </c>
    </row>
    <row r="699" customFormat="false" ht="12.75" hidden="false" customHeight="false" outlineLevel="0" collapsed="false">
      <c r="B699" s="735" t="e">
        <f aca="false">IF('graph (2)'!$E$2=0,"",B698+'graph (2)'!$E$32)</f>
        <v>#REF!</v>
      </c>
      <c r="C699" s="805" t="e">
        <f aca="false">IF('graph (2)'!$E$2=0,20,IF(SUM(K699+L699=0),NA(),0.25))</f>
        <v>#REF!</v>
      </c>
      <c r="D699" s="321" t="e">
        <f aca="false">IF('graph (2)'!$E$2=0,20,IF(AND(B699&lt;'graph (2)'!$E$10+'graph (2)'!$E$32,B699&gt;'graph (2)'!$E$10-'graph (2)'!$E$32),0.25,NA()))</f>
        <v>#REF!</v>
      </c>
      <c r="K699" s="806" t="e">
        <f aca="false">IF('graph (2)'!$E$20=0,0,IF('graph (2)'!$E$2=0,20,IF(AND(B699&lt;'graph (2)'!$E$20+'graph (2)'!$E$32,B699&gt;'graph (2)'!$E$20-'graph (2)'!$E$32),0.25,0)))</f>
        <v>#REF!</v>
      </c>
      <c r="L699" s="806" t="e">
        <f aca="false">IF('graph (2)'!$E$22=0,0,IF('graph (2)'!$E$2=0,20,IF(AND(B699&gt;'graph (2)'!$E$22-'graph (2)'!$E$32,B699&lt;'graph (2)'!$E$22+'graph (2)'!$E$32),0.25,0)))</f>
        <v>#REF!</v>
      </c>
    </row>
    <row r="700" customFormat="false" ht="12.75" hidden="false" customHeight="false" outlineLevel="0" collapsed="false">
      <c r="B700" s="735" t="e">
        <f aca="false">IF('graph (2)'!$E$2=0,"",B699+'graph (2)'!$E$32)</f>
        <v>#REF!</v>
      </c>
      <c r="C700" s="805" t="e">
        <f aca="false">IF('graph (2)'!$E$2=0,20,IF(SUM(K700+L700=0),NA(),0.25))</f>
        <v>#REF!</v>
      </c>
      <c r="D700" s="321" t="e">
        <f aca="false">IF('graph (2)'!$E$2=0,20,IF(AND(B700&lt;'graph (2)'!$E$10+'graph (2)'!$E$32,B700&gt;'graph (2)'!$E$10-'graph (2)'!$E$32),0.25,NA()))</f>
        <v>#REF!</v>
      </c>
      <c r="K700" s="806" t="e">
        <f aca="false">IF('graph (2)'!$E$20=0,0,IF('graph (2)'!$E$2=0,20,IF(AND(B700&lt;'graph (2)'!$E$20+'graph (2)'!$E$32,B700&gt;'graph (2)'!$E$20-'graph (2)'!$E$32),0.25,0)))</f>
        <v>#REF!</v>
      </c>
      <c r="L700" s="806" t="e">
        <f aca="false">IF('graph (2)'!$E$22=0,0,IF('graph (2)'!$E$2=0,20,IF(AND(B700&gt;'graph (2)'!$E$22-'graph (2)'!$E$32,B700&lt;'graph (2)'!$E$22+'graph (2)'!$E$32),0.25,0)))</f>
        <v>#REF!</v>
      </c>
    </row>
    <row r="701" customFormat="false" ht="12.75" hidden="false" customHeight="false" outlineLevel="0" collapsed="false">
      <c r="B701" s="735" t="e">
        <f aca="false">IF('graph (2)'!$E$2=0,"",B700+'graph (2)'!$E$32)</f>
        <v>#REF!</v>
      </c>
      <c r="C701" s="805" t="e">
        <f aca="false">IF('graph (2)'!$E$2=0,20,IF(SUM(K701+L701=0),NA(),0.25))</f>
        <v>#REF!</v>
      </c>
      <c r="D701" s="321" t="e">
        <f aca="false">IF('graph (2)'!$E$2=0,20,IF(AND(B701&lt;'graph (2)'!$E$10+'graph (2)'!$E$32,B701&gt;'graph (2)'!$E$10-'graph (2)'!$E$32),0.25,NA()))</f>
        <v>#REF!</v>
      </c>
      <c r="K701" s="806" t="e">
        <f aca="false">IF('graph (2)'!$E$20=0,0,IF('graph (2)'!$E$2=0,20,IF(AND(B701&lt;'graph (2)'!$E$20+'graph (2)'!$E$32,B701&gt;'graph (2)'!$E$20-'graph (2)'!$E$32),0.25,0)))</f>
        <v>#REF!</v>
      </c>
      <c r="L701" s="806" t="e">
        <f aca="false">IF('graph (2)'!$E$22=0,0,IF('graph (2)'!$E$2=0,20,IF(AND(B701&gt;'graph (2)'!$E$22-'graph (2)'!$E$32,B701&lt;'graph (2)'!$E$22+'graph (2)'!$E$32),0.25,0)))</f>
        <v>#REF!</v>
      </c>
    </row>
    <row r="702" customFormat="false" ht="12.75" hidden="false" customHeight="false" outlineLevel="0" collapsed="false">
      <c r="B702" s="735" t="e">
        <f aca="false">IF('graph (2)'!$E$2=0,"",B701+'graph (2)'!$E$32)</f>
        <v>#REF!</v>
      </c>
      <c r="C702" s="805" t="e">
        <f aca="false">IF('graph (2)'!$E$2=0,20,IF(SUM(K702+L702=0),NA(),0.25))</f>
        <v>#REF!</v>
      </c>
      <c r="D702" s="321" t="e">
        <f aca="false">IF('graph (2)'!$E$2=0,20,IF(AND(B702&lt;'graph (2)'!$E$10+'graph (2)'!$E$32,B702&gt;'graph (2)'!$E$10-'graph (2)'!$E$32),0.25,NA()))</f>
        <v>#REF!</v>
      </c>
      <c r="K702" s="806" t="e">
        <f aca="false">IF('graph (2)'!$E$20=0,0,IF('graph (2)'!$E$2=0,20,IF(AND(B702&lt;'graph (2)'!$E$20+'graph (2)'!$E$32,B702&gt;'graph (2)'!$E$20-'graph (2)'!$E$32),0.25,0)))</f>
        <v>#REF!</v>
      </c>
      <c r="L702" s="806" t="e">
        <f aca="false">IF('graph (2)'!$E$22=0,0,IF('graph (2)'!$E$2=0,20,IF(AND(B702&gt;'graph (2)'!$E$22-'graph (2)'!$E$32,B702&lt;'graph (2)'!$E$22+'graph (2)'!$E$32),0.25,0)))</f>
        <v>#REF!</v>
      </c>
    </row>
    <row r="703" customFormat="false" ht="12.75" hidden="false" customHeight="false" outlineLevel="0" collapsed="false">
      <c r="B703" s="735" t="e">
        <f aca="false">IF('graph (2)'!$E$2=0,"",B702+'graph (2)'!$E$32)</f>
        <v>#REF!</v>
      </c>
      <c r="C703" s="805" t="e">
        <f aca="false">IF('graph (2)'!$E$2=0,20,IF(SUM(K703+L703=0),NA(),0.25))</f>
        <v>#REF!</v>
      </c>
      <c r="D703" s="321" t="e">
        <f aca="false">IF('graph (2)'!$E$2=0,20,IF(AND(B703&lt;'graph (2)'!$E$10+'graph (2)'!$E$32,B703&gt;'graph (2)'!$E$10-'graph (2)'!$E$32),0.25,NA()))</f>
        <v>#REF!</v>
      </c>
      <c r="K703" s="806" t="e">
        <f aca="false">IF('graph (2)'!$E$20=0,0,IF('graph (2)'!$E$2=0,20,IF(AND(B703&lt;'graph (2)'!$E$20+'graph (2)'!$E$32,B703&gt;'graph (2)'!$E$20-'graph (2)'!$E$32),0.25,0)))</f>
        <v>#REF!</v>
      </c>
      <c r="L703" s="806" t="e">
        <f aca="false">IF('graph (2)'!$E$22=0,0,IF('graph (2)'!$E$2=0,20,IF(AND(B703&gt;'graph (2)'!$E$22-'graph (2)'!$E$32,B703&lt;'graph (2)'!$E$22+'graph (2)'!$E$32),0.25,0)))</f>
        <v>#REF!</v>
      </c>
    </row>
    <row r="704" customFormat="false" ht="12.75" hidden="false" customHeight="false" outlineLevel="0" collapsed="false">
      <c r="B704" s="735" t="e">
        <f aca="false">IF('graph (2)'!$E$2=0,"",B703+'graph (2)'!$E$32)</f>
        <v>#REF!</v>
      </c>
      <c r="C704" s="805" t="e">
        <f aca="false">IF('graph (2)'!$E$2=0,20,IF(SUM(K704+L704=0),NA(),0.25))</f>
        <v>#REF!</v>
      </c>
      <c r="D704" s="321" t="e">
        <f aca="false">IF('graph (2)'!$E$2=0,20,IF(AND(B704&lt;'graph (2)'!$E$10+'graph (2)'!$E$32,B704&gt;'graph (2)'!$E$10-'graph (2)'!$E$32),0.25,NA()))</f>
        <v>#REF!</v>
      </c>
      <c r="K704" s="806" t="e">
        <f aca="false">IF('graph (2)'!$E$20=0,0,IF('graph (2)'!$E$2=0,20,IF(AND(B704&lt;'graph (2)'!$E$20+'graph (2)'!$E$32,B704&gt;'graph (2)'!$E$20-'graph (2)'!$E$32),0.25,0)))</f>
        <v>#REF!</v>
      </c>
      <c r="L704" s="806" t="e">
        <f aca="false">IF('graph (2)'!$E$22=0,0,IF('graph (2)'!$E$2=0,20,IF(AND(B704&gt;'graph (2)'!$E$22-'graph (2)'!$E$32,B704&lt;'graph (2)'!$E$22+'graph (2)'!$E$32),0.25,0)))</f>
        <v>#REF!</v>
      </c>
    </row>
    <row r="705" customFormat="false" ht="12.75" hidden="false" customHeight="false" outlineLevel="0" collapsed="false">
      <c r="B705" s="735" t="e">
        <f aca="false">IF('graph (2)'!$E$2=0,"",B704+'graph (2)'!$E$32)</f>
        <v>#REF!</v>
      </c>
      <c r="C705" s="805" t="e">
        <f aca="false">IF('graph (2)'!$E$2=0,20,IF(SUM(K705+L705=0),NA(),0.25))</f>
        <v>#REF!</v>
      </c>
      <c r="D705" s="321" t="e">
        <f aca="false">IF('graph (2)'!$E$2=0,20,IF(AND(B705&lt;'graph (2)'!$E$10+'graph (2)'!$E$32,B705&gt;'graph (2)'!$E$10-'graph (2)'!$E$32),0.25,NA()))</f>
        <v>#REF!</v>
      </c>
      <c r="K705" s="806" t="e">
        <f aca="false">IF('graph (2)'!$E$20=0,0,IF('graph (2)'!$E$2=0,20,IF(AND(B705&lt;'graph (2)'!$E$20+'graph (2)'!$E$32,B705&gt;'graph (2)'!$E$20-'graph (2)'!$E$32),0.25,0)))</f>
        <v>#REF!</v>
      </c>
      <c r="L705" s="806" t="e">
        <f aca="false">IF('graph (2)'!$E$22=0,0,IF('graph (2)'!$E$2=0,20,IF(AND(B705&gt;'graph (2)'!$E$22-'graph (2)'!$E$32,B705&lt;'graph (2)'!$E$22+'graph (2)'!$E$32),0.25,0)))</f>
        <v>#REF!</v>
      </c>
    </row>
    <row r="706" customFormat="false" ht="12.75" hidden="false" customHeight="false" outlineLevel="0" collapsed="false">
      <c r="B706" s="735" t="e">
        <f aca="false">IF('graph (2)'!$E$2=0,"",B705+'graph (2)'!$E$32)</f>
        <v>#REF!</v>
      </c>
      <c r="C706" s="805" t="e">
        <f aca="false">IF('graph (2)'!$E$2=0,20,IF(SUM(K706+L706=0),NA(),0.25))</f>
        <v>#REF!</v>
      </c>
      <c r="D706" s="321" t="e">
        <f aca="false">IF('graph (2)'!$E$2=0,20,IF(AND(B706&lt;'graph (2)'!$E$10+'graph (2)'!$E$32,B706&gt;'graph (2)'!$E$10-'graph (2)'!$E$32),0.25,NA()))</f>
        <v>#REF!</v>
      </c>
      <c r="K706" s="806" t="e">
        <f aca="false">IF('graph (2)'!$E$20=0,0,IF('graph (2)'!$E$2=0,20,IF(AND(B706&lt;'graph (2)'!$E$20+'graph (2)'!$E$32,B706&gt;'graph (2)'!$E$20-'graph (2)'!$E$32),0.25,0)))</f>
        <v>#REF!</v>
      </c>
      <c r="L706" s="806" t="e">
        <f aca="false">IF('graph (2)'!$E$22=0,0,IF('graph (2)'!$E$2=0,20,IF(AND(B706&gt;'graph (2)'!$E$22-'graph (2)'!$E$32,B706&lt;'graph (2)'!$E$22+'graph (2)'!$E$32),0.25,0)))</f>
        <v>#REF!</v>
      </c>
    </row>
    <row r="707" customFormat="false" ht="12.75" hidden="false" customHeight="false" outlineLevel="0" collapsed="false">
      <c r="B707" s="735" t="e">
        <f aca="false">IF('graph (2)'!$E$2=0,"",B706+'graph (2)'!$E$32)</f>
        <v>#REF!</v>
      </c>
      <c r="C707" s="805" t="e">
        <f aca="false">IF('graph (2)'!$E$2=0,20,IF(SUM(K707+L707=0),NA(),0.25))</f>
        <v>#REF!</v>
      </c>
      <c r="D707" s="321" t="e">
        <f aca="false">IF('graph (2)'!$E$2=0,20,IF(AND(B707&lt;'graph (2)'!$E$10+'graph (2)'!$E$32,B707&gt;'graph (2)'!$E$10-'graph (2)'!$E$32),0.25,NA()))</f>
        <v>#REF!</v>
      </c>
      <c r="K707" s="806" t="e">
        <f aca="false">IF('graph (2)'!$E$20=0,0,IF('graph (2)'!$E$2=0,20,IF(AND(B707&lt;'graph (2)'!$E$20+'graph (2)'!$E$32,B707&gt;'graph (2)'!$E$20-'graph (2)'!$E$32),0.25,0)))</f>
        <v>#REF!</v>
      </c>
      <c r="L707" s="806" t="e">
        <f aca="false">IF('graph (2)'!$E$22=0,0,IF('graph (2)'!$E$2=0,20,IF(AND(B707&gt;'graph (2)'!$E$22-'graph (2)'!$E$32,B707&lt;'graph (2)'!$E$22+'graph (2)'!$E$32),0.25,0)))</f>
        <v>#REF!</v>
      </c>
    </row>
    <row r="708" customFormat="false" ht="12.75" hidden="false" customHeight="false" outlineLevel="0" collapsed="false">
      <c r="B708" s="735" t="e">
        <f aca="false">IF('graph (2)'!$E$2=0,"",B707+'graph (2)'!$E$32)</f>
        <v>#REF!</v>
      </c>
      <c r="C708" s="805" t="e">
        <f aca="false">IF('graph (2)'!$E$2=0,20,IF(SUM(K708+L708=0),NA(),0.25))</f>
        <v>#REF!</v>
      </c>
      <c r="D708" s="321" t="e">
        <f aca="false">IF('graph (2)'!$E$2=0,20,IF(AND(B708&lt;'graph (2)'!$E$10+'graph (2)'!$E$32,B708&gt;'graph (2)'!$E$10-'graph (2)'!$E$32),0.25,NA()))</f>
        <v>#REF!</v>
      </c>
      <c r="K708" s="806" t="e">
        <f aca="false">IF('graph (2)'!$E$20=0,0,IF('graph (2)'!$E$2=0,20,IF(AND(B708&lt;'graph (2)'!$E$20+'graph (2)'!$E$32,B708&gt;'graph (2)'!$E$20-'graph (2)'!$E$32),0.25,0)))</f>
        <v>#REF!</v>
      </c>
      <c r="L708" s="806" t="e">
        <f aca="false">IF('graph (2)'!$E$22=0,0,IF('graph (2)'!$E$2=0,20,IF(AND(B708&gt;'graph (2)'!$E$22-'graph (2)'!$E$32,B708&lt;'graph (2)'!$E$22+'graph (2)'!$E$32),0.25,0)))</f>
        <v>#REF!</v>
      </c>
    </row>
    <row r="709" customFormat="false" ht="12.75" hidden="false" customHeight="false" outlineLevel="0" collapsed="false">
      <c r="B709" s="735" t="e">
        <f aca="false">IF('graph (2)'!$E$2=0,"",B708+'graph (2)'!$E$32)</f>
        <v>#REF!</v>
      </c>
      <c r="C709" s="805" t="e">
        <f aca="false">IF('graph (2)'!$E$2=0,20,IF(SUM(K709+L709=0),NA(),0.25))</f>
        <v>#REF!</v>
      </c>
      <c r="D709" s="321" t="e">
        <f aca="false">IF('graph (2)'!$E$2=0,20,IF(AND(B709&lt;'graph (2)'!$E$10+'graph (2)'!$E$32,B709&gt;'graph (2)'!$E$10-'graph (2)'!$E$32),0.25,NA()))</f>
        <v>#REF!</v>
      </c>
      <c r="K709" s="806" t="e">
        <f aca="false">IF('graph (2)'!$E$20=0,0,IF('graph (2)'!$E$2=0,20,IF(AND(B709&lt;'graph (2)'!$E$20+'graph (2)'!$E$32,B709&gt;'graph (2)'!$E$20-'graph (2)'!$E$32),0.25,0)))</f>
        <v>#REF!</v>
      </c>
      <c r="L709" s="806" t="e">
        <f aca="false">IF('graph (2)'!$E$22=0,0,IF('graph (2)'!$E$2=0,20,IF(AND(B709&gt;'graph (2)'!$E$22-'graph (2)'!$E$32,B709&lt;'graph (2)'!$E$22+'graph (2)'!$E$32),0.25,0)))</f>
        <v>#REF!</v>
      </c>
    </row>
    <row r="710" customFormat="false" ht="12.75" hidden="false" customHeight="false" outlineLevel="0" collapsed="false">
      <c r="B710" s="735" t="e">
        <f aca="false">IF('graph (2)'!$E$2=0,"",B709+'graph (2)'!$E$32)</f>
        <v>#REF!</v>
      </c>
      <c r="C710" s="805" t="e">
        <f aca="false">IF('graph (2)'!$E$2=0,20,IF(SUM(K710+L710=0),NA(),0.25))</f>
        <v>#REF!</v>
      </c>
      <c r="D710" s="321" t="e">
        <f aca="false">IF('graph (2)'!$E$2=0,20,IF(AND(B710&lt;'graph (2)'!$E$10+'graph (2)'!$E$32,B710&gt;'graph (2)'!$E$10-'graph (2)'!$E$32),0.25,NA()))</f>
        <v>#REF!</v>
      </c>
      <c r="K710" s="806" t="e">
        <f aca="false">IF('graph (2)'!$E$20=0,0,IF('graph (2)'!$E$2=0,20,IF(AND(B710&lt;'graph (2)'!$E$20+'graph (2)'!$E$32,B710&gt;'graph (2)'!$E$20-'graph (2)'!$E$32),0.25,0)))</f>
        <v>#REF!</v>
      </c>
      <c r="L710" s="806" t="e">
        <f aca="false">IF('graph (2)'!$E$22=0,0,IF('graph (2)'!$E$2=0,20,IF(AND(B710&gt;'graph (2)'!$E$22-'graph (2)'!$E$32,B710&lt;'graph (2)'!$E$22+'graph (2)'!$E$32),0.25,0)))</f>
        <v>#REF!</v>
      </c>
    </row>
    <row r="711" customFormat="false" ht="12.75" hidden="false" customHeight="false" outlineLevel="0" collapsed="false">
      <c r="B711" s="735" t="e">
        <f aca="false">IF('graph (2)'!$E$2=0,"",B710+'graph (2)'!$E$32)</f>
        <v>#REF!</v>
      </c>
      <c r="C711" s="805" t="e">
        <f aca="false">IF('graph (2)'!$E$2=0,20,IF(SUM(K711+L711=0),NA(),0.25))</f>
        <v>#REF!</v>
      </c>
      <c r="D711" s="321" t="e">
        <f aca="false">IF('graph (2)'!$E$2=0,20,IF(AND(B711&lt;'graph (2)'!$E$10+'graph (2)'!$E$32,B711&gt;'graph (2)'!$E$10-'graph (2)'!$E$32),0.25,NA()))</f>
        <v>#REF!</v>
      </c>
      <c r="K711" s="806" t="e">
        <f aca="false">IF('graph (2)'!$E$20=0,0,IF('graph (2)'!$E$2=0,20,IF(AND(B711&lt;'graph (2)'!$E$20+'graph (2)'!$E$32,B711&gt;'graph (2)'!$E$20-'graph (2)'!$E$32),0.25,0)))</f>
        <v>#REF!</v>
      </c>
      <c r="L711" s="806" t="e">
        <f aca="false">IF('graph (2)'!$E$22=0,0,IF('graph (2)'!$E$2=0,20,IF(AND(B711&gt;'graph (2)'!$E$22-'graph (2)'!$E$32,B711&lt;'graph (2)'!$E$22+'graph (2)'!$E$32),0.25,0)))</f>
        <v>#REF!</v>
      </c>
    </row>
    <row r="712" customFormat="false" ht="12.75" hidden="false" customHeight="false" outlineLevel="0" collapsed="false">
      <c r="B712" s="735" t="e">
        <f aca="false">IF('graph (2)'!$E$2=0,"",B711+'graph (2)'!$E$32)</f>
        <v>#REF!</v>
      </c>
      <c r="C712" s="805" t="e">
        <f aca="false">IF('graph (2)'!$E$2=0,20,IF(SUM(K712+L712=0),NA(),0.25))</f>
        <v>#REF!</v>
      </c>
      <c r="D712" s="321" t="e">
        <f aca="false">IF('graph (2)'!$E$2=0,20,IF(AND(B712&lt;'graph (2)'!$E$10+'graph (2)'!$E$32,B712&gt;'graph (2)'!$E$10-'graph (2)'!$E$32),0.25,NA()))</f>
        <v>#REF!</v>
      </c>
      <c r="K712" s="806" t="e">
        <f aca="false">IF('graph (2)'!$E$20=0,0,IF('graph (2)'!$E$2=0,20,IF(AND(B712&lt;'graph (2)'!$E$20+'graph (2)'!$E$32,B712&gt;'graph (2)'!$E$20-'graph (2)'!$E$32),0.25,0)))</f>
        <v>#REF!</v>
      </c>
      <c r="L712" s="806" t="e">
        <f aca="false">IF('graph (2)'!$E$22=0,0,IF('graph (2)'!$E$2=0,20,IF(AND(B712&gt;'graph (2)'!$E$22-'graph (2)'!$E$32,B712&lt;'graph (2)'!$E$22+'graph (2)'!$E$32),0.25,0)))</f>
        <v>#REF!</v>
      </c>
    </row>
    <row r="713" customFormat="false" ht="12.75" hidden="false" customHeight="false" outlineLevel="0" collapsed="false">
      <c r="B713" s="735" t="e">
        <f aca="false">IF('graph (2)'!$E$2=0,"",B712+'graph (2)'!$E$32)</f>
        <v>#REF!</v>
      </c>
      <c r="C713" s="805" t="e">
        <f aca="false">IF('graph (2)'!$E$2=0,20,IF(SUM(K713+L713=0),NA(),0.25))</f>
        <v>#REF!</v>
      </c>
      <c r="D713" s="321" t="e">
        <f aca="false">IF('graph (2)'!$E$2=0,20,IF(AND(B713&lt;'graph (2)'!$E$10+'graph (2)'!$E$32,B713&gt;'graph (2)'!$E$10-'graph (2)'!$E$32),0.25,NA()))</f>
        <v>#REF!</v>
      </c>
      <c r="K713" s="806" t="e">
        <f aca="false">IF('graph (2)'!$E$20=0,0,IF('graph (2)'!$E$2=0,20,IF(AND(B713&lt;'graph (2)'!$E$20+'graph (2)'!$E$32,B713&gt;'graph (2)'!$E$20-'graph (2)'!$E$32),0.25,0)))</f>
        <v>#REF!</v>
      </c>
      <c r="L713" s="806" t="e">
        <f aca="false">IF('graph (2)'!$E$22=0,0,IF('graph (2)'!$E$2=0,20,IF(AND(B713&gt;'graph (2)'!$E$22-'graph (2)'!$E$32,B713&lt;'graph (2)'!$E$22+'graph (2)'!$E$32),0.25,0)))</f>
        <v>#REF!</v>
      </c>
    </row>
    <row r="714" customFormat="false" ht="12.75" hidden="false" customHeight="false" outlineLevel="0" collapsed="false">
      <c r="B714" s="735" t="e">
        <f aca="false">IF('graph (2)'!$E$2=0,"",B713+'graph (2)'!$E$32)</f>
        <v>#REF!</v>
      </c>
      <c r="C714" s="805" t="e">
        <f aca="false">IF('graph (2)'!$E$2=0,20,IF(SUM(K714+L714=0),NA(),0.25))</f>
        <v>#REF!</v>
      </c>
      <c r="D714" s="321" t="e">
        <f aca="false">IF('graph (2)'!$E$2=0,20,IF(AND(B714&lt;'graph (2)'!$E$10+'graph (2)'!$E$32,B714&gt;'graph (2)'!$E$10-'graph (2)'!$E$32),0.25,NA()))</f>
        <v>#REF!</v>
      </c>
      <c r="K714" s="806" t="e">
        <f aca="false">IF('graph (2)'!$E$20=0,0,IF('graph (2)'!$E$2=0,20,IF(AND(B714&lt;'graph (2)'!$E$20+'graph (2)'!$E$32,B714&gt;'graph (2)'!$E$20-'graph (2)'!$E$32),0.25,0)))</f>
        <v>#REF!</v>
      </c>
      <c r="L714" s="806" t="e">
        <f aca="false">IF('graph (2)'!$E$22=0,0,IF('graph (2)'!$E$2=0,20,IF(AND(B714&gt;'graph (2)'!$E$22-'graph (2)'!$E$32,B714&lt;'graph (2)'!$E$22+'graph (2)'!$E$32),0.25,0)))</f>
        <v>#REF!</v>
      </c>
    </row>
    <row r="715" customFormat="false" ht="12.75" hidden="false" customHeight="false" outlineLevel="0" collapsed="false">
      <c r="B715" s="735" t="e">
        <f aca="false">IF('graph (2)'!$E$2=0,"",B714+'graph (2)'!$E$32)</f>
        <v>#REF!</v>
      </c>
      <c r="C715" s="805" t="e">
        <f aca="false">IF('graph (2)'!$E$2=0,20,IF(SUM(K715+L715=0),NA(),0.25))</f>
        <v>#REF!</v>
      </c>
      <c r="D715" s="321" t="e">
        <f aca="false">IF('graph (2)'!$E$2=0,20,IF(AND(B715&lt;'graph (2)'!$E$10+'graph (2)'!$E$32,B715&gt;'graph (2)'!$E$10-'graph (2)'!$E$32),0.25,NA()))</f>
        <v>#REF!</v>
      </c>
      <c r="K715" s="806" t="e">
        <f aca="false">IF('graph (2)'!$E$20=0,0,IF('graph (2)'!$E$2=0,20,IF(AND(B715&lt;'graph (2)'!$E$20+'graph (2)'!$E$32,B715&gt;'graph (2)'!$E$20-'graph (2)'!$E$32),0.25,0)))</f>
        <v>#REF!</v>
      </c>
      <c r="L715" s="806" t="e">
        <f aca="false">IF('graph (2)'!$E$22=0,0,IF('graph (2)'!$E$2=0,20,IF(AND(B715&gt;'graph (2)'!$E$22-'graph (2)'!$E$32,B715&lt;'graph (2)'!$E$22+'graph (2)'!$E$32),0.25,0)))</f>
        <v>#REF!</v>
      </c>
    </row>
    <row r="716" customFormat="false" ht="12.75" hidden="false" customHeight="false" outlineLevel="0" collapsed="false">
      <c r="B716" s="735" t="e">
        <f aca="false">IF('graph (2)'!$E$2=0,"",B715+'graph (2)'!$E$32)</f>
        <v>#REF!</v>
      </c>
      <c r="C716" s="805" t="e">
        <f aca="false">IF('graph (2)'!$E$2=0,20,IF(SUM(K716+L716=0),NA(),0.25))</f>
        <v>#REF!</v>
      </c>
      <c r="D716" s="321" t="e">
        <f aca="false">IF('graph (2)'!$E$2=0,20,IF(AND(B716&lt;'graph (2)'!$E$10+'graph (2)'!$E$32,B716&gt;'graph (2)'!$E$10-'graph (2)'!$E$32),0.25,NA()))</f>
        <v>#REF!</v>
      </c>
      <c r="K716" s="806" t="e">
        <f aca="false">IF('graph (2)'!$E$20=0,0,IF('graph (2)'!$E$2=0,20,IF(AND(B716&lt;'graph (2)'!$E$20+'graph (2)'!$E$32,B716&gt;'graph (2)'!$E$20-'graph (2)'!$E$32),0.25,0)))</f>
        <v>#REF!</v>
      </c>
      <c r="L716" s="806" t="e">
        <f aca="false">IF('graph (2)'!$E$22=0,0,IF('graph (2)'!$E$2=0,20,IF(AND(B716&gt;'graph (2)'!$E$22-'graph (2)'!$E$32,B716&lt;'graph (2)'!$E$22+'graph (2)'!$E$32),0.25,0)))</f>
        <v>#REF!</v>
      </c>
    </row>
    <row r="717" customFormat="false" ht="12.75" hidden="false" customHeight="false" outlineLevel="0" collapsed="false">
      <c r="B717" s="735" t="e">
        <f aca="false">IF('graph (2)'!$E$2=0,"",B716+'graph (2)'!$E$32)</f>
        <v>#REF!</v>
      </c>
      <c r="C717" s="805" t="e">
        <f aca="false">IF('graph (2)'!$E$2=0,20,IF(SUM(K717+L717=0),NA(),0.25))</f>
        <v>#REF!</v>
      </c>
      <c r="D717" s="321" t="e">
        <f aca="false">IF('graph (2)'!$E$2=0,20,IF(AND(B717&lt;'graph (2)'!$E$10+'graph (2)'!$E$32,B717&gt;'graph (2)'!$E$10-'graph (2)'!$E$32),0.25,NA()))</f>
        <v>#REF!</v>
      </c>
      <c r="K717" s="806" t="e">
        <f aca="false">IF('graph (2)'!$E$20=0,0,IF('graph (2)'!$E$2=0,20,IF(AND(B717&lt;'graph (2)'!$E$20+'graph (2)'!$E$32,B717&gt;'graph (2)'!$E$20-'graph (2)'!$E$32),0.25,0)))</f>
        <v>#REF!</v>
      </c>
      <c r="L717" s="806" t="e">
        <f aca="false">IF('graph (2)'!$E$22=0,0,IF('graph (2)'!$E$2=0,20,IF(AND(B717&gt;'graph (2)'!$E$22-'graph (2)'!$E$32,B717&lt;'graph (2)'!$E$22+'graph (2)'!$E$32),0.25,0)))</f>
        <v>#REF!</v>
      </c>
    </row>
    <row r="718" customFormat="false" ht="12.75" hidden="false" customHeight="false" outlineLevel="0" collapsed="false">
      <c r="B718" s="735" t="e">
        <f aca="false">IF('graph (2)'!$E$2=0,"",B717+'graph (2)'!$E$32)</f>
        <v>#REF!</v>
      </c>
      <c r="C718" s="805" t="e">
        <f aca="false">IF('graph (2)'!$E$2=0,20,IF(SUM(K718+L718=0),NA(),0.25))</f>
        <v>#REF!</v>
      </c>
      <c r="D718" s="321" t="e">
        <f aca="false">IF('graph (2)'!$E$2=0,20,IF(AND(B718&lt;'graph (2)'!$E$10+'graph (2)'!$E$32,B718&gt;'graph (2)'!$E$10-'graph (2)'!$E$32),0.25,NA()))</f>
        <v>#REF!</v>
      </c>
      <c r="K718" s="806" t="e">
        <f aca="false">IF('graph (2)'!$E$20=0,0,IF('graph (2)'!$E$2=0,20,IF(AND(B718&lt;'graph (2)'!$E$20+'graph (2)'!$E$32,B718&gt;'graph (2)'!$E$20-'graph (2)'!$E$32),0.25,0)))</f>
        <v>#REF!</v>
      </c>
      <c r="L718" s="806" t="e">
        <f aca="false">IF('graph (2)'!$E$22=0,0,IF('graph (2)'!$E$2=0,20,IF(AND(B718&gt;'graph (2)'!$E$22-'graph (2)'!$E$32,B718&lt;'graph (2)'!$E$22+'graph (2)'!$E$32),0.25,0)))</f>
        <v>#REF!</v>
      </c>
    </row>
    <row r="719" customFormat="false" ht="12.75" hidden="false" customHeight="false" outlineLevel="0" collapsed="false">
      <c r="B719" s="735" t="e">
        <f aca="false">IF('graph (2)'!$E$2=0,"",B718+'graph (2)'!$E$32)</f>
        <v>#REF!</v>
      </c>
      <c r="C719" s="805" t="e">
        <f aca="false">IF('graph (2)'!$E$2=0,20,IF(SUM(K719+L719=0),NA(),0.25))</f>
        <v>#REF!</v>
      </c>
      <c r="D719" s="321" t="e">
        <f aca="false">IF('graph (2)'!$E$2=0,20,IF(AND(B719&lt;'graph (2)'!$E$10+'graph (2)'!$E$32,B719&gt;'graph (2)'!$E$10-'graph (2)'!$E$32),0.25,NA()))</f>
        <v>#REF!</v>
      </c>
      <c r="K719" s="806" t="e">
        <f aca="false">IF('graph (2)'!$E$20=0,0,IF('graph (2)'!$E$2=0,20,IF(AND(B719&lt;'graph (2)'!$E$20+'graph (2)'!$E$32,B719&gt;'graph (2)'!$E$20-'graph (2)'!$E$32),0.25,0)))</f>
        <v>#REF!</v>
      </c>
      <c r="L719" s="806" t="e">
        <f aca="false">IF('graph (2)'!$E$22=0,0,IF('graph (2)'!$E$2=0,20,IF(AND(B719&gt;'graph (2)'!$E$22-'graph (2)'!$E$32,B719&lt;'graph (2)'!$E$22+'graph (2)'!$E$32),0.25,0)))</f>
        <v>#REF!</v>
      </c>
    </row>
    <row r="720" customFormat="false" ht="12.75" hidden="false" customHeight="false" outlineLevel="0" collapsed="false">
      <c r="B720" s="735" t="e">
        <f aca="false">IF('graph (2)'!$E$2=0,"",B719+'graph (2)'!$E$32)</f>
        <v>#REF!</v>
      </c>
      <c r="C720" s="805" t="e">
        <f aca="false">IF('graph (2)'!$E$2=0,20,IF(SUM(K720+L720=0),NA(),0.25))</f>
        <v>#REF!</v>
      </c>
      <c r="D720" s="321" t="e">
        <f aca="false">IF('graph (2)'!$E$2=0,20,IF(AND(B720&lt;'graph (2)'!$E$10+'graph (2)'!$E$32,B720&gt;'graph (2)'!$E$10-'graph (2)'!$E$32),0.25,NA()))</f>
        <v>#REF!</v>
      </c>
      <c r="K720" s="806" t="e">
        <f aca="false">IF('graph (2)'!$E$20=0,0,IF('graph (2)'!$E$2=0,20,IF(AND(B720&lt;'graph (2)'!$E$20+'graph (2)'!$E$32,B720&gt;'graph (2)'!$E$20-'graph (2)'!$E$32),0.25,0)))</f>
        <v>#REF!</v>
      </c>
      <c r="L720" s="806" t="e">
        <f aca="false">IF('graph (2)'!$E$22=0,0,IF('graph (2)'!$E$2=0,20,IF(AND(B720&gt;'graph (2)'!$E$22-'graph (2)'!$E$32,B720&lt;'graph (2)'!$E$22+'graph (2)'!$E$32),0.25,0)))</f>
        <v>#REF!</v>
      </c>
    </row>
    <row r="721" customFormat="false" ht="12.75" hidden="false" customHeight="false" outlineLevel="0" collapsed="false">
      <c r="B721" s="735" t="e">
        <f aca="false">IF('graph (2)'!$E$2=0,"",B720+'graph (2)'!$E$32)</f>
        <v>#REF!</v>
      </c>
      <c r="C721" s="805" t="e">
        <f aca="false">IF('graph (2)'!$E$2=0,20,IF(SUM(K721+L721=0),NA(),0.25))</f>
        <v>#REF!</v>
      </c>
      <c r="D721" s="321" t="e">
        <f aca="false">IF('graph (2)'!$E$2=0,20,IF(AND(B721&lt;'graph (2)'!$E$10+'graph (2)'!$E$32,B721&gt;'graph (2)'!$E$10-'graph (2)'!$E$32),0.25,NA()))</f>
        <v>#REF!</v>
      </c>
      <c r="K721" s="806" t="e">
        <f aca="false">IF('graph (2)'!$E$20=0,0,IF('graph (2)'!$E$2=0,20,IF(AND(B721&lt;'graph (2)'!$E$20+'graph (2)'!$E$32,B721&gt;'graph (2)'!$E$20-'graph (2)'!$E$32),0.25,0)))</f>
        <v>#REF!</v>
      </c>
      <c r="L721" s="806" t="e">
        <f aca="false">IF('graph (2)'!$E$22=0,0,IF('graph (2)'!$E$2=0,20,IF(AND(B721&gt;'graph (2)'!$E$22-'graph (2)'!$E$32,B721&lt;'graph (2)'!$E$22+'graph (2)'!$E$32),0.25,0)))</f>
        <v>#REF!</v>
      </c>
    </row>
    <row r="722" customFormat="false" ht="12.75" hidden="false" customHeight="false" outlineLevel="0" collapsed="false">
      <c r="B722" s="735" t="e">
        <f aca="false">IF('graph (2)'!$E$2=0,"",B721+'graph (2)'!$E$32)</f>
        <v>#REF!</v>
      </c>
      <c r="C722" s="805" t="e">
        <f aca="false">IF('graph (2)'!$E$2=0,20,IF(SUM(K722+L722=0),NA(),0.25))</f>
        <v>#REF!</v>
      </c>
      <c r="D722" s="321" t="e">
        <f aca="false">IF('graph (2)'!$E$2=0,20,IF(AND(B722&lt;'graph (2)'!$E$10+'graph (2)'!$E$32,B722&gt;'graph (2)'!$E$10-'graph (2)'!$E$32),0.25,NA()))</f>
        <v>#REF!</v>
      </c>
      <c r="K722" s="806" t="e">
        <f aca="false">IF('graph (2)'!$E$20=0,0,IF('graph (2)'!$E$2=0,20,IF(AND(B722&lt;'graph (2)'!$E$20+'graph (2)'!$E$32,B722&gt;'graph (2)'!$E$20-'graph (2)'!$E$32),0.25,0)))</f>
        <v>#REF!</v>
      </c>
      <c r="L722" s="806" t="e">
        <f aca="false">IF('graph (2)'!$E$22=0,0,IF('graph (2)'!$E$2=0,20,IF(AND(B722&gt;'graph (2)'!$E$22-'graph (2)'!$E$32,B722&lt;'graph (2)'!$E$22+'graph (2)'!$E$32),0.25,0)))</f>
        <v>#REF!</v>
      </c>
    </row>
    <row r="723" customFormat="false" ht="12.75" hidden="false" customHeight="false" outlineLevel="0" collapsed="false">
      <c r="B723" s="735" t="e">
        <f aca="false">IF('graph (2)'!$E$2=0,"",B722+'graph (2)'!$E$32)</f>
        <v>#REF!</v>
      </c>
      <c r="C723" s="805" t="e">
        <f aca="false">IF('graph (2)'!$E$2=0,20,IF(SUM(K723+L723=0),NA(),0.25))</f>
        <v>#REF!</v>
      </c>
      <c r="D723" s="321" t="e">
        <f aca="false">IF('graph (2)'!$E$2=0,20,IF(AND(B723&lt;'graph (2)'!$E$10+'graph (2)'!$E$32,B723&gt;'graph (2)'!$E$10-'graph (2)'!$E$32),0.25,NA()))</f>
        <v>#REF!</v>
      </c>
      <c r="K723" s="806" t="e">
        <f aca="false">IF('graph (2)'!$E$20=0,0,IF('graph (2)'!$E$2=0,20,IF(AND(B723&lt;'graph (2)'!$E$20+'graph (2)'!$E$32,B723&gt;'graph (2)'!$E$20-'graph (2)'!$E$32),0.25,0)))</f>
        <v>#REF!</v>
      </c>
      <c r="L723" s="806" t="e">
        <f aca="false">IF('graph (2)'!$E$22=0,0,IF('graph (2)'!$E$2=0,20,IF(AND(B723&gt;'graph (2)'!$E$22-'graph (2)'!$E$32,B723&lt;'graph (2)'!$E$22+'graph (2)'!$E$32),0.25,0)))</f>
        <v>#REF!</v>
      </c>
    </row>
    <row r="724" customFormat="false" ht="12.75" hidden="false" customHeight="false" outlineLevel="0" collapsed="false">
      <c r="B724" s="735" t="e">
        <f aca="false">IF('graph (2)'!$E$2=0,"",B723+'graph (2)'!$E$32)</f>
        <v>#REF!</v>
      </c>
      <c r="C724" s="805" t="e">
        <f aca="false">IF('graph (2)'!$E$2=0,20,IF(SUM(K724+L724=0),NA(),0.25))</f>
        <v>#REF!</v>
      </c>
      <c r="D724" s="321" t="e">
        <f aca="false">IF('graph (2)'!$E$2=0,20,IF(AND(B724&lt;'graph (2)'!$E$10+'graph (2)'!$E$32,B724&gt;'graph (2)'!$E$10-'graph (2)'!$E$32),0.25,NA()))</f>
        <v>#REF!</v>
      </c>
      <c r="K724" s="806" t="e">
        <f aca="false">IF('graph (2)'!$E$20=0,0,IF('graph (2)'!$E$2=0,20,IF(AND(B724&lt;'graph (2)'!$E$20+'graph (2)'!$E$32,B724&gt;'graph (2)'!$E$20-'graph (2)'!$E$32),0.25,0)))</f>
        <v>#REF!</v>
      </c>
      <c r="L724" s="806" t="e">
        <f aca="false">IF('graph (2)'!$E$22=0,0,IF('graph (2)'!$E$2=0,20,IF(AND(B724&gt;'graph (2)'!$E$22-'graph (2)'!$E$32,B724&lt;'graph (2)'!$E$22+'graph (2)'!$E$32),0.25,0)))</f>
        <v>#REF!</v>
      </c>
    </row>
    <row r="725" customFormat="false" ht="12.75" hidden="false" customHeight="false" outlineLevel="0" collapsed="false">
      <c r="B725" s="735" t="e">
        <f aca="false">IF('graph (2)'!$E$2=0,"",B724+'graph (2)'!$E$32)</f>
        <v>#REF!</v>
      </c>
      <c r="C725" s="805" t="e">
        <f aca="false">IF('graph (2)'!$E$2=0,20,IF(SUM(K725+L725=0),NA(),0.25))</f>
        <v>#REF!</v>
      </c>
      <c r="D725" s="321" t="e">
        <f aca="false">IF('graph (2)'!$E$2=0,20,IF(AND(B725&lt;'graph (2)'!$E$10+'graph (2)'!$E$32,B725&gt;'graph (2)'!$E$10-'graph (2)'!$E$32),0.25,NA()))</f>
        <v>#REF!</v>
      </c>
      <c r="K725" s="806" t="e">
        <f aca="false">IF('graph (2)'!$E$20=0,0,IF('graph (2)'!$E$2=0,20,IF(AND(B725&lt;'graph (2)'!$E$20+'graph (2)'!$E$32,B725&gt;'graph (2)'!$E$20-'graph (2)'!$E$32),0.25,0)))</f>
        <v>#REF!</v>
      </c>
      <c r="L725" s="806" t="e">
        <f aca="false">IF('graph (2)'!$E$22=0,0,IF('graph (2)'!$E$2=0,20,IF(AND(B725&gt;'graph (2)'!$E$22-'graph (2)'!$E$32,B725&lt;'graph (2)'!$E$22+'graph (2)'!$E$32),0.25,0)))</f>
        <v>#REF!</v>
      </c>
    </row>
    <row r="726" customFormat="false" ht="12.75" hidden="false" customHeight="false" outlineLevel="0" collapsed="false">
      <c r="B726" s="735" t="e">
        <f aca="false">IF('graph (2)'!$E$2=0,"",B725+'graph (2)'!$E$32)</f>
        <v>#REF!</v>
      </c>
      <c r="C726" s="805" t="e">
        <f aca="false">IF('graph (2)'!$E$2=0,20,IF(SUM(K726+L726=0),NA(),0.25))</f>
        <v>#REF!</v>
      </c>
      <c r="D726" s="321" t="e">
        <f aca="false">IF('graph (2)'!$E$2=0,20,IF(AND(B726&lt;'graph (2)'!$E$10+'graph (2)'!$E$32,B726&gt;'graph (2)'!$E$10-'graph (2)'!$E$32),0.25,NA()))</f>
        <v>#REF!</v>
      </c>
      <c r="K726" s="806" t="e">
        <f aca="false">IF('graph (2)'!$E$20=0,0,IF('graph (2)'!$E$2=0,20,IF(AND(B726&lt;'graph (2)'!$E$20+'graph (2)'!$E$32,B726&gt;'graph (2)'!$E$20-'graph (2)'!$E$32),0.25,0)))</f>
        <v>#REF!</v>
      </c>
      <c r="L726" s="806" t="e">
        <f aca="false">IF('graph (2)'!$E$22=0,0,IF('graph (2)'!$E$2=0,20,IF(AND(B726&gt;'graph (2)'!$E$22-'graph (2)'!$E$32,B726&lt;'graph (2)'!$E$22+'graph (2)'!$E$32),0.25,0)))</f>
        <v>#REF!</v>
      </c>
    </row>
    <row r="727" customFormat="false" ht="12.75" hidden="false" customHeight="false" outlineLevel="0" collapsed="false">
      <c r="B727" s="735" t="e">
        <f aca="false">IF('graph (2)'!$E$2=0,"",B726+'graph (2)'!$E$32)</f>
        <v>#REF!</v>
      </c>
      <c r="C727" s="805" t="e">
        <f aca="false">IF('graph (2)'!$E$2=0,20,IF(SUM(K727+L727=0),NA(),0.25))</f>
        <v>#REF!</v>
      </c>
      <c r="D727" s="321" t="e">
        <f aca="false">IF('graph (2)'!$E$2=0,20,IF(AND(B727&lt;'graph (2)'!$E$10+'graph (2)'!$E$32,B727&gt;'graph (2)'!$E$10-'graph (2)'!$E$32),0.25,NA()))</f>
        <v>#REF!</v>
      </c>
      <c r="K727" s="806" t="e">
        <f aca="false">IF('graph (2)'!$E$20=0,0,IF('graph (2)'!$E$2=0,20,IF(AND(B727&lt;'graph (2)'!$E$20+'graph (2)'!$E$32,B727&gt;'graph (2)'!$E$20-'graph (2)'!$E$32),0.25,0)))</f>
        <v>#REF!</v>
      </c>
      <c r="L727" s="806" t="e">
        <f aca="false">IF('graph (2)'!$E$22=0,0,IF('graph (2)'!$E$2=0,20,IF(AND(B727&gt;'graph (2)'!$E$22-'graph (2)'!$E$32,B727&lt;'graph (2)'!$E$22+'graph (2)'!$E$32),0.25,0)))</f>
        <v>#REF!</v>
      </c>
    </row>
    <row r="728" customFormat="false" ht="12.75" hidden="false" customHeight="false" outlineLevel="0" collapsed="false">
      <c r="B728" s="735" t="e">
        <f aca="false">IF('graph (2)'!$E$2=0,"",B727+'graph (2)'!$E$32)</f>
        <v>#REF!</v>
      </c>
      <c r="C728" s="805" t="e">
        <f aca="false">IF('graph (2)'!$E$2=0,20,IF(SUM(K728+L728=0),NA(),0.25))</f>
        <v>#REF!</v>
      </c>
      <c r="D728" s="321" t="e">
        <f aca="false">IF('graph (2)'!$E$2=0,20,IF(AND(B728&lt;'graph (2)'!$E$10+'graph (2)'!$E$32,B728&gt;'graph (2)'!$E$10-'graph (2)'!$E$32),0.25,NA()))</f>
        <v>#REF!</v>
      </c>
      <c r="K728" s="806" t="e">
        <f aca="false">IF('graph (2)'!$E$20=0,0,IF('graph (2)'!$E$2=0,20,IF(AND(B728&lt;'graph (2)'!$E$20+'graph (2)'!$E$32,B728&gt;'graph (2)'!$E$20-'graph (2)'!$E$32),0.25,0)))</f>
        <v>#REF!</v>
      </c>
      <c r="L728" s="806" t="e">
        <f aca="false">IF('graph (2)'!$E$22=0,0,IF('graph (2)'!$E$2=0,20,IF(AND(B728&gt;'graph (2)'!$E$22-'graph (2)'!$E$32,B728&lt;'graph (2)'!$E$22+'graph (2)'!$E$32),0.25,0)))</f>
        <v>#REF!</v>
      </c>
    </row>
    <row r="729" customFormat="false" ht="12.75" hidden="false" customHeight="false" outlineLevel="0" collapsed="false">
      <c r="B729" s="735" t="e">
        <f aca="false">IF('graph (2)'!$E$2=0,"",B728+'graph (2)'!$E$32)</f>
        <v>#REF!</v>
      </c>
      <c r="C729" s="805" t="e">
        <f aca="false">IF('graph (2)'!$E$2=0,20,IF(SUM(K729+L729=0),NA(),0.25))</f>
        <v>#REF!</v>
      </c>
      <c r="D729" s="321" t="e">
        <f aca="false">IF('graph (2)'!$E$2=0,20,IF(AND(B729&lt;'graph (2)'!$E$10+'graph (2)'!$E$32,B729&gt;'graph (2)'!$E$10-'graph (2)'!$E$32),0.25,NA()))</f>
        <v>#REF!</v>
      </c>
      <c r="K729" s="806" t="e">
        <f aca="false">IF('graph (2)'!$E$20=0,0,IF('graph (2)'!$E$2=0,20,IF(AND(B729&lt;'graph (2)'!$E$20+'graph (2)'!$E$32,B729&gt;'graph (2)'!$E$20-'graph (2)'!$E$32),0.25,0)))</f>
        <v>#REF!</v>
      </c>
      <c r="L729" s="806" t="e">
        <f aca="false">IF('graph (2)'!$E$22=0,0,IF('graph (2)'!$E$2=0,20,IF(AND(B729&gt;'graph (2)'!$E$22-'graph (2)'!$E$32,B729&lt;'graph (2)'!$E$22+'graph (2)'!$E$32),0.25,0)))</f>
        <v>#REF!</v>
      </c>
    </row>
    <row r="730" customFormat="false" ht="12.75" hidden="false" customHeight="false" outlineLevel="0" collapsed="false">
      <c r="B730" s="735" t="e">
        <f aca="false">IF('graph (2)'!$E$2=0,"",B729+'graph (2)'!$E$32)</f>
        <v>#REF!</v>
      </c>
      <c r="C730" s="805" t="e">
        <f aca="false">IF('graph (2)'!$E$2=0,20,IF(SUM(K730+L730=0),NA(),0.25))</f>
        <v>#REF!</v>
      </c>
      <c r="D730" s="321" t="e">
        <f aca="false">IF('graph (2)'!$E$2=0,20,IF(AND(B730&lt;'graph (2)'!$E$10+'graph (2)'!$E$32,B730&gt;'graph (2)'!$E$10-'graph (2)'!$E$32),0.25,NA()))</f>
        <v>#REF!</v>
      </c>
      <c r="K730" s="806" t="e">
        <f aca="false">IF('graph (2)'!$E$20=0,0,IF('graph (2)'!$E$2=0,20,IF(AND(B730&lt;'graph (2)'!$E$20+'graph (2)'!$E$32,B730&gt;'graph (2)'!$E$20-'graph (2)'!$E$32),0.25,0)))</f>
        <v>#REF!</v>
      </c>
      <c r="L730" s="806" t="e">
        <f aca="false">IF('graph (2)'!$E$22=0,0,IF('graph (2)'!$E$2=0,20,IF(AND(B730&gt;'graph (2)'!$E$22-'graph (2)'!$E$32,B730&lt;'graph (2)'!$E$22+'graph (2)'!$E$32),0.25,0)))</f>
        <v>#REF!</v>
      </c>
    </row>
    <row r="731" customFormat="false" ht="12.75" hidden="false" customHeight="false" outlineLevel="0" collapsed="false">
      <c r="B731" s="735" t="e">
        <f aca="false">IF('graph (2)'!$E$2=0,"",B730+'graph (2)'!$E$32)</f>
        <v>#REF!</v>
      </c>
      <c r="C731" s="805" t="e">
        <f aca="false">IF('graph (2)'!$E$2=0,20,IF(SUM(K731+L731=0),NA(),0.25))</f>
        <v>#REF!</v>
      </c>
      <c r="D731" s="321" t="e">
        <f aca="false">IF('graph (2)'!$E$2=0,20,IF(AND(B731&lt;'graph (2)'!$E$10+'graph (2)'!$E$32,B731&gt;'graph (2)'!$E$10-'graph (2)'!$E$32),0.25,NA()))</f>
        <v>#REF!</v>
      </c>
      <c r="K731" s="806" t="e">
        <f aca="false">IF('graph (2)'!$E$20=0,0,IF('graph (2)'!$E$2=0,20,IF(AND(B731&lt;'graph (2)'!$E$20+'graph (2)'!$E$32,B731&gt;'graph (2)'!$E$20-'graph (2)'!$E$32),0.25,0)))</f>
        <v>#REF!</v>
      </c>
      <c r="L731" s="806" t="e">
        <f aca="false">IF('graph (2)'!$E$22=0,0,IF('graph (2)'!$E$2=0,20,IF(AND(B731&gt;'graph (2)'!$E$22-'graph (2)'!$E$32,B731&lt;'graph (2)'!$E$22+'graph (2)'!$E$32),0.25,0)))</f>
        <v>#REF!</v>
      </c>
    </row>
    <row r="732" customFormat="false" ht="12.75" hidden="false" customHeight="false" outlineLevel="0" collapsed="false">
      <c r="B732" s="735" t="e">
        <f aca="false">IF('graph (2)'!$E$2=0,"",B731+'graph (2)'!$E$32)</f>
        <v>#REF!</v>
      </c>
      <c r="C732" s="805" t="e">
        <f aca="false">IF('graph (2)'!$E$2=0,20,IF(SUM(K732+L732=0),NA(),0.25))</f>
        <v>#REF!</v>
      </c>
      <c r="D732" s="321" t="e">
        <f aca="false">IF('graph (2)'!$E$2=0,20,IF(AND(B732&lt;'graph (2)'!$E$10+'graph (2)'!$E$32,B732&gt;'graph (2)'!$E$10-'graph (2)'!$E$32),0.25,NA()))</f>
        <v>#REF!</v>
      </c>
      <c r="K732" s="806" t="e">
        <f aca="false">IF('graph (2)'!$E$20=0,0,IF('graph (2)'!$E$2=0,20,IF(AND(B732&lt;'graph (2)'!$E$20+'graph (2)'!$E$32,B732&gt;'graph (2)'!$E$20-'graph (2)'!$E$32),0.25,0)))</f>
        <v>#REF!</v>
      </c>
      <c r="L732" s="806" t="e">
        <f aca="false">IF('graph (2)'!$E$22=0,0,IF('graph (2)'!$E$2=0,20,IF(AND(B732&gt;'graph (2)'!$E$22-'graph (2)'!$E$32,B732&lt;'graph (2)'!$E$22+'graph (2)'!$E$32),0.25,0)))</f>
        <v>#REF!</v>
      </c>
    </row>
    <row r="733" customFormat="false" ht="12.75" hidden="false" customHeight="false" outlineLevel="0" collapsed="false">
      <c r="B733" s="735" t="e">
        <f aca="false">IF('graph (2)'!$E$2=0,"",B732+'graph (2)'!$E$32)</f>
        <v>#REF!</v>
      </c>
      <c r="C733" s="805" t="e">
        <f aca="false">IF('graph (2)'!$E$2=0,20,IF(SUM(K733+L733=0),NA(),0.25))</f>
        <v>#REF!</v>
      </c>
      <c r="D733" s="321" t="e">
        <f aca="false">IF('graph (2)'!$E$2=0,20,IF(AND(B733&lt;'graph (2)'!$E$10+'graph (2)'!$E$32,B733&gt;'graph (2)'!$E$10-'graph (2)'!$E$32),0.25,NA()))</f>
        <v>#REF!</v>
      </c>
      <c r="K733" s="806" t="e">
        <f aca="false">IF('graph (2)'!$E$20=0,0,IF('graph (2)'!$E$2=0,20,IF(AND(B733&lt;'graph (2)'!$E$20+'graph (2)'!$E$32,B733&gt;'graph (2)'!$E$20-'graph (2)'!$E$32),0.25,0)))</f>
        <v>#REF!</v>
      </c>
      <c r="L733" s="806" t="e">
        <f aca="false">IF('graph (2)'!$E$22=0,0,IF('graph (2)'!$E$2=0,20,IF(AND(B733&gt;'graph (2)'!$E$22-'graph (2)'!$E$32,B733&lt;'graph (2)'!$E$22+'graph (2)'!$E$32),0.25,0)))</f>
        <v>#REF!</v>
      </c>
    </row>
    <row r="734" customFormat="false" ht="12.75" hidden="false" customHeight="false" outlineLevel="0" collapsed="false">
      <c r="B734" s="735" t="e">
        <f aca="false">IF('graph (2)'!$E$2=0,"",B733+'graph (2)'!$E$32)</f>
        <v>#REF!</v>
      </c>
      <c r="C734" s="805" t="e">
        <f aca="false">IF('graph (2)'!$E$2=0,20,IF(SUM(K734+L734=0),NA(),0.25))</f>
        <v>#REF!</v>
      </c>
      <c r="D734" s="321" t="e">
        <f aca="false">IF('graph (2)'!$E$2=0,20,IF(AND(B734&lt;'graph (2)'!$E$10+'graph (2)'!$E$32,B734&gt;'graph (2)'!$E$10-'graph (2)'!$E$32),0.25,NA()))</f>
        <v>#REF!</v>
      </c>
      <c r="K734" s="806" t="e">
        <f aca="false">IF('graph (2)'!$E$20=0,0,IF('graph (2)'!$E$2=0,20,IF(AND(B734&lt;'graph (2)'!$E$20+'graph (2)'!$E$32,B734&gt;'graph (2)'!$E$20-'graph (2)'!$E$32),0.25,0)))</f>
        <v>#REF!</v>
      </c>
      <c r="L734" s="806" t="e">
        <f aca="false">IF('graph (2)'!$E$22=0,0,IF('graph (2)'!$E$2=0,20,IF(AND(B734&gt;'graph (2)'!$E$22-'graph (2)'!$E$32,B734&lt;'graph (2)'!$E$22+'graph (2)'!$E$32),0.25,0)))</f>
        <v>#REF!</v>
      </c>
    </row>
    <row r="735" customFormat="false" ht="12.75" hidden="false" customHeight="false" outlineLevel="0" collapsed="false">
      <c r="B735" s="735" t="e">
        <f aca="false">IF('graph (2)'!$E$2=0,"",B734+'graph (2)'!$E$32)</f>
        <v>#REF!</v>
      </c>
      <c r="C735" s="805" t="e">
        <f aca="false">IF('graph (2)'!$E$2=0,20,IF(SUM(K735+L735=0),NA(),0.25))</f>
        <v>#REF!</v>
      </c>
      <c r="D735" s="321" t="e">
        <f aca="false">IF('graph (2)'!$E$2=0,20,IF(AND(B735&lt;'graph (2)'!$E$10+'graph (2)'!$E$32,B735&gt;'graph (2)'!$E$10-'graph (2)'!$E$32),0.25,NA()))</f>
        <v>#REF!</v>
      </c>
      <c r="K735" s="806" t="e">
        <f aca="false">IF('graph (2)'!$E$20=0,0,IF('graph (2)'!$E$2=0,20,IF(AND(B735&lt;'graph (2)'!$E$20+'graph (2)'!$E$32,B735&gt;'graph (2)'!$E$20-'graph (2)'!$E$32),0.25,0)))</f>
        <v>#REF!</v>
      </c>
      <c r="L735" s="806" t="e">
        <f aca="false">IF('graph (2)'!$E$22=0,0,IF('graph (2)'!$E$2=0,20,IF(AND(B735&gt;'graph (2)'!$E$22-'graph (2)'!$E$32,B735&lt;'graph (2)'!$E$22+'graph (2)'!$E$32),0.25,0)))</f>
        <v>#REF!</v>
      </c>
    </row>
    <row r="736" customFormat="false" ht="12.75" hidden="false" customHeight="false" outlineLevel="0" collapsed="false">
      <c r="B736" s="735" t="e">
        <f aca="false">IF('graph (2)'!$E$2=0,"",B735+'graph (2)'!$E$32)</f>
        <v>#REF!</v>
      </c>
      <c r="C736" s="805" t="e">
        <f aca="false">IF('graph (2)'!$E$2=0,20,IF(SUM(K736+L736=0),NA(),0.25))</f>
        <v>#REF!</v>
      </c>
      <c r="D736" s="321" t="e">
        <f aca="false">IF('graph (2)'!$E$2=0,20,IF(AND(B736&lt;'graph (2)'!$E$10+'graph (2)'!$E$32,B736&gt;'graph (2)'!$E$10-'graph (2)'!$E$32),0.25,NA()))</f>
        <v>#REF!</v>
      </c>
      <c r="K736" s="806" t="e">
        <f aca="false">IF('graph (2)'!$E$20=0,0,IF('graph (2)'!$E$2=0,20,IF(AND(B736&lt;'graph (2)'!$E$20+'graph (2)'!$E$32,B736&gt;'graph (2)'!$E$20-'graph (2)'!$E$32),0.25,0)))</f>
        <v>#REF!</v>
      </c>
      <c r="L736" s="806" t="e">
        <f aca="false">IF('graph (2)'!$E$22=0,0,IF('graph (2)'!$E$2=0,20,IF(AND(B736&gt;'graph (2)'!$E$22-'graph (2)'!$E$32,B736&lt;'graph (2)'!$E$22+'graph (2)'!$E$32),0.25,0)))</f>
        <v>#REF!</v>
      </c>
    </row>
    <row r="737" customFormat="false" ht="12.75" hidden="false" customHeight="false" outlineLevel="0" collapsed="false">
      <c r="B737" s="735" t="e">
        <f aca="false">IF('graph (2)'!$E$2=0,"",B736+'graph (2)'!$E$32)</f>
        <v>#REF!</v>
      </c>
      <c r="C737" s="805" t="e">
        <f aca="false">IF('graph (2)'!$E$2=0,20,IF(SUM(K737+L737=0),NA(),0.25))</f>
        <v>#REF!</v>
      </c>
      <c r="D737" s="321" t="e">
        <f aca="false">IF('graph (2)'!$E$2=0,20,IF(AND(B737&lt;'graph (2)'!$E$10+'graph (2)'!$E$32,B737&gt;'graph (2)'!$E$10-'graph (2)'!$E$32),0.25,NA()))</f>
        <v>#REF!</v>
      </c>
      <c r="K737" s="806" t="e">
        <f aca="false">IF('graph (2)'!$E$20=0,0,IF('graph (2)'!$E$2=0,20,IF(AND(B737&lt;'graph (2)'!$E$20+'graph (2)'!$E$32,B737&gt;'graph (2)'!$E$20-'graph (2)'!$E$32),0.25,0)))</f>
        <v>#REF!</v>
      </c>
      <c r="L737" s="806" t="e">
        <f aca="false">IF('graph (2)'!$E$22=0,0,IF('graph (2)'!$E$2=0,20,IF(AND(B737&gt;'graph (2)'!$E$22-'graph (2)'!$E$32,B737&lt;'graph (2)'!$E$22+'graph (2)'!$E$32),0.25,0)))</f>
        <v>#REF!</v>
      </c>
    </row>
    <row r="738" customFormat="false" ht="12.75" hidden="false" customHeight="false" outlineLevel="0" collapsed="false">
      <c r="B738" s="735" t="e">
        <f aca="false">IF('graph (2)'!$E$2=0,"",B737+'graph (2)'!$E$32)</f>
        <v>#REF!</v>
      </c>
      <c r="C738" s="805" t="e">
        <f aca="false">IF('graph (2)'!$E$2=0,20,IF(SUM(K738+L738=0),NA(),0.25))</f>
        <v>#REF!</v>
      </c>
      <c r="D738" s="321" t="e">
        <f aca="false">IF('graph (2)'!$E$2=0,20,IF(AND(B738&lt;'graph (2)'!$E$10+'graph (2)'!$E$32,B738&gt;'graph (2)'!$E$10-'graph (2)'!$E$32),0.25,NA()))</f>
        <v>#REF!</v>
      </c>
      <c r="K738" s="806" t="e">
        <f aca="false">IF('graph (2)'!$E$20=0,0,IF('graph (2)'!$E$2=0,20,IF(AND(B738&lt;'graph (2)'!$E$20+'graph (2)'!$E$32,B738&gt;'graph (2)'!$E$20-'graph (2)'!$E$32),0.25,0)))</f>
        <v>#REF!</v>
      </c>
      <c r="L738" s="806" t="e">
        <f aca="false">IF('graph (2)'!$E$22=0,0,IF('graph (2)'!$E$2=0,20,IF(AND(B738&gt;'graph (2)'!$E$22-'graph (2)'!$E$32,B738&lt;'graph (2)'!$E$22+'graph (2)'!$E$32),0.25,0)))</f>
        <v>#REF!</v>
      </c>
    </row>
    <row r="739" customFormat="false" ht="12.75" hidden="false" customHeight="false" outlineLevel="0" collapsed="false">
      <c r="B739" s="735" t="e">
        <f aca="false">IF('graph (2)'!$E$2=0,"",B738+'graph (2)'!$E$32)</f>
        <v>#REF!</v>
      </c>
      <c r="C739" s="805" t="e">
        <f aca="false">IF('graph (2)'!$E$2=0,20,IF(SUM(K739+L739=0),NA(),0.25))</f>
        <v>#REF!</v>
      </c>
      <c r="D739" s="321" t="e">
        <f aca="false">IF('graph (2)'!$E$2=0,20,IF(AND(B739&lt;'graph (2)'!$E$10+'graph (2)'!$E$32,B739&gt;'graph (2)'!$E$10-'graph (2)'!$E$32),0.25,NA()))</f>
        <v>#REF!</v>
      </c>
      <c r="K739" s="806" t="e">
        <f aca="false">IF('graph (2)'!$E$20=0,0,IF('graph (2)'!$E$2=0,20,IF(AND(B739&lt;'graph (2)'!$E$20+'graph (2)'!$E$32,B739&gt;'graph (2)'!$E$20-'graph (2)'!$E$32),0.25,0)))</f>
        <v>#REF!</v>
      </c>
      <c r="L739" s="806" t="e">
        <f aca="false">IF('graph (2)'!$E$22=0,0,IF('graph (2)'!$E$2=0,20,IF(AND(B739&gt;'graph (2)'!$E$22-'graph (2)'!$E$32,B739&lt;'graph (2)'!$E$22+'graph (2)'!$E$32),0.25,0)))</f>
        <v>#REF!</v>
      </c>
    </row>
    <row r="740" customFormat="false" ht="12.75" hidden="false" customHeight="false" outlineLevel="0" collapsed="false">
      <c r="B740" s="735" t="e">
        <f aca="false">IF('graph (2)'!$E$2=0,"",B739+'graph (2)'!$E$32)</f>
        <v>#REF!</v>
      </c>
      <c r="C740" s="805" t="e">
        <f aca="false">IF('graph (2)'!$E$2=0,20,IF(SUM(K740+L740=0),NA(),0.25))</f>
        <v>#REF!</v>
      </c>
      <c r="D740" s="321" t="e">
        <f aca="false">IF('graph (2)'!$E$2=0,20,IF(AND(B740&lt;'graph (2)'!$E$10+'graph (2)'!$E$32,B740&gt;'graph (2)'!$E$10-'graph (2)'!$E$32),0.25,NA()))</f>
        <v>#REF!</v>
      </c>
      <c r="K740" s="806" t="e">
        <f aca="false">IF('graph (2)'!$E$20=0,0,IF('graph (2)'!$E$2=0,20,IF(AND(B740&lt;'graph (2)'!$E$20+'graph (2)'!$E$32,B740&gt;'graph (2)'!$E$20-'graph (2)'!$E$32),0.25,0)))</f>
        <v>#REF!</v>
      </c>
      <c r="L740" s="806" t="e">
        <f aca="false">IF('graph (2)'!$E$22=0,0,IF('graph (2)'!$E$2=0,20,IF(AND(B740&gt;'graph (2)'!$E$22-'graph (2)'!$E$32,B740&lt;'graph (2)'!$E$22+'graph (2)'!$E$32),0.25,0)))</f>
        <v>#REF!</v>
      </c>
    </row>
    <row r="741" customFormat="false" ht="12.75" hidden="false" customHeight="false" outlineLevel="0" collapsed="false">
      <c r="B741" s="735" t="e">
        <f aca="false">IF('graph (2)'!$E$2=0,"",B740+'graph (2)'!$E$32)</f>
        <v>#REF!</v>
      </c>
      <c r="C741" s="805" t="e">
        <f aca="false">IF('graph (2)'!$E$2=0,20,IF(SUM(K741+L741=0),NA(),0.25))</f>
        <v>#REF!</v>
      </c>
      <c r="D741" s="321" t="e">
        <f aca="false">IF('graph (2)'!$E$2=0,20,IF(AND(B741&lt;'graph (2)'!$E$10+'graph (2)'!$E$32,B741&gt;'graph (2)'!$E$10-'graph (2)'!$E$32),0.25,NA()))</f>
        <v>#REF!</v>
      </c>
      <c r="K741" s="806" t="e">
        <f aca="false">IF('graph (2)'!$E$20=0,0,IF('graph (2)'!$E$2=0,20,IF(AND(B741&lt;'graph (2)'!$E$20+'graph (2)'!$E$32,B741&gt;'graph (2)'!$E$20-'graph (2)'!$E$32),0.25,0)))</f>
        <v>#REF!</v>
      </c>
      <c r="L741" s="806" t="e">
        <f aca="false">IF('graph (2)'!$E$22=0,0,IF('graph (2)'!$E$2=0,20,IF(AND(B741&gt;'graph (2)'!$E$22-'graph (2)'!$E$32,B741&lt;'graph (2)'!$E$22+'graph (2)'!$E$32),0.25,0)))</f>
        <v>#REF!</v>
      </c>
    </row>
    <row r="742" customFormat="false" ht="12.75" hidden="false" customHeight="false" outlineLevel="0" collapsed="false">
      <c r="B742" s="735" t="e">
        <f aca="false">IF('graph (2)'!$E$2=0,"",B741+'graph (2)'!$E$32)</f>
        <v>#REF!</v>
      </c>
      <c r="C742" s="805" t="e">
        <f aca="false">IF('graph (2)'!$E$2=0,20,IF(SUM(K742+L742=0),NA(),0.25))</f>
        <v>#REF!</v>
      </c>
      <c r="D742" s="321" t="e">
        <f aca="false">IF('graph (2)'!$E$2=0,20,IF(AND(B742&lt;'graph (2)'!$E$10+'graph (2)'!$E$32,B742&gt;'graph (2)'!$E$10-'graph (2)'!$E$32),0.25,NA()))</f>
        <v>#REF!</v>
      </c>
      <c r="K742" s="806" t="e">
        <f aca="false">IF('graph (2)'!$E$20=0,0,IF('graph (2)'!$E$2=0,20,IF(AND(B742&lt;'graph (2)'!$E$20+'graph (2)'!$E$32,B742&gt;'graph (2)'!$E$20-'graph (2)'!$E$32),0.25,0)))</f>
        <v>#REF!</v>
      </c>
      <c r="L742" s="806" t="e">
        <f aca="false">IF('graph (2)'!$E$22=0,0,IF('graph (2)'!$E$2=0,20,IF(AND(B742&gt;'graph (2)'!$E$22-'graph (2)'!$E$32,B742&lt;'graph (2)'!$E$22+'graph (2)'!$E$32),0.25,0)))</f>
        <v>#REF!</v>
      </c>
    </row>
    <row r="743" customFormat="false" ht="12.75" hidden="false" customHeight="false" outlineLevel="0" collapsed="false">
      <c r="B743" s="735" t="e">
        <f aca="false">IF('graph (2)'!$E$2=0,"",B742+'graph (2)'!$E$32)</f>
        <v>#REF!</v>
      </c>
      <c r="C743" s="805" t="e">
        <f aca="false">IF('graph (2)'!$E$2=0,20,IF(SUM(K743+L743=0),NA(),0.25))</f>
        <v>#REF!</v>
      </c>
      <c r="D743" s="321" t="e">
        <f aca="false">IF('graph (2)'!$E$2=0,20,IF(AND(B743&lt;'graph (2)'!$E$10+'graph (2)'!$E$32,B743&gt;'graph (2)'!$E$10-'graph (2)'!$E$32),0.25,NA()))</f>
        <v>#REF!</v>
      </c>
      <c r="K743" s="806" t="e">
        <f aca="false">IF('graph (2)'!$E$20=0,0,IF('graph (2)'!$E$2=0,20,IF(AND(B743&lt;'graph (2)'!$E$20+'graph (2)'!$E$32,B743&gt;'graph (2)'!$E$20-'graph (2)'!$E$32),0.25,0)))</f>
        <v>#REF!</v>
      </c>
      <c r="L743" s="806" t="e">
        <f aca="false">IF('graph (2)'!$E$22=0,0,IF('graph (2)'!$E$2=0,20,IF(AND(B743&gt;'graph (2)'!$E$22-'graph (2)'!$E$32,B743&lt;'graph (2)'!$E$22+'graph (2)'!$E$32),0.25,0)))</f>
        <v>#REF!</v>
      </c>
    </row>
    <row r="744" customFormat="false" ht="12.75" hidden="false" customHeight="false" outlineLevel="0" collapsed="false">
      <c r="B744" s="735" t="e">
        <f aca="false">IF('graph (2)'!$E$2=0,"",B743+'graph (2)'!$E$32)</f>
        <v>#REF!</v>
      </c>
      <c r="C744" s="805" t="e">
        <f aca="false">IF('graph (2)'!$E$2=0,20,IF(SUM(K744+L744=0),NA(),0.25))</f>
        <v>#REF!</v>
      </c>
      <c r="D744" s="321" t="e">
        <f aca="false">IF('graph (2)'!$E$2=0,20,IF(AND(B744&lt;'graph (2)'!$E$10+'graph (2)'!$E$32,B744&gt;'graph (2)'!$E$10-'graph (2)'!$E$32),0.25,NA()))</f>
        <v>#REF!</v>
      </c>
      <c r="K744" s="806" t="e">
        <f aca="false">IF('graph (2)'!$E$20=0,0,IF('graph (2)'!$E$2=0,20,IF(AND(B744&lt;'graph (2)'!$E$20+'graph (2)'!$E$32,B744&gt;'graph (2)'!$E$20-'graph (2)'!$E$32),0.25,0)))</f>
        <v>#REF!</v>
      </c>
      <c r="L744" s="806" t="e">
        <f aca="false">IF('graph (2)'!$E$22=0,0,IF('graph (2)'!$E$2=0,20,IF(AND(B744&gt;'graph (2)'!$E$22-'graph (2)'!$E$32,B744&lt;'graph (2)'!$E$22+'graph (2)'!$E$32),0.25,0)))</f>
        <v>#REF!</v>
      </c>
    </row>
    <row r="745" customFormat="false" ht="12.75" hidden="false" customHeight="false" outlineLevel="0" collapsed="false">
      <c r="B745" s="735" t="e">
        <f aca="false">IF('graph (2)'!$E$2=0,"",B744+'graph (2)'!$E$32)</f>
        <v>#REF!</v>
      </c>
      <c r="C745" s="805" t="e">
        <f aca="false">IF('graph (2)'!$E$2=0,20,IF(SUM(K745+L745=0),NA(),0.25))</f>
        <v>#REF!</v>
      </c>
      <c r="D745" s="321" t="e">
        <f aca="false">IF('graph (2)'!$E$2=0,20,IF(AND(B745&lt;'graph (2)'!$E$10+'graph (2)'!$E$32,B745&gt;'graph (2)'!$E$10-'graph (2)'!$E$32),0.25,NA()))</f>
        <v>#REF!</v>
      </c>
      <c r="K745" s="806" t="e">
        <f aca="false">IF('graph (2)'!$E$20=0,0,IF('graph (2)'!$E$2=0,20,IF(AND(B745&lt;'graph (2)'!$E$20+'graph (2)'!$E$32,B745&gt;'graph (2)'!$E$20-'graph (2)'!$E$32),0.25,0)))</f>
        <v>#REF!</v>
      </c>
      <c r="L745" s="806" t="e">
        <f aca="false">IF('graph (2)'!$E$22=0,0,IF('graph (2)'!$E$2=0,20,IF(AND(B745&gt;'graph (2)'!$E$22-'graph (2)'!$E$32,B745&lt;'graph (2)'!$E$22+'graph (2)'!$E$32),0.25,0)))</f>
        <v>#REF!</v>
      </c>
    </row>
    <row r="746" customFormat="false" ht="12.75" hidden="false" customHeight="false" outlineLevel="0" collapsed="false">
      <c r="B746" s="735" t="e">
        <f aca="false">IF('graph (2)'!$E$2=0,"",B745+'graph (2)'!$E$32)</f>
        <v>#REF!</v>
      </c>
      <c r="C746" s="805" t="e">
        <f aca="false">IF('graph (2)'!$E$2=0,20,IF(SUM(K746+L746=0),NA(),0.25))</f>
        <v>#REF!</v>
      </c>
      <c r="D746" s="321" t="e">
        <f aca="false">IF('graph (2)'!$E$2=0,20,IF(AND(B746&lt;'graph (2)'!$E$10+'graph (2)'!$E$32,B746&gt;'graph (2)'!$E$10-'graph (2)'!$E$32),0.25,NA()))</f>
        <v>#REF!</v>
      </c>
      <c r="K746" s="806" t="e">
        <f aca="false">IF('graph (2)'!$E$20=0,0,IF('graph (2)'!$E$2=0,20,IF(AND(B746&lt;'graph (2)'!$E$20+'graph (2)'!$E$32,B746&gt;'graph (2)'!$E$20-'graph (2)'!$E$32),0.25,0)))</f>
        <v>#REF!</v>
      </c>
      <c r="L746" s="806" t="e">
        <f aca="false">IF('graph (2)'!$E$22=0,0,IF('graph (2)'!$E$2=0,20,IF(AND(B746&gt;'graph (2)'!$E$22-'graph (2)'!$E$32,B746&lt;'graph (2)'!$E$22+'graph (2)'!$E$32),0.25,0)))</f>
        <v>#REF!</v>
      </c>
    </row>
    <row r="747" customFormat="false" ht="12.75" hidden="false" customHeight="false" outlineLevel="0" collapsed="false">
      <c r="B747" s="735" t="e">
        <f aca="false">IF('graph (2)'!$E$2=0,"",B746+'graph (2)'!$E$32)</f>
        <v>#REF!</v>
      </c>
      <c r="C747" s="805" t="e">
        <f aca="false">IF('graph (2)'!$E$2=0,20,IF(SUM(K747+L747=0),NA(),0.25))</f>
        <v>#REF!</v>
      </c>
      <c r="D747" s="321" t="e">
        <f aca="false">IF('graph (2)'!$E$2=0,20,IF(AND(B747&lt;'graph (2)'!$E$10+'graph (2)'!$E$32,B747&gt;'graph (2)'!$E$10-'graph (2)'!$E$32),0.25,NA()))</f>
        <v>#REF!</v>
      </c>
      <c r="K747" s="806" t="e">
        <f aca="false">IF('graph (2)'!$E$20=0,0,IF('graph (2)'!$E$2=0,20,IF(AND(B747&lt;'graph (2)'!$E$20+'graph (2)'!$E$32,B747&gt;'graph (2)'!$E$20-'graph (2)'!$E$32),0.25,0)))</f>
        <v>#REF!</v>
      </c>
      <c r="L747" s="806" t="e">
        <f aca="false">IF('graph (2)'!$E$22=0,0,IF('graph (2)'!$E$2=0,20,IF(AND(B747&gt;'graph (2)'!$E$22-'graph (2)'!$E$32,B747&lt;'graph (2)'!$E$22+'graph (2)'!$E$32),0.25,0)))</f>
        <v>#REF!</v>
      </c>
    </row>
    <row r="748" customFormat="false" ht="12.75" hidden="false" customHeight="false" outlineLevel="0" collapsed="false">
      <c r="B748" s="735" t="e">
        <f aca="false">IF('graph (2)'!$E$2=0,"",B747+'graph (2)'!$E$32)</f>
        <v>#REF!</v>
      </c>
      <c r="C748" s="805" t="e">
        <f aca="false">IF('graph (2)'!$E$2=0,20,IF(SUM(K748+L748=0),NA(),0.25))</f>
        <v>#REF!</v>
      </c>
      <c r="D748" s="321" t="e">
        <f aca="false">IF('graph (2)'!$E$2=0,20,IF(AND(B748&lt;'graph (2)'!$E$10+'graph (2)'!$E$32,B748&gt;'graph (2)'!$E$10-'graph (2)'!$E$32),0.25,NA()))</f>
        <v>#REF!</v>
      </c>
      <c r="K748" s="806" t="e">
        <f aca="false">IF('graph (2)'!$E$20=0,0,IF('graph (2)'!$E$2=0,20,IF(AND(B748&lt;'graph (2)'!$E$20+'graph (2)'!$E$32,B748&gt;'graph (2)'!$E$20-'graph (2)'!$E$32),0.25,0)))</f>
        <v>#REF!</v>
      </c>
      <c r="L748" s="806" t="e">
        <f aca="false">IF('graph (2)'!$E$22=0,0,IF('graph (2)'!$E$2=0,20,IF(AND(B748&gt;'graph (2)'!$E$22-'graph (2)'!$E$32,B748&lt;'graph (2)'!$E$22+'graph (2)'!$E$32),0.25,0)))</f>
        <v>#REF!</v>
      </c>
    </row>
    <row r="749" customFormat="false" ht="12.75" hidden="false" customHeight="false" outlineLevel="0" collapsed="false">
      <c r="B749" s="735" t="e">
        <f aca="false">IF('graph (2)'!$E$2=0,"",B748+'graph (2)'!$E$32)</f>
        <v>#REF!</v>
      </c>
      <c r="C749" s="805" t="e">
        <f aca="false">IF('graph (2)'!$E$2=0,20,IF(SUM(K749+L749=0),NA(),0.25))</f>
        <v>#REF!</v>
      </c>
      <c r="D749" s="321" t="e">
        <f aca="false">IF('graph (2)'!$E$2=0,20,IF(AND(B749&lt;'graph (2)'!$E$10+'graph (2)'!$E$32,B749&gt;'graph (2)'!$E$10-'graph (2)'!$E$32),0.25,NA()))</f>
        <v>#REF!</v>
      </c>
      <c r="K749" s="806" t="e">
        <f aca="false">IF('graph (2)'!$E$20=0,0,IF('graph (2)'!$E$2=0,20,IF(AND(B749&lt;'graph (2)'!$E$20+'graph (2)'!$E$32,B749&gt;'graph (2)'!$E$20-'graph (2)'!$E$32),0.25,0)))</f>
        <v>#REF!</v>
      </c>
      <c r="L749" s="806" t="e">
        <f aca="false">IF('graph (2)'!$E$22=0,0,IF('graph (2)'!$E$2=0,20,IF(AND(B749&gt;'graph (2)'!$E$22-'graph (2)'!$E$32,B749&lt;'graph (2)'!$E$22+'graph (2)'!$E$32),0.25,0)))</f>
        <v>#REF!</v>
      </c>
    </row>
    <row r="750" customFormat="false" ht="12.75" hidden="false" customHeight="false" outlineLevel="0" collapsed="false">
      <c r="B750" s="735" t="e">
        <f aca="false">IF('graph (2)'!$E$2=0,"",B749+'graph (2)'!$E$32)</f>
        <v>#REF!</v>
      </c>
      <c r="C750" s="805" t="e">
        <f aca="false">IF('graph (2)'!$E$2=0,20,IF(SUM(K750+L750=0),NA(),0.25))</f>
        <v>#REF!</v>
      </c>
      <c r="D750" s="321" t="e">
        <f aca="false">IF('graph (2)'!$E$2=0,20,IF(AND(B750&lt;'graph (2)'!$E$10+'graph (2)'!$E$32,B750&gt;'graph (2)'!$E$10-'graph (2)'!$E$32),0.25,NA()))</f>
        <v>#REF!</v>
      </c>
      <c r="K750" s="806" t="e">
        <f aca="false">IF('graph (2)'!$E$20=0,0,IF('graph (2)'!$E$2=0,20,IF(AND(B750&lt;'graph (2)'!$E$20+'graph (2)'!$E$32,B750&gt;'graph (2)'!$E$20-'graph (2)'!$E$32),0.25,0)))</f>
        <v>#REF!</v>
      </c>
      <c r="L750" s="806" t="e">
        <f aca="false">IF('graph (2)'!$E$22=0,0,IF('graph (2)'!$E$2=0,20,IF(AND(B750&gt;'graph (2)'!$E$22-'graph (2)'!$E$32,B750&lt;'graph (2)'!$E$22+'graph (2)'!$E$32),0.25,0)))</f>
        <v>#REF!</v>
      </c>
    </row>
    <row r="751" customFormat="false" ht="12.75" hidden="false" customHeight="false" outlineLevel="0" collapsed="false">
      <c r="B751" s="735" t="e">
        <f aca="false">IF('graph (2)'!$E$2=0,"",B750+'graph (2)'!$E$32)</f>
        <v>#REF!</v>
      </c>
      <c r="C751" s="805" t="e">
        <f aca="false">IF('graph (2)'!$E$2=0,20,IF(SUM(K751+L751=0),NA(),0.25))</f>
        <v>#REF!</v>
      </c>
      <c r="D751" s="321" t="e">
        <f aca="false">IF('graph (2)'!$E$2=0,20,IF(AND(B751&lt;'graph (2)'!$E$10+'graph (2)'!$E$32,B751&gt;'graph (2)'!$E$10-'graph (2)'!$E$32),0.25,NA()))</f>
        <v>#REF!</v>
      </c>
      <c r="K751" s="806" t="e">
        <f aca="false">IF('graph (2)'!$E$20=0,0,IF('graph (2)'!$E$2=0,20,IF(AND(B751&lt;'graph (2)'!$E$20+'graph (2)'!$E$32,B751&gt;'graph (2)'!$E$20-'graph (2)'!$E$32),0.25,0)))</f>
        <v>#REF!</v>
      </c>
      <c r="L751" s="806" t="e">
        <f aca="false">IF('graph (2)'!$E$22=0,0,IF('graph (2)'!$E$2=0,20,IF(AND(B751&gt;'graph (2)'!$E$22-'graph (2)'!$E$32,B751&lt;'graph (2)'!$E$22+'graph (2)'!$E$32),0.25,0)))</f>
        <v>#REF!</v>
      </c>
    </row>
    <row r="752" customFormat="false" ht="12.75" hidden="false" customHeight="false" outlineLevel="0" collapsed="false">
      <c r="B752" s="735" t="e">
        <f aca="false">IF('graph (2)'!$E$2=0,"",B751+'graph (2)'!$E$32)</f>
        <v>#REF!</v>
      </c>
      <c r="C752" s="805" t="e">
        <f aca="false">IF('graph (2)'!$E$2=0,20,IF(SUM(K752+L752=0),NA(),0.25))</f>
        <v>#REF!</v>
      </c>
      <c r="D752" s="321" t="e">
        <f aca="false">IF('graph (2)'!$E$2=0,20,IF(AND(B752&lt;'graph (2)'!$E$10+'graph (2)'!$E$32,B752&gt;'graph (2)'!$E$10-'graph (2)'!$E$32),0.25,NA()))</f>
        <v>#REF!</v>
      </c>
      <c r="K752" s="806" t="e">
        <f aca="false">IF('graph (2)'!$E$20=0,0,IF('graph (2)'!$E$2=0,20,IF(AND(B752&lt;'graph (2)'!$E$20+'graph (2)'!$E$32,B752&gt;'graph (2)'!$E$20-'graph (2)'!$E$32),0.25,0)))</f>
        <v>#REF!</v>
      </c>
      <c r="L752" s="806" t="e">
        <f aca="false">IF('graph (2)'!$E$22=0,0,IF('graph (2)'!$E$2=0,20,IF(AND(B752&gt;'graph (2)'!$E$22-'graph (2)'!$E$32,B752&lt;'graph (2)'!$E$22+'graph (2)'!$E$32),0.25,0)))</f>
        <v>#REF!</v>
      </c>
    </row>
    <row r="753" customFormat="false" ht="12.75" hidden="false" customHeight="false" outlineLevel="0" collapsed="false">
      <c r="B753" s="735" t="e">
        <f aca="false">IF('graph (2)'!$E$2=0,"",B752+'graph (2)'!$E$32)</f>
        <v>#REF!</v>
      </c>
      <c r="C753" s="805" t="e">
        <f aca="false">IF('graph (2)'!$E$2=0,20,IF(SUM(K753+L753=0),NA(),0.25))</f>
        <v>#REF!</v>
      </c>
      <c r="D753" s="321" t="e">
        <f aca="false">IF('graph (2)'!$E$2=0,20,IF(AND(B753&lt;'graph (2)'!$E$10+'graph (2)'!$E$32,B753&gt;'graph (2)'!$E$10-'graph (2)'!$E$32),0.25,NA()))</f>
        <v>#REF!</v>
      </c>
      <c r="K753" s="806" t="e">
        <f aca="false">IF('graph (2)'!$E$20=0,0,IF('graph (2)'!$E$2=0,20,IF(AND(B753&lt;'graph (2)'!$E$20+'graph (2)'!$E$32,B753&gt;'graph (2)'!$E$20-'graph (2)'!$E$32),0.25,0)))</f>
        <v>#REF!</v>
      </c>
      <c r="L753" s="806" t="e">
        <f aca="false">IF('graph (2)'!$E$22=0,0,IF('graph (2)'!$E$2=0,20,IF(AND(B753&gt;'graph (2)'!$E$22-'graph (2)'!$E$32,B753&lt;'graph (2)'!$E$22+'graph (2)'!$E$32),0.25,0)))</f>
        <v>#REF!</v>
      </c>
    </row>
    <row r="754" customFormat="false" ht="12.75" hidden="false" customHeight="false" outlineLevel="0" collapsed="false">
      <c r="B754" s="735" t="e">
        <f aca="false">IF('graph (2)'!$E$2=0,"",B753+'graph (2)'!$E$32)</f>
        <v>#REF!</v>
      </c>
      <c r="C754" s="805" t="e">
        <f aca="false">IF('graph (2)'!$E$2=0,20,IF(SUM(K754+L754=0),NA(),0.25))</f>
        <v>#REF!</v>
      </c>
      <c r="D754" s="321" t="e">
        <f aca="false">IF('graph (2)'!$E$2=0,20,IF(AND(B754&lt;'graph (2)'!$E$10+'graph (2)'!$E$32,B754&gt;'graph (2)'!$E$10-'graph (2)'!$E$32),0.25,NA()))</f>
        <v>#REF!</v>
      </c>
      <c r="K754" s="806" t="e">
        <f aca="false">IF('graph (2)'!$E$20=0,0,IF('graph (2)'!$E$2=0,20,IF(AND(B754&lt;'graph (2)'!$E$20+'graph (2)'!$E$32,B754&gt;'graph (2)'!$E$20-'graph (2)'!$E$32),0.25,0)))</f>
        <v>#REF!</v>
      </c>
      <c r="L754" s="806" t="e">
        <f aca="false">IF('graph (2)'!$E$22=0,0,IF('graph (2)'!$E$2=0,20,IF(AND(B754&gt;'graph (2)'!$E$22-'graph (2)'!$E$32,B754&lt;'graph (2)'!$E$22+'graph (2)'!$E$32),0.25,0)))</f>
        <v>#REF!</v>
      </c>
    </row>
    <row r="755" customFormat="false" ht="12.75" hidden="false" customHeight="false" outlineLevel="0" collapsed="false">
      <c r="B755" s="735" t="e">
        <f aca="false">IF('graph (2)'!$E$2=0,"",B754+'graph (2)'!$E$32)</f>
        <v>#REF!</v>
      </c>
      <c r="C755" s="805" t="e">
        <f aca="false">IF('graph (2)'!$E$2=0,20,IF(SUM(K755+L755=0),NA(),0.25))</f>
        <v>#REF!</v>
      </c>
      <c r="D755" s="321" t="e">
        <f aca="false">IF('graph (2)'!$E$2=0,20,IF(AND(B755&lt;'graph (2)'!$E$10+'graph (2)'!$E$32,B755&gt;'graph (2)'!$E$10-'graph (2)'!$E$32),0.25,NA()))</f>
        <v>#REF!</v>
      </c>
      <c r="K755" s="806" t="e">
        <f aca="false">IF('graph (2)'!$E$20=0,0,IF('graph (2)'!$E$2=0,20,IF(AND(B755&lt;'graph (2)'!$E$20+'graph (2)'!$E$32,B755&gt;'graph (2)'!$E$20-'graph (2)'!$E$32),0.25,0)))</f>
        <v>#REF!</v>
      </c>
      <c r="L755" s="806" t="e">
        <f aca="false">IF('graph (2)'!$E$22=0,0,IF('graph (2)'!$E$2=0,20,IF(AND(B755&gt;'graph (2)'!$E$22-'graph (2)'!$E$32,B755&lt;'graph (2)'!$E$22+'graph (2)'!$E$32),0.25,0)))</f>
        <v>#REF!</v>
      </c>
    </row>
    <row r="756" customFormat="false" ht="12.75" hidden="false" customHeight="false" outlineLevel="0" collapsed="false">
      <c r="B756" s="735" t="e">
        <f aca="false">IF('graph (2)'!$E$2=0,"",B755+'graph (2)'!$E$32)</f>
        <v>#REF!</v>
      </c>
      <c r="C756" s="805" t="e">
        <f aca="false">IF('graph (2)'!$E$2=0,20,IF(SUM(K756+L756=0),NA(),0.25))</f>
        <v>#REF!</v>
      </c>
      <c r="D756" s="321" t="e">
        <f aca="false">IF('graph (2)'!$E$2=0,20,IF(AND(B756&lt;'graph (2)'!$E$10+'graph (2)'!$E$32,B756&gt;'graph (2)'!$E$10-'graph (2)'!$E$32),0.25,NA()))</f>
        <v>#REF!</v>
      </c>
      <c r="K756" s="806" t="e">
        <f aca="false">IF('graph (2)'!$E$20=0,0,IF('graph (2)'!$E$2=0,20,IF(AND(B756&lt;'graph (2)'!$E$20+'graph (2)'!$E$32,B756&gt;'graph (2)'!$E$20-'graph (2)'!$E$32),0.25,0)))</f>
        <v>#REF!</v>
      </c>
      <c r="L756" s="806" t="e">
        <f aca="false">IF('graph (2)'!$E$22=0,0,IF('graph (2)'!$E$2=0,20,IF(AND(B756&gt;'graph (2)'!$E$22-'graph (2)'!$E$32,B756&lt;'graph (2)'!$E$22+'graph (2)'!$E$32),0.25,0)))</f>
        <v>#REF!</v>
      </c>
    </row>
    <row r="757" customFormat="false" ht="12.75" hidden="false" customHeight="false" outlineLevel="0" collapsed="false">
      <c r="B757" s="735" t="e">
        <f aca="false">IF('graph (2)'!$E$2=0,"",B756+'graph (2)'!$E$32)</f>
        <v>#REF!</v>
      </c>
      <c r="C757" s="805" t="e">
        <f aca="false">IF('graph (2)'!$E$2=0,20,IF(SUM(K757+L757=0),NA(),0.25))</f>
        <v>#REF!</v>
      </c>
      <c r="D757" s="321" t="e">
        <f aca="false">IF('graph (2)'!$E$2=0,20,IF(AND(B757&lt;'graph (2)'!$E$10+'graph (2)'!$E$32,B757&gt;'graph (2)'!$E$10-'graph (2)'!$E$32),0.25,NA()))</f>
        <v>#REF!</v>
      </c>
      <c r="K757" s="806" t="e">
        <f aca="false">IF('graph (2)'!$E$20=0,0,IF('graph (2)'!$E$2=0,20,IF(AND(B757&lt;'graph (2)'!$E$20+'graph (2)'!$E$32,B757&gt;'graph (2)'!$E$20-'graph (2)'!$E$32),0.25,0)))</f>
        <v>#REF!</v>
      </c>
      <c r="L757" s="806" t="e">
        <f aca="false">IF('graph (2)'!$E$22=0,0,IF('graph (2)'!$E$2=0,20,IF(AND(B757&gt;'graph (2)'!$E$22-'graph (2)'!$E$32,B757&lt;'graph (2)'!$E$22+'graph (2)'!$E$32),0.25,0)))</f>
        <v>#REF!</v>
      </c>
    </row>
    <row r="758" customFormat="false" ht="12.75" hidden="false" customHeight="false" outlineLevel="0" collapsed="false">
      <c r="B758" s="735" t="e">
        <f aca="false">IF('graph (2)'!$E$2=0,"",B757+'graph (2)'!$E$32)</f>
        <v>#REF!</v>
      </c>
      <c r="C758" s="805" t="e">
        <f aca="false">IF('graph (2)'!$E$2=0,20,IF(SUM(K758+L758=0),NA(),0.25))</f>
        <v>#REF!</v>
      </c>
      <c r="D758" s="321" t="e">
        <f aca="false">IF('graph (2)'!$E$2=0,20,IF(AND(B758&lt;'graph (2)'!$E$10+'graph (2)'!$E$32,B758&gt;'graph (2)'!$E$10-'graph (2)'!$E$32),0.25,NA()))</f>
        <v>#REF!</v>
      </c>
      <c r="K758" s="806" t="e">
        <f aca="false">IF('graph (2)'!$E$20=0,0,IF('graph (2)'!$E$2=0,20,IF(AND(B758&lt;'graph (2)'!$E$20+'graph (2)'!$E$32,B758&gt;'graph (2)'!$E$20-'graph (2)'!$E$32),0.25,0)))</f>
        <v>#REF!</v>
      </c>
      <c r="L758" s="806" t="e">
        <f aca="false">IF('graph (2)'!$E$22=0,0,IF('graph (2)'!$E$2=0,20,IF(AND(B758&gt;'graph (2)'!$E$22-'graph (2)'!$E$32,B758&lt;'graph (2)'!$E$22+'graph (2)'!$E$32),0.25,0)))</f>
        <v>#REF!</v>
      </c>
    </row>
    <row r="759" customFormat="false" ht="12.75" hidden="false" customHeight="false" outlineLevel="0" collapsed="false">
      <c r="B759" s="735" t="e">
        <f aca="false">IF('graph (2)'!$E$2=0,"",B758+'graph (2)'!$E$32)</f>
        <v>#REF!</v>
      </c>
      <c r="C759" s="805" t="e">
        <f aca="false">IF('graph (2)'!$E$2=0,20,IF(SUM(K759+L759=0),NA(),0.25))</f>
        <v>#REF!</v>
      </c>
      <c r="D759" s="321" t="e">
        <f aca="false">IF('graph (2)'!$E$2=0,20,IF(AND(B759&lt;'graph (2)'!$E$10+'graph (2)'!$E$32,B759&gt;'graph (2)'!$E$10-'graph (2)'!$E$32),0.25,NA()))</f>
        <v>#REF!</v>
      </c>
      <c r="K759" s="806" t="e">
        <f aca="false">IF('graph (2)'!$E$20=0,0,IF('graph (2)'!$E$2=0,20,IF(AND(B759&lt;'graph (2)'!$E$20+'graph (2)'!$E$32,B759&gt;'graph (2)'!$E$20-'graph (2)'!$E$32),0.25,0)))</f>
        <v>#REF!</v>
      </c>
      <c r="L759" s="806" t="e">
        <f aca="false">IF('graph (2)'!$E$22=0,0,IF('graph (2)'!$E$2=0,20,IF(AND(B759&gt;'graph (2)'!$E$22-'graph (2)'!$E$32,B759&lt;'graph (2)'!$E$22+'graph (2)'!$E$32),0.25,0)))</f>
        <v>#REF!</v>
      </c>
    </row>
    <row r="760" customFormat="false" ht="12.75" hidden="false" customHeight="false" outlineLevel="0" collapsed="false">
      <c r="B760" s="735" t="e">
        <f aca="false">IF('graph (2)'!$E$2=0,"",B759+'graph (2)'!$E$32)</f>
        <v>#REF!</v>
      </c>
      <c r="C760" s="805" t="e">
        <f aca="false">IF('graph (2)'!$E$2=0,20,IF(SUM(K760+L760=0),NA(),0.25))</f>
        <v>#REF!</v>
      </c>
      <c r="D760" s="321" t="e">
        <f aca="false">IF('graph (2)'!$E$2=0,20,IF(AND(B760&lt;'graph (2)'!$E$10+'graph (2)'!$E$32,B760&gt;'graph (2)'!$E$10-'graph (2)'!$E$32),0.25,NA()))</f>
        <v>#REF!</v>
      </c>
      <c r="K760" s="806" t="e">
        <f aca="false">IF('graph (2)'!$E$20=0,0,IF('graph (2)'!$E$2=0,20,IF(AND(B760&lt;'graph (2)'!$E$20+'graph (2)'!$E$32,B760&gt;'graph (2)'!$E$20-'graph (2)'!$E$32),0.25,0)))</f>
        <v>#REF!</v>
      </c>
      <c r="L760" s="806" t="e">
        <f aca="false">IF('graph (2)'!$E$22=0,0,IF('graph (2)'!$E$2=0,20,IF(AND(B760&gt;'graph (2)'!$E$22-'graph (2)'!$E$32,B760&lt;'graph (2)'!$E$22+'graph (2)'!$E$32),0.25,0)))</f>
        <v>#REF!</v>
      </c>
    </row>
    <row r="761" customFormat="false" ht="12.75" hidden="false" customHeight="false" outlineLevel="0" collapsed="false">
      <c r="B761" s="735" t="e">
        <f aca="false">IF('graph (2)'!$E$2=0,"",B760+'graph (2)'!$E$32)</f>
        <v>#REF!</v>
      </c>
      <c r="C761" s="805" t="e">
        <f aca="false">IF('graph (2)'!$E$2=0,20,IF(SUM(K761+L761=0),NA(),0.25))</f>
        <v>#REF!</v>
      </c>
      <c r="D761" s="321" t="e">
        <f aca="false">IF('graph (2)'!$E$2=0,20,IF(AND(B761&lt;'graph (2)'!$E$10+'graph (2)'!$E$32,B761&gt;'graph (2)'!$E$10-'graph (2)'!$E$32),0.25,NA()))</f>
        <v>#REF!</v>
      </c>
      <c r="K761" s="806" t="e">
        <f aca="false">IF('graph (2)'!$E$20=0,0,IF('graph (2)'!$E$2=0,20,IF(AND(B761&lt;'graph (2)'!$E$20+'graph (2)'!$E$32,B761&gt;'graph (2)'!$E$20-'graph (2)'!$E$32),0.25,0)))</f>
        <v>#REF!</v>
      </c>
      <c r="L761" s="806" t="e">
        <f aca="false">IF('graph (2)'!$E$22=0,0,IF('graph (2)'!$E$2=0,20,IF(AND(B761&gt;'graph (2)'!$E$22-'graph (2)'!$E$32,B761&lt;'graph (2)'!$E$22+'graph (2)'!$E$32),0.25,0)))</f>
        <v>#REF!</v>
      </c>
    </row>
    <row r="762" customFormat="false" ht="12.75" hidden="false" customHeight="false" outlineLevel="0" collapsed="false">
      <c r="B762" s="735" t="e">
        <f aca="false">IF('graph (2)'!$E$2=0,"",B761+'graph (2)'!$E$32)</f>
        <v>#REF!</v>
      </c>
      <c r="C762" s="805" t="e">
        <f aca="false">IF('graph (2)'!$E$2=0,20,IF(SUM(K762+L762=0),NA(),0.25))</f>
        <v>#REF!</v>
      </c>
      <c r="D762" s="321" t="e">
        <f aca="false">IF('graph (2)'!$E$2=0,20,IF(AND(B762&lt;'graph (2)'!$E$10+'graph (2)'!$E$32,B762&gt;'graph (2)'!$E$10-'graph (2)'!$E$32),0.25,NA()))</f>
        <v>#REF!</v>
      </c>
      <c r="K762" s="806" t="e">
        <f aca="false">IF('graph (2)'!$E$20=0,0,IF('graph (2)'!$E$2=0,20,IF(AND(B762&lt;'graph (2)'!$E$20+'graph (2)'!$E$32,B762&gt;'graph (2)'!$E$20-'graph (2)'!$E$32),0.25,0)))</f>
        <v>#REF!</v>
      </c>
      <c r="L762" s="806" t="e">
        <f aca="false">IF('graph (2)'!$E$22=0,0,IF('graph (2)'!$E$2=0,20,IF(AND(B762&gt;'graph (2)'!$E$22-'graph (2)'!$E$32,B762&lt;'graph (2)'!$E$22+'graph (2)'!$E$32),0.25,0)))</f>
        <v>#REF!</v>
      </c>
    </row>
    <row r="763" customFormat="false" ht="12.75" hidden="false" customHeight="false" outlineLevel="0" collapsed="false">
      <c r="B763" s="735" t="e">
        <f aca="false">IF('graph (2)'!$E$2=0,"",B762+'graph (2)'!$E$32)</f>
        <v>#REF!</v>
      </c>
      <c r="C763" s="805" t="e">
        <f aca="false">IF('graph (2)'!$E$2=0,20,IF(SUM(K763+L763=0),NA(),0.25))</f>
        <v>#REF!</v>
      </c>
      <c r="D763" s="321" t="e">
        <f aca="false">IF('graph (2)'!$E$2=0,20,IF(AND(B763&lt;'graph (2)'!$E$10+'graph (2)'!$E$32,B763&gt;'graph (2)'!$E$10-'graph (2)'!$E$32),0.25,NA()))</f>
        <v>#REF!</v>
      </c>
      <c r="K763" s="806" t="e">
        <f aca="false">IF('graph (2)'!$E$20=0,0,IF('graph (2)'!$E$2=0,20,IF(AND(B763&lt;'graph (2)'!$E$20+'graph (2)'!$E$32,B763&gt;'graph (2)'!$E$20-'graph (2)'!$E$32),0.25,0)))</f>
        <v>#REF!</v>
      </c>
      <c r="L763" s="806" t="e">
        <f aca="false">IF('graph (2)'!$E$22=0,0,IF('graph (2)'!$E$2=0,20,IF(AND(B763&gt;'graph (2)'!$E$22-'graph (2)'!$E$32,B763&lt;'graph (2)'!$E$22+'graph (2)'!$E$32),0.25,0)))</f>
        <v>#REF!</v>
      </c>
    </row>
    <row r="764" customFormat="false" ht="12.75" hidden="false" customHeight="false" outlineLevel="0" collapsed="false">
      <c r="B764" s="735" t="e">
        <f aca="false">IF('graph (2)'!$E$2=0,"",B763+'graph (2)'!$E$32)</f>
        <v>#REF!</v>
      </c>
      <c r="C764" s="805" t="e">
        <f aca="false">IF('graph (2)'!$E$2=0,20,IF(SUM(K764+L764=0),NA(),0.25))</f>
        <v>#REF!</v>
      </c>
      <c r="D764" s="321" t="e">
        <f aca="false">IF('graph (2)'!$E$2=0,20,IF(AND(B764&lt;'graph (2)'!$E$10+'graph (2)'!$E$32,B764&gt;'graph (2)'!$E$10-'graph (2)'!$E$32),0.25,NA()))</f>
        <v>#REF!</v>
      </c>
      <c r="K764" s="806" t="e">
        <f aca="false">IF('graph (2)'!$E$20=0,0,IF('graph (2)'!$E$2=0,20,IF(AND(B764&lt;'graph (2)'!$E$20+'graph (2)'!$E$32,B764&gt;'graph (2)'!$E$20-'graph (2)'!$E$32),0.25,0)))</f>
        <v>#REF!</v>
      </c>
      <c r="L764" s="806" t="e">
        <f aca="false">IF('graph (2)'!$E$22=0,0,IF('graph (2)'!$E$2=0,20,IF(AND(B764&gt;'graph (2)'!$E$22-'graph (2)'!$E$32,B764&lt;'graph (2)'!$E$22+'graph (2)'!$E$32),0.25,0)))</f>
        <v>#REF!</v>
      </c>
    </row>
    <row r="765" customFormat="false" ht="12.75" hidden="false" customHeight="false" outlineLevel="0" collapsed="false">
      <c r="B765" s="735" t="e">
        <f aca="false">IF('graph (2)'!$E$2=0,"",B764+'graph (2)'!$E$32)</f>
        <v>#REF!</v>
      </c>
      <c r="C765" s="805" t="e">
        <f aca="false">IF('graph (2)'!$E$2=0,20,IF(SUM(K765+L765=0),NA(),0.25))</f>
        <v>#REF!</v>
      </c>
      <c r="D765" s="321" t="e">
        <f aca="false">IF('graph (2)'!$E$2=0,20,IF(AND(B765&lt;'graph (2)'!$E$10+'graph (2)'!$E$32,B765&gt;'graph (2)'!$E$10-'graph (2)'!$E$32),0.25,NA()))</f>
        <v>#REF!</v>
      </c>
      <c r="K765" s="806" t="e">
        <f aca="false">IF('graph (2)'!$E$20=0,0,IF('graph (2)'!$E$2=0,20,IF(AND(B765&lt;'graph (2)'!$E$20+'graph (2)'!$E$32,B765&gt;'graph (2)'!$E$20-'graph (2)'!$E$32),0.25,0)))</f>
        <v>#REF!</v>
      </c>
      <c r="L765" s="806" t="e">
        <f aca="false">IF('graph (2)'!$E$22=0,0,IF('graph (2)'!$E$2=0,20,IF(AND(B765&gt;'graph (2)'!$E$22-'graph (2)'!$E$32,B765&lt;'graph (2)'!$E$22+'graph (2)'!$E$32),0.25,0)))</f>
        <v>#REF!</v>
      </c>
    </row>
    <row r="766" customFormat="false" ht="12.75" hidden="false" customHeight="false" outlineLevel="0" collapsed="false">
      <c r="B766" s="735" t="e">
        <f aca="false">IF('graph (2)'!$E$2=0,"",B765+'graph (2)'!$E$32)</f>
        <v>#REF!</v>
      </c>
      <c r="C766" s="805" t="e">
        <f aca="false">IF('graph (2)'!$E$2=0,20,IF(SUM(K766+L766=0),NA(),0.25))</f>
        <v>#REF!</v>
      </c>
      <c r="D766" s="321" t="e">
        <f aca="false">IF('graph (2)'!$E$2=0,20,IF(AND(B766&lt;'graph (2)'!$E$10+'graph (2)'!$E$32,B766&gt;'graph (2)'!$E$10-'graph (2)'!$E$32),0.25,NA()))</f>
        <v>#REF!</v>
      </c>
      <c r="K766" s="806" t="e">
        <f aca="false">IF('graph (2)'!$E$20=0,0,IF('graph (2)'!$E$2=0,20,IF(AND(B766&lt;'graph (2)'!$E$20+'graph (2)'!$E$32,B766&gt;'graph (2)'!$E$20-'graph (2)'!$E$32),0.25,0)))</f>
        <v>#REF!</v>
      </c>
      <c r="L766" s="806" t="e">
        <f aca="false">IF('graph (2)'!$E$22=0,0,IF('graph (2)'!$E$2=0,20,IF(AND(B766&gt;'graph (2)'!$E$22-'graph (2)'!$E$32,B766&lt;'graph (2)'!$E$22+'graph (2)'!$E$32),0.25,0)))</f>
        <v>#REF!</v>
      </c>
    </row>
    <row r="767" customFormat="false" ht="12.75" hidden="false" customHeight="false" outlineLevel="0" collapsed="false">
      <c r="B767" s="735" t="e">
        <f aca="false">IF('graph (2)'!$E$2=0,"",B766+'graph (2)'!$E$32)</f>
        <v>#REF!</v>
      </c>
      <c r="C767" s="805" t="e">
        <f aca="false">IF('graph (2)'!$E$2=0,20,IF(SUM(K767+L767=0),NA(),0.25))</f>
        <v>#REF!</v>
      </c>
      <c r="D767" s="321" t="e">
        <f aca="false">IF('graph (2)'!$E$2=0,20,IF(AND(B767&lt;'graph (2)'!$E$10+'graph (2)'!$E$32,B767&gt;'graph (2)'!$E$10-'graph (2)'!$E$32),0.25,NA()))</f>
        <v>#REF!</v>
      </c>
      <c r="K767" s="806" t="e">
        <f aca="false">IF('graph (2)'!$E$20=0,0,IF('graph (2)'!$E$2=0,20,IF(AND(B767&lt;'graph (2)'!$E$20+'graph (2)'!$E$32,B767&gt;'graph (2)'!$E$20-'graph (2)'!$E$32),0.25,0)))</f>
        <v>#REF!</v>
      </c>
      <c r="L767" s="806" t="e">
        <f aca="false">IF('graph (2)'!$E$22=0,0,IF('graph (2)'!$E$2=0,20,IF(AND(B767&gt;'graph (2)'!$E$22-'graph (2)'!$E$32,B767&lt;'graph (2)'!$E$22+'graph (2)'!$E$32),0.25,0)))</f>
        <v>#REF!</v>
      </c>
    </row>
    <row r="768" customFormat="false" ht="12.75" hidden="false" customHeight="false" outlineLevel="0" collapsed="false">
      <c r="B768" s="735" t="e">
        <f aca="false">IF('graph (2)'!$E$2=0,"",B767+'graph (2)'!$E$32)</f>
        <v>#REF!</v>
      </c>
      <c r="C768" s="805" t="e">
        <f aca="false">IF('graph (2)'!$E$2=0,20,IF(SUM(K768+L768=0),NA(),0.25))</f>
        <v>#REF!</v>
      </c>
      <c r="D768" s="321" t="e">
        <f aca="false">IF('graph (2)'!$E$2=0,20,IF(AND(B768&lt;'graph (2)'!$E$10+'graph (2)'!$E$32,B768&gt;'graph (2)'!$E$10-'graph (2)'!$E$32),0.25,NA()))</f>
        <v>#REF!</v>
      </c>
      <c r="K768" s="806" t="e">
        <f aca="false">IF('graph (2)'!$E$20=0,0,IF('graph (2)'!$E$2=0,20,IF(AND(B768&lt;'graph (2)'!$E$20+'graph (2)'!$E$32,B768&gt;'graph (2)'!$E$20-'graph (2)'!$E$32),0.25,0)))</f>
        <v>#REF!</v>
      </c>
      <c r="L768" s="806" t="e">
        <f aca="false">IF('graph (2)'!$E$22=0,0,IF('graph (2)'!$E$2=0,20,IF(AND(B768&gt;'graph (2)'!$E$22-'graph (2)'!$E$32,B768&lt;'graph (2)'!$E$22+'graph (2)'!$E$32),0.25,0)))</f>
        <v>#REF!</v>
      </c>
    </row>
    <row r="769" customFormat="false" ht="12.75" hidden="false" customHeight="false" outlineLevel="0" collapsed="false">
      <c r="B769" s="735" t="e">
        <f aca="false">IF('graph (2)'!$E$2=0,"",B768+'graph (2)'!$E$32)</f>
        <v>#REF!</v>
      </c>
      <c r="C769" s="805" t="e">
        <f aca="false">IF('graph (2)'!$E$2=0,20,IF(SUM(K769+L769=0),NA(),0.25))</f>
        <v>#REF!</v>
      </c>
      <c r="D769" s="321" t="e">
        <f aca="false">IF('graph (2)'!$E$2=0,20,IF(AND(B769&lt;'graph (2)'!$E$10+'graph (2)'!$E$32,B769&gt;'graph (2)'!$E$10-'graph (2)'!$E$32),0.25,NA()))</f>
        <v>#REF!</v>
      </c>
      <c r="K769" s="806" t="e">
        <f aca="false">IF('graph (2)'!$E$20=0,0,IF('graph (2)'!$E$2=0,20,IF(AND(B769&lt;'graph (2)'!$E$20+'graph (2)'!$E$32,B769&gt;'graph (2)'!$E$20-'graph (2)'!$E$32),0.25,0)))</f>
        <v>#REF!</v>
      </c>
      <c r="L769" s="806" t="e">
        <f aca="false">IF('graph (2)'!$E$22=0,0,IF('graph (2)'!$E$2=0,20,IF(AND(B769&gt;'graph (2)'!$E$22-'graph (2)'!$E$32,B769&lt;'graph (2)'!$E$22+'graph (2)'!$E$32),0.25,0)))</f>
        <v>#REF!</v>
      </c>
    </row>
    <row r="770" customFormat="false" ht="12.75" hidden="false" customHeight="false" outlineLevel="0" collapsed="false">
      <c r="B770" s="735" t="e">
        <f aca="false">IF('graph (2)'!$E$2=0,"",B769+'graph (2)'!$E$32)</f>
        <v>#REF!</v>
      </c>
      <c r="C770" s="805" t="e">
        <f aca="false">IF('graph (2)'!$E$2=0,20,IF(SUM(K770+L770=0),NA(),0.25))</f>
        <v>#REF!</v>
      </c>
      <c r="D770" s="321" t="e">
        <f aca="false">IF('graph (2)'!$E$2=0,20,IF(AND(B770&lt;'graph (2)'!$E$10+'graph (2)'!$E$32,B770&gt;'graph (2)'!$E$10-'graph (2)'!$E$32),0.25,NA()))</f>
        <v>#REF!</v>
      </c>
      <c r="K770" s="806" t="e">
        <f aca="false">IF('graph (2)'!$E$20=0,0,IF('graph (2)'!$E$2=0,20,IF(AND(B770&lt;'graph (2)'!$E$20+'graph (2)'!$E$32,B770&gt;'graph (2)'!$E$20-'graph (2)'!$E$32),0.25,0)))</f>
        <v>#REF!</v>
      </c>
      <c r="L770" s="806" t="e">
        <f aca="false">IF('graph (2)'!$E$22=0,0,IF('graph (2)'!$E$2=0,20,IF(AND(B770&gt;'graph (2)'!$E$22-'graph (2)'!$E$32,B770&lt;'graph (2)'!$E$22+'graph (2)'!$E$32),0.25,0)))</f>
        <v>#REF!</v>
      </c>
    </row>
    <row r="771" customFormat="false" ht="12.75" hidden="false" customHeight="false" outlineLevel="0" collapsed="false">
      <c r="B771" s="735" t="e">
        <f aca="false">IF('graph (2)'!$E$2=0,"",B770+'graph (2)'!$E$32)</f>
        <v>#REF!</v>
      </c>
      <c r="C771" s="805" t="e">
        <f aca="false">IF('graph (2)'!$E$2=0,20,IF(SUM(K771+L771=0),NA(),0.25))</f>
        <v>#REF!</v>
      </c>
      <c r="D771" s="321" t="e">
        <f aca="false">IF('graph (2)'!$E$2=0,20,IF(AND(B771&lt;'graph (2)'!$E$10+'graph (2)'!$E$32,B771&gt;'graph (2)'!$E$10-'graph (2)'!$E$32),0.25,NA()))</f>
        <v>#REF!</v>
      </c>
      <c r="K771" s="806" t="e">
        <f aca="false">IF('graph (2)'!$E$20=0,0,IF('graph (2)'!$E$2=0,20,IF(AND(B771&lt;'graph (2)'!$E$20+'graph (2)'!$E$32,B771&gt;'graph (2)'!$E$20-'graph (2)'!$E$32),0.25,0)))</f>
        <v>#REF!</v>
      </c>
      <c r="L771" s="806" t="e">
        <f aca="false">IF('graph (2)'!$E$22=0,0,IF('graph (2)'!$E$2=0,20,IF(AND(B771&gt;'graph (2)'!$E$22-'graph (2)'!$E$32,B771&lt;'graph (2)'!$E$22+'graph (2)'!$E$32),0.25,0)))</f>
        <v>#REF!</v>
      </c>
    </row>
    <row r="772" customFormat="false" ht="12.75" hidden="false" customHeight="false" outlineLevel="0" collapsed="false">
      <c r="B772" s="735" t="e">
        <f aca="false">IF('graph (2)'!$E$2=0,"",B771+'graph (2)'!$E$32)</f>
        <v>#REF!</v>
      </c>
      <c r="C772" s="805" t="e">
        <f aca="false">IF('graph (2)'!$E$2=0,20,IF(SUM(K772+L772=0),NA(),0.25))</f>
        <v>#REF!</v>
      </c>
      <c r="D772" s="321" t="e">
        <f aca="false">IF('graph (2)'!$E$2=0,20,IF(AND(B772&lt;'graph (2)'!$E$10+'graph (2)'!$E$32,B772&gt;'graph (2)'!$E$10-'graph (2)'!$E$32),0.25,NA()))</f>
        <v>#REF!</v>
      </c>
      <c r="K772" s="806" t="e">
        <f aca="false">IF('graph (2)'!$E$20=0,0,IF('graph (2)'!$E$2=0,20,IF(AND(B772&lt;'graph (2)'!$E$20+'graph (2)'!$E$32,B772&gt;'graph (2)'!$E$20-'graph (2)'!$E$32),0.25,0)))</f>
        <v>#REF!</v>
      </c>
      <c r="L772" s="806" t="e">
        <f aca="false">IF('graph (2)'!$E$22=0,0,IF('graph (2)'!$E$2=0,20,IF(AND(B772&gt;'graph (2)'!$E$22-'graph (2)'!$E$32,B772&lt;'graph (2)'!$E$22+'graph (2)'!$E$32),0.25,0)))</f>
        <v>#REF!</v>
      </c>
    </row>
    <row r="773" customFormat="false" ht="12.75" hidden="false" customHeight="false" outlineLevel="0" collapsed="false">
      <c r="B773" s="735" t="e">
        <f aca="false">IF('graph (2)'!$E$2=0,"",B772+'graph (2)'!$E$32)</f>
        <v>#REF!</v>
      </c>
      <c r="C773" s="805" t="e">
        <f aca="false">IF('graph (2)'!$E$2=0,20,IF(SUM(K773+L773=0),NA(),0.25))</f>
        <v>#REF!</v>
      </c>
      <c r="D773" s="321" t="e">
        <f aca="false">IF('graph (2)'!$E$2=0,20,IF(AND(B773&lt;'graph (2)'!$E$10+'graph (2)'!$E$32,B773&gt;'graph (2)'!$E$10-'graph (2)'!$E$32),0.25,NA()))</f>
        <v>#REF!</v>
      </c>
      <c r="K773" s="806" t="e">
        <f aca="false">IF('graph (2)'!$E$20=0,0,IF('graph (2)'!$E$2=0,20,IF(AND(B773&lt;'graph (2)'!$E$20+'graph (2)'!$E$32,B773&gt;'graph (2)'!$E$20-'graph (2)'!$E$32),0.25,0)))</f>
        <v>#REF!</v>
      </c>
      <c r="L773" s="806" t="e">
        <f aca="false">IF('graph (2)'!$E$22=0,0,IF('graph (2)'!$E$2=0,20,IF(AND(B773&gt;'graph (2)'!$E$22-'graph (2)'!$E$32,B773&lt;'graph (2)'!$E$22+'graph (2)'!$E$32),0.25,0)))</f>
        <v>#REF!</v>
      </c>
    </row>
    <row r="774" customFormat="false" ht="12.75" hidden="false" customHeight="false" outlineLevel="0" collapsed="false">
      <c r="B774" s="735" t="e">
        <f aca="false">IF('graph (2)'!$E$2=0,"",B773+'graph (2)'!$E$32)</f>
        <v>#REF!</v>
      </c>
      <c r="C774" s="805" t="e">
        <f aca="false">IF('graph (2)'!$E$2=0,20,IF(SUM(K774+L774=0),NA(),0.25))</f>
        <v>#REF!</v>
      </c>
      <c r="D774" s="321" t="e">
        <f aca="false">IF('graph (2)'!$E$2=0,20,IF(AND(B774&lt;'graph (2)'!$E$10+'graph (2)'!$E$32,B774&gt;'graph (2)'!$E$10-'graph (2)'!$E$32),0.25,NA()))</f>
        <v>#REF!</v>
      </c>
      <c r="K774" s="806" t="e">
        <f aca="false">IF('graph (2)'!$E$20=0,0,IF('graph (2)'!$E$2=0,20,IF(AND(B774&lt;'graph (2)'!$E$20+'graph (2)'!$E$32,B774&gt;'graph (2)'!$E$20-'graph (2)'!$E$32),0.25,0)))</f>
        <v>#REF!</v>
      </c>
      <c r="L774" s="806" t="e">
        <f aca="false">IF('graph (2)'!$E$22=0,0,IF('graph (2)'!$E$2=0,20,IF(AND(B774&gt;'graph (2)'!$E$22-'graph (2)'!$E$32,B774&lt;'graph (2)'!$E$22+'graph (2)'!$E$32),0.25,0)))</f>
        <v>#REF!</v>
      </c>
    </row>
    <row r="775" customFormat="false" ht="12.75" hidden="false" customHeight="false" outlineLevel="0" collapsed="false">
      <c r="B775" s="735" t="e">
        <f aca="false">IF('graph (2)'!$E$2=0,"",B774+'graph (2)'!$E$32)</f>
        <v>#REF!</v>
      </c>
      <c r="C775" s="805" t="e">
        <f aca="false">IF('graph (2)'!$E$2=0,20,IF(SUM(K775+L775=0),NA(),0.25))</f>
        <v>#REF!</v>
      </c>
      <c r="D775" s="321" t="e">
        <f aca="false">IF('graph (2)'!$E$2=0,20,IF(AND(B775&lt;'graph (2)'!$E$10+'graph (2)'!$E$32,B775&gt;'graph (2)'!$E$10-'graph (2)'!$E$32),0.25,NA()))</f>
        <v>#REF!</v>
      </c>
      <c r="K775" s="806" t="e">
        <f aca="false">IF('graph (2)'!$E$20=0,0,IF('graph (2)'!$E$2=0,20,IF(AND(B775&lt;'graph (2)'!$E$20+'graph (2)'!$E$32,B775&gt;'graph (2)'!$E$20-'graph (2)'!$E$32),0.25,0)))</f>
        <v>#REF!</v>
      </c>
      <c r="L775" s="806" t="e">
        <f aca="false">IF('graph (2)'!$E$22=0,0,IF('graph (2)'!$E$2=0,20,IF(AND(B775&gt;'graph (2)'!$E$22-'graph (2)'!$E$32,B775&lt;'graph (2)'!$E$22+'graph (2)'!$E$32),0.25,0)))</f>
        <v>#REF!</v>
      </c>
    </row>
    <row r="776" customFormat="false" ht="12.75" hidden="false" customHeight="false" outlineLevel="0" collapsed="false">
      <c r="B776" s="735" t="e">
        <f aca="false">IF('graph (2)'!$E$2=0,"",B775+'graph (2)'!$E$32)</f>
        <v>#REF!</v>
      </c>
      <c r="C776" s="805" t="e">
        <f aca="false">IF('graph (2)'!$E$2=0,20,IF(SUM(K776+L776=0),NA(),0.25))</f>
        <v>#REF!</v>
      </c>
      <c r="D776" s="321" t="e">
        <f aca="false">IF('graph (2)'!$E$2=0,20,IF(AND(B776&lt;'graph (2)'!$E$10+'graph (2)'!$E$32,B776&gt;'graph (2)'!$E$10-'graph (2)'!$E$32),0.25,NA()))</f>
        <v>#REF!</v>
      </c>
      <c r="K776" s="806" t="e">
        <f aca="false">IF('graph (2)'!$E$20=0,0,IF('graph (2)'!$E$2=0,20,IF(AND(B776&lt;'graph (2)'!$E$20+'graph (2)'!$E$32,B776&gt;'graph (2)'!$E$20-'graph (2)'!$E$32),0.25,0)))</f>
        <v>#REF!</v>
      </c>
      <c r="L776" s="806" t="e">
        <f aca="false">IF('graph (2)'!$E$22=0,0,IF('graph (2)'!$E$2=0,20,IF(AND(B776&gt;'graph (2)'!$E$22-'graph (2)'!$E$32,B776&lt;'graph (2)'!$E$22+'graph (2)'!$E$32),0.25,0)))</f>
        <v>#REF!</v>
      </c>
    </row>
    <row r="777" customFormat="false" ht="12.75" hidden="false" customHeight="false" outlineLevel="0" collapsed="false">
      <c r="B777" s="735" t="e">
        <f aca="false">IF('graph (2)'!$E$2=0,"",B776+'graph (2)'!$E$32)</f>
        <v>#REF!</v>
      </c>
      <c r="C777" s="805" t="e">
        <f aca="false">IF('graph (2)'!$E$2=0,20,IF(SUM(K777+L777=0),NA(),0.25))</f>
        <v>#REF!</v>
      </c>
      <c r="D777" s="321" t="e">
        <f aca="false">IF('graph (2)'!$E$2=0,20,IF(AND(B777&lt;'graph (2)'!$E$10+'graph (2)'!$E$32,B777&gt;'graph (2)'!$E$10-'graph (2)'!$E$32),0.25,NA()))</f>
        <v>#REF!</v>
      </c>
      <c r="K777" s="806" t="e">
        <f aca="false">IF('graph (2)'!$E$20=0,0,IF('graph (2)'!$E$2=0,20,IF(AND(B777&lt;'graph (2)'!$E$20+'graph (2)'!$E$32,B777&gt;'graph (2)'!$E$20-'graph (2)'!$E$32),0.25,0)))</f>
        <v>#REF!</v>
      </c>
      <c r="L777" s="806" t="e">
        <f aca="false">IF('graph (2)'!$E$22=0,0,IF('graph (2)'!$E$2=0,20,IF(AND(B777&gt;'graph (2)'!$E$22-'graph (2)'!$E$32,B777&lt;'graph (2)'!$E$22+'graph (2)'!$E$32),0.25,0)))</f>
        <v>#REF!</v>
      </c>
    </row>
    <row r="778" customFormat="false" ht="12.75" hidden="false" customHeight="false" outlineLevel="0" collapsed="false">
      <c r="B778" s="735" t="e">
        <f aca="false">IF('graph (2)'!$E$2=0,"",B777+'graph (2)'!$E$32)</f>
        <v>#REF!</v>
      </c>
      <c r="C778" s="805" t="e">
        <f aca="false">IF('graph (2)'!$E$2=0,20,IF(SUM(K778+L778=0),NA(),0.25))</f>
        <v>#REF!</v>
      </c>
      <c r="D778" s="321" t="e">
        <f aca="false">IF('graph (2)'!$E$2=0,20,IF(AND(B778&lt;'graph (2)'!$E$10+'graph (2)'!$E$32,B778&gt;'graph (2)'!$E$10-'graph (2)'!$E$32),0.25,NA()))</f>
        <v>#REF!</v>
      </c>
      <c r="K778" s="806" t="e">
        <f aca="false">IF('graph (2)'!$E$20=0,0,IF('graph (2)'!$E$2=0,20,IF(AND(B778&lt;'graph (2)'!$E$20+'graph (2)'!$E$32,B778&gt;'graph (2)'!$E$20-'graph (2)'!$E$32),0.25,0)))</f>
        <v>#REF!</v>
      </c>
      <c r="L778" s="806" t="e">
        <f aca="false">IF('graph (2)'!$E$22=0,0,IF('graph (2)'!$E$2=0,20,IF(AND(B778&gt;'graph (2)'!$E$22-'graph (2)'!$E$32,B778&lt;'graph (2)'!$E$22+'graph (2)'!$E$32),0.25,0)))</f>
        <v>#REF!</v>
      </c>
    </row>
    <row r="779" customFormat="false" ht="12.75" hidden="false" customHeight="false" outlineLevel="0" collapsed="false">
      <c r="B779" s="735" t="e">
        <f aca="false">IF('graph (2)'!$E$2=0,"",B778+'graph (2)'!$E$32)</f>
        <v>#REF!</v>
      </c>
      <c r="C779" s="805" t="e">
        <f aca="false">IF('graph (2)'!$E$2=0,20,IF(SUM(K779+L779=0),NA(),0.25))</f>
        <v>#REF!</v>
      </c>
      <c r="D779" s="321" t="e">
        <f aca="false">IF('graph (2)'!$E$2=0,20,IF(AND(B779&lt;'graph (2)'!$E$10+'graph (2)'!$E$32,B779&gt;'graph (2)'!$E$10-'graph (2)'!$E$32),0.25,NA()))</f>
        <v>#REF!</v>
      </c>
      <c r="K779" s="806" t="e">
        <f aca="false">IF('graph (2)'!$E$20=0,0,IF('graph (2)'!$E$2=0,20,IF(AND(B779&lt;'graph (2)'!$E$20+'graph (2)'!$E$32,B779&gt;'graph (2)'!$E$20-'graph (2)'!$E$32),0.25,0)))</f>
        <v>#REF!</v>
      </c>
      <c r="L779" s="806" t="e">
        <f aca="false">IF('graph (2)'!$E$22=0,0,IF('graph (2)'!$E$2=0,20,IF(AND(B779&gt;'graph (2)'!$E$22-'graph (2)'!$E$32,B779&lt;'graph (2)'!$E$22+'graph (2)'!$E$32),0.25,0)))</f>
        <v>#REF!</v>
      </c>
    </row>
    <row r="780" customFormat="false" ht="12.75" hidden="false" customHeight="false" outlineLevel="0" collapsed="false">
      <c r="B780" s="735" t="e">
        <f aca="false">IF('graph (2)'!$E$2=0,"",B779+'graph (2)'!$E$32)</f>
        <v>#REF!</v>
      </c>
      <c r="C780" s="805" t="e">
        <f aca="false">IF('graph (2)'!$E$2=0,20,IF(SUM(K780+L780=0),NA(),0.25))</f>
        <v>#REF!</v>
      </c>
      <c r="D780" s="321" t="e">
        <f aca="false">IF('graph (2)'!$E$2=0,20,IF(AND(B780&lt;'graph (2)'!$E$10+'graph (2)'!$E$32,B780&gt;'graph (2)'!$E$10-'graph (2)'!$E$32),0.25,NA()))</f>
        <v>#REF!</v>
      </c>
      <c r="K780" s="806" t="e">
        <f aca="false">IF('graph (2)'!$E$20=0,0,IF('graph (2)'!$E$2=0,20,IF(AND(B780&lt;'graph (2)'!$E$20+'graph (2)'!$E$32,B780&gt;'graph (2)'!$E$20-'graph (2)'!$E$32),0.25,0)))</f>
        <v>#REF!</v>
      </c>
      <c r="L780" s="806" t="e">
        <f aca="false">IF('graph (2)'!$E$22=0,0,IF('graph (2)'!$E$2=0,20,IF(AND(B780&gt;'graph (2)'!$E$22-'graph (2)'!$E$32,B780&lt;'graph (2)'!$E$22+'graph (2)'!$E$32),0.25,0)))</f>
        <v>#REF!</v>
      </c>
    </row>
    <row r="781" customFormat="false" ht="12.75" hidden="false" customHeight="false" outlineLevel="0" collapsed="false">
      <c r="B781" s="735" t="e">
        <f aca="false">IF('graph (2)'!$E$2=0,"",B780+'graph (2)'!$E$32)</f>
        <v>#REF!</v>
      </c>
      <c r="C781" s="805" t="e">
        <f aca="false">IF('graph (2)'!$E$2=0,20,IF(SUM(K781+L781=0),NA(),0.25))</f>
        <v>#REF!</v>
      </c>
      <c r="D781" s="321" t="e">
        <f aca="false">IF('graph (2)'!$E$2=0,20,IF(AND(B781&lt;'graph (2)'!$E$10+'graph (2)'!$E$32,B781&gt;'graph (2)'!$E$10-'graph (2)'!$E$32),0.25,NA()))</f>
        <v>#REF!</v>
      </c>
      <c r="K781" s="806" t="e">
        <f aca="false">IF('graph (2)'!$E$20=0,0,IF('graph (2)'!$E$2=0,20,IF(AND(B781&lt;'graph (2)'!$E$20+'graph (2)'!$E$32,B781&gt;'graph (2)'!$E$20-'graph (2)'!$E$32),0.25,0)))</f>
        <v>#REF!</v>
      </c>
      <c r="L781" s="806" t="e">
        <f aca="false">IF('graph (2)'!$E$22=0,0,IF('graph (2)'!$E$2=0,20,IF(AND(B781&gt;'graph (2)'!$E$22-'graph (2)'!$E$32,B781&lt;'graph (2)'!$E$22+'graph (2)'!$E$32),0.25,0)))</f>
        <v>#REF!</v>
      </c>
    </row>
    <row r="782" customFormat="false" ht="12.75" hidden="false" customHeight="false" outlineLevel="0" collapsed="false">
      <c r="B782" s="735" t="e">
        <f aca="false">IF('graph (2)'!$E$2=0,"",B781+'graph (2)'!$E$32)</f>
        <v>#REF!</v>
      </c>
      <c r="C782" s="805" t="e">
        <f aca="false">IF('graph (2)'!$E$2=0,20,IF(SUM(K782+L782=0),NA(),0.25))</f>
        <v>#REF!</v>
      </c>
      <c r="D782" s="321" t="e">
        <f aca="false">IF('graph (2)'!$E$2=0,20,IF(AND(B782&lt;'graph (2)'!$E$10+'graph (2)'!$E$32,B782&gt;'graph (2)'!$E$10-'graph (2)'!$E$32),0.25,NA()))</f>
        <v>#REF!</v>
      </c>
      <c r="K782" s="806" t="e">
        <f aca="false">IF('graph (2)'!$E$20=0,0,IF('graph (2)'!$E$2=0,20,IF(AND(B782&lt;'graph (2)'!$E$20+'graph (2)'!$E$32,B782&gt;'graph (2)'!$E$20-'graph (2)'!$E$32),0.25,0)))</f>
        <v>#REF!</v>
      </c>
      <c r="L782" s="806" t="e">
        <f aca="false">IF('graph (2)'!$E$22=0,0,IF('graph (2)'!$E$2=0,20,IF(AND(B782&gt;'graph (2)'!$E$22-'graph (2)'!$E$32,B782&lt;'graph (2)'!$E$22+'graph (2)'!$E$32),0.25,0)))</f>
        <v>#REF!</v>
      </c>
    </row>
    <row r="783" customFormat="false" ht="12.75" hidden="false" customHeight="false" outlineLevel="0" collapsed="false">
      <c r="B783" s="735" t="e">
        <f aca="false">IF('graph (2)'!$E$2=0,"",B782+'graph (2)'!$E$32)</f>
        <v>#REF!</v>
      </c>
      <c r="C783" s="805" t="e">
        <f aca="false">IF('graph (2)'!$E$2=0,20,IF(SUM(K783+L783=0),NA(),0.25))</f>
        <v>#REF!</v>
      </c>
      <c r="D783" s="321" t="e">
        <f aca="false">IF('graph (2)'!$E$2=0,20,IF(AND(B783&lt;'graph (2)'!$E$10+'graph (2)'!$E$32,B783&gt;'graph (2)'!$E$10-'graph (2)'!$E$32),0.25,NA()))</f>
        <v>#REF!</v>
      </c>
      <c r="K783" s="806" t="e">
        <f aca="false">IF('graph (2)'!$E$20=0,0,IF('graph (2)'!$E$2=0,20,IF(AND(B783&lt;'graph (2)'!$E$20+'graph (2)'!$E$32,B783&gt;'graph (2)'!$E$20-'graph (2)'!$E$32),0.25,0)))</f>
        <v>#REF!</v>
      </c>
      <c r="L783" s="806" t="e">
        <f aca="false">IF('graph (2)'!$E$22=0,0,IF('graph (2)'!$E$2=0,20,IF(AND(B783&gt;'graph (2)'!$E$22-'graph (2)'!$E$32,B783&lt;'graph (2)'!$E$22+'graph (2)'!$E$32),0.25,0)))</f>
        <v>#REF!</v>
      </c>
    </row>
    <row r="784" customFormat="false" ht="12.75" hidden="false" customHeight="false" outlineLevel="0" collapsed="false">
      <c r="B784" s="735" t="e">
        <f aca="false">IF('graph (2)'!$E$2=0,"",B783+'graph (2)'!$E$32)</f>
        <v>#REF!</v>
      </c>
      <c r="C784" s="805" t="e">
        <f aca="false">IF('graph (2)'!$E$2=0,20,IF(SUM(K784+L784=0),NA(),0.25))</f>
        <v>#REF!</v>
      </c>
      <c r="D784" s="321" t="e">
        <f aca="false">IF('graph (2)'!$E$2=0,20,IF(AND(B784&lt;'graph (2)'!$E$10+'graph (2)'!$E$32,B784&gt;'graph (2)'!$E$10-'graph (2)'!$E$32),0.25,NA()))</f>
        <v>#REF!</v>
      </c>
      <c r="K784" s="806" t="e">
        <f aca="false">IF('graph (2)'!$E$20=0,0,IF('graph (2)'!$E$2=0,20,IF(AND(B784&lt;'graph (2)'!$E$20+'graph (2)'!$E$32,B784&gt;'graph (2)'!$E$20-'graph (2)'!$E$32),0.25,0)))</f>
        <v>#REF!</v>
      </c>
      <c r="L784" s="806" t="e">
        <f aca="false">IF('graph (2)'!$E$22=0,0,IF('graph (2)'!$E$2=0,20,IF(AND(B784&gt;'graph (2)'!$E$22-'graph (2)'!$E$32,B784&lt;'graph (2)'!$E$22+'graph (2)'!$E$32),0.25,0)))</f>
        <v>#REF!</v>
      </c>
    </row>
    <row r="785" customFormat="false" ht="12.75" hidden="false" customHeight="false" outlineLevel="0" collapsed="false">
      <c r="B785" s="735" t="e">
        <f aca="false">IF('graph (2)'!$E$2=0,"",B784+'graph (2)'!$E$32)</f>
        <v>#REF!</v>
      </c>
      <c r="C785" s="805" t="e">
        <f aca="false">IF('graph (2)'!$E$2=0,20,IF(SUM(K785+L785=0),NA(),0.25))</f>
        <v>#REF!</v>
      </c>
      <c r="D785" s="321" t="e">
        <f aca="false">IF('graph (2)'!$E$2=0,20,IF(AND(B785&lt;'graph (2)'!$E$10+'graph (2)'!$E$32,B785&gt;'graph (2)'!$E$10-'graph (2)'!$E$32),0.25,NA()))</f>
        <v>#REF!</v>
      </c>
      <c r="K785" s="806" t="e">
        <f aca="false">IF('graph (2)'!$E$20=0,0,IF('graph (2)'!$E$2=0,20,IF(AND(B785&lt;'graph (2)'!$E$20+'graph (2)'!$E$32,B785&gt;'graph (2)'!$E$20-'graph (2)'!$E$32),0.25,0)))</f>
        <v>#REF!</v>
      </c>
      <c r="L785" s="806" t="e">
        <f aca="false">IF('graph (2)'!$E$22=0,0,IF('graph (2)'!$E$2=0,20,IF(AND(B785&gt;'graph (2)'!$E$22-'graph (2)'!$E$32,B785&lt;'graph (2)'!$E$22+'graph (2)'!$E$32),0.25,0)))</f>
        <v>#REF!</v>
      </c>
    </row>
    <row r="786" customFormat="false" ht="12.75" hidden="false" customHeight="false" outlineLevel="0" collapsed="false">
      <c r="B786" s="735" t="e">
        <f aca="false">IF('graph (2)'!$E$2=0,"",B785+'graph (2)'!$E$32)</f>
        <v>#REF!</v>
      </c>
      <c r="C786" s="805" t="e">
        <f aca="false">IF('graph (2)'!$E$2=0,20,IF(SUM(K786+L786=0),NA(),0.25))</f>
        <v>#REF!</v>
      </c>
      <c r="D786" s="321" t="e">
        <f aca="false">IF('graph (2)'!$E$2=0,20,IF(AND(B786&lt;'graph (2)'!$E$10+'graph (2)'!$E$32,B786&gt;'graph (2)'!$E$10-'graph (2)'!$E$32),0.25,NA()))</f>
        <v>#REF!</v>
      </c>
      <c r="K786" s="806" t="e">
        <f aca="false">IF('graph (2)'!$E$20=0,0,IF('graph (2)'!$E$2=0,20,IF(AND(B786&lt;'graph (2)'!$E$20+'graph (2)'!$E$32,B786&gt;'graph (2)'!$E$20-'graph (2)'!$E$32),0.25,0)))</f>
        <v>#REF!</v>
      </c>
      <c r="L786" s="806" t="e">
        <f aca="false">IF('graph (2)'!$E$22=0,0,IF('graph (2)'!$E$2=0,20,IF(AND(B786&gt;'graph (2)'!$E$22-'graph (2)'!$E$32,B786&lt;'graph (2)'!$E$22+'graph (2)'!$E$32),0.25,0)))</f>
        <v>#REF!</v>
      </c>
    </row>
    <row r="787" customFormat="false" ht="12.75" hidden="false" customHeight="false" outlineLevel="0" collapsed="false">
      <c r="B787" s="735" t="e">
        <f aca="false">IF('graph (2)'!$E$2=0,"",B786+'graph (2)'!$E$32)</f>
        <v>#REF!</v>
      </c>
      <c r="C787" s="805" t="e">
        <f aca="false">IF('graph (2)'!$E$2=0,20,IF(SUM(K787+L787=0),NA(),0.25))</f>
        <v>#REF!</v>
      </c>
      <c r="D787" s="321" t="e">
        <f aca="false">IF('graph (2)'!$E$2=0,20,IF(AND(B787&lt;'graph (2)'!$E$10+'graph (2)'!$E$32,B787&gt;'graph (2)'!$E$10-'graph (2)'!$E$32),0.25,NA()))</f>
        <v>#REF!</v>
      </c>
      <c r="K787" s="806" t="e">
        <f aca="false">IF('graph (2)'!$E$20=0,0,IF('graph (2)'!$E$2=0,20,IF(AND(B787&lt;'graph (2)'!$E$20+'graph (2)'!$E$32,B787&gt;'graph (2)'!$E$20-'graph (2)'!$E$32),0.25,0)))</f>
        <v>#REF!</v>
      </c>
      <c r="L787" s="806" t="e">
        <f aca="false">IF('graph (2)'!$E$22=0,0,IF('graph (2)'!$E$2=0,20,IF(AND(B787&gt;'graph (2)'!$E$22-'graph (2)'!$E$32,B787&lt;'graph (2)'!$E$22+'graph (2)'!$E$32),0.25,0)))</f>
        <v>#REF!</v>
      </c>
    </row>
    <row r="788" customFormat="false" ht="12.75" hidden="false" customHeight="false" outlineLevel="0" collapsed="false">
      <c r="B788" s="735" t="e">
        <f aca="false">IF('graph (2)'!$E$2=0,"",B787+'graph (2)'!$E$32)</f>
        <v>#REF!</v>
      </c>
      <c r="C788" s="805" t="e">
        <f aca="false">IF('graph (2)'!$E$2=0,20,IF(SUM(K788+L788=0),NA(),0.25))</f>
        <v>#REF!</v>
      </c>
      <c r="D788" s="321" t="e">
        <f aca="false">IF('graph (2)'!$E$2=0,20,IF(AND(B788&lt;'graph (2)'!$E$10+'graph (2)'!$E$32,B788&gt;'graph (2)'!$E$10-'graph (2)'!$E$32),0.25,NA()))</f>
        <v>#REF!</v>
      </c>
      <c r="K788" s="806" t="e">
        <f aca="false">IF('graph (2)'!$E$20=0,0,IF('graph (2)'!$E$2=0,20,IF(AND(B788&lt;'graph (2)'!$E$20+'graph (2)'!$E$32,B788&gt;'graph (2)'!$E$20-'graph (2)'!$E$32),0.25,0)))</f>
        <v>#REF!</v>
      </c>
      <c r="L788" s="806" t="e">
        <f aca="false">IF('graph (2)'!$E$22=0,0,IF('graph (2)'!$E$2=0,20,IF(AND(B788&gt;'graph (2)'!$E$22-'graph (2)'!$E$32,B788&lt;'graph (2)'!$E$22+'graph (2)'!$E$32),0.25,0)))</f>
        <v>#REF!</v>
      </c>
    </row>
    <row r="789" customFormat="false" ht="12.75" hidden="false" customHeight="false" outlineLevel="0" collapsed="false">
      <c r="B789" s="735" t="e">
        <f aca="false">IF('graph (2)'!$E$2=0,"",B788+'graph (2)'!$E$32)</f>
        <v>#REF!</v>
      </c>
      <c r="C789" s="805" t="e">
        <f aca="false">IF('graph (2)'!$E$2=0,20,IF(SUM(K789+L789=0),NA(),0.25))</f>
        <v>#REF!</v>
      </c>
      <c r="D789" s="321" t="e">
        <f aca="false">IF('graph (2)'!$E$2=0,20,IF(AND(B789&lt;'graph (2)'!$E$10+'graph (2)'!$E$32,B789&gt;'graph (2)'!$E$10-'graph (2)'!$E$32),0.25,NA()))</f>
        <v>#REF!</v>
      </c>
      <c r="K789" s="806" t="e">
        <f aca="false">IF('graph (2)'!$E$20=0,0,IF('graph (2)'!$E$2=0,20,IF(AND(B789&lt;'graph (2)'!$E$20+'graph (2)'!$E$32,B789&gt;'graph (2)'!$E$20-'graph (2)'!$E$32),0.25,0)))</f>
        <v>#REF!</v>
      </c>
      <c r="L789" s="806" t="e">
        <f aca="false">IF('graph (2)'!$E$22=0,0,IF('graph (2)'!$E$2=0,20,IF(AND(B789&gt;'graph (2)'!$E$22-'graph (2)'!$E$32,B789&lt;'graph (2)'!$E$22+'graph (2)'!$E$32),0.25,0)))</f>
        <v>#REF!</v>
      </c>
    </row>
    <row r="790" customFormat="false" ht="12.75" hidden="false" customHeight="false" outlineLevel="0" collapsed="false">
      <c r="B790" s="735" t="e">
        <f aca="false">IF('graph (2)'!$E$2=0,"",B789+'graph (2)'!$E$32)</f>
        <v>#REF!</v>
      </c>
      <c r="C790" s="805" t="e">
        <f aca="false">IF('graph (2)'!$E$2=0,20,IF(SUM(K790+L790=0),NA(),0.25))</f>
        <v>#REF!</v>
      </c>
      <c r="D790" s="321" t="e">
        <f aca="false">IF('graph (2)'!$E$2=0,20,IF(AND(B790&lt;'graph (2)'!$E$10+'graph (2)'!$E$32,B790&gt;'graph (2)'!$E$10-'graph (2)'!$E$32),0.25,NA()))</f>
        <v>#REF!</v>
      </c>
      <c r="K790" s="806" t="e">
        <f aca="false">IF('graph (2)'!$E$20=0,0,IF('graph (2)'!$E$2=0,20,IF(AND(B790&lt;'graph (2)'!$E$20+'graph (2)'!$E$32,B790&gt;'graph (2)'!$E$20-'graph (2)'!$E$32),0.25,0)))</f>
        <v>#REF!</v>
      </c>
      <c r="L790" s="806" t="e">
        <f aca="false">IF('graph (2)'!$E$22=0,0,IF('graph (2)'!$E$2=0,20,IF(AND(B790&gt;'graph (2)'!$E$22-'graph (2)'!$E$32,B790&lt;'graph (2)'!$E$22+'graph (2)'!$E$32),0.25,0)))</f>
        <v>#REF!</v>
      </c>
    </row>
    <row r="791" customFormat="false" ht="12.75" hidden="false" customHeight="false" outlineLevel="0" collapsed="false">
      <c r="B791" s="735" t="e">
        <f aca="false">IF('graph (2)'!$E$2=0,"",B790+'graph (2)'!$E$32)</f>
        <v>#REF!</v>
      </c>
      <c r="C791" s="805" t="e">
        <f aca="false">IF('graph (2)'!$E$2=0,20,IF(SUM(K791+L791=0),NA(),0.25))</f>
        <v>#REF!</v>
      </c>
      <c r="D791" s="321" t="e">
        <f aca="false">IF('graph (2)'!$E$2=0,20,IF(AND(B791&lt;'graph (2)'!$E$10+'graph (2)'!$E$32,B791&gt;'graph (2)'!$E$10-'graph (2)'!$E$32),0.25,NA()))</f>
        <v>#REF!</v>
      </c>
      <c r="K791" s="806" t="e">
        <f aca="false">IF('graph (2)'!$E$20=0,0,IF('graph (2)'!$E$2=0,20,IF(AND(B791&lt;'graph (2)'!$E$20+'graph (2)'!$E$32,B791&gt;'graph (2)'!$E$20-'graph (2)'!$E$32),0.25,0)))</f>
        <v>#REF!</v>
      </c>
      <c r="L791" s="806" t="e">
        <f aca="false">IF('graph (2)'!$E$22=0,0,IF('graph (2)'!$E$2=0,20,IF(AND(B791&gt;'graph (2)'!$E$22-'graph (2)'!$E$32,B791&lt;'graph (2)'!$E$22+'graph (2)'!$E$32),0.25,0)))</f>
        <v>#REF!</v>
      </c>
    </row>
    <row r="792" customFormat="false" ht="12.75" hidden="false" customHeight="false" outlineLevel="0" collapsed="false">
      <c r="B792" s="735" t="e">
        <f aca="false">IF('graph (2)'!$E$2=0,"",B791+'graph (2)'!$E$32)</f>
        <v>#REF!</v>
      </c>
      <c r="C792" s="805" t="e">
        <f aca="false">IF('graph (2)'!$E$2=0,20,IF(SUM(K792+L792=0),NA(),0.25))</f>
        <v>#REF!</v>
      </c>
      <c r="D792" s="321" t="e">
        <f aca="false">IF('graph (2)'!$E$2=0,20,IF(AND(B792&lt;'graph (2)'!$E$10+'graph (2)'!$E$32,B792&gt;'graph (2)'!$E$10-'graph (2)'!$E$32),0.25,NA()))</f>
        <v>#REF!</v>
      </c>
      <c r="K792" s="806" t="e">
        <f aca="false">IF('graph (2)'!$E$20=0,0,IF('graph (2)'!$E$2=0,20,IF(AND(B792&lt;'graph (2)'!$E$20+'graph (2)'!$E$32,B792&gt;'graph (2)'!$E$20-'graph (2)'!$E$32),0.25,0)))</f>
        <v>#REF!</v>
      </c>
      <c r="L792" s="806" t="e">
        <f aca="false">IF('graph (2)'!$E$22=0,0,IF('graph (2)'!$E$2=0,20,IF(AND(B792&gt;'graph (2)'!$E$22-'graph (2)'!$E$32,B792&lt;'graph (2)'!$E$22+'graph (2)'!$E$32),0.25,0)))</f>
        <v>#REF!</v>
      </c>
    </row>
    <row r="793" customFormat="false" ht="12.75" hidden="false" customHeight="false" outlineLevel="0" collapsed="false">
      <c r="B793" s="735" t="e">
        <f aca="false">IF('graph (2)'!$E$2=0,"",B792+'graph (2)'!$E$32)</f>
        <v>#REF!</v>
      </c>
      <c r="C793" s="805" t="e">
        <f aca="false">IF('graph (2)'!$E$2=0,20,IF(SUM(K793+L793=0),NA(),0.25))</f>
        <v>#REF!</v>
      </c>
      <c r="D793" s="321" t="e">
        <f aca="false">IF('graph (2)'!$E$2=0,20,IF(AND(B793&lt;'graph (2)'!$E$10+'graph (2)'!$E$32,B793&gt;'graph (2)'!$E$10-'graph (2)'!$E$32),0.25,NA()))</f>
        <v>#REF!</v>
      </c>
      <c r="K793" s="806" t="e">
        <f aca="false">IF('graph (2)'!$E$20=0,0,IF('graph (2)'!$E$2=0,20,IF(AND(B793&lt;'graph (2)'!$E$20+'graph (2)'!$E$32,B793&gt;'graph (2)'!$E$20-'graph (2)'!$E$32),0.25,0)))</f>
        <v>#REF!</v>
      </c>
      <c r="L793" s="806" t="e">
        <f aca="false">IF('graph (2)'!$E$22=0,0,IF('graph (2)'!$E$2=0,20,IF(AND(B793&gt;'graph (2)'!$E$22-'graph (2)'!$E$32,B793&lt;'graph (2)'!$E$22+'graph (2)'!$E$32),0.25,0)))</f>
        <v>#REF!</v>
      </c>
    </row>
    <row r="794" customFormat="false" ht="12.75" hidden="false" customHeight="false" outlineLevel="0" collapsed="false">
      <c r="B794" s="735" t="e">
        <f aca="false">IF('graph (2)'!$E$2=0,"",B793+'graph (2)'!$E$32)</f>
        <v>#REF!</v>
      </c>
      <c r="C794" s="805" t="e">
        <f aca="false">IF('graph (2)'!$E$2=0,20,IF(SUM(K794+L794=0),NA(),0.25))</f>
        <v>#REF!</v>
      </c>
      <c r="D794" s="321" t="e">
        <f aca="false">IF('graph (2)'!$E$2=0,20,IF(AND(B794&lt;'graph (2)'!$E$10+'graph (2)'!$E$32,B794&gt;'graph (2)'!$E$10-'graph (2)'!$E$32),0.25,NA()))</f>
        <v>#REF!</v>
      </c>
      <c r="K794" s="806" t="e">
        <f aca="false">IF('graph (2)'!$E$20=0,0,IF('graph (2)'!$E$2=0,20,IF(AND(B794&lt;'graph (2)'!$E$20+'graph (2)'!$E$32,B794&gt;'graph (2)'!$E$20-'graph (2)'!$E$32),0.25,0)))</f>
        <v>#REF!</v>
      </c>
      <c r="L794" s="806" t="e">
        <f aca="false">IF('graph (2)'!$E$22=0,0,IF('graph (2)'!$E$2=0,20,IF(AND(B794&gt;'graph (2)'!$E$22-'graph (2)'!$E$32,B794&lt;'graph (2)'!$E$22+'graph (2)'!$E$32),0.25,0)))</f>
        <v>#REF!</v>
      </c>
    </row>
    <row r="795" customFormat="false" ht="12.75" hidden="false" customHeight="false" outlineLevel="0" collapsed="false">
      <c r="B795" s="735" t="e">
        <f aca="false">IF('graph (2)'!$E$2=0,"",B794+'graph (2)'!$E$32)</f>
        <v>#REF!</v>
      </c>
      <c r="C795" s="805" t="e">
        <f aca="false">IF('graph (2)'!$E$2=0,20,IF(SUM(K795+L795=0),NA(),0.25))</f>
        <v>#REF!</v>
      </c>
      <c r="D795" s="321" t="e">
        <f aca="false">IF('graph (2)'!$E$2=0,20,IF(AND(B795&lt;'graph (2)'!$E$10+'graph (2)'!$E$32,B795&gt;'graph (2)'!$E$10-'graph (2)'!$E$32),0.25,NA()))</f>
        <v>#REF!</v>
      </c>
      <c r="K795" s="806" t="e">
        <f aca="false">IF('graph (2)'!$E$20=0,0,IF('graph (2)'!$E$2=0,20,IF(AND(B795&lt;'graph (2)'!$E$20+'graph (2)'!$E$32,B795&gt;'graph (2)'!$E$20-'graph (2)'!$E$32),0.25,0)))</f>
        <v>#REF!</v>
      </c>
      <c r="L795" s="806" t="e">
        <f aca="false">IF('graph (2)'!$E$22=0,0,IF('graph (2)'!$E$2=0,20,IF(AND(B795&gt;'graph (2)'!$E$22-'graph (2)'!$E$32,B795&lt;'graph (2)'!$E$22+'graph (2)'!$E$32),0.25,0)))</f>
        <v>#REF!</v>
      </c>
    </row>
    <row r="796" customFormat="false" ht="12.75" hidden="false" customHeight="false" outlineLevel="0" collapsed="false">
      <c r="B796" s="735" t="e">
        <f aca="false">IF('graph (2)'!$E$2=0,"",B795+'graph (2)'!$E$32)</f>
        <v>#REF!</v>
      </c>
      <c r="C796" s="805" t="e">
        <f aca="false">IF('graph (2)'!$E$2=0,20,IF(SUM(K796+L796=0),NA(),0.25))</f>
        <v>#REF!</v>
      </c>
      <c r="D796" s="321" t="e">
        <f aca="false">IF('graph (2)'!$E$2=0,20,IF(AND(B796&lt;'graph (2)'!$E$10+'graph (2)'!$E$32,B796&gt;'graph (2)'!$E$10-'graph (2)'!$E$32),0.25,NA()))</f>
        <v>#REF!</v>
      </c>
      <c r="K796" s="806" t="e">
        <f aca="false">IF('graph (2)'!$E$20=0,0,IF('graph (2)'!$E$2=0,20,IF(AND(B796&lt;'graph (2)'!$E$20+'graph (2)'!$E$32,B796&gt;'graph (2)'!$E$20-'graph (2)'!$E$32),0.25,0)))</f>
        <v>#REF!</v>
      </c>
      <c r="L796" s="806" t="e">
        <f aca="false">IF('graph (2)'!$E$22=0,0,IF('graph (2)'!$E$2=0,20,IF(AND(B796&gt;'graph (2)'!$E$22-'graph (2)'!$E$32,B796&lt;'graph (2)'!$E$22+'graph (2)'!$E$32),0.25,0)))</f>
        <v>#REF!</v>
      </c>
    </row>
    <row r="797" customFormat="false" ht="12.75" hidden="false" customHeight="false" outlineLevel="0" collapsed="false">
      <c r="B797" s="735" t="e">
        <f aca="false">IF('graph (2)'!$E$2=0,"",B796+'graph (2)'!$E$32)</f>
        <v>#REF!</v>
      </c>
      <c r="C797" s="805" t="e">
        <f aca="false">IF('graph (2)'!$E$2=0,20,IF(SUM(K797+L797=0),NA(),0.25))</f>
        <v>#REF!</v>
      </c>
      <c r="D797" s="321" t="e">
        <f aca="false">IF('graph (2)'!$E$2=0,20,IF(AND(B797&lt;'graph (2)'!$E$10+'graph (2)'!$E$32,B797&gt;'graph (2)'!$E$10-'graph (2)'!$E$32),0.25,NA()))</f>
        <v>#REF!</v>
      </c>
      <c r="K797" s="806" t="e">
        <f aca="false">IF('graph (2)'!$E$20=0,0,IF('graph (2)'!$E$2=0,20,IF(AND(B797&lt;'graph (2)'!$E$20+'graph (2)'!$E$32,B797&gt;'graph (2)'!$E$20-'graph (2)'!$E$32),0.25,0)))</f>
        <v>#REF!</v>
      </c>
      <c r="L797" s="806" t="e">
        <f aca="false">IF('graph (2)'!$E$22=0,0,IF('graph (2)'!$E$2=0,20,IF(AND(B797&gt;'graph (2)'!$E$22-'graph (2)'!$E$32,B797&lt;'graph (2)'!$E$22+'graph (2)'!$E$32),0.25,0)))</f>
        <v>#REF!</v>
      </c>
    </row>
    <row r="798" customFormat="false" ht="12.75" hidden="false" customHeight="false" outlineLevel="0" collapsed="false">
      <c r="B798" s="735" t="e">
        <f aca="false">IF('graph (2)'!$E$2=0,"",B797+'graph (2)'!$E$32)</f>
        <v>#REF!</v>
      </c>
      <c r="C798" s="805" t="e">
        <f aca="false">IF('graph (2)'!$E$2=0,20,IF(SUM(K798+L798=0),NA(),0.25))</f>
        <v>#REF!</v>
      </c>
      <c r="D798" s="321" t="e">
        <f aca="false">IF('graph (2)'!$E$2=0,20,IF(AND(B798&lt;'graph (2)'!$E$10+'graph (2)'!$E$32,B798&gt;'graph (2)'!$E$10-'graph (2)'!$E$32),0.25,NA()))</f>
        <v>#REF!</v>
      </c>
      <c r="K798" s="806" t="e">
        <f aca="false">IF('graph (2)'!$E$20=0,0,IF('graph (2)'!$E$2=0,20,IF(AND(B798&lt;'graph (2)'!$E$20+'graph (2)'!$E$32,B798&gt;'graph (2)'!$E$20-'graph (2)'!$E$32),0.25,0)))</f>
        <v>#REF!</v>
      </c>
      <c r="L798" s="806" t="e">
        <f aca="false">IF('graph (2)'!$E$22=0,0,IF('graph (2)'!$E$2=0,20,IF(AND(B798&gt;'graph (2)'!$E$22-'graph (2)'!$E$32,B798&lt;'graph (2)'!$E$22+'graph (2)'!$E$32),0.25,0)))</f>
        <v>#REF!</v>
      </c>
    </row>
    <row r="799" customFormat="false" ht="12.75" hidden="false" customHeight="false" outlineLevel="0" collapsed="false">
      <c r="B799" s="735" t="e">
        <f aca="false">IF('graph (2)'!$E$2=0,"",B798+'graph (2)'!$E$32)</f>
        <v>#REF!</v>
      </c>
      <c r="C799" s="805" t="e">
        <f aca="false">IF('graph (2)'!$E$2=0,20,IF(SUM(K799+L799=0),NA(),0.25))</f>
        <v>#REF!</v>
      </c>
      <c r="D799" s="321" t="e">
        <f aca="false">IF('graph (2)'!$E$2=0,20,IF(AND(B799&lt;'graph (2)'!$E$10+'graph (2)'!$E$32,B799&gt;'graph (2)'!$E$10-'graph (2)'!$E$32),0.25,NA()))</f>
        <v>#REF!</v>
      </c>
      <c r="K799" s="806" t="e">
        <f aca="false">IF('graph (2)'!$E$20=0,0,IF('graph (2)'!$E$2=0,20,IF(AND(B799&lt;'graph (2)'!$E$20+'graph (2)'!$E$32,B799&gt;'graph (2)'!$E$20-'graph (2)'!$E$32),0.25,0)))</f>
        <v>#REF!</v>
      </c>
      <c r="L799" s="806" t="e">
        <f aca="false">IF('graph (2)'!$E$22=0,0,IF('graph (2)'!$E$2=0,20,IF(AND(B799&gt;'graph (2)'!$E$22-'graph (2)'!$E$32,B799&lt;'graph (2)'!$E$22+'graph (2)'!$E$32),0.25,0)))</f>
        <v>#REF!</v>
      </c>
    </row>
    <row r="800" customFormat="false" ht="12.75" hidden="false" customHeight="false" outlineLevel="0" collapsed="false">
      <c r="B800" s="735" t="e">
        <f aca="false">IF('graph (2)'!$E$2=0,"",B799+'graph (2)'!$E$32)</f>
        <v>#REF!</v>
      </c>
      <c r="C800" s="805" t="e">
        <f aca="false">IF('graph (2)'!$E$2=0,20,IF(SUM(K800+L800=0),NA(),0.25))</f>
        <v>#REF!</v>
      </c>
      <c r="D800" s="321" t="e">
        <f aca="false">IF('graph (2)'!$E$2=0,20,IF(AND(B800&lt;'graph (2)'!$E$10+'graph (2)'!$E$32,B800&gt;'graph (2)'!$E$10-'graph (2)'!$E$32),0.25,NA()))</f>
        <v>#REF!</v>
      </c>
      <c r="K800" s="806" t="e">
        <f aca="false">IF('graph (2)'!$E$20=0,0,IF('graph (2)'!$E$2=0,20,IF(AND(B800&lt;'graph (2)'!$E$20+'graph (2)'!$E$32,B800&gt;'graph (2)'!$E$20-'graph (2)'!$E$32),0.25,0)))</f>
        <v>#REF!</v>
      </c>
      <c r="L800" s="806" t="e">
        <f aca="false">IF('graph (2)'!$E$22=0,0,IF('graph (2)'!$E$2=0,20,IF(AND(B800&gt;'graph (2)'!$E$22-'graph (2)'!$E$32,B800&lt;'graph (2)'!$E$22+'graph (2)'!$E$32),0.25,0)))</f>
        <v>#REF!</v>
      </c>
    </row>
    <row r="801" customFormat="false" ht="12.75" hidden="false" customHeight="false" outlineLevel="0" collapsed="false">
      <c r="B801" s="735" t="e">
        <f aca="false">IF('graph (2)'!$E$2=0,"",B800+'graph (2)'!$E$32)</f>
        <v>#REF!</v>
      </c>
      <c r="C801" s="805" t="e">
        <f aca="false">IF('graph (2)'!$E$2=0,20,IF(SUM(K801+L801=0),NA(),0.25))</f>
        <v>#REF!</v>
      </c>
      <c r="D801" s="321" t="e">
        <f aca="false">IF('graph (2)'!$E$2=0,20,IF(AND(B801&lt;'graph (2)'!$E$10+'graph (2)'!$E$32,B801&gt;'graph (2)'!$E$10-'graph (2)'!$E$32),0.25,NA()))</f>
        <v>#REF!</v>
      </c>
      <c r="K801" s="806" t="e">
        <f aca="false">IF('graph (2)'!$E$20=0,0,IF('graph (2)'!$E$2=0,20,IF(AND(B801&lt;'graph (2)'!$E$20+'graph (2)'!$E$32,B801&gt;'graph (2)'!$E$20-'graph (2)'!$E$32),0.25,0)))</f>
        <v>#REF!</v>
      </c>
      <c r="L801" s="806" t="e">
        <f aca="false">IF('graph (2)'!$E$22=0,0,IF('graph (2)'!$E$2=0,20,IF(AND(B801&gt;'graph (2)'!$E$22-'graph (2)'!$E$32,B801&lt;'graph (2)'!$E$22+'graph (2)'!$E$32),0.25,0)))</f>
        <v>#REF!</v>
      </c>
    </row>
    <row r="802" customFormat="false" ht="12.75" hidden="false" customHeight="false" outlineLevel="0" collapsed="false">
      <c r="B802" s="735" t="e">
        <f aca="false">IF('graph (2)'!$E$2=0,"",B801+'graph (2)'!$E$32)</f>
        <v>#REF!</v>
      </c>
      <c r="C802" s="805" t="e">
        <f aca="false">IF('graph (2)'!$E$2=0,20,IF(SUM(K802+L802=0),NA(),0.25))</f>
        <v>#REF!</v>
      </c>
      <c r="D802" s="321" t="e">
        <f aca="false">IF('graph (2)'!$E$2=0,20,IF(AND(B802&lt;'graph (2)'!$E$10+'graph (2)'!$E$32,B802&gt;'graph (2)'!$E$10-'graph (2)'!$E$32),0.25,NA()))</f>
        <v>#REF!</v>
      </c>
      <c r="K802" s="806" t="e">
        <f aca="false">IF('graph (2)'!$E$20=0,0,IF('graph (2)'!$E$2=0,20,IF(AND(B802&lt;'graph (2)'!$E$20+'graph (2)'!$E$32,B802&gt;'graph (2)'!$E$20-'graph (2)'!$E$32),0.25,0)))</f>
        <v>#REF!</v>
      </c>
      <c r="L802" s="806" t="e">
        <f aca="false">IF('graph (2)'!$E$22=0,0,IF('graph (2)'!$E$2=0,20,IF(AND(B802&gt;'graph (2)'!$E$22-'graph (2)'!$E$32,B802&lt;'graph (2)'!$E$22+'graph (2)'!$E$32),0.25,0)))</f>
        <v>#REF!</v>
      </c>
    </row>
    <row r="803" customFormat="false" ht="12.75" hidden="false" customHeight="false" outlineLevel="0" collapsed="false">
      <c r="B803" s="735" t="e">
        <f aca="false">IF('graph (2)'!$E$2=0,"",B802+'graph (2)'!$E$32)</f>
        <v>#REF!</v>
      </c>
      <c r="C803" s="805" t="e">
        <f aca="false">IF('graph (2)'!$E$2=0,20,IF(SUM(K803+L803=0),NA(),0.25))</f>
        <v>#REF!</v>
      </c>
      <c r="D803" s="321" t="e">
        <f aca="false">IF('graph (2)'!$E$2=0,20,IF(AND(B803&lt;'graph (2)'!$E$10+'graph (2)'!$E$32,B803&gt;'graph (2)'!$E$10-'graph (2)'!$E$32),0.25,NA()))</f>
        <v>#REF!</v>
      </c>
      <c r="K803" s="806" t="e">
        <f aca="false">IF('graph (2)'!$E$20=0,0,IF('graph (2)'!$E$2=0,20,IF(AND(B803&lt;'graph (2)'!$E$20+'graph (2)'!$E$32,B803&gt;'graph (2)'!$E$20-'graph (2)'!$E$32),0.25,0)))</f>
        <v>#REF!</v>
      </c>
      <c r="L803" s="806" t="e">
        <f aca="false">IF('graph (2)'!$E$22=0,0,IF('graph (2)'!$E$2=0,20,IF(AND(B803&gt;'graph (2)'!$E$22-'graph (2)'!$E$32,B803&lt;'graph (2)'!$E$22+'graph (2)'!$E$32),0.25,0)))</f>
        <v>#REF!</v>
      </c>
    </row>
    <row r="804" customFormat="false" ht="12.75" hidden="false" customHeight="false" outlineLevel="0" collapsed="false">
      <c r="B804" s="735" t="e">
        <f aca="false">IF('graph (2)'!$E$2=0,"",B803+'graph (2)'!$E$32)</f>
        <v>#REF!</v>
      </c>
      <c r="C804" s="805" t="e">
        <f aca="false">IF('graph (2)'!$E$2=0,20,IF(SUM(K804+L804=0),NA(),0.25))</f>
        <v>#REF!</v>
      </c>
      <c r="D804" s="321" t="e">
        <f aca="false">IF('graph (2)'!$E$2=0,20,IF(AND(B804&lt;'graph (2)'!$E$10+'graph (2)'!$E$32,B804&gt;'graph (2)'!$E$10-'graph (2)'!$E$32),0.25,NA()))</f>
        <v>#REF!</v>
      </c>
      <c r="K804" s="806" t="e">
        <f aca="false">IF('graph (2)'!$E$20=0,0,IF('graph (2)'!$E$2=0,20,IF(AND(B804&lt;'graph (2)'!$E$20+'graph (2)'!$E$32,B804&gt;'graph (2)'!$E$20-'graph (2)'!$E$32),0.25,0)))</f>
        <v>#REF!</v>
      </c>
      <c r="L804" s="806" t="e">
        <f aca="false">IF('graph (2)'!$E$22=0,0,IF('graph (2)'!$E$2=0,20,IF(AND(B804&gt;'graph (2)'!$E$22-'graph (2)'!$E$32,B804&lt;'graph (2)'!$E$22+'graph (2)'!$E$32),0.25,0)))</f>
        <v>#REF!</v>
      </c>
    </row>
    <row r="805" customFormat="false" ht="12.75" hidden="false" customHeight="false" outlineLevel="0" collapsed="false">
      <c r="B805" s="735" t="e">
        <f aca="false">IF('graph (2)'!$E$2=0,"",B804+'graph (2)'!$E$32)</f>
        <v>#REF!</v>
      </c>
      <c r="C805" s="805" t="e">
        <f aca="false">IF('graph (2)'!$E$2=0,20,IF(SUM(K805+L805=0),NA(),0.25))</f>
        <v>#REF!</v>
      </c>
      <c r="D805" s="321" t="e">
        <f aca="false">IF('graph (2)'!$E$2=0,20,IF(AND(B805&lt;'graph (2)'!$E$10+'graph (2)'!$E$32,B805&gt;'graph (2)'!$E$10-'graph (2)'!$E$32),0.25,NA()))</f>
        <v>#REF!</v>
      </c>
      <c r="K805" s="806" t="e">
        <f aca="false">IF('graph (2)'!$E$20=0,0,IF('graph (2)'!$E$2=0,20,IF(AND(B805&lt;'graph (2)'!$E$20+'graph (2)'!$E$32,B805&gt;'graph (2)'!$E$20-'graph (2)'!$E$32),0.25,0)))</f>
        <v>#REF!</v>
      </c>
      <c r="L805" s="806" t="e">
        <f aca="false">IF('graph (2)'!$E$22=0,0,IF('graph (2)'!$E$2=0,20,IF(AND(B805&gt;'graph (2)'!$E$22-'graph (2)'!$E$32,B805&lt;'graph (2)'!$E$22+'graph (2)'!$E$32),0.25,0)))</f>
        <v>#REF!</v>
      </c>
    </row>
    <row r="806" customFormat="false" ht="12.75" hidden="false" customHeight="false" outlineLevel="0" collapsed="false">
      <c r="B806" s="735" t="e">
        <f aca="false">IF('graph (2)'!$E$2=0,"",B805+'graph (2)'!$E$32)</f>
        <v>#REF!</v>
      </c>
      <c r="C806" s="805" t="e">
        <f aca="false">IF('graph (2)'!$E$2=0,20,IF(SUM(K806+L806=0),NA(),0.25))</f>
        <v>#REF!</v>
      </c>
      <c r="D806" s="321" t="e">
        <f aca="false">IF('graph (2)'!$E$2=0,20,IF(AND(B806&lt;'graph (2)'!$E$10+'graph (2)'!$E$32,B806&gt;'graph (2)'!$E$10-'graph (2)'!$E$32),0.25,NA()))</f>
        <v>#REF!</v>
      </c>
      <c r="K806" s="806" t="e">
        <f aca="false">IF('graph (2)'!$E$20=0,0,IF('graph (2)'!$E$2=0,20,IF(AND(B806&lt;'graph (2)'!$E$20+'graph (2)'!$E$32,B806&gt;'graph (2)'!$E$20-'graph (2)'!$E$32),0.25,0)))</f>
        <v>#REF!</v>
      </c>
      <c r="L806" s="806" t="e">
        <f aca="false">IF('graph (2)'!$E$22=0,0,IF('graph (2)'!$E$2=0,20,IF(AND(B806&gt;'graph (2)'!$E$22-'graph (2)'!$E$32,B806&lt;'graph (2)'!$E$22+'graph (2)'!$E$32),0.25,0)))</f>
        <v>#REF!</v>
      </c>
    </row>
    <row r="807" customFormat="false" ht="12.75" hidden="false" customHeight="false" outlineLevel="0" collapsed="false">
      <c r="B807" s="735" t="e">
        <f aca="false">IF('graph (2)'!$E$2=0,"",B806+'graph (2)'!$E$32)</f>
        <v>#REF!</v>
      </c>
      <c r="C807" s="805" t="e">
        <f aca="false">IF('graph (2)'!$E$2=0,20,IF(SUM(K807+L807=0),NA(),0.25))</f>
        <v>#REF!</v>
      </c>
      <c r="D807" s="321" t="e">
        <f aca="false">IF('graph (2)'!$E$2=0,20,IF(AND(B807&lt;'graph (2)'!$E$10+'graph (2)'!$E$32,B807&gt;'graph (2)'!$E$10-'graph (2)'!$E$32),0.25,NA()))</f>
        <v>#REF!</v>
      </c>
      <c r="K807" s="806" t="e">
        <f aca="false">IF('graph (2)'!$E$20=0,0,IF('graph (2)'!$E$2=0,20,IF(AND(B807&lt;'graph (2)'!$E$20+'graph (2)'!$E$32,B807&gt;'graph (2)'!$E$20-'graph (2)'!$E$32),0.25,0)))</f>
        <v>#REF!</v>
      </c>
      <c r="L807" s="806" t="e">
        <f aca="false">IF('graph (2)'!$E$22=0,0,IF('graph (2)'!$E$2=0,20,IF(AND(B807&gt;'graph (2)'!$E$22-'graph (2)'!$E$32,B807&lt;'graph (2)'!$E$22+'graph (2)'!$E$32),0.25,0)))</f>
        <v>#REF!</v>
      </c>
    </row>
    <row r="808" customFormat="false" ht="12.75" hidden="false" customHeight="false" outlineLevel="0" collapsed="false">
      <c r="B808" s="735" t="e">
        <f aca="false">IF('graph (2)'!$E$2=0,"",B807+'graph (2)'!$E$32)</f>
        <v>#REF!</v>
      </c>
      <c r="C808" s="805" t="e">
        <f aca="false">IF('graph (2)'!$E$2=0,20,IF(SUM(K808+L808=0),NA(),0.25))</f>
        <v>#REF!</v>
      </c>
      <c r="D808" s="321" t="e">
        <f aca="false">IF('graph (2)'!$E$2=0,20,IF(AND(B808&lt;'graph (2)'!$E$10+'graph (2)'!$E$32,B808&gt;'graph (2)'!$E$10-'graph (2)'!$E$32),0.25,NA()))</f>
        <v>#REF!</v>
      </c>
      <c r="K808" s="806" t="e">
        <f aca="false">IF('graph (2)'!$E$20=0,0,IF('graph (2)'!$E$2=0,20,IF(AND(B808&lt;'graph (2)'!$E$20+'graph (2)'!$E$32,B808&gt;'graph (2)'!$E$20-'graph (2)'!$E$32),0.25,0)))</f>
        <v>#REF!</v>
      </c>
      <c r="L808" s="806" t="e">
        <f aca="false">IF('graph (2)'!$E$22=0,0,IF('graph (2)'!$E$2=0,20,IF(AND(B808&gt;'graph (2)'!$E$22-'graph (2)'!$E$32,B808&lt;'graph (2)'!$E$22+'graph (2)'!$E$32),0.25,0)))</f>
        <v>#REF!</v>
      </c>
    </row>
    <row r="809" customFormat="false" ht="12.75" hidden="false" customHeight="false" outlineLevel="0" collapsed="false">
      <c r="B809" s="735" t="e">
        <f aca="false">IF('graph (2)'!$E$2=0,"",B808+'graph (2)'!$E$32)</f>
        <v>#REF!</v>
      </c>
      <c r="C809" s="805" t="e">
        <f aca="false">IF('graph (2)'!$E$2=0,20,IF(SUM(K809+L809=0),NA(),0.25))</f>
        <v>#REF!</v>
      </c>
      <c r="D809" s="321" t="e">
        <f aca="false">IF('graph (2)'!$E$2=0,20,IF(AND(B809&lt;'graph (2)'!$E$10+'graph (2)'!$E$32,B809&gt;'graph (2)'!$E$10-'graph (2)'!$E$32),0.25,NA()))</f>
        <v>#REF!</v>
      </c>
      <c r="K809" s="806" t="e">
        <f aca="false">IF('graph (2)'!$E$20=0,0,IF('graph (2)'!$E$2=0,20,IF(AND(B809&lt;'graph (2)'!$E$20+'graph (2)'!$E$32,B809&gt;'graph (2)'!$E$20-'graph (2)'!$E$32),0.25,0)))</f>
        <v>#REF!</v>
      </c>
      <c r="L809" s="806" t="e">
        <f aca="false">IF('graph (2)'!$E$22=0,0,IF('graph (2)'!$E$2=0,20,IF(AND(B809&gt;'graph (2)'!$E$22-'graph (2)'!$E$32,B809&lt;'graph (2)'!$E$22+'graph (2)'!$E$32),0.25,0)))</f>
        <v>#REF!</v>
      </c>
    </row>
    <row r="810" customFormat="false" ht="12.75" hidden="false" customHeight="false" outlineLevel="0" collapsed="false">
      <c r="B810" s="735" t="e">
        <f aca="false">IF('graph (2)'!$E$2=0,"",B809+'graph (2)'!$E$32)</f>
        <v>#REF!</v>
      </c>
      <c r="C810" s="805" t="e">
        <f aca="false">IF('graph (2)'!$E$2=0,20,IF(SUM(K810+L810=0),NA(),0.25))</f>
        <v>#REF!</v>
      </c>
      <c r="D810" s="321" t="e">
        <f aca="false">IF('graph (2)'!$E$2=0,20,IF(AND(B810&lt;'graph (2)'!$E$10+'graph (2)'!$E$32,B810&gt;'graph (2)'!$E$10-'graph (2)'!$E$32),0.25,NA()))</f>
        <v>#REF!</v>
      </c>
      <c r="K810" s="806" t="e">
        <f aca="false">IF('graph (2)'!$E$20=0,0,IF('graph (2)'!$E$2=0,20,IF(AND(B810&lt;'graph (2)'!$E$20+'graph (2)'!$E$32,B810&gt;'graph (2)'!$E$20-'graph (2)'!$E$32),0.25,0)))</f>
        <v>#REF!</v>
      </c>
      <c r="L810" s="806" t="e">
        <f aca="false">IF('graph (2)'!$E$22=0,0,IF('graph (2)'!$E$2=0,20,IF(AND(B810&gt;'graph (2)'!$E$22-'graph (2)'!$E$32,B810&lt;'graph (2)'!$E$22+'graph (2)'!$E$32),0.25,0)))</f>
        <v>#REF!</v>
      </c>
    </row>
    <row r="811" customFormat="false" ht="12.75" hidden="false" customHeight="false" outlineLevel="0" collapsed="false">
      <c r="B811" s="735" t="e">
        <f aca="false">IF('graph (2)'!$E$2=0,"",B810+'graph (2)'!$E$32)</f>
        <v>#REF!</v>
      </c>
      <c r="C811" s="805" t="e">
        <f aca="false">IF('graph (2)'!$E$2=0,20,IF(SUM(K811+L811=0),NA(),0.25))</f>
        <v>#REF!</v>
      </c>
      <c r="D811" s="321" t="e">
        <f aca="false">IF('graph (2)'!$E$2=0,20,IF(AND(B811&lt;'graph (2)'!$E$10+'graph (2)'!$E$32,B811&gt;'graph (2)'!$E$10-'graph (2)'!$E$32),0.25,NA()))</f>
        <v>#REF!</v>
      </c>
      <c r="K811" s="806" t="e">
        <f aca="false">IF('graph (2)'!$E$20=0,0,IF('graph (2)'!$E$2=0,20,IF(AND(B811&lt;'graph (2)'!$E$20+'graph (2)'!$E$32,B811&gt;'graph (2)'!$E$20-'graph (2)'!$E$32),0.25,0)))</f>
        <v>#REF!</v>
      </c>
      <c r="L811" s="806" t="e">
        <f aca="false">IF('graph (2)'!$E$22=0,0,IF('graph (2)'!$E$2=0,20,IF(AND(B811&gt;'graph (2)'!$E$22-'graph (2)'!$E$32,B811&lt;'graph (2)'!$E$22+'graph (2)'!$E$32),0.25,0)))</f>
        <v>#REF!</v>
      </c>
    </row>
    <row r="812" customFormat="false" ht="12.75" hidden="false" customHeight="false" outlineLevel="0" collapsed="false">
      <c r="B812" s="735" t="e">
        <f aca="false">IF('graph (2)'!$E$2=0,"",B811+'graph (2)'!$E$32)</f>
        <v>#REF!</v>
      </c>
      <c r="C812" s="805" t="e">
        <f aca="false">IF('graph (2)'!$E$2=0,20,IF(SUM(K812+L812=0),NA(),0.25))</f>
        <v>#REF!</v>
      </c>
      <c r="D812" s="321" t="e">
        <f aca="false">IF('graph (2)'!$E$2=0,20,IF(AND(B812&lt;'graph (2)'!$E$10+'graph (2)'!$E$32,B812&gt;'graph (2)'!$E$10-'graph (2)'!$E$32),0.25,NA()))</f>
        <v>#REF!</v>
      </c>
      <c r="K812" s="806" t="e">
        <f aca="false">IF('graph (2)'!$E$20=0,0,IF('graph (2)'!$E$2=0,20,IF(AND(B812&lt;'graph (2)'!$E$20+'graph (2)'!$E$32,B812&gt;'graph (2)'!$E$20-'graph (2)'!$E$32),0.25,0)))</f>
        <v>#REF!</v>
      </c>
      <c r="L812" s="806" t="e">
        <f aca="false">IF('graph (2)'!$E$22=0,0,IF('graph (2)'!$E$2=0,20,IF(AND(B812&gt;'graph (2)'!$E$22-'graph (2)'!$E$32,B812&lt;'graph (2)'!$E$22+'graph (2)'!$E$32),0.25,0)))</f>
        <v>#REF!</v>
      </c>
    </row>
    <row r="813" customFormat="false" ht="12.75" hidden="false" customHeight="false" outlineLevel="0" collapsed="false">
      <c r="B813" s="735" t="e">
        <f aca="false">IF('graph (2)'!$E$2=0,"",B812+'graph (2)'!$E$32)</f>
        <v>#REF!</v>
      </c>
      <c r="C813" s="805" t="e">
        <f aca="false">IF('graph (2)'!$E$2=0,20,IF(SUM(K813+L813=0),NA(),0.25))</f>
        <v>#REF!</v>
      </c>
      <c r="D813" s="321" t="e">
        <f aca="false">IF('graph (2)'!$E$2=0,20,IF(AND(B813&lt;'graph (2)'!$E$10+'graph (2)'!$E$32,B813&gt;'graph (2)'!$E$10-'graph (2)'!$E$32),0.25,NA()))</f>
        <v>#REF!</v>
      </c>
      <c r="K813" s="806" t="e">
        <f aca="false">IF('graph (2)'!$E$20=0,0,IF('graph (2)'!$E$2=0,20,IF(AND(B813&lt;'graph (2)'!$E$20+'graph (2)'!$E$32,B813&gt;'graph (2)'!$E$20-'graph (2)'!$E$32),0.25,0)))</f>
        <v>#REF!</v>
      </c>
      <c r="L813" s="806" t="e">
        <f aca="false">IF('graph (2)'!$E$22=0,0,IF('graph (2)'!$E$2=0,20,IF(AND(B813&gt;'graph (2)'!$E$22-'graph (2)'!$E$32,B813&lt;'graph (2)'!$E$22+'graph (2)'!$E$32),0.25,0)))</f>
        <v>#REF!</v>
      </c>
    </row>
    <row r="814" customFormat="false" ht="12.75" hidden="false" customHeight="false" outlineLevel="0" collapsed="false">
      <c r="B814" s="735" t="e">
        <f aca="false">IF('graph (2)'!$E$2=0,"",B813+'graph (2)'!$E$32)</f>
        <v>#REF!</v>
      </c>
      <c r="C814" s="805" t="e">
        <f aca="false">IF('graph (2)'!$E$2=0,20,IF(SUM(K814+L814=0),NA(),0.25))</f>
        <v>#REF!</v>
      </c>
      <c r="D814" s="321" t="e">
        <f aca="false">IF('graph (2)'!$E$2=0,20,IF(AND(B814&lt;'graph (2)'!$E$10+'graph (2)'!$E$32,B814&gt;'graph (2)'!$E$10-'graph (2)'!$E$32),0.25,NA()))</f>
        <v>#REF!</v>
      </c>
      <c r="K814" s="806" t="e">
        <f aca="false">IF('graph (2)'!$E$20=0,0,IF('graph (2)'!$E$2=0,20,IF(AND(B814&lt;'graph (2)'!$E$20+'graph (2)'!$E$32,B814&gt;'graph (2)'!$E$20-'graph (2)'!$E$32),0.25,0)))</f>
        <v>#REF!</v>
      </c>
      <c r="L814" s="806" t="e">
        <f aca="false">IF('graph (2)'!$E$22=0,0,IF('graph (2)'!$E$2=0,20,IF(AND(B814&gt;'graph (2)'!$E$22-'graph (2)'!$E$32,B814&lt;'graph (2)'!$E$22+'graph (2)'!$E$32),0.25,0)))</f>
        <v>#REF!</v>
      </c>
    </row>
    <row r="815" customFormat="false" ht="12.75" hidden="false" customHeight="false" outlineLevel="0" collapsed="false">
      <c r="B815" s="735" t="e">
        <f aca="false">IF('graph (2)'!$E$2=0,"",B814+'graph (2)'!$E$32)</f>
        <v>#REF!</v>
      </c>
      <c r="C815" s="805" t="e">
        <f aca="false">IF('graph (2)'!$E$2=0,20,IF(SUM(K815+L815=0),NA(),0.25))</f>
        <v>#REF!</v>
      </c>
      <c r="D815" s="321" t="e">
        <f aca="false">IF('graph (2)'!$E$2=0,20,IF(AND(B815&lt;'graph (2)'!$E$10+'graph (2)'!$E$32,B815&gt;'graph (2)'!$E$10-'graph (2)'!$E$32),0.25,NA()))</f>
        <v>#REF!</v>
      </c>
      <c r="K815" s="806" t="e">
        <f aca="false">IF('graph (2)'!$E$20=0,0,IF('graph (2)'!$E$2=0,20,IF(AND(B815&lt;'graph (2)'!$E$20+'graph (2)'!$E$32,B815&gt;'graph (2)'!$E$20-'graph (2)'!$E$32),0.25,0)))</f>
        <v>#REF!</v>
      </c>
      <c r="L815" s="806" t="e">
        <f aca="false">IF('graph (2)'!$E$22=0,0,IF('graph (2)'!$E$2=0,20,IF(AND(B815&gt;'graph (2)'!$E$22-'graph (2)'!$E$32,B815&lt;'graph (2)'!$E$22+'graph (2)'!$E$32),0.25,0)))</f>
        <v>#REF!</v>
      </c>
    </row>
    <row r="816" customFormat="false" ht="12.75" hidden="false" customHeight="false" outlineLevel="0" collapsed="false">
      <c r="B816" s="735" t="e">
        <f aca="false">IF('graph (2)'!$E$2=0,"",B815+'graph (2)'!$E$32)</f>
        <v>#REF!</v>
      </c>
      <c r="C816" s="805" t="e">
        <f aca="false">IF('graph (2)'!$E$2=0,20,IF(SUM(K816+L816=0),NA(),0.25))</f>
        <v>#REF!</v>
      </c>
      <c r="D816" s="321" t="e">
        <f aca="false">IF('graph (2)'!$E$2=0,20,IF(AND(B816&lt;'graph (2)'!$E$10+'graph (2)'!$E$32,B816&gt;'graph (2)'!$E$10-'graph (2)'!$E$32),0.25,NA()))</f>
        <v>#REF!</v>
      </c>
      <c r="K816" s="806" t="e">
        <f aca="false">IF('graph (2)'!$E$20=0,0,IF('graph (2)'!$E$2=0,20,IF(AND(B816&lt;'graph (2)'!$E$20+'graph (2)'!$E$32,B816&gt;'graph (2)'!$E$20-'graph (2)'!$E$32),0.25,0)))</f>
        <v>#REF!</v>
      </c>
      <c r="L816" s="806" t="e">
        <f aca="false">IF('graph (2)'!$E$22=0,0,IF('graph (2)'!$E$2=0,20,IF(AND(B816&gt;'graph (2)'!$E$22-'graph (2)'!$E$32,B816&lt;'graph (2)'!$E$22+'graph (2)'!$E$32),0.25,0)))</f>
        <v>#REF!</v>
      </c>
    </row>
    <row r="817" customFormat="false" ht="12.75" hidden="false" customHeight="false" outlineLevel="0" collapsed="false">
      <c r="B817" s="735" t="e">
        <f aca="false">IF('graph (2)'!$E$2=0,"",B816+'graph (2)'!$E$32)</f>
        <v>#REF!</v>
      </c>
      <c r="C817" s="805" t="e">
        <f aca="false">IF('graph (2)'!$E$2=0,20,IF(SUM(K817+L817=0),NA(),0.25))</f>
        <v>#REF!</v>
      </c>
      <c r="D817" s="321" t="e">
        <f aca="false">IF('graph (2)'!$E$2=0,20,IF(AND(B817&lt;'graph (2)'!$E$10+'graph (2)'!$E$32,B817&gt;'graph (2)'!$E$10-'graph (2)'!$E$32),0.25,NA()))</f>
        <v>#REF!</v>
      </c>
      <c r="K817" s="806" t="e">
        <f aca="false">IF('graph (2)'!$E$20=0,0,IF('graph (2)'!$E$2=0,20,IF(AND(B817&lt;'graph (2)'!$E$20+'graph (2)'!$E$32,B817&gt;'graph (2)'!$E$20-'graph (2)'!$E$32),0.25,0)))</f>
        <v>#REF!</v>
      </c>
      <c r="L817" s="806" t="e">
        <f aca="false">IF('graph (2)'!$E$22=0,0,IF('graph (2)'!$E$2=0,20,IF(AND(B817&gt;'graph (2)'!$E$22-'graph (2)'!$E$32,B817&lt;'graph (2)'!$E$22+'graph (2)'!$E$32),0.25,0)))</f>
        <v>#REF!</v>
      </c>
    </row>
    <row r="818" customFormat="false" ht="12.75" hidden="false" customHeight="false" outlineLevel="0" collapsed="false">
      <c r="B818" s="735" t="e">
        <f aca="false">IF('graph (2)'!$E$2=0,"",B817+'graph (2)'!$E$32)</f>
        <v>#REF!</v>
      </c>
      <c r="C818" s="805" t="e">
        <f aca="false">IF('graph (2)'!$E$2=0,20,IF(SUM(K818+L818=0),NA(),0.25))</f>
        <v>#REF!</v>
      </c>
      <c r="D818" s="321" t="e">
        <f aca="false">IF('graph (2)'!$E$2=0,20,IF(AND(B818&lt;'graph (2)'!$E$10+'graph (2)'!$E$32,B818&gt;'graph (2)'!$E$10-'graph (2)'!$E$32),0.25,NA()))</f>
        <v>#REF!</v>
      </c>
      <c r="K818" s="806" t="e">
        <f aca="false">IF('graph (2)'!$E$20=0,0,IF('graph (2)'!$E$2=0,20,IF(AND(B818&lt;'graph (2)'!$E$20+'graph (2)'!$E$32,B818&gt;'graph (2)'!$E$20-'graph (2)'!$E$32),0.25,0)))</f>
        <v>#REF!</v>
      </c>
      <c r="L818" s="806" t="e">
        <f aca="false">IF('graph (2)'!$E$22=0,0,IF('graph (2)'!$E$2=0,20,IF(AND(B818&gt;'graph (2)'!$E$22-'graph (2)'!$E$32,B818&lt;'graph (2)'!$E$22+'graph (2)'!$E$32),0.25,0)))</f>
        <v>#REF!</v>
      </c>
    </row>
    <row r="819" customFormat="false" ht="12.75" hidden="false" customHeight="false" outlineLevel="0" collapsed="false">
      <c r="B819" s="735" t="e">
        <f aca="false">IF('graph (2)'!$E$2=0,"",B818+'graph (2)'!$E$32)</f>
        <v>#REF!</v>
      </c>
      <c r="C819" s="805" t="e">
        <f aca="false">IF('graph (2)'!$E$2=0,20,IF(SUM(K819+L819=0),NA(),0.25))</f>
        <v>#REF!</v>
      </c>
      <c r="D819" s="321" t="e">
        <f aca="false">IF('graph (2)'!$E$2=0,20,IF(AND(B819&lt;'graph (2)'!$E$10+'graph (2)'!$E$32,B819&gt;'graph (2)'!$E$10-'graph (2)'!$E$32),0.25,NA()))</f>
        <v>#REF!</v>
      </c>
      <c r="K819" s="806" t="e">
        <f aca="false">IF('graph (2)'!$E$20=0,0,IF('graph (2)'!$E$2=0,20,IF(AND(B819&lt;'graph (2)'!$E$20+'graph (2)'!$E$32,B819&gt;'graph (2)'!$E$20-'graph (2)'!$E$32),0.25,0)))</f>
        <v>#REF!</v>
      </c>
      <c r="L819" s="806" t="e">
        <f aca="false">IF('graph (2)'!$E$22=0,0,IF('graph (2)'!$E$2=0,20,IF(AND(B819&gt;'graph (2)'!$E$22-'graph (2)'!$E$32,B819&lt;'graph (2)'!$E$22+'graph (2)'!$E$32),0.25,0)))</f>
        <v>#REF!</v>
      </c>
    </row>
    <row r="820" customFormat="false" ht="12.75" hidden="false" customHeight="false" outlineLevel="0" collapsed="false">
      <c r="B820" s="735" t="e">
        <f aca="false">IF('graph (2)'!$E$2=0,"",B819+'graph (2)'!$E$32)</f>
        <v>#REF!</v>
      </c>
      <c r="C820" s="805" t="e">
        <f aca="false">IF('graph (2)'!$E$2=0,20,IF(SUM(K820+L820=0),NA(),0.25))</f>
        <v>#REF!</v>
      </c>
      <c r="D820" s="321" t="e">
        <f aca="false">IF('graph (2)'!$E$2=0,20,IF(AND(B820&lt;'graph (2)'!$E$10+'graph (2)'!$E$32,B820&gt;'graph (2)'!$E$10-'graph (2)'!$E$32),0.25,NA()))</f>
        <v>#REF!</v>
      </c>
      <c r="K820" s="806" t="e">
        <f aca="false">IF('graph (2)'!$E$20=0,0,IF('graph (2)'!$E$2=0,20,IF(AND(B820&lt;'graph (2)'!$E$20+'graph (2)'!$E$32,B820&gt;'graph (2)'!$E$20-'graph (2)'!$E$32),0.25,0)))</f>
        <v>#REF!</v>
      </c>
      <c r="L820" s="806" t="e">
        <f aca="false">IF('graph (2)'!$E$22=0,0,IF('graph (2)'!$E$2=0,20,IF(AND(B820&gt;'graph (2)'!$E$22-'graph (2)'!$E$32,B820&lt;'graph (2)'!$E$22+'graph (2)'!$E$32),0.25,0)))</f>
        <v>#REF!</v>
      </c>
    </row>
    <row r="821" customFormat="false" ht="12.75" hidden="false" customHeight="false" outlineLevel="0" collapsed="false">
      <c r="B821" s="735" t="e">
        <f aca="false">IF('graph (2)'!$E$2=0,"",B820+'graph (2)'!$E$32)</f>
        <v>#REF!</v>
      </c>
      <c r="C821" s="805" t="e">
        <f aca="false">IF('graph (2)'!$E$2=0,20,IF(SUM(K821+L821=0),NA(),0.25))</f>
        <v>#REF!</v>
      </c>
      <c r="D821" s="321" t="e">
        <f aca="false">IF('graph (2)'!$E$2=0,20,IF(AND(B821&lt;'graph (2)'!$E$10+'graph (2)'!$E$32,B821&gt;'graph (2)'!$E$10-'graph (2)'!$E$32),0.25,NA()))</f>
        <v>#REF!</v>
      </c>
      <c r="K821" s="806" t="e">
        <f aca="false">IF('graph (2)'!$E$20=0,0,IF('graph (2)'!$E$2=0,20,IF(AND(B821&lt;'graph (2)'!$E$20+'graph (2)'!$E$32,B821&gt;'graph (2)'!$E$20-'graph (2)'!$E$32),0.25,0)))</f>
        <v>#REF!</v>
      </c>
      <c r="L821" s="806" t="e">
        <f aca="false">IF('graph (2)'!$E$22=0,0,IF('graph (2)'!$E$2=0,20,IF(AND(B821&gt;'graph (2)'!$E$22-'graph (2)'!$E$32,B821&lt;'graph (2)'!$E$22+'graph (2)'!$E$32),0.25,0)))</f>
        <v>#REF!</v>
      </c>
    </row>
    <row r="822" customFormat="false" ht="12.75" hidden="false" customHeight="false" outlineLevel="0" collapsed="false">
      <c r="B822" s="735" t="e">
        <f aca="false">IF('graph (2)'!$E$2=0,"",B821+'graph (2)'!$E$32)</f>
        <v>#REF!</v>
      </c>
      <c r="C822" s="805" t="e">
        <f aca="false">IF('graph (2)'!$E$2=0,20,IF(SUM(K822+L822=0),NA(),0.25))</f>
        <v>#REF!</v>
      </c>
      <c r="D822" s="321" t="e">
        <f aca="false">IF('graph (2)'!$E$2=0,20,IF(AND(B822&lt;'graph (2)'!$E$10+'graph (2)'!$E$32,B822&gt;'graph (2)'!$E$10-'graph (2)'!$E$32),0.25,NA()))</f>
        <v>#REF!</v>
      </c>
      <c r="K822" s="806" t="e">
        <f aca="false">IF('graph (2)'!$E$20=0,0,IF('graph (2)'!$E$2=0,20,IF(AND(B822&lt;'graph (2)'!$E$20+'graph (2)'!$E$32,B822&gt;'graph (2)'!$E$20-'graph (2)'!$E$32),0.25,0)))</f>
        <v>#REF!</v>
      </c>
      <c r="L822" s="806" t="e">
        <f aca="false">IF('graph (2)'!$E$22=0,0,IF('graph (2)'!$E$2=0,20,IF(AND(B822&gt;'graph (2)'!$E$22-'graph (2)'!$E$32,B822&lt;'graph (2)'!$E$22+'graph (2)'!$E$32),0.25,0)))</f>
        <v>#REF!</v>
      </c>
    </row>
    <row r="823" customFormat="false" ht="12.75" hidden="false" customHeight="false" outlineLevel="0" collapsed="false">
      <c r="B823" s="735" t="e">
        <f aca="false">IF('graph (2)'!$E$2=0,"",B822+'graph (2)'!$E$32)</f>
        <v>#REF!</v>
      </c>
      <c r="C823" s="805" t="e">
        <f aca="false">IF('graph (2)'!$E$2=0,20,IF(SUM(K823+L823=0),NA(),0.25))</f>
        <v>#REF!</v>
      </c>
      <c r="D823" s="321" t="e">
        <f aca="false">IF('graph (2)'!$E$2=0,20,IF(AND(B823&lt;'graph (2)'!$E$10+'graph (2)'!$E$32,B823&gt;'graph (2)'!$E$10-'graph (2)'!$E$32),0.25,NA()))</f>
        <v>#REF!</v>
      </c>
      <c r="K823" s="806" t="e">
        <f aca="false">IF('graph (2)'!$E$20=0,0,IF('graph (2)'!$E$2=0,20,IF(AND(B823&lt;'graph (2)'!$E$20+'graph (2)'!$E$32,B823&gt;'graph (2)'!$E$20-'graph (2)'!$E$32),0.25,0)))</f>
        <v>#REF!</v>
      </c>
      <c r="L823" s="806" t="e">
        <f aca="false">IF('graph (2)'!$E$22=0,0,IF('graph (2)'!$E$2=0,20,IF(AND(B823&gt;'graph (2)'!$E$22-'graph (2)'!$E$32,B823&lt;'graph (2)'!$E$22+'graph (2)'!$E$32),0.25,0)))</f>
        <v>#REF!</v>
      </c>
    </row>
    <row r="824" customFormat="false" ht="12.75" hidden="false" customHeight="false" outlineLevel="0" collapsed="false">
      <c r="B824" s="735" t="e">
        <f aca="false">IF('graph (2)'!$E$2=0,"",B823+'graph (2)'!$E$32)</f>
        <v>#REF!</v>
      </c>
      <c r="C824" s="805" t="e">
        <f aca="false">IF('graph (2)'!$E$2=0,20,IF(SUM(K824+L824=0),NA(),0.25))</f>
        <v>#REF!</v>
      </c>
      <c r="D824" s="321" t="e">
        <f aca="false">IF('graph (2)'!$E$2=0,20,IF(AND(B824&lt;'graph (2)'!$E$10+'graph (2)'!$E$32,B824&gt;'graph (2)'!$E$10-'graph (2)'!$E$32),0.25,NA()))</f>
        <v>#REF!</v>
      </c>
      <c r="K824" s="806" t="e">
        <f aca="false">IF('graph (2)'!$E$20=0,0,IF('graph (2)'!$E$2=0,20,IF(AND(B824&lt;'graph (2)'!$E$20+'graph (2)'!$E$32,B824&gt;'graph (2)'!$E$20-'graph (2)'!$E$32),0.25,0)))</f>
        <v>#REF!</v>
      </c>
      <c r="L824" s="806" t="e">
        <f aca="false">IF('graph (2)'!$E$22=0,0,IF('graph (2)'!$E$2=0,20,IF(AND(B824&gt;'graph (2)'!$E$22-'graph (2)'!$E$32,B824&lt;'graph (2)'!$E$22+'graph (2)'!$E$32),0.25,0)))</f>
        <v>#REF!</v>
      </c>
    </row>
    <row r="825" customFormat="false" ht="12.75" hidden="false" customHeight="false" outlineLevel="0" collapsed="false">
      <c r="B825" s="735" t="e">
        <f aca="false">IF('graph (2)'!$E$2=0,"",B824+'graph (2)'!$E$32)</f>
        <v>#REF!</v>
      </c>
      <c r="C825" s="805" t="e">
        <f aca="false">IF('graph (2)'!$E$2=0,20,IF(SUM(K825+L825=0),NA(),0.25))</f>
        <v>#REF!</v>
      </c>
      <c r="D825" s="321" t="e">
        <f aca="false">IF('graph (2)'!$E$2=0,20,IF(AND(B825&lt;'graph (2)'!$E$10+'graph (2)'!$E$32,B825&gt;'graph (2)'!$E$10-'graph (2)'!$E$32),0.25,NA()))</f>
        <v>#REF!</v>
      </c>
      <c r="K825" s="806" t="e">
        <f aca="false">IF('graph (2)'!$E$20=0,0,IF('graph (2)'!$E$2=0,20,IF(AND(B825&lt;'graph (2)'!$E$20+'graph (2)'!$E$32,B825&gt;'graph (2)'!$E$20-'graph (2)'!$E$32),0.25,0)))</f>
        <v>#REF!</v>
      </c>
      <c r="L825" s="806" t="e">
        <f aca="false">IF('graph (2)'!$E$22=0,0,IF('graph (2)'!$E$2=0,20,IF(AND(B825&gt;'graph (2)'!$E$22-'graph (2)'!$E$32,B825&lt;'graph (2)'!$E$22+'graph (2)'!$E$32),0.25,0)))</f>
        <v>#REF!</v>
      </c>
    </row>
    <row r="826" customFormat="false" ht="12.75" hidden="false" customHeight="false" outlineLevel="0" collapsed="false">
      <c r="B826" s="735" t="e">
        <f aca="false">IF('graph (2)'!$E$2=0,"",B825+'graph (2)'!$E$32)</f>
        <v>#REF!</v>
      </c>
      <c r="C826" s="805" t="e">
        <f aca="false">IF('graph (2)'!$E$2=0,20,IF(SUM(K826+L826=0),NA(),0.25))</f>
        <v>#REF!</v>
      </c>
      <c r="D826" s="321" t="e">
        <f aca="false">IF('graph (2)'!$E$2=0,20,IF(AND(B826&lt;'graph (2)'!$E$10+'graph (2)'!$E$32,B826&gt;'graph (2)'!$E$10-'graph (2)'!$E$32),0.25,NA()))</f>
        <v>#REF!</v>
      </c>
      <c r="K826" s="806" t="e">
        <f aca="false">IF('graph (2)'!$E$20=0,0,IF('graph (2)'!$E$2=0,20,IF(AND(B826&lt;'graph (2)'!$E$20+'graph (2)'!$E$32,B826&gt;'graph (2)'!$E$20-'graph (2)'!$E$32),0.25,0)))</f>
        <v>#REF!</v>
      </c>
      <c r="L826" s="806" t="e">
        <f aca="false">IF('graph (2)'!$E$22=0,0,IF('graph (2)'!$E$2=0,20,IF(AND(B826&gt;'graph (2)'!$E$22-'graph (2)'!$E$32,B826&lt;'graph (2)'!$E$22+'graph (2)'!$E$32),0.25,0)))</f>
        <v>#REF!</v>
      </c>
    </row>
    <row r="827" customFormat="false" ht="12.75" hidden="false" customHeight="false" outlineLevel="0" collapsed="false">
      <c r="B827" s="735" t="e">
        <f aca="false">IF('graph (2)'!$E$2=0,"",B826+'graph (2)'!$E$32)</f>
        <v>#REF!</v>
      </c>
      <c r="C827" s="805" t="e">
        <f aca="false">IF('graph (2)'!$E$2=0,20,IF(SUM(K827+L827=0),NA(),0.25))</f>
        <v>#REF!</v>
      </c>
      <c r="D827" s="321" t="e">
        <f aca="false">IF('graph (2)'!$E$2=0,20,IF(AND(B827&lt;'graph (2)'!$E$10+'graph (2)'!$E$32,B827&gt;'graph (2)'!$E$10-'graph (2)'!$E$32),0.25,NA()))</f>
        <v>#REF!</v>
      </c>
      <c r="K827" s="806" t="e">
        <f aca="false">IF('graph (2)'!$E$20=0,0,IF('graph (2)'!$E$2=0,20,IF(AND(B827&lt;'graph (2)'!$E$20+'graph (2)'!$E$32,B827&gt;'graph (2)'!$E$20-'graph (2)'!$E$32),0.25,0)))</f>
        <v>#REF!</v>
      </c>
      <c r="L827" s="806" t="e">
        <f aca="false">IF('graph (2)'!$E$22=0,0,IF('graph (2)'!$E$2=0,20,IF(AND(B827&gt;'graph (2)'!$E$22-'graph (2)'!$E$32,B827&lt;'graph (2)'!$E$22+'graph (2)'!$E$32),0.25,0)))</f>
        <v>#REF!</v>
      </c>
    </row>
    <row r="828" customFormat="false" ht="12.75" hidden="false" customHeight="false" outlineLevel="0" collapsed="false">
      <c r="B828" s="735" t="e">
        <f aca="false">IF('graph (2)'!$E$2=0,"",B827+'graph (2)'!$E$32)</f>
        <v>#REF!</v>
      </c>
      <c r="C828" s="805" t="e">
        <f aca="false">IF('graph (2)'!$E$2=0,20,IF(SUM(K828+L828=0),NA(),0.25))</f>
        <v>#REF!</v>
      </c>
      <c r="D828" s="321" t="e">
        <f aca="false">IF('graph (2)'!$E$2=0,20,IF(AND(B828&lt;'graph (2)'!$E$10+'graph (2)'!$E$32,B828&gt;'graph (2)'!$E$10-'graph (2)'!$E$32),0.25,NA()))</f>
        <v>#REF!</v>
      </c>
      <c r="K828" s="806" t="e">
        <f aca="false">IF('graph (2)'!$E$20=0,0,IF('graph (2)'!$E$2=0,20,IF(AND(B828&lt;'graph (2)'!$E$20+'graph (2)'!$E$32,B828&gt;'graph (2)'!$E$20-'graph (2)'!$E$32),0.25,0)))</f>
        <v>#REF!</v>
      </c>
      <c r="L828" s="806" t="e">
        <f aca="false">IF('graph (2)'!$E$22=0,0,IF('graph (2)'!$E$2=0,20,IF(AND(B828&gt;'graph (2)'!$E$22-'graph (2)'!$E$32,B828&lt;'graph (2)'!$E$22+'graph (2)'!$E$32),0.25,0)))</f>
        <v>#REF!</v>
      </c>
    </row>
    <row r="829" customFormat="false" ht="12.75" hidden="false" customHeight="false" outlineLevel="0" collapsed="false">
      <c r="B829" s="735" t="e">
        <f aca="false">IF('graph (2)'!$E$2=0,"",B828+'graph (2)'!$E$32)</f>
        <v>#REF!</v>
      </c>
      <c r="C829" s="805" t="e">
        <f aca="false">IF('graph (2)'!$E$2=0,20,IF(SUM(K829+L829=0),NA(),0.25))</f>
        <v>#REF!</v>
      </c>
      <c r="D829" s="321" t="e">
        <f aca="false">IF('graph (2)'!$E$2=0,20,IF(AND(B829&lt;'graph (2)'!$E$10+'graph (2)'!$E$32,B829&gt;'graph (2)'!$E$10-'graph (2)'!$E$32),0.25,NA()))</f>
        <v>#REF!</v>
      </c>
      <c r="K829" s="806" t="e">
        <f aca="false">IF('graph (2)'!$E$20=0,0,IF('graph (2)'!$E$2=0,20,IF(AND(B829&lt;'graph (2)'!$E$20+'graph (2)'!$E$32,B829&gt;'graph (2)'!$E$20-'graph (2)'!$E$32),0.25,0)))</f>
        <v>#REF!</v>
      </c>
      <c r="L829" s="806" t="e">
        <f aca="false">IF('graph (2)'!$E$22=0,0,IF('graph (2)'!$E$2=0,20,IF(AND(B829&gt;'graph (2)'!$E$22-'graph (2)'!$E$32,B829&lt;'graph (2)'!$E$22+'graph (2)'!$E$32),0.25,0)))</f>
        <v>#REF!</v>
      </c>
    </row>
    <row r="830" customFormat="false" ht="12.75" hidden="false" customHeight="false" outlineLevel="0" collapsed="false">
      <c r="B830" s="735" t="e">
        <f aca="false">IF('graph (2)'!$E$2=0,"",B829+'graph (2)'!$E$32)</f>
        <v>#REF!</v>
      </c>
      <c r="C830" s="805" t="e">
        <f aca="false">IF('graph (2)'!$E$2=0,20,IF(SUM(K830+L830=0),NA(),0.25))</f>
        <v>#REF!</v>
      </c>
      <c r="D830" s="321" t="e">
        <f aca="false">IF('graph (2)'!$E$2=0,20,IF(AND(B830&lt;'graph (2)'!$E$10+'graph (2)'!$E$32,B830&gt;'graph (2)'!$E$10-'graph (2)'!$E$32),0.25,NA()))</f>
        <v>#REF!</v>
      </c>
      <c r="K830" s="806" t="e">
        <f aca="false">IF('graph (2)'!$E$20=0,0,IF('graph (2)'!$E$2=0,20,IF(AND(B830&lt;'graph (2)'!$E$20+'graph (2)'!$E$32,B830&gt;'graph (2)'!$E$20-'graph (2)'!$E$32),0.25,0)))</f>
        <v>#REF!</v>
      </c>
      <c r="L830" s="806" t="e">
        <f aca="false">IF('graph (2)'!$E$22=0,0,IF('graph (2)'!$E$2=0,20,IF(AND(B830&gt;'graph (2)'!$E$22-'graph (2)'!$E$32,B830&lt;'graph (2)'!$E$22+'graph (2)'!$E$32),0.25,0)))</f>
        <v>#REF!</v>
      </c>
    </row>
    <row r="831" customFormat="false" ht="12.75" hidden="false" customHeight="false" outlineLevel="0" collapsed="false">
      <c r="B831" s="735" t="e">
        <f aca="false">IF('graph (2)'!$E$2=0,"",B830+'graph (2)'!$E$32)</f>
        <v>#REF!</v>
      </c>
      <c r="C831" s="805" t="e">
        <f aca="false">IF('graph (2)'!$E$2=0,20,IF(SUM(K831+L831=0),NA(),0.25))</f>
        <v>#REF!</v>
      </c>
      <c r="D831" s="321" t="e">
        <f aca="false">IF('graph (2)'!$E$2=0,20,IF(AND(B831&lt;'graph (2)'!$E$10+'graph (2)'!$E$32,B831&gt;'graph (2)'!$E$10-'graph (2)'!$E$32),0.25,NA()))</f>
        <v>#REF!</v>
      </c>
      <c r="K831" s="806" t="e">
        <f aca="false">IF('graph (2)'!$E$20=0,0,IF('graph (2)'!$E$2=0,20,IF(AND(B831&lt;'graph (2)'!$E$20+'graph (2)'!$E$32,B831&gt;'graph (2)'!$E$20-'graph (2)'!$E$32),0.25,0)))</f>
        <v>#REF!</v>
      </c>
      <c r="L831" s="806" t="e">
        <f aca="false">IF('graph (2)'!$E$22=0,0,IF('graph (2)'!$E$2=0,20,IF(AND(B831&gt;'graph (2)'!$E$22-'graph (2)'!$E$32,B831&lt;'graph (2)'!$E$22+'graph (2)'!$E$32),0.25,0)))</f>
        <v>#REF!</v>
      </c>
    </row>
    <row r="832" customFormat="false" ht="12.75" hidden="false" customHeight="false" outlineLevel="0" collapsed="false">
      <c r="B832" s="735" t="e">
        <f aca="false">IF('graph (2)'!$E$2=0,"",B831+'graph (2)'!$E$32)</f>
        <v>#REF!</v>
      </c>
      <c r="C832" s="805" t="e">
        <f aca="false">IF('graph (2)'!$E$2=0,20,IF(SUM(K832+L832=0),NA(),0.25))</f>
        <v>#REF!</v>
      </c>
      <c r="D832" s="321" t="e">
        <f aca="false">IF('graph (2)'!$E$2=0,20,IF(AND(B832&lt;'graph (2)'!$E$10+'graph (2)'!$E$32,B832&gt;'graph (2)'!$E$10-'graph (2)'!$E$32),0.25,NA()))</f>
        <v>#REF!</v>
      </c>
      <c r="K832" s="806" t="e">
        <f aca="false">IF('graph (2)'!$E$20=0,0,IF('graph (2)'!$E$2=0,20,IF(AND(B832&lt;'graph (2)'!$E$20+'graph (2)'!$E$32,B832&gt;'graph (2)'!$E$20-'graph (2)'!$E$32),0.25,0)))</f>
        <v>#REF!</v>
      </c>
      <c r="L832" s="806" t="e">
        <f aca="false">IF('graph (2)'!$E$22=0,0,IF('graph (2)'!$E$2=0,20,IF(AND(B832&gt;'graph (2)'!$E$22-'graph (2)'!$E$32,B832&lt;'graph (2)'!$E$22+'graph (2)'!$E$32),0.25,0)))</f>
        <v>#REF!</v>
      </c>
    </row>
    <row r="833" customFormat="false" ht="12.75" hidden="false" customHeight="false" outlineLevel="0" collapsed="false">
      <c r="B833" s="735" t="e">
        <f aca="false">IF('graph (2)'!$E$2=0,"",B832+'graph (2)'!$E$32)</f>
        <v>#REF!</v>
      </c>
      <c r="C833" s="805" t="e">
        <f aca="false">IF('graph (2)'!$E$2=0,20,IF(SUM(K833+L833=0),NA(),0.25))</f>
        <v>#REF!</v>
      </c>
      <c r="D833" s="321" t="e">
        <f aca="false">IF('graph (2)'!$E$2=0,20,IF(AND(B833&lt;'graph (2)'!$E$10+'graph (2)'!$E$32,B833&gt;'graph (2)'!$E$10-'graph (2)'!$E$32),0.25,NA()))</f>
        <v>#REF!</v>
      </c>
      <c r="K833" s="806" t="e">
        <f aca="false">IF('graph (2)'!$E$20=0,0,IF('graph (2)'!$E$2=0,20,IF(AND(B833&lt;'graph (2)'!$E$20+'graph (2)'!$E$32,B833&gt;'graph (2)'!$E$20-'graph (2)'!$E$32),0.25,0)))</f>
        <v>#REF!</v>
      </c>
      <c r="L833" s="806" t="e">
        <f aca="false">IF('graph (2)'!$E$22=0,0,IF('graph (2)'!$E$2=0,20,IF(AND(B833&gt;'graph (2)'!$E$22-'graph (2)'!$E$32,B833&lt;'graph (2)'!$E$22+'graph (2)'!$E$32),0.25,0)))</f>
        <v>#REF!</v>
      </c>
    </row>
    <row r="834" customFormat="false" ht="12.75" hidden="false" customHeight="false" outlineLevel="0" collapsed="false">
      <c r="B834" s="735" t="e">
        <f aca="false">IF('graph (2)'!$E$2=0,"",B833+'graph (2)'!$E$32)</f>
        <v>#REF!</v>
      </c>
      <c r="C834" s="805" t="e">
        <f aca="false">IF('graph (2)'!$E$2=0,20,IF(SUM(K834+L834=0),NA(),0.25))</f>
        <v>#REF!</v>
      </c>
      <c r="D834" s="321" t="e">
        <f aca="false">IF('graph (2)'!$E$2=0,20,IF(AND(B834&lt;'graph (2)'!$E$10+'graph (2)'!$E$32,B834&gt;'graph (2)'!$E$10-'graph (2)'!$E$32),0.25,NA()))</f>
        <v>#REF!</v>
      </c>
      <c r="K834" s="806" t="e">
        <f aca="false">IF('graph (2)'!$E$20=0,0,IF('graph (2)'!$E$2=0,20,IF(AND(B834&lt;'graph (2)'!$E$20+'graph (2)'!$E$32,B834&gt;'graph (2)'!$E$20-'graph (2)'!$E$32),0.25,0)))</f>
        <v>#REF!</v>
      </c>
      <c r="L834" s="806" t="e">
        <f aca="false">IF('graph (2)'!$E$22=0,0,IF('graph (2)'!$E$2=0,20,IF(AND(B834&gt;'graph (2)'!$E$22-'graph (2)'!$E$32,B834&lt;'graph (2)'!$E$22+'graph (2)'!$E$32),0.25,0)))</f>
        <v>#REF!</v>
      </c>
    </row>
    <row r="835" customFormat="false" ht="12.75" hidden="false" customHeight="false" outlineLevel="0" collapsed="false">
      <c r="B835" s="735" t="e">
        <f aca="false">IF('graph (2)'!$E$2=0,"",B834+'graph (2)'!$E$32)</f>
        <v>#REF!</v>
      </c>
      <c r="C835" s="805" t="e">
        <f aca="false">IF('graph (2)'!$E$2=0,20,IF(SUM(K835+L835=0),NA(),0.25))</f>
        <v>#REF!</v>
      </c>
      <c r="D835" s="321" t="e">
        <f aca="false">IF('graph (2)'!$E$2=0,20,IF(AND(B835&lt;'graph (2)'!$E$10+'graph (2)'!$E$32,B835&gt;'graph (2)'!$E$10-'graph (2)'!$E$32),0.25,NA()))</f>
        <v>#REF!</v>
      </c>
      <c r="K835" s="806" t="e">
        <f aca="false">IF('graph (2)'!$E$20=0,0,IF('graph (2)'!$E$2=0,20,IF(AND(B835&lt;'graph (2)'!$E$20+'graph (2)'!$E$32,B835&gt;'graph (2)'!$E$20-'graph (2)'!$E$32),0.25,0)))</f>
        <v>#REF!</v>
      </c>
      <c r="L835" s="806" t="e">
        <f aca="false">IF('graph (2)'!$E$22=0,0,IF('graph (2)'!$E$2=0,20,IF(AND(B835&gt;'graph (2)'!$E$22-'graph (2)'!$E$32,B835&lt;'graph (2)'!$E$22+'graph (2)'!$E$32),0.25,0)))</f>
        <v>#REF!</v>
      </c>
    </row>
    <row r="836" customFormat="false" ht="12.75" hidden="false" customHeight="false" outlineLevel="0" collapsed="false">
      <c r="B836" s="735" t="e">
        <f aca="false">IF('graph (2)'!$E$2=0,"",B835+'graph (2)'!$E$32)</f>
        <v>#REF!</v>
      </c>
      <c r="C836" s="805" t="e">
        <f aca="false">IF('graph (2)'!$E$2=0,20,IF(SUM(K836+L836=0),NA(),0.25))</f>
        <v>#REF!</v>
      </c>
      <c r="D836" s="321" t="e">
        <f aca="false">IF('graph (2)'!$E$2=0,20,IF(AND(B836&lt;'graph (2)'!$E$10+'graph (2)'!$E$32,B836&gt;'graph (2)'!$E$10-'graph (2)'!$E$32),0.25,NA()))</f>
        <v>#REF!</v>
      </c>
      <c r="K836" s="806" t="e">
        <f aca="false">IF('graph (2)'!$E$20=0,0,IF('graph (2)'!$E$2=0,20,IF(AND(B836&lt;'graph (2)'!$E$20+'graph (2)'!$E$32,B836&gt;'graph (2)'!$E$20-'graph (2)'!$E$32),0.25,0)))</f>
        <v>#REF!</v>
      </c>
      <c r="L836" s="806" t="e">
        <f aca="false">IF('graph (2)'!$E$22=0,0,IF('graph (2)'!$E$2=0,20,IF(AND(B836&gt;'graph (2)'!$E$22-'graph (2)'!$E$32,B836&lt;'graph (2)'!$E$22+'graph (2)'!$E$32),0.25,0)))</f>
        <v>#REF!</v>
      </c>
    </row>
    <row r="837" customFormat="false" ht="12.75" hidden="false" customHeight="false" outlineLevel="0" collapsed="false">
      <c r="B837" s="735" t="e">
        <f aca="false">IF('graph (2)'!$E$2=0,"",B836+'graph (2)'!$E$32)</f>
        <v>#REF!</v>
      </c>
      <c r="C837" s="805" t="e">
        <f aca="false">IF('graph (2)'!$E$2=0,20,IF(SUM(K837+L837=0),NA(),0.25))</f>
        <v>#REF!</v>
      </c>
      <c r="D837" s="321" t="e">
        <f aca="false">IF('graph (2)'!$E$2=0,20,IF(AND(B837&lt;'graph (2)'!$E$10+'graph (2)'!$E$32,B837&gt;'graph (2)'!$E$10-'graph (2)'!$E$32),0.25,NA()))</f>
        <v>#REF!</v>
      </c>
      <c r="K837" s="806" t="e">
        <f aca="false">IF('graph (2)'!$E$20=0,0,IF('graph (2)'!$E$2=0,20,IF(AND(B837&lt;'graph (2)'!$E$20+'graph (2)'!$E$32,B837&gt;'graph (2)'!$E$20-'graph (2)'!$E$32),0.25,0)))</f>
        <v>#REF!</v>
      </c>
      <c r="L837" s="806" t="e">
        <f aca="false">IF('graph (2)'!$E$22=0,0,IF('graph (2)'!$E$2=0,20,IF(AND(B837&gt;'graph (2)'!$E$22-'graph (2)'!$E$32,B837&lt;'graph (2)'!$E$22+'graph (2)'!$E$32),0.25,0)))</f>
        <v>#REF!</v>
      </c>
    </row>
    <row r="838" customFormat="false" ht="12.75" hidden="false" customHeight="false" outlineLevel="0" collapsed="false">
      <c r="B838" s="735" t="e">
        <f aca="false">IF('graph (2)'!$E$2=0,"",B837+'graph (2)'!$E$32)</f>
        <v>#REF!</v>
      </c>
      <c r="C838" s="805" t="e">
        <f aca="false">IF('graph (2)'!$E$2=0,20,IF(SUM(K838+L838=0),NA(),0.25))</f>
        <v>#REF!</v>
      </c>
      <c r="D838" s="321" t="e">
        <f aca="false">IF('graph (2)'!$E$2=0,20,IF(AND(B838&lt;'graph (2)'!$E$10+'graph (2)'!$E$32,B838&gt;'graph (2)'!$E$10-'graph (2)'!$E$32),0.25,NA()))</f>
        <v>#REF!</v>
      </c>
      <c r="K838" s="806" t="e">
        <f aca="false">IF('graph (2)'!$E$20=0,0,IF('graph (2)'!$E$2=0,20,IF(AND(B838&lt;'graph (2)'!$E$20+'graph (2)'!$E$32,B838&gt;'graph (2)'!$E$20-'graph (2)'!$E$32),0.25,0)))</f>
        <v>#REF!</v>
      </c>
      <c r="L838" s="806" t="e">
        <f aca="false">IF('graph (2)'!$E$22=0,0,IF('graph (2)'!$E$2=0,20,IF(AND(B838&gt;'graph (2)'!$E$22-'graph (2)'!$E$32,B838&lt;'graph (2)'!$E$22+'graph (2)'!$E$32),0.25,0)))</f>
        <v>#REF!</v>
      </c>
    </row>
    <row r="839" customFormat="false" ht="12.75" hidden="false" customHeight="false" outlineLevel="0" collapsed="false">
      <c r="B839" s="735" t="e">
        <f aca="false">IF('graph (2)'!$E$2=0,"",B838+'graph (2)'!$E$32)</f>
        <v>#REF!</v>
      </c>
      <c r="C839" s="805" t="e">
        <f aca="false">IF('graph (2)'!$E$2=0,20,IF(SUM(K839+L839=0),NA(),0.25))</f>
        <v>#REF!</v>
      </c>
      <c r="D839" s="321" t="e">
        <f aca="false">IF('graph (2)'!$E$2=0,20,IF(AND(B839&lt;'graph (2)'!$E$10+'graph (2)'!$E$32,B839&gt;'graph (2)'!$E$10-'graph (2)'!$E$32),0.25,NA()))</f>
        <v>#REF!</v>
      </c>
      <c r="K839" s="806" t="e">
        <f aca="false">IF('graph (2)'!$E$20=0,0,IF('graph (2)'!$E$2=0,20,IF(AND(B839&lt;'graph (2)'!$E$20+'graph (2)'!$E$32,B839&gt;'graph (2)'!$E$20-'graph (2)'!$E$32),0.25,0)))</f>
        <v>#REF!</v>
      </c>
      <c r="L839" s="806" t="e">
        <f aca="false">IF('graph (2)'!$E$22=0,0,IF('graph (2)'!$E$2=0,20,IF(AND(B839&gt;'graph (2)'!$E$22-'graph (2)'!$E$32,B839&lt;'graph (2)'!$E$22+'graph (2)'!$E$32),0.25,0)))</f>
        <v>#REF!</v>
      </c>
    </row>
    <row r="840" customFormat="false" ht="12.75" hidden="false" customHeight="false" outlineLevel="0" collapsed="false">
      <c r="B840" s="735" t="e">
        <f aca="false">IF('graph (2)'!$E$2=0,"",B839+'graph (2)'!$E$32)</f>
        <v>#REF!</v>
      </c>
      <c r="C840" s="805" t="e">
        <f aca="false">IF('graph (2)'!$E$2=0,20,IF(SUM(K840+L840=0),NA(),0.25))</f>
        <v>#REF!</v>
      </c>
      <c r="D840" s="321" t="e">
        <f aca="false">IF('graph (2)'!$E$2=0,20,IF(AND(B840&lt;'graph (2)'!$E$10+'graph (2)'!$E$32,B840&gt;'graph (2)'!$E$10-'graph (2)'!$E$32),0.25,NA()))</f>
        <v>#REF!</v>
      </c>
      <c r="K840" s="806" t="e">
        <f aca="false">IF('graph (2)'!$E$20=0,0,IF('graph (2)'!$E$2=0,20,IF(AND(B840&lt;'graph (2)'!$E$20+'graph (2)'!$E$32,B840&gt;'graph (2)'!$E$20-'graph (2)'!$E$32),0.25,0)))</f>
        <v>#REF!</v>
      </c>
      <c r="L840" s="806" t="e">
        <f aca="false">IF('graph (2)'!$E$22=0,0,IF('graph (2)'!$E$2=0,20,IF(AND(B840&gt;'graph (2)'!$E$22-'graph (2)'!$E$32,B840&lt;'graph (2)'!$E$22+'graph (2)'!$E$32),0.25,0)))</f>
        <v>#REF!</v>
      </c>
    </row>
    <row r="841" customFormat="false" ht="12.75" hidden="false" customHeight="false" outlineLevel="0" collapsed="false">
      <c r="B841" s="735" t="e">
        <f aca="false">IF('graph (2)'!$E$2=0,"",B840+'graph (2)'!$E$32)</f>
        <v>#REF!</v>
      </c>
      <c r="C841" s="805" t="e">
        <f aca="false">IF('graph (2)'!$E$2=0,20,IF(SUM(K841+L841=0),NA(),0.25))</f>
        <v>#REF!</v>
      </c>
      <c r="D841" s="321" t="e">
        <f aca="false">IF('graph (2)'!$E$2=0,20,IF(AND(B841&lt;'graph (2)'!$E$10+'graph (2)'!$E$32,B841&gt;'graph (2)'!$E$10-'graph (2)'!$E$32),0.25,NA()))</f>
        <v>#REF!</v>
      </c>
      <c r="K841" s="806" t="e">
        <f aca="false">IF('graph (2)'!$E$20=0,0,IF('graph (2)'!$E$2=0,20,IF(AND(B841&lt;'graph (2)'!$E$20+'graph (2)'!$E$32,B841&gt;'graph (2)'!$E$20-'graph (2)'!$E$32),0.25,0)))</f>
        <v>#REF!</v>
      </c>
      <c r="L841" s="806" t="e">
        <f aca="false">IF('graph (2)'!$E$22=0,0,IF('graph (2)'!$E$2=0,20,IF(AND(B841&gt;'graph (2)'!$E$22-'graph (2)'!$E$32,B841&lt;'graph (2)'!$E$22+'graph (2)'!$E$32),0.25,0)))</f>
        <v>#REF!</v>
      </c>
    </row>
    <row r="842" customFormat="false" ht="12.75" hidden="false" customHeight="false" outlineLevel="0" collapsed="false">
      <c r="B842" s="735" t="e">
        <f aca="false">IF('graph (2)'!$E$2=0,"",B841+'graph (2)'!$E$32)</f>
        <v>#REF!</v>
      </c>
      <c r="C842" s="805" t="e">
        <f aca="false">IF('graph (2)'!$E$2=0,20,IF(SUM(K842+L842=0),NA(),0.25))</f>
        <v>#REF!</v>
      </c>
      <c r="D842" s="321" t="e">
        <f aca="false">IF('graph (2)'!$E$2=0,20,IF(AND(B842&lt;'graph (2)'!$E$10+'graph (2)'!$E$32,B842&gt;'graph (2)'!$E$10-'graph (2)'!$E$32),0.25,NA()))</f>
        <v>#REF!</v>
      </c>
      <c r="K842" s="806" t="e">
        <f aca="false">IF('graph (2)'!$E$20=0,0,IF('graph (2)'!$E$2=0,20,IF(AND(B842&lt;'graph (2)'!$E$20+'graph (2)'!$E$32,B842&gt;'graph (2)'!$E$20-'graph (2)'!$E$32),0.25,0)))</f>
        <v>#REF!</v>
      </c>
      <c r="L842" s="806" t="e">
        <f aca="false">IF('graph (2)'!$E$22=0,0,IF('graph (2)'!$E$2=0,20,IF(AND(B842&gt;'graph (2)'!$E$22-'graph (2)'!$E$32,B842&lt;'graph (2)'!$E$22+'graph (2)'!$E$32),0.25,0)))</f>
        <v>#REF!</v>
      </c>
    </row>
    <row r="843" customFormat="false" ht="12.75" hidden="false" customHeight="false" outlineLevel="0" collapsed="false">
      <c r="B843" s="735" t="e">
        <f aca="false">IF('graph (2)'!$E$2=0,"",B842+'graph (2)'!$E$32)</f>
        <v>#REF!</v>
      </c>
      <c r="C843" s="805" t="e">
        <f aca="false">IF('graph (2)'!$E$2=0,20,IF(SUM(K843+L843=0),NA(),0.25))</f>
        <v>#REF!</v>
      </c>
      <c r="D843" s="321" t="e">
        <f aca="false">IF('graph (2)'!$E$2=0,20,IF(AND(B843&lt;'graph (2)'!$E$10+'graph (2)'!$E$32,B843&gt;'graph (2)'!$E$10-'graph (2)'!$E$32),0.25,NA()))</f>
        <v>#REF!</v>
      </c>
      <c r="K843" s="806" t="e">
        <f aca="false">IF('graph (2)'!$E$20=0,0,IF('graph (2)'!$E$2=0,20,IF(AND(B843&lt;'graph (2)'!$E$20+'graph (2)'!$E$32,B843&gt;'graph (2)'!$E$20-'graph (2)'!$E$32),0.25,0)))</f>
        <v>#REF!</v>
      </c>
      <c r="L843" s="806" t="e">
        <f aca="false">IF('graph (2)'!$E$22=0,0,IF('graph (2)'!$E$2=0,20,IF(AND(B843&gt;'graph (2)'!$E$22-'graph (2)'!$E$32,B843&lt;'graph (2)'!$E$22+'graph (2)'!$E$32),0.25,0)))</f>
        <v>#REF!</v>
      </c>
    </row>
    <row r="844" customFormat="false" ht="12.75" hidden="false" customHeight="false" outlineLevel="0" collapsed="false">
      <c r="B844" s="735" t="e">
        <f aca="false">IF('graph (2)'!$E$2=0,"",B843+'graph (2)'!$E$32)</f>
        <v>#REF!</v>
      </c>
      <c r="C844" s="805" t="e">
        <f aca="false">IF('graph (2)'!$E$2=0,20,IF(SUM(K844+L844=0),NA(),0.25))</f>
        <v>#REF!</v>
      </c>
      <c r="D844" s="321" t="e">
        <f aca="false">IF('graph (2)'!$E$2=0,20,IF(AND(B844&lt;'graph (2)'!$E$10+'graph (2)'!$E$32,B844&gt;'graph (2)'!$E$10-'graph (2)'!$E$32),0.25,NA()))</f>
        <v>#REF!</v>
      </c>
      <c r="K844" s="806" t="e">
        <f aca="false">IF('graph (2)'!$E$20=0,0,IF('graph (2)'!$E$2=0,20,IF(AND(B844&lt;'graph (2)'!$E$20+'graph (2)'!$E$32,B844&gt;'graph (2)'!$E$20-'graph (2)'!$E$32),0.25,0)))</f>
        <v>#REF!</v>
      </c>
      <c r="L844" s="806" t="e">
        <f aca="false">IF('graph (2)'!$E$22=0,0,IF('graph (2)'!$E$2=0,20,IF(AND(B844&gt;'graph (2)'!$E$22-'graph (2)'!$E$32,B844&lt;'graph (2)'!$E$22+'graph (2)'!$E$32),0.25,0)))</f>
        <v>#REF!</v>
      </c>
    </row>
    <row r="845" customFormat="false" ht="12.75" hidden="false" customHeight="false" outlineLevel="0" collapsed="false">
      <c r="B845" s="735" t="e">
        <f aca="false">IF('graph (2)'!$E$2=0,"",B844+'graph (2)'!$E$32)</f>
        <v>#REF!</v>
      </c>
      <c r="C845" s="805" t="e">
        <f aca="false">IF('graph (2)'!$E$2=0,20,IF(SUM(K845+L845=0),NA(),0.25))</f>
        <v>#REF!</v>
      </c>
      <c r="D845" s="321" t="e">
        <f aca="false">IF('graph (2)'!$E$2=0,20,IF(AND(B845&lt;'graph (2)'!$E$10+'graph (2)'!$E$32,B845&gt;'graph (2)'!$E$10-'graph (2)'!$E$32),0.25,NA()))</f>
        <v>#REF!</v>
      </c>
      <c r="K845" s="806" t="e">
        <f aca="false">IF('graph (2)'!$E$20=0,0,IF('graph (2)'!$E$2=0,20,IF(AND(B845&lt;'graph (2)'!$E$20+'graph (2)'!$E$32,B845&gt;'graph (2)'!$E$20-'graph (2)'!$E$32),0.25,0)))</f>
        <v>#REF!</v>
      </c>
      <c r="L845" s="806" t="e">
        <f aca="false">IF('graph (2)'!$E$22=0,0,IF('graph (2)'!$E$2=0,20,IF(AND(B845&gt;'graph (2)'!$E$22-'graph (2)'!$E$32,B845&lt;'graph (2)'!$E$22+'graph (2)'!$E$32),0.25,0)))</f>
        <v>#REF!</v>
      </c>
    </row>
    <row r="846" customFormat="false" ht="12.75" hidden="false" customHeight="false" outlineLevel="0" collapsed="false">
      <c r="B846" s="735" t="e">
        <f aca="false">IF('graph (2)'!$E$2=0,"",B845+'graph (2)'!$E$32)</f>
        <v>#REF!</v>
      </c>
      <c r="C846" s="805" t="e">
        <f aca="false">IF('graph (2)'!$E$2=0,20,IF(SUM(K846+L846=0),NA(),0.25))</f>
        <v>#REF!</v>
      </c>
      <c r="D846" s="321" t="e">
        <f aca="false">IF('graph (2)'!$E$2=0,20,IF(AND(B846&lt;'graph (2)'!$E$10+'graph (2)'!$E$32,B846&gt;'graph (2)'!$E$10-'graph (2)'!$E$32),0.25,NA()))</f>
        <v>#REF!</v>
      </c>
      <c r="K846" s="806" t="e">
        <f aca="false">IF('graph (2)'!$E$20=0,0,IF('graph (2)'!$E$2=0,20,IF(AND(B846&lt;'graph (2)'!$E$20+'graph (2)'!$E$32,B846&gt;'graph (2)'!$E$20-'graph (2)'!$E$32),0.25,0)))</f>
        <v>#REF!</v>
      </c>
      <c r="L846" s="806" t="e">
        <f aca="false">IF('graph (2)'!$E$22=0,0,IF('graph (2)'!$E$2=0,20,IF(AND(B846&gt;'graph (2)'!$E$22-'graph (2)'!$E$32,B846&lt;'graph (2)'!$E$22+'graph (2)'!$E$32),0.25,0)))</f>
        <v>#REF!</v>
      </c>
    </row>
    <row r="847" customFormat="false" ht="12.75" hidden="false" customHeight="false" outlineLevel="0" collapsed="false">
      <c r="B847" s="735" t="e">
        <f aca="false">IF('graph (2)'!$E$2=0,"",B846+'graph (2)'!$E$32)</f>
        <v>#REF!</v>
      </c>
      <c r="C847" s="805" t="e">
        <f aca="false">IF('graph (2)'!$E$2=0,20,IF(SUM(K847+L847=0),NA(),0.25))</f>
        <v>#REF!</v>
      </c>
      <c r="D847" s="321" t="e">
        <f aca="false">IF('graph (2)'!$E$2=0,20,IF(AND(B847&lt;'graph (2)'!$E$10+'graph (2)'!$E$32,B847&gt;'graph (2)'!$E$10-'graph (2)'!$E$32),0.25,NA()))</f>
        <v>#REF!</v>
      </c>
      <c r="K847" s="806" t="e">
        <f aca="false">IF('graph (2)'!$E$20=0,0,IF('graph (2)'!$E$2=0,20,IF(AND(B847&lt;'graph (2)'!$E$20+'graph (2)'!$E$32,B847&gt;'graph (2)'!$E$20-'graph (2)'!$E$32),0.25,0)))</f>
        <v>#REF!</v>
      </c>
      <c r="L847" s="806" t="e">
        <f aca="false">IF('graph (2)'!$E$22=0,0,IF('graph (2)'!$E$2=0,20,IF(AND(B847&gt;'graph (2)'!$E$22-'graph (2)'!$E$32,B847&lt;'graph (2)'!$E$22+'graph (2)'!$E$32),0.25,0)))</f>
        <v>#REF!</v>
      </c>
    </row>
    <row r="848" customFormat="false" ht="12.75" hidden="false" customHeight="false" outlineLevel="0" collapsed="false">
      <c r="B848" s="735" t="e">
        <f aca="false">IF('graph (2)'!$E$2=0,"",B847+'graph (2)'!$E$32)</f>
        <v>#REF!</v>
      </c>
      <c r="C848" s="805" t="e">
        <f aca="false">IF('graph (2)'!$E$2=0,20,IF(SUM(K848+L848=0),NA(),0.25))</f>
        <v>#REF!</v>
      </c>
      <c r="D848" s="321" t="e">
        <f aca="false">IF('graph (2)'!$E$2=0,20,IF(AND(B848&lt;'graph (2)'!$E$10+'graph (2)'!$E$32,B848&gt;'graph (2)'!$E$10-'graph (2)'!$E$32),0.25,NA()))</f>
        <v>#REF!</v>
      </c>
      <c r="K848" s="806" t="e">
        <f aca="false">IF('graph (2)'!$E$20=0,0,IF('graph (2)'!$E$2=0,20,IF(AND(B848&lt;'graph (2)'!$E$20+'graph (2)'!$E$32,B848&gt;'graph (2)'!$E$20-'graph (2)'!$E$32),0.25,0)))</f>
        <v>#REF!</v>
      </c>
      <c r="L848" s="806" t="e">
        <f aca="false">IF('graph (2)'!$E$22=0,0,IF('graph (2)'!$E$2=0,20,IF(AND(B848&gt;'graph (2)'!$E$22-'graph (2)'!$E$32,B848&lt;'graph (2)'!$E$22+'graph (2)'!$E$32),0.25,0)))</f>
        <v>#REF!</v>
      </c>
    </row>
    <row r="849" customFormat="false" ht="12.75" hidden="false" customHeight="false" outlineLevel="0" collapsed="false">
      <c r="B849" s="735" t="e">
        <f aca="false">IF('graph (2)'!$E$2=0,"",B848+'graph (2)'!$E$32)</f>
        <v>#REF!</v>
      </c>
      <c r="C849" s="805" t="e">
        <f aca="false">IF('graph (2)'!$E$2=0,20,IF(SUM(K849+L849=0),NA(),0.25))</f>
        <v>#REF!</v>
      </c>
      <c r="D849" s="321" t="e">
        <f aca="false">IF('graph (2)'!$E$2=0,20,IF(AND(B849&lt;'graph (2)'!$E$10+'graph (2)'!$E$32,B849&gt;'graph (2)'!$E$10-'graph (2)'!$E$32),0.25,NA()))</f>
        <v>#REF!</v>
      </c>
      <c r="K849" s="806" t="e">
        <f aca="false">IF('graph (2)'!$E$20=0,0,IF('graph (2)'!$E$2=0,20,IF(AND(B849&lt;'graph (2)'!$E$20+'graph (2)'!$E$32,B849&gt;'graph (2)'!$E$20-'graph (2)'!$E$32),0.25,0)))</f>
        <v>#REF!</v>
      </c>
      <c r="L849" s="806" t="e">
        <f aca="false">IF('graph (2)'!$E$22=0,0,IF('graph (2)'!$E$2=0,20,IF(AND(B849&gt;'graph (2)'!$E$22-'graph (2)'!$E$32,B849&lt;'graph (2)'!$E$22+'graph (2)'!$E$32),0.25,0)))</f>
        <v>#REF!</v>
      </c>
    </row>
    <row r="850" customFormat="false" ht="12.75" hidden="false" customHeight="false" outlineLevel="0" collapsed="false">
      <c r="B850" s="735" t="e">
        <f aca="false">IF('graph (2)'!$E$2=0,"",B849+'graph (2)'!$E$32)</f>
        <v>#REF!</v>
      </c>
      <c r="C850" s="805" t="e">
        <f aca="false">IF('graph (2)'!$E$2=0,20,IF(SUM(K850+L850=0),NA(),0.25))</f>
        <v>#REF!</v>
      </c>
      <c r="D850" s="321" t="e">
        <f aca="false">IF('graph (2)'!$E$2=0,20,IF(AND(B850&lt;'graph (2)'!$E$10+'graph (2)'!$E$32,B850&gt;'graph (2)'!$E$10-'graph (2)'!$E$32),0.25,NA()))</f>
        <v>#REF!</v>
      </c>
      <c r="K850" s="806" t="e">
        <f aca="false">IF('graph (2)'!$E$20=0,0,IF('graph (2)'!$E$2=0,20,IF(AND(B850&lt;'graph (2)'!$E$20+'graph (2)'!$E$32,B850&gt;'graph (2)'!$E$20-'graph (2)'!$E$32),0.25,0)))</f>
        <v>#REF!</v>
      </c>
      <c r="L850" s="806" t="e">
        <f aca="false">IF('graph (2)'!$E$22=0,0,IF('graph (2)'!$E$2=0,20,IF(AND(B850&gt;'graph (2)'!$E$22-'graph (2)'!$E$32,B850&lt;'graph (2)'!$E$22+'graph (2)'!$E$32),0.25,0)))</f>
        <v>#REF!</v>
      </c>
    </row>
    <row r="851" customFormat="false" ht="12.75" hidden="false" customHeight="false" outlineLevel="0" collapsed="false">
      <c r="B851" s="735" t="e">
        <f aca="false">IF('graph (2)'!$E$2=0,"",B850+'graph (2)'!$E$32)</f>
        <v>#REF!</v>
      </c>
      <c r="C851" s="805" t="e">
        <f aca="false">IF('graph (2)'!$E$2=0,20,IF(SUM(K851+L851=0),NA(),0.25))</f>
        <v>#REF!</v>
      </c>
      <c r="D851" s="321" t="e">
        <f aca="false">IF('graph (2)'!$E$2=0,20,IF(AND(B851&lt;'graph (2)'!$E$10+'graph (2)'!$E$32,B851&gt;'graph (2)'!$E$10-'graph (2)'!$E$32),0.25,NA()))</f>
        <v>#REF!</v>
      </c>
      <c r="K851" s="806" t="e">
        <f aca="false">IF('graph (2)'!$E$20=0,0,IF('graph (2)'!$E$2=0,20,IF(AND(B851&lt;'graph (2)'!$E$20+'graph (2)'!$E$32,B851&gt;'graph (2)'!$E$20-'graph (2)'!$E$32),0.25,0)))</f>
        <v>#REF!</v>
      </c>
      <c r="L851" s="806" t="e">
        <f aca="false">IF('graph (2)'!$E$22=0,0,IF('graph (2)'!$E$2=0,20,IF(AND(B851&gt;'graph (2)'!$E$22-'graph (2)'!$E$32,B851&lt;'graph (2)'!$E$22+'graph (2)'!$E$32),0.25,0)))</f>
        <v>#REF!</v>
      </c>
    </row>
    <row r="852" customFormat="false" ht="12.75" hidden="false" customHeight="false" outlineLevel="0" collapsed="false">
      <c r="B852" s="735" t="e">
        <f aca="false">IF('graph (2)'!$E$2=0,"",B851+'graph (2)'!$E$32)</f>
        <v>#REF!</v>
      </c>
      <c r="C852" s="805" t="e">
        <f aca="false">IF('graph (2)'!$E$2=0,20,IF(SUM(K852+L852=0),NA(),0.25))</f>
        <v>#REF!</v>
      </c>
      <c r="D852" s="321" t="e">
        <f aca="false">IF('graph (2)'!$E$2=0,20,IF(AND(B852&lt;'graph (2)'!$E$10+'graph (2)'!$E$32,B852&gt;'graph (2)'!$E$10-'graph (2)'!$E$32),0.25,NA()))</f>
        <v>#REF!</v>
      </c>
      <c r="K852" s="806" t="e">
        <f aca="false">IF('graph (2)'!$E$20=0,0,IF('graph (2)'!$E$2=0,20,IF(AND(B852&lt;'graph (2)'!$E$20+'graph (2)'!$E$32,B852&gt;'graph (2)'!$E$20-'graph (2)'!$E$32),0.25,0)))</f>
        <v>#REF!</v>
      </c>
      <c r="L852" s="806" t="e">
        <f aca="false">IF('graph (2)'!$E$22=0,0,IF('graph (2)'!$E$2=0,20,IF(AND(B852&gt;'graph (2)'!$E$22-'graph (2)'!$E$32,B852&lt;'graph (2)'!$E$22+'graph (2)'!$E$32),0.25,0)))</f>
        <v>#REF!</v>
      </c>
    </row>
    <row r="853" customFormat="false" ht="12.75" hidden="false" customHeight="false" outlineLevel="0" collapsed="false">
      <c r="B853" s="735" t="e">
        <f aca="false">IF('graph (2)'!$E$2=0,"",B852+'graph (2)'!$E$32)</f>
        <v>#REF!</v>
      </c>
      <c r="C853" s="805" t="e">
        <f aca="false">IF('graph (2)'!$E$2=0,20,IF(SUM(K853+L853=0),NA(),0.25))</f>
        <v>#REF!</v>
      </c>
      <c r="D853" s="321" t="e">
        <f aca="false">IF('graph (2)'!$E$2=0,20,IF(AND(B853&lt;'graph (2)'!$E$10+'graph (2)'!$E$32,B853&gt;'graph (2)'!$E$10-'graph (2)'!$E$32),0.25,NA()))</f>
        <v>#REF!</v>
      </c>
      <c r="K853" s="806" t="e">
        <f aca="false">IF('graph (2)'!$E$20=0,0,IF('graph (2)'!$E$2=0,20,IF(AND(B853&lt;'graph (2)'!$E$20+'graph (2)'!$E$32,B853&gt;'graph (2)'!$E$20-'graph (2)'!$E$32),0.25,0)))</f>
        <v>#REF!</v>
      </c>
      <c r="L853" s="806" t="e">
        <f aca="false">IF('graph (2)'!$E$22=0,0,IF('graph (2)'!$E$2=0,20,IF(AND(B853&gt;'graph (2)'!$E$22-'graph (2)'!$E$32,B853&lt;'graph (2)'!$E$22+'graph (2)'!$E$32),0.25,0)))</f>
        <v>#REF!</v>
      </c>
    </row>
    <row r="854" customFormat="false" ht="12.75" hidden="false" customHeight="false" outlineLevel="0" collapsed="false">
      <c r="B854" s="735" t="e">
        <f aca="false">IF('graph (2)'!$E$2=0,"",B853+'graph (2)'!$E$32)</f>
        <v>#REF!</v>
      </c>
      <c r="C854" s="805" t="e">
        <f aca="false">IF('graph (2)'!$E$2=0,20,IF(SUM(K854+L854=0),NA(),0.25))</f>
        <v>#REF!</v>
      </c>
      <c r="D854" s="321" t="e">
        <f aca="false">IF('graph (2)'!$E$2=0,20,IF(AND(B854&lt;'graph (2)'!$E$10+'graph (2)'!$E$32,B854&gt;'graph (2)'!$E$10-'graph (2)'!$E$32),0.25,NA()))</f>
        <v>#REF!</v>
      </c>
      <c r="K854" s="806" t="e">
        <f aca="false">IF('graph (2)'!$E$20=0,0,IF('graph (2)'!$E$2=0,20,IF(AND(B854&lt;'graph (2)'!$E$20+'graph (2)'!$E$32,B854&gt;'graph (2)'!$E$20-'graph (2)'!$E$32),0.25,0)))</f>
        <v>#REF!</v>
      </c>
      <c r="L854" s="806" t="e">
        <f aca="false">IF('graph (2)'!$E$22=0,0,IF('graph (2)'!$E$2=0,20,IF(AND(B854&gt;'graph (2)'!$E$22-'graph (2)'!$E$32,B854&lt;'graph (2)'!$E$22+'graph (2)'!$E$32),0.25,0)))</f>
        <v>#REF!</v>
      </c>
    </row>
    <row r="855" customFormat="false" ht="12.75" hidden="false" customHeight="false" outlineLevel="0" collapsed="false">
      <c r="B855" s="735" t="e">
        <f aca="false">IF('graph (2)'!$E$2=0,"",B854+'graph (2)'!$E$32)</f>
        <v>#REF!</v>
      </c>
      <c r="C855" s="805" t="e">
        <f aca="false">IF('graph (2)'!$E$2=0,20,IF(SUM(K855+L855=0),NA(),0.25))</f>
        <v>#REF!</v>
      </c>
      <c r="D855" s="321" t="e">
        <f aca="false">IF('graph (2)'!$E$2=0,20,IF(AND(B855&lt;'graph (2)'!$E$10+'graph (2)'!$E$32,B855&gt;'graph (2)'!$E$10-'graph (2)'!$E$32),0.25,NA()))</f>
        <v>#REF!</v>
      </c>
      <c r="K855" s="806" t="e">
        <f aca="false">IF('graph (2)'!$E$20=0,0,IF('graph (2)'!$E$2=0,20,IF(AND(B855&lt;'graph (2)'!$E$20+'graph (2)'!$E$32,B855&gt;'graph (2)'!$E$20-'graph (2)'!$E$32),0.25,0)))</f>
        <v>#REF!</v>
      </c>
      <c r="L855" s="806" t="e">
        <f aca="false">IF('graph (2)'!$E$22=0,0,IF('graph (2)'!$E$2=0,20,IF(AND(B855&gt;'graph (2)'!$E$22-'graph (2)'!$E$32,B855&lt;'graph (2)'!$E$22+'graph (2)'!$E$32),0.25,0)))</f>
        <v>#REF!</v>
      </c>
    </row>
    <row r="856" customFormat="false" ht="12.75" hidden="false" customHeight="false" outlineLevel="0" collapsed="false">
      <c r="B856" s="735" t="e">
        <f aca="false">IF('graph (2)'!$E$2=0,"",B855+'graph (2)'!$E$32)</f>
        <v>#REF!</v>
      </c>
      <c r="C856" s="805" t="e">
        <f aca="false">IF('graph (2)'!$E$2=0,20,IF(SUM(K856+L856=0),NA(),0.25))</f>
        <v>#REF!</v>
      </c>
      <c r="D856" s="321" t="e">
        <f aca="false">IF('graph (2)'!$E$2=0,20,IF(AND(B856&lt;'graph (2)'!$E$10+'graph (2)'!$E$32,B856&gt;'graph (2)'!$E$10-'graph (2)'!$E$32),0.25,NA()))</f>
        <v>#REF!</v>
      </c>
      <c r="K856" s="806" t="e">
        <f aca="false">IF('graph (2)'!$E$20=0,0,IF('graph (2)'!$E$2=0,20,IF(AND(B856&lt;'graph (2)'!$E$20+'graph (2)'!$E$32,B856&gt;'graph (2)'!$E$20-'graph (2)'!$E$32),0.25,0)))</f>
        <v>#REF!</v>
      </c>
      <c r="L856" s="806" t="e">
        <f aca="false">IF('graph (2)'!$E$22=0,0,IF('graph (2)'!$E$2=0,20,IF(AND(B856&gt;'graph (2)'!$E$22-'graph (2)'!$E$32,B856&lt;'graph (2)'!$E$22+'graph (2)'!$E$32),0.25,0)))</f>
        <v>#REF!</v>
      </c>
    </row>
    <row r="857" customFormat="false" ht="12.75" hidden="false" customHeight="false" outlineLevel="0" collapsed="false">
      <c r="B857" s="735" t="e">
        <f aca="false">IF('graph (2)'!$E$2=0,"",B856+'graph (2)'!$E$32)</f>
        <v>#REF!</v>
      </c>
      <c r="C857" s="805" t="e">
        <f aca="false">IF('graph (2)'!$E$2=0,20,IF(SUM(K857+L857=0),NA(),0.25))</f>
        <v>#REF!</v>
      </c>
      <c r="D857" s="321" t="e">
        <f aca="false">IF('graph (2)'!$E$2=0,20,IF(AND(B857&lt;'graph (2)'!$E$10+'graph (2)'!$E$32,B857&gt;'graph (2)'!$E$10-'graph (2)'!$E$32),0.25,NA()))</f>
        <v>#REF!</v>
      </c>
      <c r="K857" s="806" t="e">
        <f aca="false">IF('graph (2)'!$E$20=0,0,IF('graph (2)'!$E$2=0,20,IF(AND(B857&lt;'graph (2)'!$E$20+'graph (2)'!$E$32,B857&gt;'graph (2)'!$E$20-'graph (2)'!$E$32),0.25,0)))</f>
        <v>#REF!</v>
      </c>
      <c r="L857" s="806" t="e">
        <f aca="false">IF('graph (2)'!$E$22=0,0,IF('graph (2)'!$E$2=0,20,IF(AND(B857&gt;'graph (2)'!$E$22-'graph (2)'!$E$32,B857&lt;'graph (2)'!$E$22+'graph (2)'!$E$32),0.25,0)))</f>
        <v>#REF!</v>
      </c>
    </row>
    <row r="858" customFormat="false" ht="12.75" hidden="false" customHeight="false" outlineLevel="0" collapsed="false">
      <c r="B858" s="735" t="e">
        <f aca="false">IF('graph (2)'!$E$2=0,"",B857+'graph (2)'!$E$32)</f>
        <v>#REF!</v>
      </c>
      <c r="C858" s="805" t="e">
        <f aca="false">IF('graph (2)'!$E$2=0,20,IF(SUM(K858+L858=0),NA(),0.25))</f>
        <v>#REF!</v>
      </c>
      <c r="D858" s="321" t="e">
        <f aca="false">IF('graph (2)'!$E$2=0,20,IF(AND(B858&lt;'graph (2)'!$E$10+'graph (2)'!$E$32,B858&gt;'graph (2)'!$E$10-'graph (2)'!$E$32),0.25,NA()))</f>
        <v>#REF!</v>
      </c>
      <c r="K858" s="806" t="e">
        <f aca="false">IF('graph (2)'!$E$20=0,0,IF('graph (2)'!$E$2=0,20,IF(AND(B858&lt;'graph (2)'!$E$20+'graph (2)'!$E$32,B858&gt;'graph (2)'!$E$20-'graph (2)'!$E$32),0.25,0)))</f>
        <v>#REF!</v>
      </c>
      <c r="L858" s="806" t="e">
        <f aca="false">IF('graph (2)'!$E$22=0,0,IF('graph (2)'!$E$2=0,20,IF(AND(B858&gt;'graph (2)'!$E$22-'graph (2)'!$E$32,B858&lt;'graph (2)'!$E$22+'graph (2)'!$E$32),0.25,0)))</f>
        <v>#REF!</v>
      </c>
    </row>
    <row r="859" customFormat="false" ht="12.75" hidden="false" customHeight="false" outlineLevel="0" collapsed="false">
      <c r="B859" s="735" t="e">
        <f aca="false">IF('graph (2)'!$E$2=0,"",B858+'graph (2)'!$E$32)</f>
        <v>#REF!</v>
      </c>
      <c r="C859" s="805" t="e">
        <f aca="false">IF('graph (2)'!$E$2=0,20,IF(SUM(K859+L859=0),NA(),0.25))</f>
        <v>#REF!</v>
      </c>
      <c r="D859" s="321" t="e">
        <f aca="false">IF('graph (2)'!$E$2=0,20,IF(AND(B859&lt;'graph (2)'!$E$10+'graph (2)'!$E$32,B859&gt;'graph (2)'!$E$10-'graph (2)'!$E$32),0.25,NA()))</f>
        <v>#REF!</v>
      </c>
      <c r="K859" s="806" t="e">
        <f aca="false">IF('graph (2)'!$E$20=0,0,IF('graph (2)'!$E$2=0,20,IF(AND(B859&lt;'graph (2)'!$E$20+'graph (2)'!$E$32,B859&gt;'graph (2)'!$E$20-'graph (2)'!$E$32),0.25,0)))</f>
        <v>#REF!</v>
      </c>
      <c r="L859" s="806" t="e">
        <f aca="false">IF('graph (2)'!$E$22=0,0,IF('graph (2)'!$E$2=0,20,IF(AND(B859&gt;'graph (2)'!$E$22-'graph (2)'!$E$32,B859&lt;'graph (2)'!$E$22+'graph (2)'!$E$32),0.25,0)))</f>
        <v>#REF!</v>
      </c>
    </row>
    <row r="860" customFormat="false" ht="12.75" hidden="false" customHeight="false" outlineLevel="0" collapsed="false">
      <c r="B860" s="735" t="e">
        <f aca="false">IF('graph (2)'!$E$2=0,"",B859+'graph (2)'!$E$32)</f>
        <v>#REF!</v>
      </c>
      <c r="C860" s="805" t="e">
        <f aca="false">IF('graph (2)'!$E$2=0,20,IF(SUM(K860+L860=0),NA(),0.25))</f>
        <v>#REF!</v>
      </c>
      <c r="D860" s="321" t="e">
        <f aca="false">IF('graph (2)'!$E$2=0,20,IF(AND(B860&lt;'graph (2)'!$E$10+'graph (2)'!$E$32,B860&gt;'graph (2)'!$E$10-'graph (2)'!$E$32),0.25,NA()))</f>
        <v>#REF!</v>
      </c>
      <c r="K860" s="806" t="e">
        <f aca="false">IF('graph (2)'!$E$20=0,0,IF('graph (2)'!$E$2=0,20,IF(AND(B860&lt;'graph (2)'!$E$20+'graph (2)'!$E$32,B860&gt;'graph (2)'!$E$20-'graph (2)'!$E$32),0.25,0)))</f>
        <v>#REF!</v>
      </c>
      <c r="L860" s="806" t="e">
        <f aca="false">IF('graph (2)'!$E$22=0,0,IF('graph (2)'!$E$2=0,20,IF(AND(B860&gt;'graph (2)'!$E$22-'graph (2)'!$E$32,B860&lt;'graph (2)'!$E$22+'graph (2)'!$E$32),0.25,0)))</f>
        <v>#REF!</v>
      </c>
    </row>
    <row r="861" customFormat="false" ht="12.75" hidden="false" customHeight="false" outlineLevel="0" collapsed="false">
      <c r="B861" s="735" t="e">
        <f aca="false">IF('graph (2)'!$E$2=0,"",B860+'graph (2)'!$E$32)</f>
        <v>#REF!</v>
      </c>
      <c r="C861" s="805" t="e">
        <f aca="false">IF('graph (2)'!$E$2=0,20,IF(SUM(K861+L861=0),NA(),0.25))</f>
        <v>#REF!</v>
      </c>
      <c r="D861" s="321" t="e">
        <f aca="false">IF('graph (2)'!$E$2=0,20,IF(AND(B861&lt;'graph (2)'!$E$10+'graph (2)'!$E$32,B861&gt;'graph (2)'!$E$10-'graph (2)'!$E$32),0.25,NA()))</f>
        <v>#REF!</v>
      </c>
      <c r="K861" s="806" t="e">
        <f aca="false">IF('graph (2)'!$E$20=0,0,IF('graph (2)'!$E$2=0,20,IF(AND(B861&lt;'graph (2)'!$E$20+'graph (2)'!$E$32,B861&gt;'graph (2)'!$E$20-'graph (2)'!$E$32),0.25,0)))</f>
        <v>#REF!</v>
      </c>
      <c r="L861" s="806" t="e">
        <f aca="false">IF('graph (2)'!$E$22=0,0,IF('graph (2)'!$E$2=0,20,IF(AND(B861&gt;'graph (2)'!$E$22-'graph (2)'!$E$32,B861&lt;'graph (2)'!$E$22+'graph (2)'!$E$32),0.25,0)))</f>
        <v>#REF!</v>
      </c>
    </row>
    <row r="862" customFormat="false" ht="12.75" hidden="false" customHeight="false" outlineLevel="0" collapsed="false">
      <c r="B862" s="735" t="e">
        <f aca="false">IF('graph (2)'!$E$2=0,"",B861+'graph (2)'!$E$32)</f>
        <v>#REF!</v>
      </c>
      <c r="C862" s="805" t="e">
        <f aca="false">IF('graph (2)'!$E$2=0,20,IF(SUM(K862+L862=0),NA(),0.25))</f>
        <v>#REF!</v>
      </c>
      <c r="D862" s="321" t="e">
        <f aca="false">IF('graph (2)'!$E$2=0,20,IF(AND(B862&lt;'graph (2)'!$E$10+'graph (2)'!$E$32,B862&gt;'graph (2)'!$E$10-'graph (2)'!$E$32),0.25,NA()))</f>
        <v>#REF!</v>
      </c>
      <c r="K862" s="806" t="e">
        <f aca="false">IF('graph (2)'!$E$20=0,0,IF('graph (2)'!$E$2=0,20,IF(AND(B862&lt;'graph (2)'!$E$20+'graph (2)'!$E$32,B862&gt;'graph (2)'!$E$20-'graph (2)'!$E$32),0.25,0)))</f>
        <v>#REF!</v>
      </c>
      <c r="L862" s="806" t="e">
        <f aca="false">IF('graph (2)'!$E$22=0,0,IF('graph (2)'!$E$2=0,20,IF(AND(B862&gt;'graph (2)'!$E$22-'graph (2)'!$E$32,B862&lt;'graph (2)'!$E$22+'graph (2)'!$E$32),0.25,0)))</f>
        <v>#REF!</v>
      </c>
    </row>
    <row r="863" customFormat="false" ht="12.75" hidden="false" customHeight="false" outlineLevel="0" collapsed="false">
      <c r="B863" s="735" t="e">
        <f aca="false">IF('graph (2)'!$E$2=0,"",B862+'graph (2)'!$E$32)</f>
        <v>#REF!</v>
      </c>
      <c r="C863" s="805" t="e">
        <f aca="false">IF('graph (2)'!$E$2=0,20,IF(SUM(K863+L863=0),NA(),0.25))</f>
        <v>#REF!</v>
      </c>
      <c r="D863" s="321" t="e">
        <f aca="false">IF('graph (2)'!$E$2=0,20,IF(AND(B863&lt;'graph (2)'!$E$10+'graph (2)'!$E$32,B863&gt;'graph (2)'!$E$10-'graph (2)'!$E$32),0.25,NA()))</f>
        <v>#REF!</v>
      </c>
      <c r="K863" s="806" t="e">
        <f aca="false">IF('graph (2)'!$E$20=0,0,IF('graph (2)'!$E$2=0,20,IF(AND(B863&lt;'graph (2)'!$E$20+'graph (2)'!$E$32,B863&gt;'graph (2)'!$E$20-'graph (2)'!$E$32),0.25,0)))</f>
        <v>#REF!</v>
      </c>
      <c r="L863" s="806" t="e">
        <f aca="false">IF('graph (2)'!$E$22=0,0,IF('graph (2)'!$E$2=0,20,IF(AND(B863&gt;'graph (2)'!$E$22-'graph (2)'!$E$32,B863&lt;'graph (2)'!$E$22+'graph (2)'!$E$32),0.25,0)))</f>
        <v>#REF!</v>
      </c>
    </row>
    <row r="864" customFormat="false" ht="12.75" hidden="false" customHeight="false" outlineLevel="0" collapsed="false">
      <c r="B864" s="735" t="e">
        <f aca="false">IF('graph (2)'!$E$2=0,"",B863+'graph (2)'!$E$32)</f>
        <v>#REF!</v>
      </c>
      <c r="C864" s="805" t="e">
        <f aca="false">IF('graph (2)'!$E$2=0,20,IF(SUM(K864+L864=0),NA(),0.25))</f>
        <v>#REF!</v>
      </c>
      <c r="D864" s="321" t="e">
        <f aca="false">IF('graph (2)'!$E$2=0,20,IF(AND(B864&lt;'graph (2)'!$E$10+'graph (2)'!$E$32,B864&gt;'graph (2)'!$E$10-'graph (2)'!$E$32),0.25,NA()))</f>
        <v>#REF!</v>
      </c>
      <c r="K864" s="806" t="e">
        <f aca="false">IF('graph (2)'!$E$20=0,0,IF('graph (2)'!$E$2=0,20,IF(AND(B864&lt;'graph (2)'!$E$20+'graph (2)'!$E$32,B864&gt;'graph (2)'!$E$20-'graph (2)'!$E$32),0.25,0)))</f>
        <v>#REF!</v>
      </c>
      <c r="L864" s="806" t="e">
        <f aca="false">IF('graph (2)'!$E$22=0,0,IF('graph (2)'!$E$2=0,20,IF(AND(B864&gt;'graph (2)'!$E$22-'graph (2)'!$E$32,B864&lt;'graph (2)'!$E$22+'graph (2)'!$E$32),0.25,0)))</f>
        <v>#REF!</v>
      </c>
    </row>
    <row r="865" customFormat="false" ht="12.75" hidden="false" customHeight="false" outlineLevel="0" collapsed="false">
      <c r="B865" s="735" t="e">
        <f aca="false">IF('graph (2)'!$E$2=0,"",B864+'graph (2)'!$E$32)</f>
        <v>#REF!</v>
      </c>
      <c r="C865" s="805" t="e">
        <f aca="false">IF('graph (2)'!$E$2=0,20,IF(SUM(K865+L865=0),NA(),0.25))</f>
        <v>#REF!</v>
      </c>
      <c r="D865" s="321" t="e">
        <f aca="false">IF('graph (2)'!$E$2=0,20,IF(AND(B865&lt;'graph (2)'!$E$10+'graph (2)'!$E$32,B865&gt;'graph (2)'!$E$10-'graph (2)'!$E$32),0.25,NA()))</f>
        <v>#REF!</v>
      </c>
      <c r="K865" s="806" t="e">
        <f aca="false">IF('graph (2)'!$E$20=0,0,IF('graph (2)'!$E$2=0,20,IF(AND(B865&lt;'graph (2)'!$E$20+'graph (2)'!$E$32,B865&gt;'graph (2)'!$E$20-'graph (2)'!$E$32),0.25,0)))</f>
        <v>#REF!</v>
      </c>
      <c r="L865" s="806" t="e">
        <f aca="false">IF('graph (2)'!$E$22=0,0,IF('graph (2)'!$E$2=0,20,IF(AND(B865&gt;'graph (2)'!$E$22-'graph (2)'!$E$32,B865&lt;'graph (2)'!$E$22+'graph (2)'!$E$32),0.25,0)))</f>
        <v>#REF!</v>
      </c>
    </row>
    <row r="866" customFormat="false" ht="12.75" hidden="false" customHeight="false" outlineLevel="0" collapsed="false">
      <c r="B866" s="735" t="e">
        <f aca="false">IF('graph (2)'!$E$2=0,"",B865+'graph (2)'!$E$32)</f>
        <v>#REF!</v>
      </c>
      <c r="C866" s="805" t="e">
        <f aca="false">IF('graph (2)'!$E$2=0,20,IF(SUM(K866+L866=0),NA(),0.25))</f>
        <v>#REF!</v>
      </c>
      <c r="D866" s="321" t="e">
        <f aca="false">IF('graph (2)'!$E$2=0,20,IF(AND(B866&lt;'graph (2)'!$E$10+'graph (2)'!$E$32,B866&gt;'graph (2)'!$E$10-'graph (2)'!$E$32),0.25,NA()))</f>
        <v>#REF!</v>
      </c>
      <c r="K866" s="806" t="e">
        <f aca="false">IF('graph (2)'!$E$20=0,0,IF('graph (2)'!$E$2=0,20,IF(AND(B866&lt;'graph (2)'!$E$20+'graph (2)'!$E$32,B866&gt;'graph (2)'!$E$20-'graph (2)'!$E$32),0.25,0)))</f>
        <v>#REF!</v>
      </c>
      <c r="L866" s="806" t="e">
        <f aca="false">IF('graph (2)'!$E$22=0,0,IF('graph (2)'!$E$2=0,20,IF(AND(B866&gt;'graph (2)'!$E$22-'graph (2)'!$E$32,B866&lt;'graph (2)'!$E$22+'graph (2)'!$E$32),0.25,0)))</f>
        <v>#REF!</v>
      </c>
    </row>
    <row r="867" customFormat="false" ht="12.75" hidden="false" customHeight="false" outlineLevel="0" collapsed="false">
      <c r="B867" s="735" t="e">
        <f aca="false">IF('graph (2)'!$E$2=0,"",B866+'graph (2)'!$E$32)</f>
        <v>#REF!</v>
      </c>
      <c r="C867" s="805" t="e">
        <f aca="false">IF('graph (2)'!$E$2=0,20,IF(SUM(K867+L867=0),NA(),0.25))</f>
        <v>#REF!</v>
      </c>
      <c r="D867" s="321" t="e">
        <f aca="false">IF('graph (2)'!$E$2=0,20,IF(AND(B867&lt;'graph (2)'!$E$10+'graph (2)'!$E$32,B867&gt;'graph (2)'!$E$10-'graph (2)'!$E$32),0.25,NA()))</f>
        <v>#REF!</v>
      </c>
      <c r="K867" s="806" t="e">
        <f aca="false">IF('graph (2)'!$E$20=0,0,IF('graph (2)'!$E$2=0,20,IF(AND(B867&lt;'graph (2)'!$E$20+'graph (2)'!$E$32,B867&gt;'graph (2)'!$E$20-'graph (2)'!$E$32),0.25,0)))</f>
        <v>#REF!</v>
      </c>
      <c r="L867" s="806" t="e">
        <f aca="false">IF('graph (2)'!$E$22=0,0,IF('graph (2)'!$E$2=0,20,IF(AND(B867&gt;'graph (2)'!$E$22-'graph (2)'!$E$32,B867&lt;'graph (2)'!$E$22+'graph (2)'!$E$32),0.25,0)))</f>
        <v>#REF!</v>
      </c>
    </row>
    <row r="868" customFormat="false" ht="12.75" hidden="false" customHeight="false" outlineLevel="0" collapsed="false">
      <c r="B868" s="735" t="e">
        <f aca="false">IF('graph (2)'!$E$2=0,"",B867+'graph (2)'!$E$32)</f>
        <v>#REF!</v>
      </c>
      <c r="C868" s="805" t="e">
        <f aca="false">IF('graph (2)'!$E$2=0,20,IF(SUM(K868+L868=0),NA(),0.25))</f>
        <v>#REF!</v>
      </c>
      <c r="D868" s="321" t="e">
        <f aca="false">IF('graph (2)'!$E$2=0,20,IF(AND(B868&lt;'graph (2)'!$E$10+'graph (2)'!$E$32,B868&gt;'graph (2)'!$E$10-'graph (2)'!$E$32),0.25,NA()))</f>
        <v>#REF!</v>
      </c>
      <c r="K868" s="806" t="e">
        <f aca="false">IF('graph (2)'!$E$20=0,0,IF('graph (2)'!$E$2=0,20,IF(AND(B868&lt;'graph (2)'!$E$20+'graph (2)'!$E$32,B868&gt;'graph (2)'!$E$20-'graph (2)'!$E$32),0.25,0)))</f>
        <v>#REF!</v>
      </c>
      <c r="L868" s="806" t="e">
        <f aca="false">IF('graph (2)'!$E$22=0,0,IF('graph (2)'!$E$2=0,20,IF(AND(B868&gt;'graph (2)'!$E$22-'graph (2)'!$E$32,B868&lt;'graph (2)'!$E$22+'graph (2)'!$E$32),0.25,0)))</f>
        <v>#REF!</v>
      </c>
    </row>
    <row r="869" customFormat="false" ht="12.75" hidden="false" customHeight="false" outlineLevel="0" collapsed="false">
      <c r="B869" s="735" t="e">
        <f aca="false">IF('graph (2)'!$E$2=0,"",B868+'graph (2)'!$E$32)</f>
        <v>#REF!</v>
      </c>
      <c r="C869" s="805" t="e">
        <f aca="false">IF('graph (2)'!$E$2=0,20,IF(SUM(K869+L869=0),NA(),0.25))</f>
        <v>#REF!</v>
      </c>
      <c r="D869" s="321" t="e">
        <f aca="false">IF('graph (2)'!$E$2=0,20,IF(AND(B869&lt;'graph (2)'!$E$10+'graph (2)'!$E$32,B869&gt;'graph (2)'!$E$10-'graph (2)'!$E$32),0.25,NA()))</f>
        <v>#REF!</v>
      </c>
      <c r="K869" s="806" t="e">
        <f aca="false">IF('graph (2)'!$E$20=0,0,IF('graph (2)'!$E$2=0,20,IF(AND(B869&lt;'graph (2)'!$E$20+'graph (2)'!$E$32,B869&gt;'graph (2)'!$E$20-'graph (2)'!$E$32),0.25,0)))</f>
        <v>#REF!</v>
      </c>
      <c r="L869" s="806" t="e">
        <f aca="false">IF('graph (2)'!$E$22=0,0,IF('graph (2)'!$E$2=0,20,IF(AND(B869&gt;'graph (2)'!$E$22-'graph (2)'!$E$32,B869&lt;'graph (2)'!$E$22+'graph (2)'!$E$32),0.25,0)))</f>
        <v>#REF!</v>
      </c>
    </row>
    <row r="870" customFormat="false" ht="12.75" hidden="false" customHeight="false" outlineLevel="0" collapsed="false">
      <c r="B870" s="735" t="e">
        <f aca="false">IF('graph (2)'!$E$2=0,"",B869+'graph (2)'!$E$32)</f>
        <v>#REF!</v>
      </c>
      <c r="C870" s="805" t="e">
        <f aca="false">IF('graph (2)'!$E$2=0,20,IF(SUM(K870+L870=0),NA(),0.25))</f>
        <v>#REF!</v>
      </c>
      <c r="D870" s="321" t="e">
        <f aca="false">IF('graph (2)'!$E$2=0,20,IF(AND(B870&lt;'graph (2)'!$E$10+'graph (2)'!$E$32,B870&gt;'graph (2)'!$E$10-'graph (2)'!$E$32),0.25,NA()))</f>
        <v>#REF!</v>
      </c>
      <c r="K870" s="806" t="e">
        <f aca="false">IF('graph (2)'!$E$20=0,0,IF('graph (2)'!$E$2=0,20,IF(AND(B870&lt;'graph (2)'!$E$20+'graph (2)'!$E$32,B870&gt;'graph (2)'!$E$20-'graph (2)'!$E$32),0.25,0)))</f>
        <v>#REF!</v>
      </c>
      <c r="L870" s="806" t="e">
        <f aca="false">IF('graph (2)'!$E$22=0,0,IF('graph (2)'!$E$2=0,20,IF(AND(B870&gt;'graph (2)'!$E$22-'graph (2)'!$E$32,B870&lt;'graph (2)'!$E$22+'graph (2)'!$E$32),0.25,0)))</f>
        <v>#REF!</v>
      </c>
    </row>
    <row r="871" customFormat="false" ht="12.75" hidden="false" customHeight="false" outlineLevel="0" collapsed="false">
      <c r="B871" s="735" t="e">
        <f aca="false">IF('graph (2)'!$E$2=0,"",B870+'graph (2)'!$E$32)</f>
        <v>#REF!</v>
      </c>
      <c r="C871" s="805" t="e">
        <f aca="false">IF('graph (2)'!$E$2=0,20,IF(SUM(K871+L871=0),NA(),0.25))</f>
        <v>#REF!</v>
      </c>
      <c r="D871" s="321" t="e">
        <f aca="false">IF('graph (2)'!$E$2=0,20,IF(AND(B871&lt;'graph (2)'!$E$10+'graph (2)'!$E$32,B871&gt;'graph (2)'!$E$10-'graph (2)'!$E$32),0.25,NA()))</f>
        <v>#REF!</v>
      </c>
      <c r="K871" s="806" t="e">
        <f aca="false">IF('graph (2)'!$E$20=0,0,IF('graph (2)'!$E$2=0,20,IF(AND(B871&lt;'graph (2)'!$E$20+'graph (2)'!$E$32,B871&gt;'graph (2)'!$E$20-'graph (2)'!$E$32),0.25,0)))</f>
        <v>#REF!</v>
      </c>
      <c r="L871" s="806" t="e">
        <f aca="false">IF('graph (2)'!$E$22=0,0,IF('graph (2)'!$E$2=0,20,IF(AND(B871&gt;'graph (2)'!$E$22-'graph (2)'!$E$32,B871&lt;'graph (2)'!$E$22+'graph (2)'!$E$32),0.25,0)))</f>
        <v>#REF!</v>
      </c>
    </row>
    <row r="872" customFormat="false" ht="12.75" hidden="false" customHeight="false" outlineLevel="0" collapsed="false">
      <c r="B872" s="735" t="e">
        <f aca="false">IF('graph (2)'!$E$2=0,"",B871+'graph (2)'!$E$32)</f>
        <v>#REF!</v>
      </c>
      <c r="C872" s="805" t="e">
        <f aca="false">IF('graph (2)'!$E$2=0,20,IF(SUM(K872+L872=0),NA(),0.25))</f>
        <v>#REF!</v>
      </c>
      <c r="D872" s="321" t="e">
        <f aca="false">IF('graph (2)'!$E$2=0,20,IF(AND(B872&lt;'graph (2)'!$E$10+'graph (2)'!$E$32,B872&gt;'graph (2)'!$E$10-'graph (2)'!$E$32),0.25,NA()))</f>
        <v>#REF!</v>
      </c>
      <c r="K872" s="806" t="e">
        <f aca="false">IF('graph (2)'!$E$20=0,0,IF('graph (2)'!$E$2=0,20,IF(AND(B872&lt;'graph (2)'!$E$20+'graph (2)'!$E$32,B872&gt;'graph (2)'!$E$20-'graph (2)'!$E$32),0.25,0)))</f>
        <v>#REF!</v>
      </c>
      <c r="L872" s="806" t="e">
        <f aca="false">IF('graph (2)'!$E$22=0,0,IF('graph (2)'!$E$2=0,20,IF(AND(B872&gt;'graph (2)'!$E$22-'graph (2)'!$E$32,B872&lt;'graph (2)'!$E$22+'graph (2)'!$E$32),0.25,0)))</f>
        <v>#REF!</v>
      </c>
    </row>
    <row r="873" customFormat="false" ht="12.75" hidden="false" customHeight="false" outlineLevel="0" collapsed="false">
      <c r="B873" s="735" t="e">
        <f aca="false">IF('graph (2)'!$E$2=0,"",B872+'graph (2)'!$E$32)</f>
        <v>#REF!</v>
      </c>
      <c r="C873" s="805" t="e">
        <f aca="false">IF('graph (2)'!$E$2=0,20,IF(SUM(K873+L873=0),NA(),0.25))</f>
        <v>#REF!</v>
      </c>
      <c r="D873" s="321" t="e">
        <f aca="false">IF('graph (2)'!$E$2=0,20,IF(AND(B873&lt;'graph (2)'!$E$10+'graph (2)'!$E$32,B873&gt;'graph (2)'!$E$10-'graph (2)'!$E$32),0.25,NA()))</f>
        <v>#REF!</v>
      </c>
      <c r="K873" s="806" t="e">
        <f aca="false">IF('graph (2)'!$E$20=0,0,IF('graph (2)'!$E$2=0,20,IF(AND(B873&lt;'graph (2)'!$E$20+'graph (2)'!$E$32,B873&gt;'graph (2)'!$E$20-'graph (2)'!$E$32),0.25,0)))</f>
        <v>#REF!</v>
      </c>
      <c r="L873" s="806" t="e">
        <f aca="false">IF('graph (2)'!$E$22=0,0,IF('graph (2)'!$E$2=0,20,IF(AND(B873&gt;'graph (2)'!$E$22-'graph (2)'!$E$32,B873&lt;'graph (2)'!$E$22+'graph (2)'!$E$32),0.25,0)))</f>
        <v>#REF!</v>
      </c>
    </row>
    <row r="874" customFormat="false" ht="12.75" hidden="false" customHeight="false" outlineLevel="0" collapsed="false">
      <c r="B874" s="735" t="e">
        <f aca="false">IF('graph (2)'!$E$2=0,"",B873+'graph (2)'!$E$32)</f>
        <v>#REF!</v>
      </c>
      <c r="C874" s="805" t="e">
        <f aca="false">IF('graph (2)'!$E$2=0,20,IF(SUM(K874+L874=0),NA(),0.25))</f>
        <v>#REF!</v>
      </c>
      <c r="D874" s="321" t="e">
        <f aca="false">IF('graph (2)'!$E$2=0,20,IF(AND(B874&lt;'graph (2)'!$E$10+'graph (2)'!$E$32,B874&gt;'graph (2)'!$E$10-'graph (2)'!$E$32),0.25,NA()))</f>
        <v>#REF!</v>
      </c>
      <c r="K874" s="806" t="e">
        <f aca="false">IF('graph (2)'!$E$20=0,0,IF('graph (2)'!$E$2=0,20,IF(AND(B874&lt;'graph (2)'!$E$20+'graph (2)'!$E$32,B874&gt;'graph (2)'!$E$20-'graph (2)'!$E$32),0.25,0)))</f>
        <v>#REF!</v>
      </c>
      <c r="L874" s="806" t="e">
        <f aca="false">IF('graph (2)'!$E$22=0,0,IF('graph (2)'!$E$2=0,20,IF(AND(B874&gt;'graph (2)'!$E$22-'graph (2)'!$E$32,B874&lt;'graph (2)'!$E$22+'graph (2)'!$E$32),0.25,0)))</f>
        <v>#REF!</v>
      </c>
    </row>
    <row r="875" customFormat="false" ht="12.75" hidden="false" customHeight="false" outlineLevel="0" collapsed="false">
      <c r="B875" s="735" t="e">
        <f aca="false">IF('graph (2)'!$E$2=0,"",B874+'graph (2)'!$E$32)</f>
        <v>#REF!</v>
      </c>
      <c r="C875" s="805" t="e">
        <f aca="false">IF('graph (2)'!$E$2=0,20,IF(SUM(K875+L875=0),NA(),0.25))</f>
        <v>#REF!</v>
      </c>
      <c r="D875" s="321" t="e">
        <f aca="false">IF('graph (2)'!$E$2=0,20,IF(AND(B875&lt;'graph (2)'!$E$10+'graph (2)'!$E$32,B875&gt;'graph (2)'!$E$10-'graph (2)'!$E$32),0.25,NA()))</f>
        <v>#REF!</v>
      </c>
      <c r="K875" s="806" t="e">
        <f aca="false">IF('graph (2)'!$E$20=0,0,IF('graph (2)'!$E$2=0,20,IF(AND(B875&lt;'graph (2)'!$E$20+'graph (2)'!$E$32,B875&gt;'graph (2)'!$E$20-'graph (2)'!$E$32),0.25,0)))</f>
        <v>#REF!</v>
      </c>
      <c r="L875" s="806" t="e">
        <f aca="false">IF('graph (2)'!$E$22=0,0,IF('graph (2)'!$E$2=0,20,IF(AND(B875&gt;'graph (2)'!$E$22-'graph (2)'!$E$32,B875&lt;'graph (2)'!$E$22+'graph (2)'!$E$32),0.25,0)))</f>
        <v>#REF!</v>
      </c>
    </row>
    <row r="876" customFormat="false" ht="12.75" hidden="false" customHeight="false" outlineLevel="0" collapsed="false">
      <c r="B876" s="735" t="e">
        <f aca="false">IF('graph (2)'!$E$2=0,"",B875+'graph (2)'!$E$32)</f>
        <v>#REF!</v>
      </c>
      <c r="C876" s="805" t="e">
        <f aca="false">IF('graph (2)'!$E$2=0,20,IF(SUM(K876+L876=0),NA(),0.25))</f>
        <v>#REF!</v>
      </c>
      <c r="D876" s="321" t="e">
        <f aca="false">IF('graph (2)'!$E$2=0,20,IF(AND(B876&lt;'graph (2)'!$E$10+'graph (2)'!$E$32,B876&gt;'graph (2)'!$E$10-'graph (2)'!$E$32),0.25,NA()))</f>
        <v>#REF!</v>
      </c>
      <c r="K876" s="806" t="e">
        <f aca="false">IF('graph (2)'!$E$20=0,0,IF('graph (2)'!$E$2=0,20,IF(AND(B876&lt;'graph (2)'!$E$20+'graph (2)'!$E$32,B876&gt;'graph (2)'!$E$20-'graph (2)'!$E$32),0.25,0)))</f>
        <v>#REF!</v>
      </c>
      <c r="L876" s="806" t="e">
        <f aca="false">IF('graph (2)'!$E$22=0,0,IF('graph (2)'!$E$2=0,20,IF(AND(B876&gt;'graph (2)'!$E$22-'graph (2)'!$E$32,B876&lt;'graph (2)'!$E$22+'graph (2)'!$E$32),0.25,0)))</f>
        <v>#REF!</v>
      </c>
    </row>
    <row r="877" customFormat="false" ht="12.75" hidden="false" customHeight="false" outlineLevel="0" collapsed="false">
      <c r="B877" s="735" t="e">
        <f aca="false">IF('graph (2)'!$E$2=0,"",B876+'graph (2)'!$E$32)</f>
        <v>#REF!</v>
      </c>
      <c r="C877" s="805" t="e">
        <f aca="false">IF('graph (2)'!$E$2=0,20,IF(SUM(K877+L877=0),NA(),0.25))</f>
        <v>#REF!</v>
      </c>
      <c r="D877" s="321" t="e">
        <f aca="false">IF('graph (2)'!$E$2=0,20,IF(AND(B877&lt;'graph (2)'!$E$10+'graph (2)'!$E$32,B877&gt;'graph (2)'!$E$10-'graph (2)'!$E$32),0.25,NA()))</f>
        <v>#REF!</v>
      </c>
      <c r="K877" s="806" t="e">
        <f aca="false">IF('graph (2)'!$E$20=0,0,IF('graph (2)'!$E$2=0,20,IF(AND(B877&lt;'graph (2)'!$E$20+'graph (2)'!$E$32,B877&gt;'graph (2)'!$E$20-'graph (2)'!$E$32),0.25,0)))</f>
        <v>#REF!</v>
      </c>
      <c r="L877" s="806" t="e">
        <f aca="false">IF('graph (2)'!$E$22=0,0,IF('graph (2)'!$E$2=0,20,IF(AND(B877&gt;'graph (2)'!$E$22-'graph (2)'!$E$32,B877&lt;'graph (2)'!$E$22+'graph (2)'!$E$32),0.25,0)))</f>
        <v>#REF!</v>
      </c>
    </row>
    <row r="878" customFormat="false" ht="12.75" hidden="false" customHeight="false" outlineLevel="0" collapsed="false">
      <c r="B878" s="735" t="e">
        <f aca="false">IF('graph (2)'!$E$2=0,"",B877+'graph (2)'!$E$32)</f>
        <v>#REF!</v>
      </c>
      <c r="C878" s="805" t="e">
        <f aca="false">IF('graph (2)'!$E$2=0,20,IF(SUM(K878+L878=0),NA(),0.25))</f>
        <v>#REF!</v>
      </c>
      <c r="D878" s="321" t="e">
        <f aca="false">IF('graph (2)'!$E$2=0,20,IF(AND(B878&lt;'graph (2)'!$E$10+'graph (2)'!$E$32,B878&gt;'graph (2)'!$E$10-'graph (2)'!$E$32),0.25,NA()))</f>
        <v>#REF!</v>
      </c>
      <c r="K878" s="806" t="e">
        <f aca="false">IF('graph (2)'!$E$20=0,0,IF('graph (2)'!$E$2=0,20,IF(AND(B878&lt;'graph (2)'!$E$20+'graph (2)'!$E$32,B878&gt;'graph (2)'!$E$20-'graph (2)'!$E$32),0.25,0)))</f>
        <v>#REF!</v>
      </c>
      <c r="L878" s="806" t="e">
        <f aca="false">IF('graph (2)'!$E$22=0,0,IF('graph (2)'!$E$2=0,20,IF(AND(B878&gt;'graph (2)'!$E$22-'graph (2)'!$E$32,B878&lt;'graph (2)'!$E$22+'graph (2)'!$E$32),0.25,0)))</f>
        <v>#REF!</v>
      </c>
    </row>
    <row r="879" customFormat="false" ht="12.75" hidden="false" customHeight="false" outlineLevel="0" collapsed="false">
      <c r="B879" s="735" t="e">
        <f aca="false">IF('graph (2)'!$E$2=0,"",B878+'graph (2)'!$E$32)</f>
        <v>#REF!</v>
      </c>
      <c r="C879" s="805" t="e">
        <f aca="false">IF('graph (2)'!$E$2=0,20,IF(SUM(K879+L879=0),NA(),0.25))</f>
        <v>#REF!</v>
      </c>
      <c r="D879" s="321" t="e">
        <f aca="false">IF('graph (2)'!$E$2=0,20,IF(AND(B879&lt;'graph (2)'!$E$10+'graph (2)'!$E$32,B879&gt;'graph (2)'!$E$10-'graph (2)'!$E$32),0.25,NA()))</f>
        <v>#REF!</v>
      </c>
      <c r="K879" s="806" t="e">
        <f aca="false">IF('graph (2)'!$E$20=0,0,IF('graph (2)'!$E$2=0,20,IF(AND(B879&lt;'graph (2)'!$E$20+'graph (2)'!$E$32,B879&gt;'graph (2)'!$E$20-'graph (2)'!$E$32),0.25,0)))</f>
        <v>#REF!</v>
      </c>
      <c r="L879" s="806" t="e">
        <f aca="false">IF('graph (2)'!$E$22=0,0,IF('graph (2)'!$E$2=0,20,IF(AND(B879&gt;'graph (2)'!$E$22-'graph (2)'!$E$32,B879&lt;'graph (2)'!$E$22+'graph (2)'!$E$32),0.25,0)))</f>
        <v>#REF!</v>
      </c>
    </row>
    <row r="880" customFormat="false" ht="12.75" hidden="false" customHeight="false" outlineLevel="0" collapsed="false">
      <c r="B880" s="735" t="e">
        <f aca="false">IF('graph (2)'!$E$2=0,"",B879+'graph (2)'!$E$32)</f>
        <v>#REF!</v>
      </c>
      <c r="C880" s="805" t="e">
        <f aca="false">IF('graph (2)'!$E$2=0,20,IF(SUM(K880+L880=0),NA(),0.25))</f>
        <v>#REF!</v>
      </c>
      <c r="D880" s="321" t="e">
        <f aca="false">IF('graph (2)'!$E$2=0,20,IF(AND(B880&lt;'graph (2)'!$E$10+'graph (2)'!$E$32,B880&gt;'graph (2)'!$E$10-'graph (2)'!$E$32),0.25,NA()))</f>
        <v>#REF!</v>
      </c>
      <c r="K880" s="806" t="e">
        <f aca="false">IF('graph (2)'!$E$20=0,0,IF('graph (2)'!$E$2=0,20,IF(AND(B880&lt;'graph (2)'!$E$20+'graph (2)'!$E$32,B880&gt;'graph (2)'!$E$20-'graph (2)'!$E$32),0.25,0)))</f>
        <v>#REF!</v>
      </c>
      <c r="L880" s="806" t="e">
        <f aca="false">IF('graph (2)'!$E$22=0,0,IF('graph (2)'!$E$2=0,20,IF(AND(B880&gt;'graph (2)'!$E$22-'graph (2)'!$E$32,B880&lt;'graph (2)'!$E$22+'graph (2)'!$E$32),0.25,0)))</f>
        <v>#REF!</v>
      </c>
    </row>
    <row r="881" customFormat="false" ht="12.75" hidden="false" customHeight="false" outlineLevel="0" collapsed="false">
      <c r="B881" s="735" t="e">
        <f aca="false">IF('graph (2)'!$E$2=0,"",B880+'graph (2)'!$E$32)</f>
        <v>#REF!</v>
      </c>
      <c r="C881" s="805" t="e">
        <f aca="false">IF('graph (2)'!$E$2=0,20,IF(SUM(K881+L881=0),NA(),0.25))</f>
        <v>#REF!</v>
      </c>
      <c r="D881" s="321" t="e">
        <f aca="false">IF('graph (2)'!$E$2=0,20,IF(AND(B881&lt;'graph (2)'!$E$10+'graph (2)'!$E$32,B881&gt;'graph (2)'!$E$10-'graph (2)'!$E$32),0.25,NA()))</f>
        <v>#REF!</v>
      </c>
      <c r="K881" s="806" t="e">
        <f aca="false">IF('graph (2)'!$E$20=0,0,IF('graph (2)'!$E$2=0,20,IF(AND(B881&lt;'graph (2)'!$E$20+'graph (2)'!$E$32,B881&gt;'graph (2)'!$E$20-'graph (2)'!$E$32),0.25,0)))</f>
        <v>#REF!</v>
      </c>
      <c r="L881" s="806" t="e">
        <f aca="false">IF('graph (2)'!$E$22=0,0,IF('graph (2)'!$E$2=0,20,IF(AND(B881&gt;'graph (2)'!$E$22-'graph (2)'!$E$32,B881&lt;'graph (2)'!$E$22+'graph (2)'!$E$32),0.25,0)))</f>
        <v>#REF!</v>
      </c>
    </row>
    <row r="882" customFormat="false" ht="12.75" hidden="false" customHeight="false" outlineLevel="0" collapsed="false">
      <c r="B882" s="735" t="e">
        <f aca="false">IF('graph (2)'!$E$2=0,"",B881+'graph (2)'!$E$32)</f>
        <v>#REF!</v>
      </c>
      <c r="C882" s="805" t="e">
        <f aca="false">IF('graph (2)'!$E$2=0,20,IF(SUM(K882+L882=0),NA(),0.25))</f>
        <v>#REF!</v>
      </c>
      <c r="D882" s="321" t="e">
        <f aca="false">IF('graph (2)'!$E$2=0,20,IF(AND(B882&lt;'graph (2)'!$E$10+'graph (2)'!$E$32,B882&gt;'graph (2)'!$E$10-'graph (2)'!$E$32),0.25,NA()))</f>
        <v>#REF!</v>
      </c>
      <c r="K882" s="806" t="e">
        <f aca="false">IF('graph (2)'!$E$20=0,0,IF('graph (2)'!$E$2=0,20,IF(AND(B882&lt;'graph (2)'!$E$20+'graph (2)'!$E$32,B882&gt;'graph (2)'!$E$20-'graph (2)'!$E$32),0.25,0)))</f>
        <v>#REF!</v>
      </c>
      <c r="L882" s="806" t="e">
        <f aca="false">IF('graph (2)'!$E$22=0,0,IF('graph (2)'!$E$2=0,20,IF(AND(B882&gt;'graph (2)'!$E$22-'graph (2)'!$E$32,B882&lt;'graph (2)'!$E$22+'graph (2)'!$E$32),0.25,0)))</f>
        <v>#REF!</v>
      </c>
    </row>
    <row r="883" customFormat="false" ht="12.75" hidden="false" customHeight="false" outlineLevel="0" collapsed="false">
      <c r="B883" s="735" t="e">
        <f aca="false">IF('graph (2)'!$E$2=0,"",B882+'graph (2)'!$E$32)</f>
        <v>#REF!</v>
      </c>
      <c r="C883" s="805" t="e">
        <f aca="false">IF('graph (2)'!$E$2=0,20,IF(SUM(K883+L883=0),NA(),0.25))</f>
        <v>#REF!</v>
      </c>
      <c r="D883" s="321" t="e">
        <f aca="false">IF('graph (2)'!$E$2=0,20,IF(AND(B883&lt;'graph (2)'!$E$10+'graph (2)'!$E$32,B883&gt;'graph (2)'!$E$10-'graph (2)'!$E$32),0.25,NA()))</f>
        <v>#REF!</v>
      </c>
      <c r="K883" s="806" t="e">
        <f aca="false">IF('graph (2)'!$E$20=0,0,IF('graph (2)'!$E$2=0,20,IF(AND(B883&lt;'graph (2)'!$E$20+'graph (2)'!$E$32,B883&gt;'graph (2)'!$E$20-'graph (2)'!$E$32),0.25,0)))</f>
        <v>#REF!</v>
      </c>
      <c r="L883" s="806" t="e">
        <f aca="false">IF('graph (2)'!$E$22=0,0,IF('graph (2)'!$E$2=0,20,IF(AND(B883&gt;'graph (2)'!$E$22-'graph (2)'!$E$32,B883&lt;'graph (2)'!$E$22+'graph (2)'!$E$32),0.25,0)))</f>
        <v>#REF!</v>
      </c>
    </row>
    <row r="884" customFormat="false" ht="12.75" hidden="false" customHeight="false" outlineLevel="0" collapsed="false">
      <c r="B884" s="735" t="e">
        <f aca="false">IF('graph (2)'!$E$2=0,"",B883+'graph (2)'!$E$32)</f>
        <v>#REF!</v>
      </c>
      <c r="C884" s="805" t="e">
        <f aca="false">IF('graph (2)'!$E$2=0,20,IF(SUM(K884+L884=0),NA(),0.25))</f>
        <v>#REF!</v>
      </c>
      <c r="D884" s="321" t="e">
        <f aca="false">IF('graph (2)'!$E$2=0,20,IF(AND(B884&lt;'graph (2)'!$E$10+'graph (2)'!$E$32,B884&gt;'graph (2)'!$E$10-'graph (2)'!$E$32),0.25,NA()))</f>
        <v>#REF!</v>
      </c>
      <c r="K884" s="806" t="e">
        <f aca="false">IF('graph (2)'!$E$20=0,0,IF('graph (2)'!$E$2=0,20,IF(AND(B884&lt;'graph (2)'!$E$20+'graph (2)'!$E$32,B884&gt;'graph (2)'!$E$20-'graph (2)'!$E$32),0.25,0)))</f>
        <v>#REF!</v>
      </c>
      <c r="L884" s="806" t="e">
        <f aca="false">IF('graph (2)'!$E$22=0,0,IF('graph (2)'!$E$2=0,20,IF(AND(B884&gt;'graph (2)'!$E$22-'graph (2)'!$E$32,B884&lt;'graph (2)'!$E$22+'graph (2)'!$E$32),0.25,0)))</f>
        <v>#REF!</v>
      </c>
    </row>
    <row r="885" customFormat="false" ht="12.75" hidden="false" customHeight="false" outlineLevel="0" collapsed="false">
      <c r="B885" s="735" t="e">
        <f aca="false">IF('graph (2)'!$E$2=0,"",B884+'graph (2)'!$E$32)</f>
        <v>#REF!</v>
      </c>
      <c r="C885" s="805" t="e">
        <f aca="false">IF('graph (2)'!$E$2=0,20,IF(SUM(K885+L885=0),NA(),0.25))</f>
        <v>#REF!</v>
      </c>
      <c r="D885" s="321" t="e">
        <f aca="false">IF('graph (2)'!$E$2=0,20,IF(AND(B885&lt;'graph (2)'!$E$10+'graph (2)'!$E$32,B885&gt;'graph (2)'!$E$10-'graph (2)'!$E$32),0.25,NA()))</f>
        <v>#REF!</v>
      </c>
      <c r="K885" s="806" t="e">
        <f aca="false">IF('graph (2)'!$E$20=0,0,IF('graph (2)'!$E$2=0,20,IF(AND(B885&lt;'graph (2)'!$E$20+'graph (2)'!$E$32,B885&gt;'graph (2)'!$E$20-'graph (2)'!$E$32),0.25,0)))</f>
        <v>#REF!</v>
      </c>
      <c r="L885" s="806" t="e">
        <f aca="false">IF('graph (2)'!$E$22=0,0,IF('graph (2)'!$E$2=0,20,IF(AND(B885&gt;'graph (2)'!$E$22-'graph (2)'!$E$32,B885&lt;'graph (2)'!$E$22+'graph (2)'!$E$32),0.25,0)))</f>
        <v>#REF!</v>
      </c>
    </row>
    <row r="886" customFormat="false" ht="12.75" hidden="false" customHeight="false" outlineLevel="0" collapsed="false">
      <c r="B886" s="735" t="e">
        <f aca="false">IF('graph (2)'!$E$2=0,"",B885+'graph (2)'!$E$32)</f>
        <v>#REF!</v>
      </c>
      <c r="C886" s="805" t="e">
        <f aca="false">IF('graph (2)'!$E$2=0,20,IF(SUM(K886+L886=0),NA(),0.25))</f>
        <v>#REF!</v>
      </c>
      <c r="D886" s="321" t="e">
        <f aca="false">IF('graph (2)'!$E$2=0,20,IF(AND(B886&lt;'graph (2)'!$E$10+'graph (2)'!$E$32,B886&gt;'graph (2)'!$E$10-'graph (2)'!$E$32),0.25,NA()))</f>
        <v>#REF!</v>
      </c>
      <c r="K886" s="806" t="e">
        <f aca="false">IF('graph (2)'!$E$20=0,0,IF('graph (2)'!$E$2=0,20,IF(AND(B886&lt;'graph (2)'!$E$20+'graph (2)'!$E$32,B886&gt;'graph (2)'!$E$20-'graph (2)'!$E$32),0.25,0)))</f>
        <v>#REF!</v>
      </c>
      <c r="L886" s="806" t="e">
        <f aca="false">IF('graph (2)'!$E$22=0,0,IF('graph (2)'!$E$2=0,20,IF(AND(B886&gt;'graph (2)'!$E$22-'graph (2)'!$E$32,B886&lt;'graph (2)'!$E$22+'graph (2)'!$E$32),0.25,0)))</f>
        <v>#REF!</v>
      </c>
    </row>
    <row r="887" customFormat="false" ht="12.75" hidden="false" customHeight="false" outlineLevel="0" collapsed="false">
      <c r="B887" s="735" t="e">
        <f aca="false">IF('graph (2)'!$E$2=0,"",B886+'graph (2)'!$E$32)</f>
        <v>#REF!</v>
      </c>
      <c r="C887" s="805" t="e">
        <f aca="false">IF('graph (2)'!$E$2=0,20,IF(SUM(K887+L887=0),NA(),0.25))</f>
        <v>#REF!</v>
      </c>
      <c r="D887" s="321" t="e">
        <f aca="false">IF('graph (2)'!$E$2=0,20,IF(AND(B887&lt;'graph (2)'!$E$10+'graph (2)'!$E$32,B887&gt;'graph (2)'!$E$10-'graph (2)'!$E$32),0.25,NA()))</f>
        <v>#REF!</v>
      </c>
      <c r="K887" s="806" t="e">
        <f aca="false">IF('graph (2)'!$E$20=0,0,IF('graph (2)'!$E$2=0,20,IF(AND(B887&lt;'graph (2)'!$E$20+'graph (2)'!$E$32,B887&gt;'graph (2)'!$E$20-'graph (2)'!$E$32),0.25,0)))</f>
        <v>#REF!</v>
      </c>
      <c r="L887" s="806" t="e">
        <f aca="false">IF('graph (2)'!$E$22=0,0,IF('graph (2)'!$E$2=0,20,IF(AND(B887&gt;'graph (2)'!$E$22-'graph (2)'!$E$32,B887&lt;'graph (2)'!$E$22+'graph (2)'!$E$32),0.25,0)))</f>
        <v>#REF!</v>
      </c>
    </row>
    <row r="888" customFormat="false" ht="12.75" hidden="false" customHeight="false" outlineLevel="0" collapsed="false">
      <c r="B888" s="735" t="e">
        <f aca="false">IF('graph (2)'!$E$2=0,"",B887+'graph (2)'!$E$32)</f>
        <v>#REF!</v>
      </c>
      <c r="C888" s="805" t="e">
        <f aca="false">IF('graph (2)'!$E$2=0,20,IF(SUM(K888+L888=0),NA(),0.25))</f>
        <v>#REF!</v>
      </c>
      <c r="D888" s="321" t="e">
        <f aca="false">IF('graph (2)'!$E$2=0,20,IF(AND(B888&lt;'graph (2)'!$E$10+'graph (2)'!$E$32,B888&gt;'graph (2)'!$E$10-'graph (2)'!$E$32),0.25,NA()))</f>
        <v>#REF!</v>
      </c>
      <c r="K888" s="806" t="e">
        <f aca="false">IF('graph (2)'!$E$20=0,0,IF('graph (2)'!$E$2=0,20,IF(AND(B888&lt;'graph (2)'!$E$20+'graph (2)'!$E$32,B888&gt;'graph (2)'!$E$20-'graph (2)'!$E$32),0.25,0)))</f>
        <v>#REF!</v>
      </c>
      <c r="L888" s="806" t="e">
        <f aca="false">IF('graph (2)'!$E$22=0,0,IF('graph (2)'!$E$2=0,20,IF(AND(B888&gt;'graph (2)'!$E$22-'graph (2)'!$E$32,B888&lt;'graph (2)'!$E$22+'graph (2)'!$E$32),0.25,0)))</f>
        <v>#REF!</v>
      </c>
    </row>
    <row r="889" customFormat="false" ht="12.75" hidden="false" customHeight="false" outlineLevel="0" collapsed="false">
      <c r="B889" s="735" t="e">
        <f aca="false">IF('graph (2)'!$E$2=0,"",B888+'graph (2)'!$E$32)</f>
        <v>#REF!</v>
      </c>
      <c r="C889" s="805" t="e">
        <f aca="false">IF('graph (2)'!$E$2=0,20,IF(SUM(K889+L889=0),NA(),0.25))</f>
        <v>#REF!</v>
      </c>
      <c r="D889" s="321" t="e">
        <f aca="false">IF('graph (2)'!$E$2=0,20,IF(AND(B889&lt;'graph (2)'!$E$10+'graph (2)'!$E$32,B889&gt;'graph (2)'!$E$10-'graph (2)'!$E$32),0.25,NA()))</f>
        <v>#REF!</v>
      </c>
      <c r="K889" s="806" t="e">
        <f aca="false">IF('graph (2)'!$E$20=0,0,IF('graph (2)'!$E$2=0,20,IF(AND(B889&lt;'graph (2)'!$E$20+'graph (2)'!$E$32,B889&gt;'graph (2)'!$E$20-'graph (2)'!$E$32),0.25,0)))</f>
        <v>#REF!</v>
      </c>
      <c r="L889" s="806" t="e">
        <f aca="false">IF('graph (2)'!$E$22=0,0,IF('graph (2)'!$E$2=0,20,IF(AND(B889&gt;'graph (2)'!$E$22-'graph (2)'!$E$32,B889&lt;'graph (2)'!$E$22+'graph (2)'!$E$32),0.25,0)))</f>
        <v>#REF!</v>
      </c>
    </row>
    <row r="890" customFormat="false" ht="12.75" hidden="false" customHeight="false" outlineLevel="0" collapsed="false">
      <c r="B890" s="735" t="e">
        <f aca="false">IF('graph (2)'!$E$2=0,"",B889+'graph (2)'!$E$32)</f>
        <v>#REF!</v>
      </c>
      <c r="C890" s="805" t="e">
        <f aca="false">IF('graph (2)'!$E$2=0,20,IF(SUM(K890+L890=0),NA(),0.25))</f>
        <v>#REF!</v>
      </c>
      <c r="D890" s="321" t="e">
        <f aca="false">IF('graph (2)'!$E$2=0,20,IF(AND(B890&lt;'graph (2)'!$E$10+'graph (2)'!$E$32,B890&gt;'graph (2)'!$E$10-'graph (2)'!$E$32),0.25,NA()))</f>
        <v>#REF!</v>
      </c>
      <c r="K890" s="806" t="e">
        <f aca="false">IF('graph (2)'!$E$20=0,0,IF('graph (2)'!$E$2=0,20,IF(AND(B890&lt;'graph (2)'!$E$20+'graph (2)'!$E$32,B890&gt;'graph (2)'!$E$20-'graph (2)'!$E$32),0.25,0)))</f>
        <v>#REF!</v>
      </c>
      <c r="L890" s="806" t="e">
        <f aca="false">IF('graph (2)'!$E$22=0,0,IF('graph (2)'!$E$2=0,20,IF(AND(B890&gt;'graph (2)'!$E$22-'graph (2)'!$E$32,B890&lt;'graph (2)'!$E$22+'graph (2)'!$E$32),0.25,0)))</f>
        <v>#REF!</v>
      </c>
    </row>
    <row r="891" customFormat="false" ht="12.75" hidden="false" customHeight="false" outlineLevel="0" collapsed="false">
      <c r="B891" s="735" t="e">
        <f aca="false">IF('graph (2)'!$E$2=0,"",B890+'graph (2)'!$E$32)</f>
        <v>#REF!</v>
      </c>
      <c r="C891" s="805" t="e">
        <f aca="false">IF('graph (2)'!$E$2=0,20,IF(SUM(K891+L891=0),NA(),0.25))</f>
        <v>#REF!</v>
      </c>
      <c r="D891" s="321" t="e">
        <f aca="false">IF('graph (2)'!$E$2=0,20,IF(AND(B891&lt;'graph (2)'!$E$10+'graph (2)'!$E$32,B891&gt;'graph (2)'!$E$10-'graph (2)'!$E$32),0.25,NA()))</f>
        <v>#REF!</v>
      </c>
      <c r="K891" s="806" t="e">
        <f aca="false">IF('graph (2)'!$E$20=0,0,IF('graph (2)'!$E$2=0,20,IF(AND(B891&lt;'graph (2)'!$E$20+'graph (2)'!$E$32,B891&gt;'graph (2)'!$E$20-'graph (2)'!$E$32),0.25,0)))</f>
        <v>#REF!</v>
      </c>
      <c r="L891" s="806" t="e">
        <f aca="false">IF('graph (2)'!$E$22=0,0,IF('graph (2)'!$E$2=0,20,IF(AND(B891&gt;'graph (2)'!$E$22-'graph (2)'!$E$32,B891&lt;'graph (2)'!$E$22+'graph (2)'!$E$32),0.25,0)))</f>
        <v>#REF!</v>
      </c>
    </row>
    <row r="892" customFormat="false" ht="12.75" hidden="false" customHeight="false" outlineLevel="0" collapsed="false">
      <c r="B892" s="735" t="e">
        <f aca="false">IF('graph (2)'!$E$2=0,"",B891+'graph (2)'!$E$32)</f>
        <v>#REF!</v>
      </c>
      <c r="C892" s="805" t="e">
        <f aca="false">IF('graph (2)'!$E$2=0,20,IF(SUM(K892+L892=0),NA(),0.25))</f>
        <v>#REF!</v>
      </c>
      <c r="D892" s="321" t="e">
        <f aca="false">IF('graph (2)'!$E$2=0,20,IF(AND(B892&lt;'graph (2)'!$E$10+'graph (2)'!$E$32,B892&gt;'graph (2)'!$E$10-'graph (2)'!$E$32),0.25,NA()))</f>
        <v>#REF!</v>
      </c>
      <c r="K892" s="806" t="e">
        <f aca="false">IF('graph (2)'!$E$20=0,0,IF('graph (2)'!$E$2=0,20,IF(AND(B892&lt;'graph (2)'!$E$20+'graph (2)'!$E$32,B892&gt;'graph (2)'!$E$20-'graph (2)'!$E$32),0.25,0)))</f>
        <v>#REF!</v>
      </c>
      <c r="L892" s="806" t="e">
        <f aca="false">IF('graph (2)'!$E$22=0,0,IF('graph (2)'!$E$2=0,20,IF(AND(B892&gt;'graph (2)'!$E$22-'graph (2)'!$E$32,B892&lt;'graph (2)'!$E$22+'graph (2)'!$E$32),0.25,0)))</f>
        <v>#REF!</v>
      </c>
    </row>
    <row r="893" customFormat="false" ht="12.75" hidden="false" customHeight="false" outlineLevel="0" collapsed="false">
      <c r="B893" s="735" t="e">
        <f aca="false">IF('graph (2)'!$E$2=0,"",B892+'graph (2)'!$E$32)</f>
        <v>#REF!</v>
      </c>
      <c r="C893" s="805" t="e">
        <f aca="false">IF('graph (2)'!$E$2=0,20,IF(SUM(K893+L893=0),NA(),0.25))</f>
        <v>#REF!</v>
      </c>
      <c r="D893" s="321" t="e">
        <f aca="false">IF('graph (2)'!$E$2=0,20,IF(AND(B893&lt;'graph (2)'!$E$10+'graph (2)'!$E$32,B893&gt;'graph (2)'!$E$10-'graph (2)'!$E$32),0.25,NA()))</f>
        <v>#REF!</v>
      </c>
      <c r="K893" s="806" t="e">
        <f aca="false">IF('graph (2)'!$E$20=0,0,IF('graph (2)'!$E$2=0,20,IF(AND(B893&lt;'graph (2)'!$E$20+'graph (2)'!$E$32,B893&gt;'graph (2)'!$E$20-'graph (2)'!$E$32),0.25,0)))</f>
        <v>#REF!</v>
      </c>
      <c r="L893" s="806" t="e">
        <f aca="false">IF('graph (2)'!$E$22=0,0,IF('graph (2)'!$E$2=0,20,IF(AND(B893&gt;'graph (2)'!$E$22-'graph (2)'!$E$32,B893&lt;'graph (2)'!$E$22+'graph (2)'!$E$32),0.25,0)))</f>
        <v>#REF!</v>
      </c>
    </row>
    <row r="894" customFormat="false" ht="12.75" hidden="false" customHeight="false" outlineLevel="0" collapsed="false">
      <c r="B894" s="735" t="e">
        <f aca="false">IF('graph (2)'!$E$2=0,"",B893+'graph (2)'!$E$32)</f>
        <v>#REF!</v>
      </c>
      <c r="C894" s="805" t="e">
        <f aca="false">IF('graph (2)'!$E$2=0,20,IF(SUM(K894+L894=0),NA(),0.25))</f>
        <v>#REF!</v>
      </c>
      <c r="D894" s="321" t="e">
        <f aca="false">IF('graph (2)'!$E$2=0,20,IF(AND(B894&lt;'graph (2)'!$E$10+'graph (2)'!$E$32,B894&gt;'graph (2)'!$E$10-'graph (2)'!$E$32),0.25,NA()))</f>
        <v>#REF!</v>
      </c>
      <c r="K894" s="806" t="e">
        <f aca="false">IF('graph (2)'!$E$20=0,0,IF('graph (2)'!$E$2=0,20,IF(AND(B894&lt;'graph (2)'!$E$20+'graph (2)'!$E$32,B894&gt;'graph (2)'!$E$20-'graph (2)'!$E$32),0.25,0)))</f>
        <v>#REF!</v>
      </c>
      <c r="L894" s="806" t="e">
        <f aca="false">IF('graph (2)'!$E$22=0,0,IF('graph (2)'!$E$2=0,20,IF(AND(B894&gt;'graph (2)'!$E$22-'graph (2)'!$E$32,B894&lt;'graph (2)'!$E$22+'graph (2)'!$E$32),0.25,0)))</f>
        <v>#REF!</v>
      </c>
    </row>
    <row r="895" customFormat="false" ht="12.75" hidden="false" customHeight="false" outlineLevel="0" collapsed="false">
      <c r="B895" s="735" t="e">
        <f aca="false">IF('graph (2)'!$E$2=0,"",B894+'graph (2)'!$E$32)</f>
        <v>#REF!</v>
      </c>
      <c r="C895" s="805" t="e">
        <f aca="false">IF('graph (2)'!$E$2=0,20,IF(SUM(K895+L895=0),NA(),0.25))</f>
        <v>#REF!</v>
      </c>
      <c r="D895" s="321" t="e">
        <f aca="false">IF('graph (2)'!$E$2=0,20,IF(AND(B895&lt;'graph (2)'!$E$10+'graph (2)'!$E$32,B895&gt;'graph (2)'!$E$10-'graph (2)'!$E$32),0.25,NA()))</f>
        <v>#REF!</v>
      </c>
      <c r="K895" s="806" t="e">
        <f aca="false">IF('graph (2)'!$E$20=0,0,IF('graph (2)'!$E$2=0,20,IF(AND(B895&lt;'graph (2)'!$E$20+'graph (2)'!$E$32,B895&gt;'graph (2)'!$E$20-'graph (2)'!$E$32),0.25,0)))</f>
        <v>#REF!</v>
      </c>
      <c r="L895" s="806" t="e">
        <f aca="false">IF('graph (2)'!$E$22=0,0,IF('graph (2)'!$E$2=0,20,IF(AND(B895&gt;'graph (2)'!$E$22-'graph (2)'!$E$32,B895&lt;'graph (2)'!$E$22+'graph (2)'!$E$32),0.25,0)))</f>
        <v>#REF!</v>
      </c>
    </row>
    <row r="896" customFormat="false" ht="12.75" hidden="false" customHeight="false" outlineLevel="0" collapsed="false">
      <c r="B896" s="735" t="e">
        <f aca="false">IF('graph (2)'!$E$2=0,"",B895+'graph (2)'!$E$32)</f>
        <v>#REF!</v>
      </c>
      <c r="C896" s="805" t="e">
        <f aca="false">IF('graph (2)'!$E$2=0,20,IF(SUM(K896+L896=0),NA(),0.25))</f>
        <v>#REF!</v>
      </c>
      <c r="D896" s="321" t="e">
        <f aca="false">IF('graph (2)'!$E$2=0,20,IF(AND(B896&lt;'graph (2)'!$E$10+'graph (2)'!$E$32,B896&gt;'graph (2)'!$E$10-'graph (2)'!$E$32),0.25,NA()))</f>
        <v>#REF!</v>
      </c>
      <c r="K896" s="806" t="e">
        <f aca="false">IF('graph (2)'!$E$20=0,0,IF('graph (2)'!$E$2=0,20,IF(AND(B896&lt;'graph (2)'!$E$20+'graph (2)'!$E$32,B896&gt;'graph (2)'!$E$20-'graph (2)'!$E$32),0.25,0)))</f>
        <v>#REF!</v>
      </c>
      <c r="L896" s="806" t="e">
        <f aca="false">IF('graph (2)'!$E$22=0,0,IF('graph (2)'!$E$2=0,20,IF(AND(B896&gt;'graph (2)'!$E$22-'graph (2)'!$E$32,B896&lt;'graph (2)'!$E$22+'graph (2)'!$E$32),0.25,0)))</f>
        <v>#REF!</v>
      </c>
    </row>
    <row r="897" customFormat="false" ht="12.75" hidden="false" customHeight="false" outlineLevel="0" collapsed="false">
      <c r="B897" s="735" t="e">
        <f aca="false">IF('graph (2)'!$E$2=0,"",B896+'graph (2)'!$E$32)</f>
        <v>#REF!</v>
      </c>
      <c r="C897" s="805" t="e">
        <f aca="false">IF('graph (2)'!$E$2=0,20,IF(SUM(K897+L897=0),NA(),0.25))</f>
        <v>#REF!</v>
      </c>
      <c r="D897" s="321" t="e">
        <f aca="false">IF('graph (2)'!$E$2=0,20,IF(AND(B897&lt;'graph (2)'!$E$10+'graph (2)'!$E$32,B897&gt;'graph (2)'!$E$10-'graph (2)'!$E$32),0.25,NA()))</f>
        <v>#REF!</v>
      </c>
      <c r="K897" s="806" t="e">
        <f aca="false">IF('graph (2)'!$E$20=0,0,IF('graph (2)'!$E$2=0,20,IF(AND(B897&lt;'graph (2)'!$E$20+'graph (2)'!$E$32,B897&gt;'graph (2)'!$E$20-'graph (2)'!$E$32),0.25,0)))</f>
        <v>#REF!</v>
      </c>
      <c r="L897" s="806" t="e">
        <f aca="false">IF('graph (2)'!$E$22=0,0,IF('graph (2)'!$E$2=0,20,IF(AND(B897&gt;'graph (2)'!$E$22-'graph (2)'!$E$32,B897&lt;'graph (2)'!$E$22+'graph (2)'!$E$32),0.25,0)))</f>
        <v>#REF!</v>
      </c>
    </row>
    <row r="898" customFormat="false" ht="12.75" hidden="false" customHeight="false" outlineLevel="0" collapsed="false">
      <c r="B898" s="735" t="e">
        <f aca="false">IF('graph (2)'!$E$2=0,"",B897+'graph (2)'!$E$32)</f>
        <v>#REF!</v>
      </c>
      <c r="C898" s="805" t="e">
        <f aca="false">IF('graph (2)'!$E$2=0,20,IF(SUM(K898+L898=0),NA(),0.25))</f>
        <v>#REF!</v>
      </c>
      <c r="D898" s="321" t="e">
        <f aca="false">IF('graph (2)'!$E$2=0,20,IF(AND(B898&lt;'graph (2)'!$E$10+'graph (2)'!$E$32,B898&gt;'graph (2)'!$E$10-'graph (2)'!$E$32),0.25,NA()))</f>
        <v>#REF!</v>
      </c>
      <c r="K898" s="806" t="e">
        <f aca="false">IF('graph (2)'!$E$20=0,0,IF('graph (2)'!$E$2=0,20,IF(AND(B898&lt;'graph (2)'!$E$20+'graph (2)'!$E$32,B898&gt;'graph (2)'!$E$20-'graph (2)'!$E$32),0.25,0)))</f>
        <v>#REF!</v>
      </c>
      <c r="L898" s="806" t="e">
        <f aca="false">IF('graph (2)'!$E$22=0,0,IF('graph (2)'!$E$2=0,20,IF(AND(B898&gt;'graph (2)'!$E$22-'graph (2)'!$E$32,B898&lt;'graph (2)'!$E$22+'graph (2)'!$E$32),0.25,0)))</f>
        <v>#REF!</v>
      </c>
    </row>
    <row r="899" customFormat="false" ht="12.75" hidden="false" customHeight="false" outlineLevel="0" collapsed="false">
      <c r="B899" s="735" t="e">
        <f aca="false">IF('graph (2)'!$E$2=0,"",B898+'graph (2)'!$E$32)</f>
        <v>#REF!</v>
      </c>
      <c r="C899" s="805" t="e">
        <f aca="false">IF('graph (2)'!$E$2=0,20,IF(SUM(K899+L899=0),NA(),0.25))</f>
        <v>#REF!</v>
      </c>
      <c r="D899" s="321" t="e">
        <f aca="false">IF('graph (2)'!$E$2=0,20,IF(AND(B899&lt;'graph (2)'!$E$10+'graph (2)'!$E$32,B899&gt;'graph (2)'!$E$10-'graph (2)'!$E$32),0.25,NA()))</f>
        <v>#REF!</v>
      </c>
      <c r="K899" s="806" t="e">
        <f aca="false">IF('graph (2)'!$E$20=0,0,IF('graph (2)'!$E$2=0,20,IF(AND(B899&lt;'graph (2)'!$E$20+'graph (2)'!$E$32,B899&gt;'graph (2)'!$E$20-'graph (2)'!$E$32),0.25,0)))</f>
        <v>#REF!</v>
      </c>
      <c r="L899" s="806" t="e">
        <f aca="false">IF('graph (2)'!$E$22=0,0,IF('graph (2)'!$E$2=0,20,IF(AND(B899&gt;'graph (2)'!$E$22-'graph (2)'!$E$32,B899&lt;'graph (2)'!$E$22+'graph (2)'!$E$32),0.25,0)))</f>
        <v>#REF!</v>
      </c>
    </row>
    <row r="900" customFormat="false" ht="12.75" hidden="false" customHeight="false" outlineLevel="0" collapsed="false">
      <c r="B900" s="735" t="e">
        <f aca="false">IF('graph (2)'!$E$2=0,"",B899+'graph (2)'!$E$32)</f>
        <v>#REF!</v>
      </c>
      <c r="C900" s="805" t="e">
        <f aca="false">IF('graph (2)'!$E$2=0,20,IF(SUM(K900+L900=0),NA(),0.25))</f>
        <v>#REF!</v>
      </c>
      <c r="D900" s="321" t="e">
        <f aca="false">IF('graph (2)'!$E$2=0,20,IF(AND(B900&lt;'graph (2)'!$E$10+'graph (2)'!$E$32,B900&gt;'graph (2)'!$E$10-'graph (2)'!$E$32),0.25,NA()))</f>
        <v>#REF!</v>
      </c>
      <c r="K900" s="806" t="e">
        <f aca="false">IF('graph (2)'!$E$20=0,0,IF('graph (2)'!$E$2=0,20,IF(AND(B900&lt;'graph (2)'!$E$20+'graph (2)'!$E$32,B900&gt;'graph (2)'!$E$20-'graph (2)'!$E$32),0.25,0)))</f>
        <v>#REF!</v>
      </c>
      <c r="L900" s="806" t="e">
        <f aca="false">IF('graph (2)'!$E$22=0,0,IF('graph (2)'!$E$2=0,20,IF(AND(B900&gt;'graph (2)'!$E$22-'graph (2)'!$E$32,B900&lt;'graph (2)'!$E$22+'graph (2)'!$E$32),0.25,0)))</f>
        <v>#REF!</v>
      </c>
    </row>
    <row r="901" customFormat="false" ht="12.75" hidden="false" customHeight="false" outlineLevel="0" collapsed="false">
      <c r="B901" s="735" t="e">
        <f aca="false">IF('graph (2)'!$E$2=0,"",B900+'graph (2)'!$E$32)</f>
        <v>#REF!</v>
      </c>
      <c r="C901" s="805" t="e">
        <f aca="false">IF('graph (2)'!$E$2=0,20,IF(SUM(K901+L901=0),NA(),0.25))</f>
        <v>#REF!</v>
      </c>
      <c r="D901" s="321" t="e">
        <f aca="false">IF('graph (2)'!$E$2=0,20,IF(AND(B901&lt;'graph (2)'!$E$10+'graph (2)'!$E$32,B901&gt;'graph (2)'!$E$10-'graph (2)'!$E$32),0.25,NA()))</f>
        <v>#REF!</v>
      </c>
      <c r="K901" s="806" t="e">
        <f aca="false">IF('graph (2)'!$E$20=0,0,IF('graph (2)'!$E$2=0,20,IF(AND(B901&lt;'graph (2)'!$E$20+'graph (2)'!$E$32,B901&gt;'graph (2)'!$E$20-'graph (2)'!$E$32),0.25,0)))</f>
        <v>#REF!</v>
      </c>
      <c r="L901" s="806" t="e">
        <f aca="false">IF('graph (2)'!$E$22=0,0,IF('graph (2)'!$E$2=0,20,IF(AND(B901&gt;'graph (2)'!$E$22-'graph (2)'!$E$32,B901&lt;'graph (2)'!$E$22+'graph (2)'!$E$32),0.25,0)))</f>
        <v>#REF!</v>
      </c>
    </row>
    <row r="902" customFormat="false" ht="12.75" hidden="false" customHeight="false" outlineLevel="0" collapsed="false">
      <c r="B902" s="735" t="e">
        <f aca="false">IF('graph (2)'!$E$2=0,"",B901+'graph (2)'!$E$32)</f>
        <v>#REF!</v>
      </c>
      <c r="C902" s="805" t="e">
        <f aca="false">IF('graph (2)'!$E$2=0,20,IF(SUM(K902+L902=0),NA(),0.25))</f>
        <v>#REF!</v>
      </c>
      <c r="D902" s="321" t="e">
        <f aca="false">IF('graph (2)'!$E$2=0,20,IF(AND(B902&lt;'graph (2)'!$E$10+'graph (2)'!$E$32,B902&gt;'graph (2)'!$E$10-'graph (2)'!$E$32),0.25,NA()))</f>
        <v>#REF!</v>
      </c>
      <c r="K902" s="806" t="e">
        <f aca="false">IF('graph (2)'!$E$20=0,0,IF('graph (2)'!$E$2=0,20,IF(AND(B902&lt;'graph (2)'!$E$20+'graph (2)'!$E$32,B902&gt;'graph (2)'!$E$20-'graph (2)'!$E$32),0.25,0)))</f>
        <v>#REF!</v>
      </c>
      <c r="L902" s="806" t="e">
        <f aca="false">IF('graph (2)'!$E$22=0,0,IF('graph (2)'!$E$2=0,20,IF(AND(B902&gt;'graph (2)'!$E$22-'graph (2)'!$E$32,B902&lt;'graph (2)'!$E$22+'graph (2)'!$E$32),0.25,0)))</f>
        <v>#REF!</v>
      </c>
    </row>
    <row r="903" customFormat="false" ht="12.75" hidden="false" customHeight="false" outlineLevel="0" collapsed="false">
      <c r="B903" s="735" t="e">
        <f aca="false">IF('graph (2)'!$E$2=0,"",B902+'graph (2)'!$E$32)</f>
        <v>#REF!</v>
      </c>
      <c r="C903" s="805" t="e">
        <f aca="false">IF('graph (2)'!$E$2=0,20,IF(SUM(K903+L903=0),NA(),0.25))</f>
        <v>#REF!</v>
      </c>
      <c r="D903" s="321" t="e">
        <f aca="false">IF('graph (2)'!$E$2=0,20,IF(AND(B903&lt;'graph (2)'!$E$10+'graph (2)'!$E$32,B903&gt;'graph (2)'!$E$10-'graph (2)'!$E$32),0.25,NA()))</f>
        <v>#REF!</v>
      </c>
      <c r="K903" s="806" t="e">
        <f aca="false">IF('graph (2)'!$E$20=0,0,IF('graph (2)'!$E$2=0,20,IF(AND(B903&lt;'graph (2)'!$E$20+'graph (2)'!$E$32,B903&gt;'graph (2)'!$E$20-'graph (2)'!$E$32),0.25,0)))</f>
        <v>#REF!</v>
      </c>
      <c r="L903" s="806" t="e">
        <f aca="false">IF('graph (2)'!$E$22=0,0,IF('graph (2)'!$E$2=0,20,IF(AND(B903&gt;'graph (2)'!$E$22-'graph (2)'!$E$32,B903&lt;'graph (2)'!$E$22+'graph (2)'!$E$32),0.25,0)))</f>
        <v>#REF!</v>
      </c>
    </row>
    <row r="904" customFormat="false" ht="12.75" hidden="false" customHeight="false" outlineLevel="0" collapsed="false">
      <c r="B904" s="735" t="e">
        <f aca="false">IF('graph (2)'!$E$2=0,"",B903+'graph (2)'!$E$32)</f>
        <v>#REF!</v>
      </c>
      <c r="C904" s="805" t="e">
        <f aca="false">IF('graph (2)'!$E$2=0,20,IF(SUM(K904+L904=0),NA(),0.25))</f>
        <v>#REF!</v>
      </c>
      <c r="D904" s="321" t="e">
        <f aca="false">IF('graph (2)'!$E$2=0,20,IF(AND(B904&lt;'graph (2)'!$E$10+'graph (2)'!$E$32,B904&gt;'graph (2)'!$E$10-'graph (2)'!$E$32),0.25,NA()))</f>
        <v>#REF!</v>
      </c>
      <c r="K904" s="806" t="e">
        <f aca="false">IF('graph (2)'!$E$20=0,0,IF('graph (2)'!$E$2=0,20,IF(AND(B904&lt;'graph (2)'!$E$20+'graph (2)'!$E$32,B904&gt;'graph (2)'!$E$20-'graph (2)'!$E$32),0.25,0)))</f>
        <v>#REF!</v>
      </c>
      <c r="L904" s="806" t="e">
        <f aca="false">IF('graph (2)'!$E$22=0,0,IF('graph (2)'!$E$2=0,20,IF(AND(B904&gt;'graph (2)'!$E$22-'graph (2)'!$E$32,B904&lt;'graph (2)'!$E$22+'graph (2)'!$E$32),0.25,0)))</f>
        <v>#REF!</v>
      </c>
    </row>
    <row r="905" customFormat="false" ht="12.75" hidden="false" customHeight="false" outlineLevel="0" collapsed="false">
      <c r="B905" s="735" t="e">
        <f aca="false">IF('graph (2)'!$E$2=0,"",B904+'graph (2)'!$E$32)</f>
        <v>#REF!</v>
      </c>
      <c r="C905" s="805" t="e">
        <f aca="false">IF('graph (2)'!$E$2=0,20,IF(SUM(K905+L905=0),NA(),0.25))</f>
        <v>#REF!</v>
      </c>
      <c r="D905" s="321" t="e">
        <f aca="false">IF('graph (2)'!$E$2=0,20,IF(AND(B905&lt;'graph (2)'!$E$10+'graph (2)'!$E$32,B905&gt;'graph (2)'!$E$10-'graph (2)'!$E$32),0.25,NA()))</f>
        <v>#REF!</v>
      </c>
      <c r="K905" s="806" t="e">
        <f aca="false">IF('graph (2)'!$E$20=0,0,IF('graph (2)'!$E$2=0,20,IF(AND(B905&lt;'graph (2)'!$E$20+'graph (2)'!$E$32,B905&gt;'graph (2)'!$E$20-'graph (2)'!$E$32),0.25,0)))</f>
        <v>#REF!</v>
      </c>
      <c r="L905" s="806" t="e">
        <f aca="false">IF('graph (2)'!$E$22=0,0,IF('graph (2)'!$E$2=0,20,IF(AND(B905&gt;'graph (2)'!$E$22-'graph (2)'!$E$32,B905&lt;'graph (2)'!$E$22+'graph (2)'!$E$32),0.25,0)))</f>
        <v>#REF!</v>
      </c>
    </row>
    <row r="906" customFormat="false" ht="12.75" hidden="false" customHeight="false" outlineLevel="0" collapsed="false">
      <c r="B906" s="735" t="e">
        <f aca="false">IF('graph (2)'!$E$2=0,"",B905+'graph (2)'!$E$32)</f>
        <v>#REF!</v>
      </c>
      <c r="C906" s="805" t="e">
        <f aca="false">IF('graph (2)'!$E$2=0,20,IF(SUM(K906+L906=0),NA(),0.25))</f>
        <v>#REF!</v>
      </c>
      <c r="D906" s="321" t="e">
        <f aca="false">IF('graph (2)'!$E$2=0,20,IF(AND(B906&lt;'graph (2)'!$E$10+'graph (2)'!$E$32,B906&gt;'graph (2)'!$E$10-'graph (2)'!$E$32),0.25,NA()))</f>
        <v>#REF!</v>
      </c>
      <c r="K906" s="806" t="e">
        <f aca="false">IF('graph (2)'!$E$20=0,0,IF('graph (2)'!$E$2=0,20,IF(AND(B906&lt;'graph (2)'!$E$20+'graph (2)'!$E$32,B906&gt;'graph (2)'!$E$20-'graph (2)'!$E$32),0.25,0)))</f>
        <v>#REF!</v>
      </c>
      <c r="L906" s="806" t="e">
        <f aca="false">IF('graph (2)'!$E$22=0,0,IF('graph (2)'!$E$2=0,20,IF(AND(B906&gt;'graph (2)'!$E$22-'graph (2)'!$E$32,B906&lt;'graph (2)'!$E$22+'graph (2)'!$E$32),0.25,0)))</f>
        <v>#REF!</v>
      </c>
    </row>
    <row r="907" customFormat="false" ht="12.75" hidden="false" customHeight="false" outlineLevel="0" collapsed="false">
      <c r="B907" s="735" t="e">
        <f aca="false">IF('graph (2)'!$E$2=0,"",B906+'graph (2)'!$E$32)</f>
        <v>#REF!</v>
      </c>
      <c r="C907" s="805" t="e">
        <f aca="false">IF('graph (2)'!$E$2=0,20,IF(SUM(K907+L907=0),NA(),0.25))</f>
        <v>#REF!</v>
      </c>
      <c r="D907" s="321" t="e">
        <f aca="false">IF('graph (2)'!$E$2=0,20,IF(AND(B907&lt;'graph (2)'!$E$10+'graph (2)'!$E$32,B907&gt;'graph (2)'!$E$10-'graph (2)'!$E$32),0.25,NA()))</f>
        <v>#REF!</v>
      </c>
      <c r="K907" s="806" t="e">
        <f aca="false">IF('graph (2)'!$E$20=0,0,IF('graph (2)'!$E$2=0,20,IF(AND(B907&lt;'graph (2)'!$E$20+'graph (2)'!$E$32,B907&gt;'graph (2)'!$E$20-'graph (2)'!$E$32),0.25,0)))</f>
        <v>#REF!</v>
      </c>
      <c r="L907" s="806" t="e">
        <f aca="false">IF('graph (2)'!$E$22=0,0,IF('graph (2)'!$E$2=0,20,IF(AND(B907&gt;'graph (2)'!$E$22-'graph (2)'!$E$32,B907&lt;'graph (2)'!$E$22+'graph (2)'!$E$32),0.25,0)))</f>
        <v>#REF!</v>
      </c>
    </row>
    <row r="908" customFormat="false" ht="12.75" hidden="false" customHeight="false" outlineLevel="0" collapsed="false">
      <c r="B908" s="735" t="e">
        <f aca="false">IF('graph (2)'!$E$2=0,"",B907+'graph (2)'!$E$32)</f>
        <v>#REF!</v>
      </c>
      <c r="C908" s="805" t="e">
        <f aca="false">IF('graph (2)'!$E$2=0,20,IF(SUM(K908+L908=0),NA(),0.25))</f>
        <v>#REF!</v>
      </c>
      <c r="D908" s="321" t="e">
        <f aca="false">IF('graph (2)'!$E$2=0,20,IF(AND(B908&lt;'graph (2)'!$E$10+'graph (2)'!$E$32,B908&gt;'graph (2)'!$E$10-'graph (2)'!$E$32),0.25,NA()))</f>
        <v>#REF!</v>
      </c>
      <c r="K908" s="806" t="e">
        <f aca="false">IF('graph (2)'!$E$20=0,0,IF('graph (2)'!$E$2=0,20,IF(AND(B908&lt;'graph (2)'!$E$20+'graph (2)'!$E$32,B908&gt;'graph (2)'!$E$20-'graph (2)'!$E$32),0.25,0)))</f>
        <v>#REF!</v>
      </c>
      <c r="L908" s="806" t="e">
        <f aca="false">IF('graph (2)'!$E$22=0,0,IF('graph (2)'!$E$2=0,20,IF(AND(B908&gt;'graph (2)'!$E$22-'graph (2)'!$E$32,B908&lt;'graph (2)'!$E$22+'graph (2)'!$E$32),0.25,0)))</f>
        <v>#REF!</v>
      </c>
    </row>
    <row r="909" customFormat="false" ht="12.75" hidden="false" customHeight="false" outlineLevel="0" collapsed="false">
      <c r="B909" s="735" t="e">
        <f aca="false">IF('graph (2)'!$E$2=0,"",B908+'graph (2)'!$E$32)</f>
        <v>#REF!</v>
      </c>
      <c r="C909" s="805" t="e">
        <f aca="false">IF('graph (2)'!$E$2=0,20,IF(SUM(K909+L909=0),NA(),0.25))</f>
        <v>#REF!</v>
      </c>
      <c r="D909" s="321" t="e">
        <f aca="false">IF('graph (2)'!$E$2=0,20,IF(AND(B909&lt;'graph (2)'!$E$10+'graph (2)'!$E$32,B909&gt;'graph (2)'!$E$10-'graph (2)'!$E$32),0.25,NA()))</f>
        <v>#REF!</v>
      </c>
      <c r="K909" s="806" t="e">
        <f aca="false">IF('graph (2)'!$E$20=0,0,IF('graph (2)'!$E$2=0,20,IF(AND(B909&lt;'graph (2)'!$E$20+'graph (2)'!$E$32,B909&gt;'graph (2)'!$E$20-'graph (2)'!$E$32),0.25,0)))</f>
        <v>#REF!</v>
      </c>
      <c r="L909" s="806" t="e">
        <f aca="false">IF('graph (2)'!$E$22=0,0,IF('graph (2)'!$E$2=0,20,IF(AND(B909&gt;'graph (2)'!$E$22-'graph (2)'!$E$32,B909&lt;'graph (2)'!$E$22+'graph (2)'!$E$32),0.25,0)))</f>
        <v>#REF!</v>
      </c>
    </row>
    <row r="910" customFormat="false" ht="12.75" hidden="false" customHeight="false" outlineLevel="0" collapsed="false">
      <c r="B910" s="735" t="e">
        <f aca="false">IF('graph (2)'!$E$2=0,"",B909+'graph (2)'!$E$32)</f>
        <v>#REF!</v>
      </c>
      <c r="C910" s="805" t="e">
        <f aca="false">IF('graph (2)'!$E$2=0,20,IF(SUM(K910+L910=0),NA(),0.25))</f>
        <v>#REF!</v>
      </c>
      <c r="D910" s="321" t="e">
        <f aca="false">IF('graph (2)'!$E$2=0,20,IF(AND(B910&lt;'graph (2)'!$E$10+'graph (2)'!$E$32,B910&gt;'graph (2)'!$E$10-'graph (2)'!$E$32),0.25,NA()))</f>
        <v>#REF!</v>
      </c>
      <c r="K910" s="806" t="e">
        <f aca="false">IF('graph (2)'!$E$20=0,0,IF('graph (2)'!$E$2=0,20,IF(AND(B910&lt;'graph (2)'!$E$20+'graph (2)'!$E$32,B910&gt;'graph (2)'!$E$20-'graph (2)'!$E$32),0.25,0)))</f>
        <v>#REF!</v>
      </c>
      <c r="L910" s="806" t="e">
        <f aca="false">IF('graph (2)'!$E$22=0,0,IF('graph (2)'!$E$2=0,20,IF(AND(B910&gt;'graph (2)'!$E$22-'graph (2)'!$E$32,B910&lt;'graph (2)'!$E$22+'graph (2)'!$E$32),0.25,0)))</f>
        <v>#REF!</v>
      </c>
    </row>
    <row r="911" customFormat="false" ht="12.75" hidden="false" customHeight="false" outlineLevel="0" collapsed="false">
      <c r="B911" s="735" t="e">
        <f aca="false">IF('graph (2)'!$E$2=0,"",B910+'graph (2)'!$E$32)</f>
        <v>#REF!</v>
      </c>
      <c r="C911" s="805" t="e">
        <f aca="false">IF('graph (2)'!$E$2=0,20,IF(SUM(K911+L911=0),NA(),0.25))</f>
        <v>#REF!</v>
      </c>
      <c r="D911" s="321" t="e">
        <f aca="false">IF('graph (2)'!$E$2=0,20,IF(AND(B911&lt;'graph (2)'!$E$10+'graph (2)'!$E$32,B911&gt;'graph (2)'!$E$10-'graph (2)'!$E$32),0.25,NA()))</f>
        <v>#REF!</v>
      </c>
      <c r="K911" s="806" t="e">
        <f aca="false">IF('graph (2)'!$E$20=0,0,IF('graph (2)'!$E$2=0,20,IF(AND(B911&lt;'graph (2)'!$E$20+'graph (2)'!$E$32,B911&gt;'graph (2)'!$E$20-'graph (2)'!$E$32),0.25,0)))</f>
        <v>#REF!</v>
      </c>
      <c r="L911" s="806" t="e">
        <f aca="false">IF('graph (2)'!$E$22=0,0,IF('graph (2)'!$E$2=0,20,IF(AND(B911&gt;'graph (2)'!$E$22-'graph (2)'!$E$32,B911&lt;'graph (2)'!$E$22+'graph (2)'!$E$32),0.25,0)))</f>
        <v>#REF!</v>
      </c>
    </row>
    <row r="912" customFormat="false" ht="12.75" hidden="false" customHeight="false" outlineLevel="0" collapsed="false">
      <c r="B912" s="735" t="e">
        <f aca="false">IF('graph (2)'!$E$2=0,"",B911+'graph (2)'!$E$32)</f>
        <v>#REF!</v>
      </c>
      <c r="C912" s="805" t="e">
        <f aca="false">IF('graph (2)'!$E$2=0,20,IF(SUM(K912+L912=0),NA(),0.25))</f>
        <v>#REF!</v>
      </c>
      <c r="D912" s="321" t="e">
        <f aca="false">IF('graph (2)'!$E$2=0,20,IF(AND(B912&lt;'graph (2)'!$E$10+'graph (2)'!$E$32,B912&gt;'graph (2)'!$E$10-'graph (2)'!$E$32),0.25,NA()))</f>
        <v>#REF!</v>
      </c>
      <c r="K912" s="806" t="e">
        <f aca="false">IF('graph (2)'!$E$20=0,0,IF('graph (2)'!$E$2=0,20,IF(AND(B912&lt;'graph (2)'!$E$20+'graph (2)'!$E$32,B912&gt;'graph (2)'!$E$20-'graph (2)'!$E$32),0.25,0)))</f>
        <v>#REF!</v>
      </c>
      <c r="L912" s="806" t="e">
        <f aca="false">IF('graph (2)'!$E$22=0,0,IF('graph (2)'!$E$2=0,20,IF(AND(B912&gt;'graph (2)'!$E$22-'graph (2)'!$E$32,B912&lt;'graph (2)'!$E$22+'graph (2)'!$E$32),0.25,0)))</f>
        <v>#REF!</v>
      </c>
    </row>
    <row r="913" customFormat="false" ht="12.75" hidden="false" customHeight="false" outlineLevel="0" collapsed="false">
      <c r="B913" s="735" t="e">
        <f aca="false">IF('graph (2)'!$E$2=0,"",B912+'graph (2)'!$E$32)</f>
        <v>#REF!</v>
      </c>
      <c r="C913" s="805" t="e">
        <f aca="false">IF('graph (2)'!$E$2=0,20,IF(SUM(K913+L913=0),NA(),0.25))</f>
        <v>#REF!</v>
      </c>
      <c r="D913" s="321" t="e">
        <f aca="false">IF('graph (2)'!$E$2=0,20,IF(AND(B913&lt;'graph (2)'!$E$10+'graph (2)'!$E$32,B913&gt;'graph (2)'!$E$10-'graph (2)'!$E$32),0.25,NA()))</f>
        <v>#REF!</v>
      </c>
      <c r="K913" s="806" t="e">
        <f aca="false">IF('graph (2)'!$E$20=0,0,IF('graph (2)'!$E$2=0,20,IF(AND(B913&lt;'graph (2)'!$E$20+'graph (2)'!$E$32,B913&gt;'graph (2)'!$E$20-'graph (2)'!$E$32),0.25,0)))</f>
        <v>#REF!</v>
      </c>
      <c r="L913" s="806" t="e">
        <f aca="false">IF('graph (2)'!$E$22=0,0,IF('graph (2)'!$E$2=0,20,IF(AND(B913&gt;'graph (2)'!$E$22-'graph (2)'!$E$32,B913&lt;'graph (2)'!$E$22+'graph (2)'!$E$32),0.25,0)))</f>
        <v>#REF!</v>
      </c>
    </row>
    <row r="914" customFormat="false" ht="12.75" hidden="false" customHeight="false" outlineLevel="0" collapsed="false">
      <c r="B914" s="735" t="e">
        <f aca="false">IF('graph (2)'!$E$2=0,"",B913+'graph (2)'!$E$32)</f>
        <v>#REF!</v>
      </c>
      <c r="C914" s="805" t="e">
        <f aca="false">IF('graph (2)'!$E$2=0,20,IF(SUM(K914+L914=0),NA(),0.25))</f>
        <v>#REF!</v>
      </c>
      <c r="D914" s="321" t="e">
        <f aca="false">IF('graph (2)'!$E$2=0,20,IF(AND(B914&lt;'graph (2)'!$E$10+'graph (2)'!$E$32,B914&gt;'graph (2)'!$E$10-'graph (2)'!$E$32),0.25,NA()))</f>
        <v>#REF!</v>
      </c>
      <c r="K914" s="806" t="e">
        <f aca="false">IF('graph (2)'!$E$20=0,0,IF('graph (2)'!$E$2=0,20,IF(AND(B914&lt;'graph (2)'!$E$20+'graph (2)'!$E$32,B914&gt;'graph (2)'!$E$20-'graph (2)'!$E$32),0.25,0)))</f>
        <v>#REF!</v>
      </c>
      <c r="L914" s="806" t="e">
        <f aca="false">IF('graph (2)'!$E$22=0,0,IF('graph (2)'!$E$2=0,20,IF(AND(B914&gt;'graph (2)'!$E$22-'graph (2)'!$E$32,B914&lt;'graph (2)'!$E$22+'graph (2)'!$E$32),0.25,0)))</f>
        <v>#REF!</v>
      </c>
    </row>
    <row r="915" customFormat="false" ht="12.75" hidden="false" customHeight="false" outlineLevel="0" collapsed="false">
      <c r="B915" s="735" t="e">
        <f aca="false">IF('graph (2)'!$E$2=0,"",B914+'graph (2)'!$E$32)</f>
        <v>#REF!</v>
      </c>
      <c r="C915" s="805" t="e">
        <f aca="false">IF('graph (2)'!$E$2=0,20,IF(SUM(K915+L915=0),NA(),0.25))</f>
        <v>#REF!</v>
      </c>
      <c r="D915" s="321" t="e">
        <f aca="false">IF('graph (2)'!$E$2=0,20,IF(AND(B915&lt;'graph (2)'!$E$10+'graph (2)'!$E$32,B915&gt;'graph (2)'!$E$10-'graph (2)'!$E$32),0.25,NA()))</f>
        <v>#REF!</v>
      </c>
      <c r="K915" s="806" t="e">
        <f aca="false">IF('graph (2)'!$E$20=0,0,IF('graph (2)'!$E$2=0,20,IF(AND(B915&lt;'graph (2)'!$E$20+'graph (2)'!$E$32,B915&gt;'graph (2)'!$E$20-'graph (2)'!$E$32),0.25,0)))</f>
        <v>#REF!</v>
      </c>
      <c r="L915" s="806" t="e">
        <f aca="false">IF('graph (2)'!$E$22=0,0,IF('graph (2)'!$E$2=0,20,IF(AND(B915&gt;'graph (2)'!$E$22-'graph (2)'!$E$32,B915&lt;'graph (2)'!$E$22+'graph (2)'!$E$32),0.25,0)))</f>
        <v>#REF!</v>
      </c>
    </row>
    <row r="916" customFormat="false" ht="12.75" hidden="false" customHeight="false" outlineLevel="0" collapsed="false">
      <c r="B916" s="735" t="e">
        <f aca="false">IF('graph (2)'!$E$2=0,"",B915+'graph (2)'!$E$32)</f>
        <v>#REF!</v>
      </c>
      <c r="C916" s="805" t="e">
        <f aca="false">IF('graph (2)'!$E$2=0,20,IF(SUM(K916+L916=0),NA(),0.25))</f>
        <v>#REF!</v>
      </c>
      <c r="D916" s="321" t="e">
        <f aca="false">IF('graph (2)'!$E$2=0,20,IF(AND(B916&lt;'graph (2)'!$E$10+'graph (2)'!$E$32,B916&gt;'graph (2)'!$E$10-'graph (2)'!$E$32),0.25,NA()))</f>
        <v>#REF!</v>
      </c>
      <c r="K916" s="806" t="e">
        <f aca="false">IF('graph (2)'!$E$20=0,0,IF('graph (2)'!$E$2=0,20,IF(AND(B916&lt;'graph (2)'!$E$20+'graph (2)'!$E$32,B916&gt;'graph (2)'!$E$20-'graph (2)'!$E$32),0.25,0)))</f>
        <v>#REF!</v>
      </c>
      <c r="L916" s="806" t="e">
        <f aca="false">IF('graph (2)'!$E$22=0,0,IF('graph (2)'!$E$2=0,20,IF(AND(B916&gt;'graph (2)'!$E$22-'graph (2)'!$E$32,B916&lt;'graph (2)'!$E$22+'graph (2)'!$E$32),0.25,0)))</f>
        <v>#REF!</v>
      </c>
    </row>
    <row r="917" customFormat="false" ht="12.75" hidden="false" customHeight="false" outlineLevel="0" collapsed="false">
      <c r="B917" s="735" t="e">
        <f aca="false">IF('graph (2)'!$E$2=0,"",B916+'graph (2)'!$E$32)</f>
        <v>#REF!</v>
      </c>
      <c r="C917" s="805" t="e">
        <f aca="false">IF('graph (2)'!$E$2=0,20,IF(SUM(K917+L917=0),NA(),0.25))</f>
        <v>#REF!</v>
      </c>
      <c r="D917" s="321" t="e">
        <f aca="false">IF('graph (2)'!$E$2=0,20,IF(AND(B917&lt;'graph (2)'!$E$10+'graph (2)'!$E$32,B917&gt;'graph (2)'!$E$10-'graph (2)'!$E$32),0.25,NA()))</f>
        <v>#REF!</v>
      </c>
      <c r="K917" s="806" t="e">
        <f aca="false">IF('graph (2)'!$E$20=0,0,IF('graph (2)'!$E$2=0,20,IF(AND(B917&lt;'graph (2)'!$E$20+'graph (2)'!$E$32,B917&gt;'graph (2)'!$E$20-'graph (2)'!$E$32),0.25,0)))</f>
        <v>#REF!</v>
      </c>
      <c r="L917" s="806" t="e">
        <f aca="false">IF('graph (2)'!$E$22=0,0,IF('graph (2)'!$E$2=0,20,IF(AND(B917&gt;'graph (2)'!$E$22-'graph (2)'!$E$32,B917&lt;'graph (2)'!$E$22+'graph (2)'!$E$32),0.25,0)))</f>
        <v>#REF!</v>
      </c>
    </row>
    <row r="918" customFormat="false" ht="12.75" hidden="false" customHeight="false" outlineLevel="0" collapsed="false">
      <c r="B918" s="735" t="e">
        <f aca="false">IF('graph (2)'!$E$2=0,"",B917+'graph (2)'!$E$32)</f>
        <v>#REF!</v>
      </c>
      <c r="C918" s="805" t="e">
        <f aca="false">IF('graph (2)'!$E$2=0,20,IF(SUM(K918+L918=0),NA(),0.25))</f>
        <v>#REF!</v>
      </c>
      <c r="D918" s="321" t="e">
        <f aca="false">IF('graph (2)'!$E$2=0,20,IF(AND(B918&lt;'graph (2)'!$E$10+'graph (2)'!$E$32,B918&gt;'graph (2)'!$E$10-'graph (2)'!$E$32),0.25,NA()))</f>
        <v>#REF!</v>
      </c>
      <c r="K918" s="806" t="e">
        <f aca="false">IF('graph (2)'!$E$20=0,0,IF('graph (2)'!$E$2=0,20,IF(AND(B918&lt;'graph (2)'!$E$20+'graph (2)'!$E$32,B918&gt;'graph (2)'!$E$20-'graph (2)'!$E$32),0.25,0)))</f>
        <v>#REF!</v>
      </c>
      <c r="L918" s="806" t="e">
        <f aca="false">IF('graph (2)'!$E$22=0,0,IF('graph (2)'!$E$2=0,20,IF(AND(B918&gt;'graph (2)'!$E$22-'graph (2)'!$E$32,B918&lt;'graph (2)'!$E$22+'graph (2)'!$E$32),0.25,0)))</f>
        <v>#REF!</v>
      </c>
    </row>
    <row r="919" customFormat="false" ht="12.75" hidden="false" customHeight="false" outlineLevel="0" collapsed="false">
      <c r="B919" s="735" t="e">
        <f aca="false">IF('graph (2)'!$E$2=0,"",B918+'graph (2)'!$E$32)</f>
        <v>#REF!</v>
      </c>
      <c r="C919" s="805" t="e">
        <f aca="false">IF('graph (2)'!$E$2=0,20,IF(SUM(K919+L919=0),NA(),0.25))</f>
        <v>#REF!</v>
      </c>
      <c r="D919" s="321" t="e">
        <f aca="false">IF('graph (2)'!$E$2=0,20,IF(AND(B919&lt;'graph (2)'!$E$10+'graph (2)'!$E$32,B919&gt;'graph (2)'!$E$10-'graph (2)'!$E$32),0.25,NA()))</f>
        <v>#REF!</v>
      </c>
      <c r="K919" s="806" t="e">
        <f aca="false">IF('graph (2)'!$E$20=0,0,IF('graph (2)'!$E$2=0,20,IF(AND(B919&lt;'graph (2)'!$E$20+'graph (2)'!$E$32,B919&gt;'graph (2)'!$E$20-'graph (2)'!$E$32),0.25,0)))</f>
        <v>#REF!</v>
      </c>
      <c r="L919" s="806" t="e">
        <f aca="false">IF('graph (2)'!$E$22=0,0,IF('graph (2)'!$E$2=0,20,IF(AND(B919&gt;'graph (2)'!$E$22-'graph (2)'!$E$32,B919&lt;'graph (2)'!$E$22+'graph (2)'!$E$32),0.25,0)))</f>
        <v>#REF!</v>
      </c>
    </row>
    <row r="920" customFormat="false" ht="12.75" hidden="false" customHeight="false" outlineLevel="0" collapsed="false">
      <c r="B920" s="735" t="e">
        <f aca="false">IF('graph (2)'!$E$2=0,"",B919+'graph (2)'!$E$32)</f>
        <v>#REF!</v>
      </c>
      <c r="C920" s="805" t="e">
        <f aca="false">IF('graph (2)'!$E$2=0,20,IF(SUM(K920+L920=0),NA(),0.25))</f>
        <v>#REF!</v>
      </c>
      <c r="D920" s="321" t="e">
        <f aca="false">IF('graph (2)'!$E$2=0,20,IF(AND(B920&lt;'graph (2)'!$E$10+'graph (2)'!$E$32,B920&gt;'graph (2)'!$E$10-'graph (2)'!$E$32),0.25,NA()))</f>
        <v>#REF!</v>
      </c>
      <c r="K920" s="806" t="e">
        <f aca="false">IF('graph (2)'!$E$20=0,0,IF('graph (2)'!$E$2=0,20,IF(AND(B920&lt;'graph (2)'!$E$20+'graph (2)'!$E$32,B920&gt;'graph (2)'!$E$20-'graph (2)'!$E$32),0.25,0)))</f>
        <v>#REF!</v>
      </c>
      <c r="L920" s="806" t="e">
        <f aca="false">IF('graph (2)'!$E$22=0,0,IF('graph (2)'!$E$2=0,20,IF(AND(B920&gt;'graph (2)'!$E$22-'graph (2)'!$E$32,B920&lt;'graph (2)'!$E$22+'graph (2)'!$E$32),0.25,0)))</f>
        <v>#REF!</v>
      </c>
    </row>
    <row r="921" customFormat="false" ht="12.75" hidden="false" customHeight="false" outlineLevel="0" collapsed="false">
      <c r="B921" s="735" t="e">
        <f aca="false">IF('graph (2)'!$E$2=0,"",B920+'graph (2)'!$E$32)</f>
        <v>#REF!</v>
      </c>
      <c r="C921" s="805" t="e">
        <f aca="false">IF('graph (2)'!$E$2=0,20,IF(SUM(K921+L921=0),NA(),0.25))</f>
        <v>#REF!</v>
      </c>
      <c r="D921" s="321" t="e">
        <f aca="false">IF('graph (2)'!$E$2=0,20,IF(AND(B921&lt;'graph (2)'!$E$10+'graph (2)'!$E$32,B921&gt;'graph (2)'!$E$10-'graph (2)'!$E$32),0.25,NA()))</f>
        <v>#REF!</v>
      </c>
      <c r="K921" s="806" t="e">
        <f aca="false">IF('graph (2)'!$E$20=0,0,IF('graph (2)'!$E$2=0,20,IF(AND(B921&lt;'graph (2)'!$E$20+'graph (2)'!$E$32,B921&gt;'graph (2)'!$E$20-'graph (2)'!$E$32),0.25,0)))</f>
        <v>#REF!</v>
      </c>
      <c r="L921" s="806" t="e">
        <f aca="false">IF('graph (2)'!$E$22=0,0,IF('graph (2)'!$E$2=0,20,IF(AND(B921&gt;'graph (2)'!$E$22-'graph (2)'!$E$32,B921&lt;'graph (2)'!$E$22+'graph (2)'!$E$32),0.25,0)))</f>
        <v>#REF!</v>
      </c>
    </row>
    <row r="922" customFormat="false" ht="12.75" hidden="false" customHeight="false" outlineLevel="0" collapsed="false">
      <c r="B922" s="735" t="e">
        <f aca="false">IF('graph (2)'!$E$2=0,"",B921+'graph (2)'!$E$32)</f>
        <v>#REF!</v>
      </c>
      <c r="C922" s="805" t="e">
        <f aca="false">IF('graph (2)'!$E$2=0,20,IF(SUM(K922+L922=0),NA(),0.25))</f>
        <v>#REF!</v>
      </c>
      <c r="D922" s="321" t="e">
        <f aca="false">IF('graph (2)'!$E$2=0,20,IF(AND(B922&lt;'graph (2)'!$E$10+'graph (2)'!$E$32,B922&gt;'graph (2)'!$E$10-'graph (2)'!$E$32),0.25,NA()))</f>
        <v>#REF!</v>
      </c>
      <c r="K922" s="806" t="e">
        <f aca="false">IF('graph (2)'!$E$20=0,0,IF('graph (2)'!$E$2=0,20,IF(AND(B922&lt;'graph (2)'!$E$20+'graph (2)'!$E$32,B922&gt;'graph (2)'!$E$20-'graph (2)'!$E$32),0.25,0)))</f>
        <v>#REF!</v>
      </c>
      <c r="L922" s="806" t="e">
        <f aca="false">IF('graph (2)'!$E$22=0,0,IF('graph (2)'!$E$2=0,20,IF(AND(B922&gt;'graph (2)'!$E$22-'graph (2)'!$E$32,B922&lt;'graph (2)'!$E$22+'graph (2)'!$E$32),0.25,0)))</f>
        <v>#REF!</v>
      </c>
    </row>
    <row r="923" customFormat="false" ht="12.75" hidden="false" customHeight="false" outlineLevel="0" collapsed="false">
      <c r="B923" s="735" t="e">
        <f aca="false">IF('graph (2)'!$E$2=0,"",B922+'graph (2)'!$E$32)</f>
        <v>#REF!</v>
      </c>
      <c r="C923" s="805" t="e">
        <f aca="false">IF('graph (2)'!$E$2=0,20,IF(SUM(K923+L923=0),NA(),0.25))</f>
        <v>#REF!</v>
      </c>
      <c r="D923" s="321" t="e">
        <f aca="false">IF('graph (2)'!$E$2=0,20,IF(AND(B923&lt;'graph (2)'!$E$10+'graph (2)'!$E$32,B923&gt;'graph (2)'!$E$10-'graph (2)'!$E$32),0.25,NA()))</f>
        <v>#REF!</v>
      </c>
      <c r="K923" s="806" t="e">
        <f aca="false">IF('graph (2)'!$E$20=0,0,IF('graph (2)'!$E$2=0,20,IF(AND(B923&lt;'graph (2)'!$E$20+'graph (2)'!$E$32,B923&gt;'graph (2)'!$E$20-'graph (2)'!$E$32),0.25,0)))</f>
        <v>#REF!</v>
      </c>
      <c r="L923" s="806" t="e">
        <f aca="false">IF('graph (2)'!$E$22=0,0,IF('graph (2)'!$E$2=0,20,IF(AND(B923&gt;'graph (2)'!$E$22-'graph (2)'!$E$32,B923&lt;'graph (2)'!$E$22+'graph (2)'!$E$32),0.25,0)))</f>
        <v>#REF!</v>
      </c>
    </row>
    <row r="924" customFormat="false" ht="12.75" hidden="false" customHeight="false" outlineLevel="0" collapsed="false">
      <c r="B924" s="735" t="e">
        <f aca="false">IF('graph (2)'!$E$2=0,"",B923+'graph (2)'!$E$32)</f>
        <v>#REF!</v>
      </c>
      <c r="C924" s="805" t="e">
        <f aca="false">IF('graph (2)'!$E$2=0,20,IF(SUM(K924+L924=0),NA(),0.25))</f>
        <v>#REF!</v>
      </c>
      <c r="D924" s="321" t="e">
        <f aca="false">IF('graph (2)'!$E$2=0,20,IF(AND(B924&lt;'graph (2)'!$E$10+'graph (2)'!$E$32,B924&gt;'graph (2)'!$E$10-'graph (2)'!$E$32),0.25,NA()))</f>
        <v>#REF!</v>
      </c>
      <c r="K924" s="806" t="e">
        <f aca="false">IF('graph (2)'!$E$20=0,0,IF('graph (2)'!$E$2=0,20,IF(AND(B924&lt;'graph (2)'!$E$20+'graph (2)'!$E$32,B924&gt;'graph (2)'!$E$20-'graph (2)'!$E$32),0.25,0)))</f>
        <v>#REF!</v>
      </c>
      <c r="L924" s="806" t="e">
        <f aca="false">IF('graph (2)'!$E$22=0,0,IF('graph (2)'!$E$2=0,20,IF(AND(B924&gt;'graph (2)'!$E$22-'graph (2)'!$E$32,B924&lt;'graph (2)'!$E$22+'graph (2)'!$E$32),0.25,0)))</f>
        <v>#REF!</v>
      </c>
    </row>
    <row r="925" customFormat="false" ht="12.75" hidden="false" customHeight="false" outlineLevel="0" collapsed="false">
      <c r="B925" s="735" t="e">
        <f aca="false">IF('graph (2)'!$E$2=0,"",B924+'graph (2)'!$E$32)</f>
        <v>#REF!</v>
      </c>
      <c r="C925" s="805" t="e">
        <f aca="false">IF('graph (2)'!$E$2=0,20,IF(SUM(K925+L925=0),NA(),0.25))</f>
        <v>#REF!</v>
      </c>
      <c r="D925" s="321" t="e">
        <f aca="false">IF('graph (2)'!$E$2=0,20,IF(AND(B925&lt;'graph (2)'!$E$10+'graph (2)'!$E$32,B925&gt;'graph (2)'!$E$10-'graph (2)'!$E$32),0.25,NA()))</f>
        <v>#REF!</v>
      </c>
      <c r="K925" s="806" t="e">
        <f aca="false">IF('graph (2)'!$E$20=0,0,IF('graph (2)'!$E$2=0,20,IF(AND(B925&lt;'graph (2)'!$E$20+'graph (2)'!$E$32,B925&gt;'graph (2)'!$E$20-'graph (2)'!$E$32),0.25,0)))</f>
        <v>#REF!</v>
      </c>
      <c r="L925" s="806" t="e">
        <f aca="false">IF('graph (2)'!$E$22=0,0,IF('graph (2)'!$E$2=0,20,IF(AND(B925&gt;'graph (2)'!$E$22-'graph (2)'!$E$32,B925&lt;'graph (2)'!$E$22+'graph (2)'!$E$32),0.25,0)))</f>
        <v>#REF!</v>
      </c>
    </row>
    <row r="926" customFormat="false" ht="12.75" hidden="false" customHeight="false" outlineLevel="0" collapsed="false">
      <c r="B926" s="735" t="e">
        <f aca="false">IF('graph (2)'!$E$2=0,"",B925+'graph (2)'!$E$32)</f>
        <v>#REF!</v>
      </c>
      <c r="C926" s="805" t="e">
        <f aca="false">IF('graph (2)'!$E$2=0,20,IF(SUM(K926+L926=0),NA(),0.25))</f>
        <v>#REF!</v>
      </c>
      <c r="D926" s="321" t="e">
        <f aca="false">IF('graph (2)'!$E$2=0,20,IF(AND(B926&lt;'graph (2)'!$E$10+'graph (2)'!$E$32,B926&gt;'graph (2)'!$E$10-'graph (2)'!$E$32),0.25,NA()))</f>
        <v>#REF!</v>
      </c>
      <c r="K926" s="806" t="e">
        <f aca="false">IF('graph (2)'!$E$20=0,0,IF('graph (2)'!$E$2=0,20,IF(AND(B926&lt;'graph (2)'!$E$20+'graph (2)'!$E$32,B926&gt;'graph (2)'!$E$20-'graph (2)'!$E$32),0.25,0)))</f>
        <v>#REF!</v>
      </c>
      <c r="L926" s="806" t="e">
        <f aca="false">IF('graph (2)'!$E$22=0,0,IF('graph (2)'!$E$2=0,20,IF(AND(B926&gt;'graph (2)'!$E$22-'graph (2)'!$E$32,B926&lt;'graph (2)'!$E$22+'graph (2)'!$E$32),0.25,0)))</f>
        <v>#REF!</v>
      </c>
    </row>
    <row r="927" customFormat="false" ht="12.75" hidden="false" customHeight="false" outlineLevel="0" collapsed="false">
      <c r="B927" s="735" t="e">
        <f aca="false">IF('graph (2)'!$E$2=0,"",B926+'graph (2)'!$E$32)</f>
        <v>#REF!</v>
      </c>
      <c r="C927" s="805" t="e">
        <f aca="false">IF('graph (2)'!$E$2=0,20,IF(SUM(K927+L927=0),NA(),0.25))</f>
        <v>#REF!</v>
      </c>
      <c r="D927" s="321" t="e">
        <f aca="false">IF('graph (2)'!$E$2=0,20,IF(AND(B927&lt;'graph (2)'!$E$10+'graph (2)'!$E$32,B927&gt;'graph (2)'!$E$10-'graph (2)'!$E$32),0.25,NA()))</f>
        <v>#REF!</v>
      </c>
      <c r="K927" s="806" t="e">
        <f aca="false">IF('graph (2)'!$E$20=0,0,IF('graph (2)'!$E$2=0,20,IF(AND(B927&lt;'graph (2)'!$E$20+'graph (2)'!$E$32,B927&gt;'graph (2)'!$E$20-'graph (2)'!$E$32),0.25,0)))</f>
        <v>#REF!</v>
      </c>
      <c r="L927" s="806" t="e">
        <f aca="false">IF('graph (2)'!$E$22=0,0,IF('graph (2)'!$E$2=0,20,IF(AND(B927&gt;'graph (2)'!$E$22-'graph (2)'!$E$32,B927&lt;'graph (2)'!$E$22+'graph (2)'!$E$32),0.25,0)))</f>
        <v>#REF!</v>
      </c>
    </row>
    <row r="928" customFormat="false" ht="12.75" hidden="false" customHeight="false" outlineLevel="0" collapsed="false">
      <c r="B928" s="735" t="e">
        <f aca="false">IF('graph (2)'!$E$2=0,"",B927+'graph (2)'!$E$32)</f>
        <v>#REF!</v>
      </c>
      <c r="C928" s="805" t="e">
        <f aca="false">IF('graph (2)'!$E$2=0,20,IF(SUM(K928+L928=0),NA(),0.25))</f>
        <v>#REF!</v>
      </c>
      <c r="D928" s="321" t="e">
        <f aca="false">IF('graph (2)'!$E$2=0,20,IF(AND(B928&lt;'graph (2)'!$E$10+'graph (2)'!$E$32,B928&gt;'graph (2)'!$E$10-'graph (2)'!$E$32),0.25,NA()))</f>
        <v>#REF!</v>
      </c>
      <c r="K928" s="806" t="e">
        <f aca="false">IF('graph (2)'!$E$20=0,0,IF('graph (2)'!$E$2=0,20,IF(AND(B928&lt;'graph (2)'!$E$20+'graph (2)'!$E$32,B928&gt;'graph (2)'!$E$20-'graph (2)'!$E$32),0.25,0)))</f>
        <v>#REF!</v>
      </c>
      <c r="L928" s="806" t="e">
        <f aca="false">IF('graph (2)'!$E$22=0,0,IF('graph (2)'!$E$2=0,20,IF(AND(B928&gt;'graph (2)'!$E$22-'graph (2)'!$E$32,B928&lt;'graph (2)'!$E$22+'graph (2)'!$E$32),0.25,0)))</f>
        <v>#REF!</v>
      </c>
    </row>
    <row r="929" customFormat="false" ht="12.75" hidden="false" customHeight="false" outlineLevel="0" collapsed="false">
      <c r="B929" s="735" t="e">
        <f aca="false">IF('graph (2)'!$E$2=0,"",B928+'graph (2)'!$E$32)</f>
        <v>#REF!</v>
      </c>
      <c r="C929" s="805" t="e">
        <f aca="false">IF('graph (2)'!$E$2=0,20,IF(SUM(K929+L929=0),NA(),0.25))</f>
        <v>#REF!</v>
      </c>
      <c r="D929" s="321" t="e">
        <f aca="false">IF('graph (2)'!$E$2=0,20,IF(AND(B929&lt;'graph (2)'!$E$10+'graph (2)'!$E$32,B929&gt;'graph (2)'!$E$10-'graph (2)'!$E$32),0.25,NA()))</f>
        <v>#REF!</v>
      </c>
      <c r="K929" s="806" t="e">
        <f aca="false">IF('graph (2)'!$E$20=0,0,IF('graph (2)'!$E$2=0,20,IF(AND(B929&lt;'graph (2)'!$E$20+'graph (2)'!$E$32,B929&gt;'graph (2)'!$E$20-'graph (2)'!$E$32),0.25,0)))</f>
        <v>#REF!</v>
      </c>
      <c r="L929" s="806" t="e">
        <f aca="false">IF('graph (2)'!$E$22=0,0,IF('graph (2)'!$E$2=0,20,IF(AND(B929&gt;'graph (2)'!$E$22-'graph (2)'!$E$32,B929&lt;'graph (2)'!$E$22+'graph (2)'!$E$32),0.25,0)))</f>
        <v>#REF!</v>
      </c>
    </row>
    <row r="930" customFormat="false" ht="12.75" hidden="false" customHeight="false" outlineLevel="0" collapsed="false">
      <c r="B930" s="735" t="e">
        <f aca="false">IF('graph (2)'!$E$2=0,"",B929+'graph (2)'!$E$32)</f>
        <v>#REF!</v>
      </c>
      <c r="C930" s="805" t="e">
        <f aca="false">IF('graph (2)'!$E$2=0,20,IF(SUM(K930+L930=0),NA(),0.25))</f>
        <v>#REF!</v>
      </c>
      <c r="D930" s="321" t="e">
        <f aca="false">IF('graph (2)'!$E$2=0,20,IF(AND(B930&lt;'graph (2)'!$E$10+'graph (2)'!$E$32,B930&gt;'graph (2)'!$E$10-'graph (2)'!$E$32),0.25,NA()))</f>
        <v>#REF!</v>
      </c>
      <c r="K930" s="806" t="e">
        <f aca="false">IF('graph (2)'!$E$20=0,0,IF('graph (2)'!$E$2=0,20,IF(AND(B930&lt;'graph (2)'!$E$20+'graph (2)'!$E$32,B930&gt;'graph (2)'!$E$20-'graph (2)'!$E$32),0.25,0)))</f>
        <v>#REF!</v>
      </c>
      <c r="L930" s="806" t="e">
        <f aca="false">IF('graph (2)'!$E$22=0,0,IF('graph (2)'!$E$2=0,20,IF(AND(B930&gt;'graph (2)'!$E$22-'graph (2)'!$E$32,B930&lt;'graph (2)'!$E$22+'graph (2)'!$E$32),0.25,0)))</f>
        <v>#REF!</v>
      </c>
    </row>
    <row r="931" customFormat="false" ht="12.75" hidden="false" customHeight="false" outlineLevel="0" collapsed="false">
      <c r="B931" s="735" t="e">
        <f aca="false">IF('graph (2)'!$E$2=0,"",B930+'graph (2)'!$E$32)</f>
        <v>#REF!</v>
      </c>
      <c r="C931" s="805" t="e">
        <f aca="false">IF('graph (2)'!$E$2=0,20,IF(SUM(K931+L931=0),NA(),0.25))</f>
        <v>#REF!</v>
      </c>
      <c r="D931" s="321" t="e">
        <f aca="false">IF('graph (2)'!$E$2=0,20,IF(AND(B931&lt;'graph (2)'!$E$10+'graph (2)'!$E$32,B931&gt;'graph (2)'!$E$10-'graph (2)'!$E$32),0.25,NA()))</f>
        <v>#REF!</v>
      </c>
      <c r="K931" s="806" t="e">
        <f aca="false">IF('graph (2)'!$E$20=0,0,IF('graph (2)'!$E$2=0,20,IF(AND(B931&lt;'graph (2)'!$E$20+'graph (2)'!$E$32,B931&gt;'graph (2)'!$E$20-'graph (2)'!$E$32),0.25,0)))</f>
        <v>#REF!</v>
      </c>
      <c r="L931" s="806" t="e">
        <f aca="false">IF('graph (2)'!$E$22=0,0,IF('graph (2)'!$E$2=0,20,IF(AND(B931&gt;'graph (2)'!$E$22-'graph (2)'!$E$32,B931&lt;'graph (2)'!$E$22+'graph (2)'!$E$32),0.25,0)))</f>
        <v>#REF!</v>
      </c>
    </row>
    <row r="932" customFormat="false" ht="12.75" hidden="false" customHeight="false" outlineLevel="0" collapsed="false">
      <c r="B932" s="735" t="e">
        <f aca="false">IF('graph (2)'!$E$2=0,"",B931+'graph (2)'!$E$32)</f>
        <v>#REF!</v>
      </c>
      <c r="C932" s="805" t="e">
        <f aca="false">IF('graph (2)'!$E$2=0,20,IF(SUM(K932+L932=0),NA(),0.25))</f>
        <v>#REF!</v>
      </c>
      <c r="D932" s="321" t="e">
        <f aca="false">IF('graph (2)'!$E$2=0,20,IF(AND(B932&lt;'graph (2)'!$E$10+'graph (2)'!$E$32,B932&gt;'graph (2)'!$E$10-'graph (2)'!$E$32),0.25,NA()))</f>
        <v>#REF!</v>
      </c>
      <c r="K932" s="806" t="e">
        <f aca="false">IF('graph (2)'!$E$20=0,0,IF('graph (2)'!$E$2=0,20,IF(AND(B932&lt;'graph (2)'!$E$20+'graph (2)'!$E$32,B932&gt;'graph (2)'!$E$20-'graph (2)'!$E$32),0.25,0)))</f>
        <v>#REF!</v>
      </c>
      <c r="L932" s="806" t="e">
        <f aca="false">IF('graph (2)'!$E$22=0,0,IF('graph (2)'!$E$2=0,20,IF(AND(B932&gt;'graph (2)'!$E$22-'graph (2)'!$E$32,B932&lt;'graph (2)'!$E$22+'graph (2)'!$E$32),0.25,0)))</f>
        <v>#REF!</v>
      </c>
    </row>
    <row r="933" customFormat="false" ht="12.75" hidden="false" customHeight="false" outlineLevel="0" collapsed="false">
      <c r="B933" s="735" t="e">
        <f aca="false">IF('graph (2)'!$E$2=0,"",B932+'graph (2)'!$E$32)</f>
        <v>#REF!</v>
      </c>
      <c r="C933" s="805" t="e">
        <f aca="false">IF('graph (2)'!$E$2=0,20,IF(SUM(K933+L933=0),NA(),0.25))</f>
        <v>#REF!</v>
      </c>
      <c r="D933" s="321" t="e">
        <f aca="false">IF('graph (2)'!$E$2=0,20,IF(AND(B933&lt;'graph (2)'!$E$10+'graph (2)'!$E$32,B933&gt;'graph (2)'!$E$10-'graph (2)'!$E$32),0.25,NA()))</f>
        <v>#REF!</v>
      </c>
      <c r="K933" s="806" t="e">
        <f aca="false">IF('graph (2)'!$E$20=0,0,IF('graph (2)'!$E$2=0,20,IF(AND(B933&lt;'graph (2)'!$E$20+'graph (2)'!$E$32,B933&gt;'graph (2)'!$E$20-'graph (2)'!$E$32),0.25,0)))</f>
        <v>#REF!</v>
      </c>
      <c r="L933" s="806" t="e">
        <f aca="false">IF('graph (2)'!$E$22=0,0,IF('graph (2)'!$E$2=0,20,IF(AND(B933&gt;'graph (2)'!$E$22-'graph (2)'!$E$32,B933&lt;'graph (2)'!$E$22+'graph (2)'!$E$32),0.25,0)))</f>
        <v>#REF!</v>
      </c>
    </row>
    <row r="934" customFormat="false" ht="12.75" hidden="false" customHeight="false" outlineLevel="0" collapsed="false">
      <c r="B934" s="735" t="e">
        <f aca="false">IF('graph (2)'!$E$2=0,"",B933+'graph (2)'!$E$32)</f>
        <v>#REF!</v>
      </c>
      <c r="C934" s="805" t="e">
        <f aca="false">IF('graph (2)'!$E$2=0,20,IF(SUM(K934+L934=0),NA(),0.25))</f>
        <v>#REF!</v>
      </c>
      <c r="D934" s="321" t="e">
        <f aca="false">IF('graph (2)'!$E$2=0,20,IF(AND(B934&lt;'graph (2)'!$E$10+'graph (2)'!$E$32,B934&gt;'graph (2)'!$E$10-'graph (2)'!$E$32),0.25,NA()))</f>
        <v>#REF!</v>
      </c>
      <c r="K934" s="806" t="e">
        <f aca="false">IF('graph (2)'!$E$20=0,0,IF('graph (2)'!$E$2=0,20,IF(AND(B934&lt;'graph (2)'!$E$20+'graph (2)'!$E$32,B934&gt;'graph (2)'!$E$20-'graph (2)'!$E$32),0.25,0)))</f>
        <v>#REF!</v>
      </c>
      <c r="L934" s="806" t="e">
        <f aca="false">IF('graph (2)'!$E$22=0,0,IF('graph (2)'!$E$2=0,20,IF(AND(B934&gt;'graph (2)'!$E$22-'graph (2)'!$E$32,B934&lt;'graph (2)'!$E$22+'graph (2)'!$E$32),0.25,0)))</f>
        <v>#REF!</v>
      </c>
    </row>
    <row r="935" customFormat="false" ht="12.75" hidden="false" customHeight="false" outlineLevel="0" collapsed="false">
      <c r="B935" s="735" t="e">
        <f aca="false">IF('graph (2)'!$E$2=0,"",B934+'graph (2)'!$E$32)</f>
        <v>#REF!</v>
      </c>
      <c r="C935" s="805" t="e">
        <f aca="false">IF('graph (2)'!$E$2=0,20,IF(SUM(K935+L935=0),NA(),0.25))</f>
        <v>#REF!</v>
      </c>
      <c r="D935" s="321" t="e">
        <f aca="false">IF('graph (2)'!$E$2=0,20,IF(AND(B935&lt;'graph (2)'!$E$10+'graph (2)'!$E$32,B935&gt;'graph (2)'!$E$10-'graph (2)'!$E$32),0.25,NA()))</f>
        <v>#REF!</v>
      </c>
      <c r="K935" s="806" t="e">
        <f aca="false">IF('graph (2)'!$E$20=0,0,IF('graph (2)'!$E$2=0,20,IF(AND(B935&lt;'graph (2)'!$E$20+'graph (2)'!$E$32,B935&gt;'graph (2)'!$E$20-'graph (2)'!$E$32),0.25,0)))</f>
        <v>#REF!</v>
      </c>
      <c r="L935" s="806" t="e">
        <f aca="false">IF('graph (2)'!$E$22=0,0,IF('graph (2)'!$E$2=0,20,IF(AND(B935&gt;'graph (2)'!$E$22-'graph (2)'!$E$32,B935&lt;'graph (2)'!$E$22+'graph (2)'!$E$32),0.25,0)))</f>
        <v>#REF!</v>
      </c>
    </row>
    <row r="936" customFormat="false" ht="12.75" hidden="false" customHeight="false" outlineLevel="0" collapsed="false">
      <c r="B936" s="735" t="e">
        <f aca="false">IF('graph (2)'!$E$2=0,"",B935+'graph (2)'!$E$32)</f>
        <v>#REF!</v>
      </c>
      <c r="C936" s="805" t="e">
        <f aca="false">IF('graph (2)'!$E$2=0,20,IF(SUM(K936+L936=0),NA(),0.25))</f>
        <v>#REF!</v>
      </c>
      <c r="D936" s="321" t="e">
        <f aca="false">IF('graph (2)'!$E$2=0,20,IF(AND(B936&lt;'graph (2)'!$E$10+'graph (2)'!$E$32,B936&gt;'graph (2)'!$E$10-'graph (2)'!$E$32),0.25,NA()))</f>
        <v>#REF!</v>
      </c>
      <c r="K936" s="806" t="e">
        <f aca="false">IF('graph (2)'!$E$20=0,0,IF('graph (2)'!$E$2=0,20,IF(AND(B936&lt;'graph (2)'!$E$20+'graph (2)'!$E$32,B936&gt;'graph (2)'!$E$20-'graph (2)'!$E$32),0.25,0)))</f>
        <v>#REF!</v>
      </c>
      <c r="L936" s="806" t="e">
        <f aca="false">IF('graph (2)'!$E$22=0,0,IF('graph (2)'!$E$2=0,20,IF(AND(B936&gt;'graph (2)'!$E$22-'graph (2)'!$E$32,B936&lt;'graph (2)'!$E$22+'graph (2)'!$E$32),0.25,0)))</f>
        <v>#REF!</v>
      </c>
    </row>
    <row r="937" customFormat="false" ht="12.75" hidden="false" customHeight="false" outlineLevel="0" collapsed="false">
      <c r="B937" s="735" t="e">
        <f aca="false">IF('graph (2)'!$E$2=0,"",B936+'graph (2)'!$E$32)</f>
        <v>#REF!</v>
      </c>
      <c r="C937" s="805" t="e">
        <f aca="false">IF('graph (2)'!$E$2=0,20,IF(SUM(K937+L937=0),NA(),0.25))</f>
        <v>#REF!</v>
      </c>
      <c r="D937" s="321" t="e">
        <f aca="false">IF('graph (2)'!$E$2=0,20,IF(AND(B937&lt;'graph (2)'!$E$10+'graph (2)'!$E$32,B937&gt;'graph (2)'!$E$10-'graph (2)'!$E$32),0.25,NA()))</f>
        <v>#REF!</v>
      </c>
      <c r="K937" s="806" t="e">
        <f aca="false">IF('graph (2)'!$E$20=0,0,IF('graph (2)'!$E$2=0,20,IF(AND(B937&lt;'graph (2)'!$E$20+'graph (2)'!$E$32,B937&gt;'graph (2)'!$E$20-'graph (2)'!$E$32),0.25,0)))</f>
        <v>#REF!</v>
      </c>
      <c r="L937" s="806" t="e">
        <f aca="false">IF('graph (2)'!$E$22=0,0,IF('graph (2)'!$E$2=0,20,IF(AND(B937&gt;'graph (2)'!$E$22-'graph (2)'!$E$32,B937&lt;'graph (2)'!$E$22+'graph (2)'!$E$32),0.25,0)))</f>
        <v>#REF!</v>
      </c>
    </row>
    <row r="938" customFormat="false" ht="12.75" hidden="false" customHeight="false" outlineLevel="0" collapsed="false">
      <c r="B938" s="735" t="e">
        <f aca="false">IF('graph (2)'!$E$2=0,"",B937+'graph (2)'!$E$32)</f>
        <v>#REF!</v>
      </c>
      <c r="C938" s="805" t="e">
        <f aca="false">IF('graph (2)'!$E$2=0,20,IF(SUM(K938+L938=0),NA(),0.25))</f>
        <v>#REF!</v>
      </c>
      <c r="D938" s="321" t="e">
        <f aca="false">IF('graph (2)'!$E$2=0,20,IF(AND(B938&lt;'graph (2)'!$E$10+'graph (2)'!$E$32,B938&gt;'graph (2)'!$E$10-'graph (2)'!$E$32),0.25,NA()))</f>
        <v>#REF!</v>
      </c>
      <c r="K938" s="806" t="e">
        <f aca="false">IF('graph (2)'!$E$20=0,0,IF('graph (2)'!$E$2=0,20,IF(AND(B938&lt;'graph (2)'!$E$20+'graph (2)'!$E$32,B938&gt;'graph (2)'!$E$20-'graph (2)'!$E$32),0.25,0)))</f>
        <v>#REF!</v>
      </c>
      <c r="L938" s="806" t="e">
        <f aca="false">IF('graph (2)'!$E$22=0,0,IF('graph (2)'!$E$2=0,20,IF(AND(B938&gt;'graph (2)'!$E$22-'graph (2)'!$E$32,B938&lt;'graph (2)'!$E$22+'graph (2)'!$E$32),0.25,0)))</f>
        <v>#REF!</v>
      </c>
    </row>
    <row r="939" customFormat="false" ht="12.75" hidden="false" customHeight="false" outlineLevel="0" collapsed="false">
      <c r="B939" s="735" t="e">
        <f aca="false">IF('graph (2)'!$E$2=0,"",B938+'graph (2)'!$E$32)</f>
        <v>#REF!</v>
      </c>
      <c r="C939" s="805" t="e">
        <f aca="false">IF('graph (2)'!$E$2=0,20,IF(SUM(K939+L939=0),NA(),0.25))</f>
        <v>#REF!</v>
      </c>
      <c r="D939" s="321" t="e">
        <f aca="false">IF('graph (2)'!$E$2=0,20,IF(AND(B939&lt;'graph (2)'!$E$10+'graph (2)'!$E$32,B939&gt;'graph (2)'!$E$10-'graph (2)'!$E$32),0.25,NA()))</f>
        <v>#REF!</v>
      </c>
      <c r="K939" s="806" t="e">
        <f aca="false">IF('graph (2)'!$E$20=0,0,IF('graph (2)'!$E$2=0,20,IF(AND(B939&lt;'graph (2)'!$E$20+'graph (2)'!$E$32,B939&gt;'graph (2)'!$E$20-'graph (2)'!$E$32),0.25,0)))</f>
        <v>#REF!</v>
      </c>
      <c r="L939" s="806" t="e">
        <f aca="false">IF('graph (2)'!$E$22=0,0,IF('graph (2)'!$E$2=0,20,IF(AND(B939&gt;'graph (2)'!$E$22-'graph (2)'!$E$32,B939&lt;'graph (2)'!$E$22+'graph (2)'!$E$32),0.25,0)))</f>
        <v>#REF!</v>
      </c>
    </row>
    <row r="940" customFormat="false" ht="12.75" hidden="false" customHeight="false" outlineLevel="0" collapsed="false">
      <c r="B940" s="735" t="e">
        <f aca="false">IF('graph (2)'!$E$2=0,"",B939+'graph (2)'!$E$32)</f>
        <v>#REF!</v>
      </c>
      <c r="C940" s="805" t="e">
        <f aca="false">IF('graph (2)'!$E$2=0,20,IF(SUM(K940+L940=0),NA(),0.25))</f>
        <v>#REF!</v>
      </c>
      <c r="D940" s="321" t="e">
        <f aca="false">IF('graph (2)'!$E$2=0,20,IF(AND(B940&lt;'graph (2)'!$E$10+'graph (2)'!$E$32,B940&gt;'graph (2)'!$E$10-'graph (2)'!$E$32),0.25,NA()))</f>
        <v>#REF!</v>
      </c>
      <c r="K940" s="806" t="e">
        <f aca="false">IF('graph (2)'!$E$20=0,0,IF('graph (2)'!$E$2=0,20,IF(AND(B940&lt;'graph (2)'!$E$20+'graph (2)'!$E$32,B940&gt;'graph (2)'!$E$20-'graph (2)'!$E$32),0.25,0)))</f>
        <v>#REF!</v>
      </c>
      <c r="L940" s="806" t="e">
        <f aca="false">IF('graph (2)'!$E$22=0,0,IF('graph (2)'!$E$2=0,20,IF(AND(B940&gt;'graph (2)'!$E$22-'graph (2)'!$E$32,B940&lt;'graph (2)'!$E$22+'graph (2)'!$E$32),0.25,0)))</f>
        <v>#REF!</v>
      </c>
    </row>
    <row r="941" customFormat="false" ht="12.75" hidden="false" customHeight="false" outlineLevel="0" collapsed="false">
      <c r="B941" s="735" t="e">
        <f aca="false">IF('graph (2)'!$E$2=0,"",B940+'graph (2)'!$E$32)</f>
        <v>#REF!</v>
      </c>
      <c r="C941" s="805" t="e">
        <f aca="false">IF('graph (2)'!$E$2=0,20,IF(SUM(K941+L941=0),NA(),0.25))</f>
        <v>#REF!</v>
      </c>
      <c r="D941" s="321" t="e">
        <f aca="false">IF('graph (2)'!$E$2=0,20,IF(AND(B941&lt;'graph (2)'!$E$10+'graph (2)'!$E$32,B941&gt;'graph (2)'!$E$10-'graph (2)'!$E$32),0.25,NA()))</f>
        <v>#REF!</v>
      </c>
      <c r="K941" s="806" t="e">
        <f aca="false">IF('graph (2)'!$E$20=0,0,IF('graph (2)'!$E$2=0,20,IF(AND(B941&lt;'graph (2)'!$E$20+'graph (2)'!$E$32,B941&gt;'graph (2)'!$E$20-'graph (2)'!$E$32),0.25,0)))</f>
        <v>#REF!</v>
      </c>
      <c r="L941" s="806" t="e">
        <f aca="false">IF('graph (2)'!$E$22=0,0,IF('graph (2)'!$E$2=0,20,IF(AND(B941&gt;'graph (2)'!$E$22-'graph (2)'!$E$32,B941&lt;'graph (2)'!$E$22+'graph (2)'!$E$32),0.25,0)))</f>
        <v>#REF!</v>
      </c>
    </row>
    <row r="942" customFormat="false" ht="12.75" hidden="false" customHeight="false" outlineLevel="0" collapsed="false">
      <c r="B942" s="735" t="e">
        <f aca="false">IF('graph (2)'!$E$2=0,"",B941+'graph (2)'!$E$32)</f>
        <v>#REF!</v>
      </c>
      <c r="C942" s="805" t="e">
        <f aca="false">IF('graph (2)'!$E$2=0,20,IF(SUM(K942+L942=0),NA(),0.25))</f>
        <v>#REF!</v>
      </c>
      <c r="D942" s="321" t="e">
        <f aca="false">IF('graph (2)'!$E$2=0,20,IF(AND(B942&lt;'graph (2)'!$E$10+'graph (2)'!$E$32,B942&gt;'graph (2)'!$E$10-'graph (2)'!$E$32),0.25,NA()))</f>
        <v>#REF!</v>
      </c>
      <c r="K942" s="806" t="e">
        <f aca="false">IF('graph (2)'!$E$20=0,0,IF('graph (2)'!$E$2=0,20,IF(AND(B942&lt;'graph (2)'!$E$20+'graph (2)'!$E$32,B942&gt;'graph (2)'!$E$20-'graph (2)'!$E$32),0.25,0)))</f>
        <v>#REF!</v>
      </c>
      <c r="L942" s="806" t="e">
        <f aca="false">IF('graph (2)'!$E$22=0,0,IF('graph (2)'!$E$2=0,20,IF(AND(B942&gt;'graph (2)'!$E$22-'graph (2)'!$E$32,B942&lt;'graph (2)'!$E$22+'graph (2)'!$E$32),0.25,0)))</f>
        <v>#REF!</v>
      </c>
    </row>
    <row r="943" customFormat="false" ht="12.75" hidden="false" customHeight="false" outlineLevel="0" collapsed="false">
      <c r="B943" s="735" t="e">
        <f aca="false">IF('graph (2)'!$E$2=0,"",B942+'graph (2)'!$E$32)</f>
        <v>#REF!</v>
      </c>
      <c r="C943" s="805" t="e">
        <f aca="false">IF('graph (2)'!$E$2=0,20,IF(SUM(K943+L943=0),NA(),0.25))</f>
        <v>#REF!</v>
      </c>
      <c r="D943" s="321" t="e">
        <f aca="false">IF('graph (2)'!$E$2=0,20,IF(AND(B943&lt;'graph (2)'!$E$10+'graph (2)'!$E$32,B943&gt;'graph (2)'!$E$10-'graph (2)'!$E$32),0.25,NA()))</f>
        <v>#REF!</v>
      </c>
      <c r="K943" s="806" t="e">
        <f aca="false">IF('graph (2)'!$E$20=0,0,IF('graph (2)'!$E$2=0,20,IF(AND(B943&lt;'graph (2)'!$E$20+'graph (2)'!$E$32,B943&gt;'graph (2)'!$E$20-'graph (2)'!$E$32),0.25,0)))</f>
        <v>#REF!</v>
      </c>
      <c r="L943" s="806" t="e">
        <f aca="false">IF('graph (2)'!$E$22=0,0,IF('graph (2)'!$E$2=0,20,IF(AND(B943&gt;'graph (2)'!$E$22-'graph (2)'!$E$32,B943&lt;'graph (2)'!$E$22+'graph (2)'!$E$32),0.25,0)))</f>
        <v>#REF!</v>
      </c>
    </row>
    <row r="944" customFormat="false" ht="12.75" hidden="false" customHeight="false" outlineLevel="0" collapsed="false">
      <c r="B944" s="735" t="e">
        <f aca="false">IF('graph (2)'!$E$2=0,"",B943+'graph (2)'!$E$32)</f>
        <v>#REF!</v>
      </c>
      <c r="C944" s="805" t="e">
        <f aca="false">IF('graph (2)'!$E$2=0,20,IF(SUM(K944+L944=0),NA(),0.25))</f>
        <v>#REF!</v>
      </c>
      <c r="D944" s="321" t="e">
        <f aca="false">IF('graph (2)'!$E$2=0,20,IF(AND(B944&lt;'graph (2)'!$E$10+'graph (2)'!$E$32,B944&gt;'graph (2)'!$E$10-'graph (2)'!$E$32),0.25,NA()))</f>
        <v>#REF!</v>
      </c>
      <c r="K944" s="806" t="e">
        <f aca="false">IF('graph (2)'!$E$20=0,0,IF('graph (2)'!$E$2=0,20,IF(AND(B944&lt;'graph (2)'!$E$20+'graph (2)'!$E$32,B944&gt;'graph (2)'!$E$20-'graph (2)'!$E$32),0.25,0)))</f>
        <v>#REF!</v>
      </c>
      <c r="L944" s="806" t="e">
        <f aca="false">IF('graph (2)'!$E$22=0,0,IF('graph (2)'!$E$2=0,20,IF(AND(B944&gt;'graph (2)'!$E$22-'graph (2)'!$E$32,B944&lt;'graph (2)'!$E$22+'graph (2)'!$E$32),0.25,0)))</f>
        <v>#REF!</v>
      </c>
    </row>
    <row r="945" customFormat="false" ht="12.75" hidden="false" customHeight="false" outlineLevel="0" collapsed="false">
      <c r="B945" s="735" t="e">
        <f aca="false">IF('graph (2)'!$E$2=0,"",B944+'graph (2)'!$E$32)</f>
        <v>#REF!</v>
      </c>
      <c r="C945" s="805" t="e">
        <f aca="false">IF('graph (2)'!$E$2=0,20,IF(SUM(K945+L945=0),NA(),0.25))</f>
        <v>#REF!</v>
      </c>
      <c r="D945" s="321" t="e">
        <f aca="false">IF('graph (2)'!$E$2=0,20,IF(AND(B945&lt;'graph (2)'!$E$10+'graph (2)'!$E$32,B945&gt;'graph (2)'!$E$10-'graph (2)'!$E$32),0.25,NA()))</f>
        <v>#REF!</v>
      </c>
      <c r="K945" s="806" t="e">
        <f aca="false">IF('graph (2)'!$E$20=0,0,IF('graph (2)'!$E$2=0,20,IF(AND(B945&lt;'graph (2)'!$E$20+'graph (2)'!$E$32,B945&gt;'graph (2)'!$E$20-'graph (2)'!$E$32),0.25,0)))</f>
        <v>#REF!</v>
      </c>
      <c r="L945" s="806" t="e">
        <f aca="false">IF('graph (2)'!$E$22=0,0,IF('graph (2)'!$E$2=0,20,IF(AND(B945&gt;'graph (2)'!$E$22-'graph (2)'!$E$32,B945&lt;'graph (2)'!$E$22+'graph (2)'!$E$32),0.25,0)))</f>
        <v>#REF!</v>
      </c>
    </row>
    <row r="946" customFormat="false" ht="12.75" hidden="false" customHeight="false" outlineLevel="0" collapsed="false">
      <c r="B946" s="735" t="e">
        <f aca="false">IF('graph (2)'!$E$2=0,"",B945+'graph (2)'!$E$32)</f>
        <v>#REF!</v>
      </c>
      <c r="C946" s="805" t="e">
        <f aca="false">IF('graph (2)'!$E$2=0,20,IF(SUM(K946+L946=0),NA(),0.25))</f>
        <v>#REF!</v>
      </c>
      <c r="D946" s="321" t="e">
        <f aca="false">IF('graph (2)'!$E$2=0,20,IF(AND(B946&lt;'graph (2)'!$E$10+'graph (2)'!$E$32,B946&gt;'graph (2)'!$E$10-'graph (2)'!$E$32),0.25,NA()))</f>
        <v>#REF!</v>
      </c>
      <c r="K946" s="806" t="e">
        <f aca="false">IF('graph (2)'!$E$20=0,0,IF('graph (2)'!$E$2=0,20,IF(AND(B946&lt;'graph (2)'!$E$20+'graph (2)'!$E$32,B946&gt;'graph (2)'!$E$20-'graph (2)'!$E$32),0.25,0)))</f>
        <v>#REF!</v>
      </c>
      <c r="L946" s="806" t="e">
        <f aca="false">IF('graph (2)'!$E$22=0,0,IF('graph (2)'!$E$2=0,20,IF(AND(B946&gt;'graph (2)'!$E$22-'graph (2)'!$E$32,B946&lt;'graph (2)'!$E$22+'graph (2)'!$E$32),0.25,0)))</f>
        <v>#REF!</v>
      </c>
    </row>
    <row r="947" customFormat="false" ht="12.75" hidden="false" customHeight="false" outlineLevel="0" collapsed="false">
      <c r="B947" s="735" t="e">
        <f aca="false">IF('graph (2)'!$E$2=0,"",B946+'graph (2)'!$E$32)</f>
        <v>#REF!</v>
      </c>
      <c r="C947" s="805" t="e">
        <f aca="false">IF('graph (2)'!$E$2=0,20,IF(SUM(K947+L947=0),NA(),0.25))</f>
        <v>#REF!</v>
      </c>
      <c r="D947" s="321" t="e">
        <f aca="false">IF('graph (2)'!$E$2=0,20,IF(AND(B947&lt;'graph (2)'!$E$10+'graph (2)'!$E$32,B947&gt;'graph (2)'!$E$10-'graph (2)'!$E$32),0.25,NA()))</f>
        <v>#REF!</v>
      </c>
      <c r="K947" s="806" t="e">
        <f aca="false">IF('graph (2)'!$E$20=0,0,IF('graph (2)'!$E$2=0,20,IF(AND(B947&lt;'graph (2)'!$E$20+'graph (2)'!$E$32,B947&gt;'graph (2)'!$E$20-'graph (2)'!$E$32),0.25,0)))</f>
        <v>#REF!</v>
      </c>
      <c r="L947" s="806" t="e">
        <f aca="false">IF('graph (2)'!$E$22=0,0,IF('graph (2)'!$E$2=0,20,IF(AND(B947&gt;'graph (2)'!$E$22-'graph (2)'!$E$32,B947&lt;'graph (2)'!$E$22+'graph (2)'!$E$32),0.25,0)))</f>
        <v>#REF!</v>
      </c>
    </row>
    <row r="948" customFormat="false" ht="12.75" hidden="false" customHeight="false" outlineLevel="0" collapsed="false">
      <c r="B948" s="735" t="e">
        <f aca="false">IF('graph (2)'!$E$2=0,"",B947+'graph (2)'!$E$32)</f>
        <v>#REF!</v>
      </c>
      <c r="C948" s="805" t="e">
        <f aca="false">IF('graph (2)'!$E$2=0,20,IF(SUM(K948+L948=0),NA(),0.25))</f>
        <v>#REF!</v>
      </c>
      <c r="D948" s="321" t="e">
        <f aca="false">IF('graph (2)'!$E$2=0,20,IF(AND(B948&lt;'graph (2)'!$E$10+'graph (2)'!$E$32,B948&gt;'graph (2)'!$E$10-'graph (2)'!$E$32),0.25,NA()))</f>
        <v>#REF!</v>
      </c>
      <c r="K948" s="806" t="e">
        <f aca="false">IF('graph (2)'!$E$20=0,0,IF('graph (2)'!$E$2=0,20,IF(AND(B948&lt;'graph (2)'!$E$20+'graph (2)'!$E$32,B948&gt;'graph (2)'!$E$20-'graph (2)'!$E$32),0.25,0)))</f>
        <v>#REF!</v>
      </c>
      <c r="L948" s="806" t="e">
        <f aca="false">IF('graph (2)'!$E$22=0,0,IF('graph (2)'!$E$2=0,20,IF(AND(B948&gt;'graph (2)'!$E$22-'graph (2)'!$E$32,B948&lt;'graph (2)'!$E$22+'graph (2)'!$E$32),0.25,0)))</f>
        <v>#REF!</v>
      </c>
    </row>
    <row r="949" customFormat="false" ht="12.75" hidden="false" customHeight="false" outlineLevel="0" collapsed="false">
      <c r="B949" s="735" t="e">
        <f aca="false">IF('graph (2)'!$E$2=0,"",B948+'graph (2)'!$E$32)</f>
        <v>#REF!</v>
      </c>
      <c r="C949" s="805" t="e">
        <f aca="false">IF('graph (2)'!$E$2=0,20,IF(SUM(K949+L949=0),NA(),0.25))</f>
        <v>#REF!</v>
      </c>
      <c r="D949" s="321" t="e">
        <f aca="false">IF('graph (2)'!$E$2=0,20,IF(AND(B949&lt;'graph (2)'!$E$10+'graph (2)'!$E$32,B949&gt;'graph (2)'!$E$10-'graph (2)'!$E$32),0.25,NA()))</f>
        <v>#REF!</v>
      </c>
      <c r="K949" s="806" t="e">
        <f aca="false">IF('graph (2)'!$E$20=0,0,IF('graph (2)'!$E$2=0,20,IF(AND(B949&lt;'graph (2)'!$E$20+'graph (2)'!$E$32,B949&gt;'graph (2)'!$E$20-'graph (2)'!$E$32),0.25,0)))</f>
        <v>#REF!</v>
      </c>
      <c r="L949" s="806" t="e">
        <f aca="false">IF('graph (2)'!$E$22=0,0,IF('graph (2)'!$E$2=0,20,IF(AND(B949&gt;'graph (2)'!$E$22-'graph (2)'!$E$32,B949&lt;'graph (2)'!$E$22+'graph (2)'!$E$32),0.25,0)))</f>
        <v>#REF!</v>
      </c>
    </row>
    <row r="950" customFormat="false" ht="12.75" hidden="false" customHeight="false" outlineLevel="0" collapsed="false">
      <c r="B950" s="735" t="e">
        <f aca="false">IF('graph (2)'!$E$2=0,"",B949+'graph (2)'!$E$32)</f>
        <v>#REF!</v>
      </c>
      <c r="C950" s="805" t="e">
        <f aca="false">IF('graph (2)'!$E$2=0,20,IF(SUM(K950+L950=0),NA(),0.25))</f>
        <v>#REF!</v>
      </c>
      <c r="D950" s="321" t="e">
        <f aca="false">IF('graph (2)'!$E$2=0,20,IF(AND(B950&lt;'graph (2)'!$E$10+'graph (2)'!$E$32,B950&gt;'graph (2)'!$E$10-'graph (2)'!$E$32),0.25,NA()))</f>
        <v>#REF!</v>
      </c>
      <c r="K950" s="806" t="e">
        <f aca="false">IF('graph (2)'!$E$20=0,0,IF('graph (2)'!$E$2=0,20,IF(AND(B950&lt;'graph (2)'!$E$20+'graph (2)'!$E$32,B950&gt;'graph (2)'!$E$20-'graph (2)'!$E$32),0.25,0)))</f>
        <v>#REF!</v>
      </c>
      <c r="L950" s="806" t="e">
        <f aca="false">IF('graph (2)'!$E$22=0,0,IF('graph (2)'!$E$2=0,20,IF(AND(B950&gt;'graph (2)'!$E$22-'graph (2)'!$E$32,B950&lt;'graph (2)'!$E$22+'graph (2)'!$E$32),0.25,0)))</f>
        <v>#REF!</v>
      </c>
    </row>
    <row r="951" customFormat="false" ht="12.75" hidden="false" customHeight="false" outlineLevel="0" collapsed="false">
      <c r="B951" s="735" t="e">
        <f aca="false">IF('graph (2)'!$E$2=0,"",B950+'graph (2)'!$E$32)</f>
        <v>#REF!</v>
      </c>
      <c r="C951" s="805" t="e">
        <f aca="false">IF('graph (2)'!$E$2=0,20,IF(SUM(K951+L951=0),NA(),0.25))</f>
        <v>#REF!</v>
      </c>
      <c r="D951" s="321" t="e">
        <f aca="false">IF('graph (2)'!$E$2=0,20,IF(AND(B951&lt;'graph (2)'!$E$10+'graph (2)'!$E$32,B951&gt;'graph (2)'!$E$10-'graph (2)'!$E$32),0.25,NA()))</f>
        <v>#REF!</v>
      </c>
      <c r="K951" s="806" t="e">
        <f aca="false">IF('graph (2)'!$E$20=0,0,IF('graph (2)'!$E$2=0,20,IF(AND(B951&lt;'graph (2)'!$E$20+'graph (2)'!$E$32,B951&gt;'graph (2)'!$E$20-'graph (2)'!$E$32),0.25,0)))</f>
        <v>#REF!</v>
      </c>
      <c r="L951" s="806" t="e">
        <f aca="false">IF('graph (2)'!$E$22=0,0,IF('graph (2)'!$E$2=0,20,IF(AND(B951&gt;'graph (2)'!$E$22-'graph (2)'!$E$32,B951&lt;'graph (2)'!$E$22+'graph (2)'!$E$32),0.25,0)))</f>
        <v>#REF!</v>
      </c>
    </row>
    <row r="952" customFormat="false" ht="12.75" hidden="false" customHeight="false" outlineLevel="0" collapsed="false">
      <c r="B952" s="735" t="e">
        <f aca="false">IF('graph (2)'!$E$2=0,"",B951+'graph (2)'!$E$32)</f>
        <v>#REF!</v>
      </c>
      <c r="C952" s="805" t="e">
        <f aca="false">IF('graph (2)'!$E$2=0,20,IF(SUM(K952+L952=0),NA(),0.25))</f>
        <v>#REF!</v>
      </c>
      <c r="D952" s="321" t="e">
        <f aca="false">IF('graph (2)'!$E$2=0,20,IF(AND(B952&lt;'graph (2)'!$E$10+'graph (2)'!$E$32,B952&gt;'graph (2)'!$E$10-'graph (2)'!$E$32),0.25,NA()))</f>
        <v>#REF!</v>
      </c>
      <c r="K952" s="806" t="e">
        <f aca="false">IF('graph (2)'!$E$20=0,0,IF('graph (2)'!$E$2=0,20,IF(AND(B952&lt;'graph (2)'!$E$20+'graph (2)'!$E$32,B952&gt;'graph (2)'!$E$20-'graph (2)'!$E$32),0.25,0)))</f>
        <v>#REF!</v>
      </c>
      <c r="L952" s="806" t="e">
        <f aca="false">IF('graph (2)'!$E$22=0,0,IF('graph (2)'!$E$2=0,20,IF(AND(B952&gt;'graph (2)'!$E$22-'graph (2)'!$E$32,B952&lt;'graph (2)'!$E$22+'graph (2)'!$E$32),0.25,0)))</f>
        <v>#REF!</v>
      </c>
    </row>
    <row r="953" customFormat="false" ht="12.75" hidden="false" customHeight="false" outlineLevel="0" collapsed="false">
      <c r="B953" s="735" t="e">
        <f aca="false">IF('graph (2)'!$E$2=0,"",B952+'graph (2)'!$E$32)</f>
        <v>#REF!</v>
      </c>
      <c r="C953" s="805" t="e">
        <f aca="false">IF('graph (2)'!$E$2=0,20,IF(SUM(K953+L953=0),NA(),0.25))</f>
        <v>#REF!</v>
      </c>
      <c r="D953" s="321" t="e">
        <f aca="false">IF('graph (2)'!$E$2=0,20,IF(AND(B953&lt;'graph (2)'!$E$10+'graph (2)'!$E$32,B953&gt;'graph (2)'!$E$10-'graph (2)'!$E$32),0.25,NA()))</f>
        <v>#REF!</v>
      </c>
      <c r="K953" s="806" t="e">
        <f aca="false">IF('graph (2)'!$E$20=0,0,IF('graph (2)'!$E$2=0,20,IF(AND(B953&lt;'graph (2)'!$E$20+'graph (2)'!$E$32,B953&gt;'graph (2)'!$E$20-'graph (2)'!$E$32),0.25,0)))</f>
        <v>#REF!</v>
      </c>
      <c r="L953" s="806" t="e">
        <f aca="false">IF('graph (2)'!$E$22=0,0,IF('graph (2)'!$E$2=0,20,IF(AND(B953&gt;'graph (2)'!$E$22-'graph (2)'!$E$32,B953&lt;'graph (2)'!$E$22+'graph (2)'!$E$32),0.25,0)))</f>
        <v>#REF!</v>
      </c>
    </row>
    <row r="954" customFormat="false" ht="12.75" hidden="false" customHeight="false" outlineLevel="0" collapsed="false">
      <c r="B954" s="735" t="e">
        <f aca="false">IF('graph (2)'!$E$2=0,"",B953+'graph (2)'!$E$32)</f>
        <v>#REF!</v>
      </c>
      <c r="C954" s="805" t="e">
        <f aca="false">IF('graph (2)'!$E$2=0,20,IF(SUM(K954+L954=0),NA(),0.25))</f>
        <v>#REF!</v>
      </c>
      <c r="D954" s="321" t="e">
        <f aca="false">IF('graph (2)'!$E$2=0,20,IF(AND(B954&lt;'graph (2)'!$E$10+'graph (2)'!$E$32,B954&gt;'graph (2)'!$E$10-'graph (2)'!$E$32),0.25,NA()))</f>
        <v>#REF!</v>
      </c>
      <c r="K954" s="806" t="e">
        <f aca="false">IF('graph (2)'!$E$20=0,0,IF('graph (2)'!$E$2=0,20,IF(AND(B954&lt;'graph (2)'!$E$20+'graph (2)'!$E$32,B954&gt;'graph (2)'!$E$20-'graph (2)'!$E$32),0.25,0)))</f>
        <v>#REF!</v>
      </c>
      <c r="L954" s="806" t="e">
        <f aca="false">IF('graph (2)'!$E$22=0,0,IF('graph (2)'!$E$2=0,20,IF(AND(B954&gt;'graph (2)'!$E$22-'graph (2)'!$E$32,B954&lt;'graph (2)'!$E$22+'graph (2)'!$E$32),0.25,0)))</f>
        <v>#REF!</v>
      </c>
    </row>
    <row r="955" customFormat="false" ht="12.75" hidden="false" customHeight="false" outlineLevel="0" collapsed="false">
      <c r="B955" s="735" t="e">
        <f aca="false">IF('graph (2)'!$E$2=0,"",B954+'graph (2)'!$E$32)</f>
        <v>#REF!</v>
      </c>
      <c r="C955" s="805" t="e">
        <f aca="false">IF('graph (2)'!$E$2=0,20,IF(SUM(K955+L955=0),NA(),0.25))</f>
        <v>#REF!</v>
      </c>
      <c r="D955" s="321" t="e">
        <f aca="false">IF('graph (2)'!$E$2=0,20,IF(AND(B955&lt;'graph (2)'!$E$10+'graph (2)'!$E$32,B955&gt;'graph (2)'!$E$10-'graph (2)'!$E$32),0.25,NA()))</f>
        <v>#REF!</v>
      </c>
      <c r="K955" s="806" t="e">
        <f aca="false">IF('graph (2)'!$E$20=0,0,IF('graph (2)'!$E$2=0,20,IF(AND(B955&lt;'graph (2)'!$E$20+'graph (2)'!$E$32,B955&gt;'graph (2)'!$E$20-'graph (2)'!$E$32),0.25,0)))</f>
        <v>#REF!</v>
      </c>
      <c r="L955" s="806" t="e">
        <f aca="false">IF('graph (2)'!$E$22=0,0,IF('graph (2)'!$E$2=0,20,IF(AND(B955&gt;'graph (2)'!$E$22-'graph (2)'!$E$32,B955&lt;'graph (2)'!$E$22+'graph (2)'!$E$32),0.25,0)))</f>
        <v>#REF!</v>
      </c>
    </row>
    <row r="956" customFormat="false" ht="12.75" hidden="false" customHeight="false" outlineLevel="0" collapsed="false">
      <c r="B956" s="735" t="e">
        <f aca="false">IF('graph (2)'!$E$2=0,"",B955+'graph (2)'!$E$32)</f>
        <v>#REF!</v>
      </c>
      <c r="C956" s="805" t="e">
        <f aca="false">IF('graph (2)'!$E$2=0,20,IF(SUM(K956+L956=0),NA(),0.25))</f>
        <v>#REF!</v>
      </c>
      <c r="D956" s="321" t="e">
        <f aca="false">IF('graph (2)'!$E$2=0,20,IF(AND(B956&lt;'graph (2)'!$E$10+'graph (2)'!$E$32,B956&gt;'graph (2)'!$E$10-'graph (2)'!$E$32),0.25,NA()))</f>
        <v>#REF!</v>
      </c>
      <c r="K956" s="806" t="e">
        <f aca="false">IF('graph (2)'!$E$20=0,0,IF('graph (2)'!$E$2=0,20,IF(AND(B956&lt;'graph (2)'!$E$20+'graph (2)'!$E$32,B956&gt;'graph (2)'!$E$20-'graph (2)'!$E$32),0.25,0)))</f>
        <v>#REF!</v>
      </c>
      <c r="L956" s="806" t="e">
        <f aca="false">IF('graph (2)'!$E$22=0,0,IF('graph (2)'!$E$2=0,20,IF(AND(B956&gt;'graph (2)'!$E$22-'graph (2)'!$E$32,B956&lt;'graph (2)'!$E$22+'graph (2)'!$E$32),0.25,0)))</f>
        <v>#REF!</v>
      </c>
    </row>
    <row r="957" customFormat="false" ht="12.75" hidden="false" customHeight="false" outlineLevel="0" collapsed="false">
      <c r="B957" s="735" t="e">
        <f aca="false">IF('graph (2)'!$E$2=0,"",B956+'graph (2)'!$E$32)</f>
        <v>#REF!</v>
      </c>
      <c r="C957" s="805" t="e">
        <f aca="false">IF('graph (2)'!$E$2=0,20,IF(SUM(K957+L957=0),NA(),0.25))</f>
        <v>#REF!</v>
      </c>
      <c r="D957" s="321" t="e">
        <f aca="false">IF('graph (2)'!$E$2=0,20,IF(AND(B957&lt;'graph (2)'!$E$10+'graph (2)'!$E$32,B957&gt;'graph (2)'!$E$10-'graph (2)'!$E$32),0.25,NA()))</f>
        <v>#REF!</v>
      </c>
      <c r="K957" s="806" t="e">
        <f aca="false">IF('graph (2)'!$E$20=0,0,IF('graph (2)'!$E$2=0,20,IF(AND(B957&lt;'graph (2)'!$E$20+'graph (2)'!$E$32,B957&gt;'graph (2)'!$E$20-'graph (2)'!$E$32),0.25,0)))</f>
        <v>#REF!</v>
      </c>
      <c r="L957" s="806" t="e">
        <f aca="false">IF('graph (2)'!$E$22=0,0,IF('graph (2)'!$E$2=0,20,IF(AND(B957&gt;'graph (2)'!$E$22-'graph (2)'!$E$32,B957&lt;'graph (2)'!$E$22+'graph (2)'!$E$32),0.25,0)))</f>
        <v>#REF!</v>
      </c>
    </row>
    <row r="958" customFormat="false" ht="12.75" hidden="false" customHeight="false" outlineLevel="0" collapsed="false">
      <c r="B958" s="735" t="e">
        <f aca="false">IF('graph (2)'!$E$2=0,"",B957+'graph (2)'!$E$32)</f>
        <v>#REF!</v>
      </c>
      <c r="C958" s="805" t="e">
        <f aca="false">IF('graph (2)'!$E$2=0,20,IF(SUM(K958+L958=0),NA(),0.25))</f>
        <v>#REF!</v>
      </c>
      <c r="D958" s="321" t="e">
        <f aca="false">IF('graph (2)'!$E$2=0,20,IF(AND(B958&lt;'graph (2)'!$E$10+'graph (2)'!$E$32,B958&gt;'graph (2)'!$E$10-'graph (2)'!$E$32),0.25,NA()))</f>
        <v>#REF!</v>
      </c>
      <c r="K958" s="806" t="e">
        <f aca="false">IF('graph (2)'!$E$20=0,0,IF('graph (2)'!$E$2=0,20,IF(AND(B958&lt;'graph (2)'!$E$20+'graph (2)'!$E$32,B958&gt;'graph (2)'!$E$20-'graph (2)'!$E$32),0.25,0)))</f>
        <v>#REF!</v>
      </c>
      <c r="L958" s="806" t="e">
        <f aca="false">IF('graph (2)'!$E$22=0,0,IF('graph (2)'!$E$2=0,20,IF(AND(B958&gt;'graph (2)'!$E$22-'graph (2)'!$E$32,B958&lt;'graph (2)'!$E$22+'graph (2)'!$E$32),0.25,0)))</f>
        <v>#REF!</v>
      </c>
    </row>
    <row r="959" customFormat="false" ht="12.75" hidden="false" customHeight="false" outlineLevel="0" collapsed="false">
      <c r="B959" s="735" t="e">
        <f aca="false">IF('graph (2)'!$E$2=0,"",B958+'graph (2)'!$E$32)</f>
        <v>#REF!</v>
      </c>
      <c r="C959" s="805" t="e">
        <f aca="false">IF('graph (2)'!$E$2=0,20,IF(SUM(K959+L959=0),NA(),0.25))</f>
        <v>#REF!</v>
      </c>
      <c r="D959" s="321" t="e">
        <f aca="false">IF('graph (2)'!$E$2=0,20,IF(AND(B959&lt;'graph (2)'!$E$10+'graph (2)'!$E$32,B959&gt;'graph (2)'!$E$10-'graph (2)'!$E$32),0.25,NA()))</f>
        <v>#REF!</v>
      </c>
      <c r="K959" s="806" t="e">
        <f aca="false">IF('graph (2)'!$E$20=0,0,IF('graph (2)'!$E$2=0,20,IF(AND(B959&lt;'graph (2)'!$E$20+'graph (2)'!$E$32,B959&gt;'graph (2)'!$E$20-'graph (2)'!$E$32),0.25,0)))</f>
        <v>#REF!</v>
      </c>
      <c r="L959" s="806" t="e">
        <f aca="false">IF('graph (2)'!$E$22=0,0,IF('graph (2)'!$E$2=0,20,IF(AND(B959&gt;'graph (2)'!$E$22-'graph (2)'!$E$32,B959&lt;'graph (2)'!$E$22+'graph (2)'!$E$32),0.25,0)))</f>
        <v>#REF!</v>
      </c>
    </row>
    <row r="960" customFormat="false" ht="12.75" hidden="false" customHeight="false" outlineLevel="0" collapsed="false">
      <c r="B960" s="735" t="e">
        <f aca="false">IF('graph (2)'!$E$2=0,"",B959+'graph (2)'!$E$32)</f>
        <v>#REF!</v>
      </c>
      <c r="C960" s="805" t="e">
        <f aca="false">IF('graph (2)'!$E$2=0,20,IF(SUM(K960+L960=0),NA(),0.25))</f>
        <v>#REF!</v>
      </c>
      <c r="D960" s="321" t="e">
        <f aca="false">IF('graph (2)'!$E$2=0,20,IF(AND(B960&lt;'graph (2)'!$E$10+'graph (2)'!$E$32,B960&gt;'graph (2)'!$E$10-'graph (2)'!$E$32),0.25,NA()))</f>
        <v>#REF!</v>
      </c>
      <c r="K960" s="806" t="e">
        <f aca="false">IF('graph (2)'!$E$20=0,0,IF('graph (2)'!$E$2=0,20,IF(AND(B960&lt;'graph (2)'!$E$20+'graph (2)'!$E$32,B960&gt;'graph (2)'!$E$20-'graph (2)'!$E$32),0.25,0)))</f>
        <v>#REF!</v>
      </c>
      <c r="L960" s="806" t="e">
        <f aca="false">IF('graph (2)'!$E$22=0,0,IF('graph (2)'!$E$2=0,20,IF(AND(B960&gt;'graph (2)'!$E$22-'graph (2)'!$E$32,B960&lt;'graph (2)'!$E$22+'graph (2)'!$E$32),0.25,0)))</f>
        <v>#REF!</v>
      </c>
    </row>
    <row r="961" customFormat="false" ht="12.75" hidden="false" customHeight="false" outlineLevel="0" collapsed="false">
      <c r="B961" s="735" t="e">
        <f aca="false">IF('graph (2)'!$E$2=0,"",B960+'graph (2)'!$E$32)</f>
        <v>#REF!</v>
      </c>
      <c r="C961" s="805" t="e">
        <f aca="false">IF('graph (2)'!$E$2=0,20,IF(SUM(K961+L961=0),NA(),0.25))</f>
        <v>#REF!</v>
      </c>
      <c r="D961" s="321" t="e">
        <f aca="false">IF('graph (2)'!$E$2=0,20,IF(AND(B961&lt;'graph (2)'!$E$10+'graph (2)'!$E$32,B961&gt;'graph (2)'!$E$10-'graph (2)'!$E$32),0.25,NA()))</f>
        <v>#REF!</v>
      </c>
      <c r="K961" s="806" t="e">
        <f aca="false">IF('graph (2)'!$E$20=0,0,IF('graph (2)'!$E$2=0,20,IF(AND(B961&lt;'graph (2)'!$E$20+'graph (2)'!$E$32,B961&gt;'graph (2)'!$E$20-'graph (2)'!$E$32),0.25,0)))</f>
        <v>#REF!</v>
      </c>
      <c r="L961" s="806" t="e">
        <f aca="false">IF('graph (2)'!$E$22=0,0,IF('graph (2)'!$E$2=0,20,IF(AND(B961&gt;'graph (2)'!$E$22-'graph (2)'!$E$32,B961&lt;'graph (2)'!$E$22+'graph (2)'!$E$32),0.25,0)))</f>
        <v>#REF!</v>
      </c>
    </row>
    <row r="962" customFormat="false" ht="12.75" hidden="false" customHeight="false" outlineLevel="0" collapsed="false">
      <c r="B962" s="735" t="e">
        <f aca="false">IF('graph (2)'!$E$2=0,"",B961+'graph (2)'!$E$32)</f>
        <v>#REF!</v>
      </c>
      <c r="C962" s="805" t="e">
        <f aca="false">IF('graph (2)'!$E$2=0,20,IF(SUM(K962+L962=0),NA(),0.25))</f>
        <v>#REF!</v>
      </c>
      <c r="D962" s="321" t="e">
        <f aca="false">IF('graph (2)'!$E$2=0,20,IF(AND(B962&lt;'graph (2)'!$E$10+'graph (2)'!$E$32,B962&gt;'graph (2)'!$E$10-'graph (2)'!$E$32),0.25,NA()))</f>
        <v>#REF!</v>
      </c>
      <c r="K962" s="806" t="e">
        <f aca="false">IF('graph (2)'!$E$20=0,0,IF('graph (2)'!$E$2=0,20,IF(AND(B962&lt;'graph (2)'!$E$20+'graph (2)'!$E$32,B962&gt;'graph (2)'!$E$20-'graph (2)'!$E$32),0.25,0)))</f>
        <v>#REF!</v>
      </c>
      <c r="L962" s="806" t="e">
        <f aca="false">IF('graph (2)'!$E$22=0,0,IF('graph (2)'!$E$2=0,20,IF(AND(B962&gt;'graph (2)'!$E$22-'graph (2)'!$E$32,B962&lt;'graph (2)'!$E$22+'graph (2)'!$E$32),0.25,0)))</f>
        <v>#REF!</v>
      </c>
    </row>
    <row r="963" customFormat="false" ht="12.75" hidden="false" customHeight="false" outlineLevel="0" collapsed="false">
      <c r="B963" s="735" t="e">
        <f aca="false">IF('graph (2)'!$E$2=0,"",B962+'graph (2)'!$E$32)</f>
        <v>#REF!</v>
      </c>
      <c r="C963" s="805" t="e">
        <f aca="false">IF('graph (2)'!$E$2=0,20,IF(SUM(K963+L963=0),NA(),0.25))</f>
        <v>#REF!</v>
      </c>
      <c r="D963" s="321" t="e">
        <f aca="false">IF('graph (2)'!$E$2=0,20,IF(AND(B963&lt;'graph (2)'!$E$10+'graph (2)'!$E$32,B963&gt;'graph (2)'!$E$10-'graph (2)'!$E$32),0.25,NA()))</f>
        <v>#REF!</v>
      </c>
      <c r="K963" s="806" t="e">
        <f aca="false">IF('graph (2)'!$E$20=0,0,IF('graph (2)'!$E$2=0,20,IF(AND(B963&lt;'graph (2)'!$E$20+'graph (2)'!$E$32,B963&gt;'graph (2)'!$E$20-'graph (2)'!$E$32),0.25,0)))</f>
        <v>#REF!</v>
      </c>
      <c r="L963" s="806" t="e">
        <f aca="false">IF('graph (2)'!$E$22=0,0,IF('graph (2)'!$E$2=0,20,IF(AND(B963&gt;'graph (2)'!$E$22-'graph (2)'!$E$32,B963&lt;'graph (2)'!$E$22+'graph (2)'!$E$32),0.25,0)))</f>
        <v>#REF!</v>
      </c>
    </row>
    <row r="964" customFormat="false" ht="12.75" hidden="false" customHeight="false" outlineLevel="0" collapsed="false">
      <c r="B964" s="735" t="e">
        <f aca="false">IF('graph (2)'!$E$2=0,"",B963+'graph (2)'!$E$32)</f>
        <v>#REF!</v>
      </c>
      <c r="C964" s="805" t="e">
        <f aca="false">IF('graph (2)'!$E$2=0,20,IF(SUM(K964+L964=0),NA(),0.25))</f>
        <v>#REF!</v>
      </c>
      <c r="D964" s="321" t="e">
        <f aca="false">IF('graph (2)'!$E$2=0,20,IF(AND(B964&lt;'graph (2)'!$E$10+'graph (2)'!$E$32,B964&gt;'graph (2)'!$E$10-'graph (2)'!$E$32),0.25,NA()))</f>
        <v>#REF!</v>
      </c>
      <c r="K964" s="806" t="e">
        <f aca="false">IF('graph (2)'!$E$20=0,0,IF('graph (2)'!$E$2=0,20,IF(AND(B964&lt;'graph (2)'!$E$20+'graph (2)'!$E$32,B964&gt;'graph (2)'!$E$20-'graph (2)'!$E$32),0.25,0)))</f>
        <v>#REF!</v>
      </c>
      <c r="L964" s="806" t="e">
        <f aca="false">IF('graph (2)'!$E$22=0,0,IF('graph (2)'!$E$2=0,20,IF(AND(B964&gt;'graph (2)'!$E$22-'graph (2)'!$E$32,B964&lt;'graph (2)'!$E$22+'graph (2)'!$E$32),0.25,0)))</f>
        <v>#REF!</v>
      </c>
    </row>
    <row r="965" customFormat="false" ht="12.75" hidden="false" customHeight="false" outlineLevel="0" collapsed="false">
      <c r="B965" s="735" t="e">
        <f aca="false">IF('graph (2)'!$E$2=0,"",B964+'graph (2)'!$E$32)</f>
        <v>#REF!</v>
      </c>
      <c r="C965" s="805" t="e">
        <f aca="false">IF('graph (2)'!$E$2=0,20,IF(SUM(K965+L965=0),NA(),0.25))</f>
        <v>#REF!</v>
      </c>
      <c r="D965" s="321" t="e">
        <f aca="false">IF('graph (2)'!$E$2=0,20,IF(AND(B965&lt;'graph (2)'!$E$10+'graph (2)'!$E$32,B965&gt;'graph (2)'!$E$10-'graph (2)'!$E$32),0.25,NA()))</f>
        <v>#REF!</v>
      </c>
      <c r="K965" s="806" t="e">
        <f aca="false">IF('graph (2)'!$E$20=0,0,IF('graph (2)'!$E$2=0,20,IF(AND(B965&lt;'graph (2)'!$E$20+'graph (2)'!$E$32,B965&gt;'graph (2)'!$E$20-'graph (2)'!$E$32),0.25,0)))</f>
        <v>#REF!</v>
      </c>
      <c r="L965" s="806" t="e">
        <f aca="false">IF('graph (2)'!$E$22=0,0,IF('graph (2)'!$E$2=0,20,IF(AND(B965&gt;'graph (2)'!$E$22-'graph (2)'!$E$32,B965&lt;'graph (2)'!$E$22+'graph (2)'!$E$32),0.25,0)))</f>
        <v>#REF!</v>
      </c>
    </row>
    <row r="966" customFormat="false" ht="12.75" hidden="false" customHeight="false" outlineLevel="0" collapsed="false">
      <c r="B966" s="735" t="e">
        <f aca="false">IF('graph (2)'!$E$2=0,"",B965+'graph (2)'!$E$32)</f>
        <v>#REF!</v>
      </c>
      <c r="C966" s="805" t="e">
        <f aca="false">IF('graph (2)'!$E$2=0,20,IF(SUM(K966+L966=0),NA(),0.25))</f>
        <v>#REF!</v>
      </c>
      <c r="D966" s="321" t="e">
        <f aca="false">IF('graph (2)'!$E$2=0,20,IF(AND(B966&lt;'graph (2)'!$E$10+'graph (2)'!$E$32,B966&gt;'graph (2)'!$E$10-'graph (2)'!$E$32),0.25,NA()))</f>
        <v>#REF!</v>
      </c>
      <c r="K966" s="806" t="e">
        <f aca="false">IF('graph (2)'!$E$20=0,0,IF('graph (2)'!$E$2=0,20,IF(AND(B966&lt;'graph (2)'!$E$20+'graph (2)'!$E$32,B966&gt;'graph (2)'!$E$20-'graph (2)'!$E$32),0.25,0)))</f>
        <v>#REF!</v>
      </c>
      <c r="L966" s="806" t="e">
        <f aca="false">IF('graph (2)'!$E$22=0,0,IF('graph (2)'!$E$2=0,20,IF(AND(B966&gt;'graph (2)'!$E$22-'graph (2)'!$E$32,B966&lt;'graph (2)'!$E$22+'graph (2)'!$E$32),0.25,0)))</f>
        <v>#REF!</v>
      </c>
    </row>
    <row r="967" customFormat="false" ht="12.75" hidden="false" customHeight="false" outlineLevel="0" collapsed="false">
      <c r="B967" s="735" t="e">
        <f aca="false">IF('graph (2)'!$E$2=0,"",B966+'graph (2)'!$E$32)</f>
        <v>#REF!</v>
      </c>
      <c r="C967" s="805" t="e">
        <f aca="false">IF('graph (2)'!$E$2=0,20,IF(SUM(K967+L967=0),NA(),0.25))</f>
        <v>#REF!</v>
      </c>
      <c r="D967" s="321" t="e">
        <f aca="false">IF('graph (2)'!$E$2=0,20,IF(AND(B967&lt;'graph (2)'!$E$10+'graph (2)'!$E$32,B967&gt;'graph (2)'!$E$10-'graph (2)'!$E$32),0.25,NA()))</f>
        <v>#REF!</v>
      </c>
      <c r="K967" s="806" t="e">
        <f aca="false">IF('graph (2)'!$E$20=0,0,IF('graph (2)'!$E$2=0,20,IF(AND(B967&lt;'graph (2)'!$E$20+'graph (2)'!$E$32,B967&gt;'graph (2)'!$E$20-'graph (2)'!$E$32),0.25,0)))</f>
        <v>#REF!</v>
      </c>
      <c r="L967" s="806" t="e">
        <f aca="false">IF('graph (2)'!$E$22=0,0,IF('graph (2)'!$E$2=0,20,IF(AND(B967&gt;'graph (2)'!$E$22-'graph (2)'!$E$32,B967&lt;'graph (2)'!$E$22+'graph (2)'!$E$32),0.25,0)))</f>
        <v>#REF!</v>
      </c>
    </row>
    <row r="968" customFormat="false" ht="12.75" hidden="false" customHeight="false" outlineLevel="0" collapsed="false">
      <c r="B968" s="735" t="e">
        <f aca="false">IF('graph (2)'!$E$2=0,"",B967+'graph (2)'!$E$32)</f>
        <v>#REF!</v>
      </c>
      <c r="C968" s="805" t="e">
        <f aca="false">IF('graph (2)'!$E$2=0,20,IF(SUM(K968+L968=0),NA(),0.25))</f>
        <v>#REF!</v>
      </c>
      <c r="D968" s="321" t="e">
        <f aca="false">IF('graph (2)'!$E$2=0,20,IF(AND(B968&lt;'graph (2)'!$E$10+'graph (2)'!$E$32,B968&gt;'graph (2)'!$E$10-'graph (2)'!$E$32),0.25,NA()))</f>
        <v>#REF!</v>
      </c>
      <c r="K968" s="806" t="e">
        <f aca="false">IF('graph (2)'!$E$20=0,0,IF('graph (2)'!$E$2=0,20,IF(AND(B968&lt;'graph (2)'!$E$20+'graph (2)'!$E$32,B968&gt;'graph (2)'!$E$20-'graph (2)'!$E$32),0.25,0)))</f>
        <v>#REF!</v>
      </c>
      <c r="L968" s="806" t="e">
        <f aca="false">IF('graph (2)'!$E$22=0,0,IF('graph (2)'!$E$2=0,20,IF(AND(B968&gt;'graph (2)'!$E$22-'graph (2)'!$E$32,B968&lt;'graph (2)'!$E$22+'graph (2)'!$E$32),0.25,0)))</f>
        <v>#REF!</v>
      </c>
    </row>
    <row r="969" customFormat="false" ht="12.75" hidden="false" customHeight="false" outlineLevel="0" collapsed="false">
      <c r="B969" s="735" t="e">
        <f aca="false">IF('graph (2)'!$E$2=0,"",B968+'graph (2)'!$E$32)</f>
        <v>#REF!</v>
      </c>
      <c r="C969" s="805" t="e">
        <f aca="false">IF('graph (2)'!$E$2=0,20,IF(SUM(K969+L969=0),NA(),0.25))</f>
        <v>#REF!</v>
      </c>
      <c r="D969" s="321" t="e">
        <f aca="false">IF('graph (2)'!$E$2=0,20,IF(AND(B969&lt;'graph (2)'!$E$10+'graph (2)'!$E$32,B969&gt;'graph (2)'!$E$10-'graph (2)'!$E$32),0.25,NA()))</f>
        <v>#REF!</v>
      </c>
      <c r="K969" s="806" t="e">
        <f aca="false">IF('graph (2)'!$E$20=0,0,IF('graph (2)'!$E$2=0,20,IF(AND(B969&lt;'graph (2)'!$E$20+'graph (2)'!$E$32,B969&gt;'graph (2)'!$E$20-'graph (2)'!$E$32),0.25,0)))</f>
        <v>#REF!</v>
      </c>
      <c r="L969" s="806" t="e">
        <f aca="false">IF('graph (2)'!$E$22=0,0,IF('graph (2)'!$E$2=0,20,IF(AND(B969&gt;'graph (2)'!$E$22-'graph (2)'!$E$32,B969&lt;'graph (2)'!$E$22+'graph (2)'!$E$32),0.25,0)))</f>
        <v>#REF!</v>
      </c>
    </row>
    <row r="970" customFormat="false" ht="12.75" hidden="false" customHeight="false" outlineLevel="0" collapsed="false">
      <c r="B970" s="735" t="e">
        <f aca="false">IF('graph (2)'!$E$2=0,"",B969+'graph (2)'!$E$32)</f>
        <v>#REF!</v>
      </c>
      <c r="C970" s="805" t="e">
        <f aca="false">IF('graph (2)'!$E$2=0,20,IF(SUM(K970+L970=0),NA(),0.25))</f>
        <v>#REF!</v>
      </c>
      <c r="D970" s="321" t="e">
        <f aca="false">IF('graph (2)'!$E$2=0,20,IF(AND(B970&lt;'graph (2)'!$E$10+'graph (2)'!$E$32,B970&gt;'graph (2)'!$E$10-'graph (2)'!$E$32),0.25,NA()))</f>
        <v>#REF!</v>
      </c>
      <c r="K970" s="806" t="e">
        <f aca="false">IF('graph (2)'!$E$20=0,0,IF('graph (2)'!$E$2=0,20,IF(AND(B970&lt;'graph (2)'!$E$20+'graph (2)'!$E$32,B970&gt;'graph (2)'!$E$20-'graph (2)'!$E$32),0.25,0)))</f>
        <v>#REF!</v>
      </c>
      <c r="L970" s="806" t="e">
        <f aca="false">IF('graph (2)'!$E$22=0,0,IF('graph (2)'!$E$2=0,20,IF(AND(B970&gt;'graph (2)'!$E$22-'graph (2)'!$E$32,B970&lt;'graph (2)'!$E$22+'graph (2)'!$E$32),0.25,0)))</f>
        <v>#REF!</v>
      </c>
    </row>
    <row r="971" customFormat="false" ht="12.75" hidden="false" customHeight="false" outlineLevel="0" collapsed="false">
      <c r="B971" s="735" t="e">
        <f aca="false">IF('graph (2)'!$E$2=0,"",B970+'graph (2)'!$E$32)</f>
        <v>#REF!</v>
      </c>
      <c r="C971" s="805" t="e">
        <f aca="false">IF('graph (2)'!$E$2=0,20,IF(SUM(K971+L971=0),NA(),0.25))</f>
        <v>#REF!</v>
      </c>
      <c r="D971" s="321" t="e">
        <f aca="false">IF('graph (2)'!$E$2=0,20,IF(AND(B971&lt;'graph (2)'!$E$10+'graph (2)'!$E$32,B971&gt;'graph (2)'!$E$10-'graph (2)'!$E$32),0.25,NA()))</f>
        <v>#REF!</v>
      </c>
      <c r="K971" s="806" t="e">
        <f aca="false">IF('graph (2)'!$E$20=0,0,IF('graph (2)'!$E$2=0,20,IF(AND(B971&lt;'graph (2)'!$E$20+'graph (2)'!$E$32,B971&gt;'graph (2)'!$E$20-'graph (2)'!$E$32),0.25,0)))</f>
        <v>#REF!</v>
      </c>
      <c r="L971" s="806" t="e">
        <f aca="false">IF('graph (2)'!$E$22=0,0,IF('graph (2)'!$E$2=0,20,IF(AND(B971&gt;'graph (2)'!$E$22-'graph (2)'!$E$32,B971&lt;'graph (2)'!$E$22+'graph (2)'!$E$32),0.25,0)))</f>
        <v>#REF!</v>
      </c>
    </row>
    <row r="972" customFormat="false" ht="12.75" hidden="false" customHeight="false" outlineLevel="0" collapsed="false">
      <c r="B972" s="735" t="e">
        <f aca="false">IF('graph (2)'!$E$2=0,"",B971+'graph (2)'!$E$32)</f>
        <v>#REF!</v>
      </c>
      <c r="C972" s="805" t="e">
        <f aca="false">IF('graph (2)'!$E$2=0,20,IF(SUM(K972+L972=0),NA(),0.25))</f>
        <v>#REF!</v>
      </c>
      <c r="D972" s="321" t="e">
        <f aca="false">IF('graph (2)'!$E$2=0,20,IF(AND(B972&lt;'graph (2)'!$E$10+'graph (2)'!$E$32,B972&gt;'graph (2)'!$E$10-'graph (2)'!$E$32),0.25,NA()))</f>
        <v>#REF!</v>
      </c>
      <c r="K972" s="806" t="e">
        <f aca="false">IF('graph (2)'!$E$20=0,0,IF('graph (2)'!$E$2=0,20,IF(AND(B972&lt;'graph (2)'!$E$20+'graph (2)'!$E$32,B972&gt;'graph (2)'!$E$20-'graph (2)'!$E$32),0.25,0)))</f>
        <v>#REF!</v>
      </c>
      <c r="L972" s="806" t="e">
        <f aca="false">IF('graph (2)'!$E$22=0,0,IF('graph (2)'!$E$2=0,20,IF(AND(B972&gt;'graph (2)'!$E$22-'graph (2)'!$E$32,B972&lt;'graph (2)'!$E$22+'graph (2)'!$E$32),0.25,0)))</f>
        <v>#REF!</v>
      </c>
    </row>
    <row r="973" customFormat="false" ht="12.75" hidden="false" customHeight="false" outlineLevel="0" collapsed="false">
      <c r="B973" s="735" t="e">
        <f aca="false">IF('graph (2)'!$E$2=0,"",B972+'graph (2)'!$E$32)</f>
        <v>#REF!</v>
      </c>
      <c r="C973" s="805" t="e">
        <f aca="false">IF('graph (2)'!$E$2=0,20,IF(SUM(K973+L973=0),NA(),0.25))</f>
        <v>#REF!</v>
      </c>
      <c r="D973" s="321" t="e">
        <f aca="false">IF('graph (2)'!$E$2=0,20,IF(AND(B973&lt;'graph (2)'!$E$10+'graph (2)'!$E$32,B973&gt;'graph (2)'!$E$10-'graph (2)'!$E$32),0.25,NA()))</f>
        <v>#REF!</v>
      </c>
      <c r="K973" s="806" t="e">
        <f aca="false">IF('graph (2)'!$E$20=0,0,IF('graph (2)'!$E$2=0,20,IF(AND(B973&lt;'graph (2)'!$E$20+'graph (2)'!$E$32,B973&gt;'graph (2)'!$E$20-'graph (2)'!$E$32),0.25,0)))</f>
        <v>#REF!</v>
      </c>
      <c r="L973" s="806" t="e">
        <f aca="false">IF('graph (2)'!$E$22=0,0,IF('graph (2)'!$E$2=0,20,IF(AND(B973&gt;'graph (2)'!$E$22-'graph (2)'!$E$32,B973&lt;'graph (2)'!$E$22+'graph (2)'!$E$32),0.25,0)))</f>
        <v>#REF!</v>
      </c>
    </row>
    <row r="974" customFormat="false" ht="12.75" hidden="false" customHeight="false" outlineLevel="0" collapsed="false">
      <c r="B974" s="735" t="e">
        <f aca="false">IF('graph (2)'!$E$2=0,"",B973+'graph (2)'!$E$32)</f>
        <v>#REF!</v>
      </c>
      <c r="C974" s="805" t="e">
        <f aca="false">IF('graph (2)'!$E$2=0,20,IF(SUM(K974+L974=0),NA(),0.25))</f>
        <v>#REF!</v>
      </c>
      <c r="D974" s="321" t="e">
        <f aca="false">IF('graph (2)'!$E$2=0,20,IF(AND(B974&lt;'graph (2)'!$E$10+'graph (2)'!$E$32,B974&gt;'graph (2)'!$E$10-'graph (2)'!$E$32),0.25,NA()))</f>
        <v>#REF!</v>
      </c>
      <c r="K974" s="806" t="e">
        <f aca="false">IF('graph (2)'!$E$20=0,0,IF('graph (2)'!$E$2=0,20,IF(AND(B974&lt;'graph (2)'!$E$20+'graph (2)'!$E$32,B974&gt;'graph (2)'!$E$20-'graph (2)'!$E$32),0.25,0)))</f>
        <v>#REF!</v>
      </c>
      <c r="L974" s="806" t="e">
        <f aca="false">IF('graph (2)'!$E$22=0,0,IF('graph (2)'!$E$2=0,20,IF(AND(B974&gt;'graph (2)'!$E$22-'graph (2)'!$E$32,B974&lt;'graph (2)'!$E$22+'graph (2)'!$E$32),0.25,0)))</f>
        <v>#REF!</v>
      </c>
    </row>
    <row r="975" customFormat="false" ht="12.75" hidden="false" customHeight="false" outlineLevel="0" collapsed="false">
      <c r="B975" s="735" t="e">
        <f aca="false">IF('graph (2)'!$E$2=0,"",B974+'graph (2)'!$E$32)</f>
        <v>#REF!</v>
      </c>
      <c r="C975" s="805" t="e">
        <f aca="false">IF('graph (2)'!$E$2=0,20,IF(SUM(K975+L975=0),NA(),0.25))</f>
        <v>#REF!</v>
      </c>
      <c r="D975" s="321" t="e">
        <f aca="false">IF('graph (2)'!$E$2=0,20,IF(AND(B975&lt;'graph (2)'!$E$10+'graph (2)'!$E$32,B975&gt;'graph (2)'!$E$10-'graph (2)'!$E$32),0.25,NA()))</f>
        <v>#REF!</v>
      </c>
      <c r="K975" s="806" t="e">
        <f aca="false">IF('graph (2)'!$E$20=0,0,IF('graph (2)'!$E$2=0,20,IF(AND(B975&lt;'graph (2)'!$E$20+'graph (2)'!$E$32,B975&gt;'graph (2)'!$E$20-'graph (2)'!$E$32),0.25,0)))</f>
        <v>#REF!</v>
      </c>
      <c r="L975" s="806" t="e">
        <f aca="false">IF('graph (2)'!$E$22=0,0,IF('graph (2)'!$E$2=0,20,IF(AND(B975&gt;'graph (2)'!$E$22-'graph (2)'!$E$32,B975&lt;'graph (2)'!$E$22+'graph (2)'!$E$32),0.25,0)))</f>
        <v>#REF!</v>
      </c>
    </row>
    <row r="976" customFormat="false" ht="12.75" hidden="false" customHeight="false" outlineLevel="0" collapsed="false">
      <c r="B976" s="735" t="e">
        <f aca="false">IF('graph (2)'!$E$2=0,"",B975+'graph (2)'!$E$32)</f>
        <v>#REF!</v>
      </c>
      <c r="C976" s="805" t="e">
        <f aca="false">IF('graph (2)'!$E$2=0,20,IF(SUM(K976+L976=0),NA(),0.25))</f>
        <v>#REF!</v>
      </c>
      <c r="D976" s="321" t="e">
        <f aca="false">IF('graph (2)'!$E$2=0,20,IF(AND(B976&lt;'graph (2)'!$E$10+'graph (2)'!$E$32,B976&gt;'graph (2)'!$E$10-'graph (2)'!$E$32),0.25,NA()))</f>
        <v>#REF!</v>
      </c>
      <c r="K976" s="806" t="e">
        <f aca="false">IF('graph (2)'!$E$20=0,0,IF('graph (2)'!$E$2=0,20,IF(AND(B976&lt;'graph (2)'!$E$20+'graph (2)'!$E$32,B976&gt;'graph (2)'!$E$20-'graph (2)'!$E$32),0.25,0)))</f>
        <v>#REF!</v>
      </c>
      <c r="L976" s="806" t="e">
        <f aca="false">IF('graph (2)'!$E$22=0,0,IF('graph (2)'!$E$2=0,20,IF(AND(B976&gt;'graph (2)'!$E$22-'graph (2)'!$E$32,B976&lt;'graph (2)'!$E$22+'graph (2)'!$E$32),0.25,0)))</f>
        <v>#REF!</v>
      </c>
    </row>
    <row r="977" customFormat="false" ht="12.75" hidden="false" customHeight="false" outlineLevel="0" collapsed="false">
      <c r="B977" s="735" t="e">
        <f aca="false">IF('graph (2)'!$E$2=0,"",B976+'graph (2)'!$E$32)</f>
        <v>#REF!</v>
      </c>
      <c r="C977" s="805" t="e">
        <f aca="false">IF('graph (2)'!$E$2=0,20,IF(SUM(K977+L977=0),NA(),0.25))</f>
        <v>#REF!</v>
      </c>
      <c r="D977" s="321" t="e">
        <f aca="false">IF('graph (2)'!$E$2=0,20,IF(AND(B977&lt;'graph (2)'!$E$10+'graph (2)'!$E$32,B977&gt;'graph (2)'!$E$10-'graph (2)'!$E$32),0.25,NA()))</f>
        <v>#REF!</v>
      </c>
      <c r="K977" s="806" t="e">
        <f aca="false">IF('graph (2)'!$E$20=0,0,IF('graph (2)'!$E$2=0,20,IF(AND(B977&lt;'graph (2)'!$E$20+'graph (2)'!$E$32,B977&gt;'graph (2)'!$E$20-'graph (2)'!$E$32),0.25,0)))</f>
        <v>#REF!</v>
      </c>
      <c r="L977" s="806" t="e">
        <f aca="false">IF('graph (2)'!$E$22=0,0,IF('graph (2)'!$E$2=0,20,IF(AND(B977&gt;'graph (2)'!$E$22-'graph (2)'!$E$32,B977&lt;'graph (2)'!$E$22+'graph (2)'!$E$32),0.25,0)))</f>
        <v>#REF!</v>
      </c>
    </row>
    <row r="978" customFormat="false" ht="12.75" hidden="false" customHeight="false" outlineLevel="0" collapsed="false">
      <c r="B978" s="735" t="e">
        <f aca="false">IF('graph (2)'!$E$2=0,"",B977+'graph (2)'!$E$32)</f>
        <v>#REF!</v>
      </c>
      <c r="C978" s="805" t="e">
        <f aca="false">IF('graph (2)'!$E$2=0,20,IF(SUM(K978+L978=0),NA(),0.25))</f>
        <v>#REF!</v>
      </c>
      <c r="D978" s="321" t="e">
        <f aca="false">IF('graph (2)'!$E$2=0,20,IF(AND(B978&lt;'graph (2)'!$E$10+'graph (2)'!$E$32,B978&gt;'graph (2)'!$E$10-'graph (2)'!$E$32),0.25,NA()))</f>
        <v>#REF!</v>
      </c>
      <c r="K978" s="806" t="e">
        <f aca="false">IF('graph (2)'!$E$20=0,0,IF('graph (2)'!$E$2=0,20,IF(AND(B978&lt;'graph (2)'!$E$20+'graph (2)'!$E$32,B978&gt;'graph (2)'!$E$20-'graph (2)'!$E$32),0.25,0)))</f>
        <v>#REF!</v>
      </c>
      <c r="L978" s="806" t="e">
        <f aca="false">IF('graph (2)'!$E$22=0,0,IF('graph (2)'!$E$2=0,20,IF(AND(B978&gt;'graph (2)'!$E$22-'graph (2)'!$E$32,B978&lt;'graph (2)'!$E$22+'graph (2)'!$E$32),0.25,0)))</f>
        <v>#REF!</v>
      </c>
    </row>
    <row r="979" customFormat="false" ht="12.75" hidden="false" customHeight="false" outlineLevel="0" collapsed="false">
      <c r="B979" s="735" t="e">
        <f aca="false">IF('graph (2)'!$E$2=0,"",B978+'graph (2)'!$E$32)</f>
        <v>#REF!</v>
      </c>
      <c r="C979" s="805" t="e">
        <f aca="false">IF('graph (2)'!$E$2=0,20,IF(SUM(K979+L979=0),NA(),0.25))</f>
        <v>#REF!</v>
      </c>
      <c r="D979" s="321" t="e">
        <f aca="false">IF('graph (2)'!$E$2=0,20,IF(AND(B979&lt;'graph (2)'!$E$10+'graph (2)'!$E$32,B979&gt;'graph (2)'!$E$10-'graph (2)'!$E$32),0.25,NA()))</f>
        <v>#REF!</v>
      </c>
      <c r="K979" s="806" t="e">
        <f aca="false">IF('graph (2)'!$E$20=0,0,IF('graph (2)'!$E$2=0,20,IF(AND(B979&lt;'graph (2)'!$E$20+'graph (2)'!$E$32,B979&gt;'graph (2)'!$E$20-'graph (2)'!$E$32),0.25,0)))</f>
        <v>#REF!</v>
      </c>
      <c r="L979" s="806" t="e">
        <f aca="false">IF('graph (2)'!$E$22=0,0,IF('graph (2)'!$E$2=0,20,IF(AND(B979&gt;'graph (2)'!$E$22-'graph (2)'!$E$32,B979&lt;'graph (2)'!$E$22+'graph (2)'!$E$32),0.25,0)))</f>
        <v>#REF!</v>
      </c>
    </row>
    <row r="980" customFormat="false" ht="12.75" hidden="false" customHeight="false" outlineLevel="0" collapsed="false">
      <c r="B980" s="735" t="e">
        <f aca="false">IF('graph (2)'!$E$2=0,"",B979+'graph (2)'!$E$32)</f>
        <v>#REF!</v>
      </c>
      <c r="C980" s="805" t="e">
        <f aca="false">IF('graph (2)'!$E$2=0,20,IF(SUM(K980+L980=0),NA(),0.25))</f>
        <v>#REF!</v>
      </c>
      <c r="D980" s="321" t="e">
        <f aca="false">IF('graph (2)'!$E$2=0,20,IF(AND(B980&lt;'graph (2)'!$E$10+'graph (2)'!$E$32,B980&gt;'graph (2)'!$E$10-'graph (2)'!$E$32),0.25,NA()))</f>
        <v>#REF!</v>
      </c>
      <c r="K980" s="806" t="e">
        <f aca="false">IF('graph (2)'!$E$20=0,0,IF('graph (2)'!$E$2=0,20,IF(AND(B980&lt;'graph (2)'!$E$20+'graph (2)'!$E$32,B980&gt;'graph (2)'!$E$20-'graph (2)'!$E$32),0.25,0)))</f>
        <v>#REF!</v>
      </c>
      <c r="L980" s="806" t="e">
        <f aca="false">IF('graph (2)'!$E$22=0,0,IF('graph (2)'!$E$2=0,20,IF(AND(B980&gt;'graph (2)'!$E$22-'graph (2)'!$E$32,B980&lt;'graph (2)'!$E$22+'graph (2)'!$E$32),0.25,0)))</f>
        <v>#REF!</v>
      </c>
    </row>
    <row r="981" customFormat="false" ht="12.75" hidden="false" customHeight="false" outlineLevel="0" collapsed="false">
      <c r="B981" s="735" t="e">
        <f aca="false">IF('graph (2)'!$E$2=0,"",B980+'graph (2)'!$E$32)</f>
        <v>#REF!</v>
      </c>
      <c r="C981" s="805" t="e">
        <f aca="false">IF('graph (2)'!$E$2=0,20,IF(SUM(K981+L981=0),NA(),0.25))</f>
        <v>#REF!</v>
      </c>
      <c r="D981" s="321" t="e">
        <f aca="false">IF('graph (2)'!$E$2=0,20,IF(AND(B981&lt;'graph (2)'!$E$10+'graph (2)'!$E$32,B981&gt;'graph (2)'!$E$10-'graph (2)'!$E$32),0.25,NA()))</f>
        <v>#REF!</v>
      </c>
      <c r="K981" s="806" t="e">
        <f aca="false">IF('graph (2)'!$E$20=0,0,IF('graph (2)'!$E$2=0,20,IF(AND(B981&lt;'graph (2)'!$E$20+'graph (2)'!$E$32,B981&gt;'graph (2)'!$E$20-'graph (2)'!$E$32),0.25,0)))</f>
        <v>#REF!</v>
      </c>
      <c r="L981" s="806" t="e">
        <f aca="false">IF('graph (2)'!$E$22=0,0,IF('graph (2)'!$E$2=0,20,IF(AND(B981&gt;'graph (2)'!$E$22-'graph (2)'!$E$32,B981&lt;'graph (2)'!$E$22+'graph (2)'!$E$32),0.25,0)))</f>
        <v>#REF!</v>
      </c>
    </row>
    <row r="982" customFormat="false" ht="12.75" hidden="false" customHeight="false" outlineLevel="0" collapsed="false">
      <c r="B982" s="735" t="e">
        <f aca="false">IF('graph (2)'!$E$2=0,"",B981+'graph (2)'!$E$32)</f>
        <v>#REF!</v>
      </c>
      <c r="C982" s="805" t="e">
        <f aca="false">IF('graph (2)'!$E$2=0,20,IF(SUM(K982+L982=0),NA(),0.25))</f>
        <v>#REF!</v>
      </c>
      <c r="D982" s="321" t="e">
        <f aca="false">IF('graph (2)'!$E$2=0,20,IF(AND(B982&lt;'graph (2)'!$E$10+'graph (2)'!$E$32,B982&gt;'graph (2)'!$E$10-'graph (2)'!$E$32),0.25,NA()))</f>
        <v>#REF!</v>
      </c>
      <c r="K982" s="806" t="e">
        <f aca="false">IF('graph (2)'!$E$20=0,0,IF('graph (2)'!$E$2=0,20,IF(AND(B982&lt;'graph (2)'!$E$20+'graph (2)'!$E$32,B982&gt;'graph (2)'!$E$20-'graph (2)'!$E$32),0.25,0)))</f>
        <v>#REF!</v>
      </c>
      <c r="L982" s="806" t="e">
        <f aca="false">IF('graph (2)'!$E$22=0,0,IF('graph (2)'!$E$2=0,20,IF(AND(B982&gt;'graph (2)'!$E$22-'graph (2)'!$E$32,B982&lt;'graph (2)'!$E$22+'graph (2)'!$E$32),0.25,0)))</f>
        <v>#REF!</v>
      </c>
    </row>
    <row r="983" customFormat="false" ht="12.75" hidden="false" customHeight="false" outlineLevel="0" collapsed="false">
      <c r="B983" s="735" t="e">
        <f aca="false">IF('graph (2)'!$E$2=0,"",B982+'graph (2)'!$E$32)</f>
        <v>#REF!</v>
      </c>
      <c r="C983" s="805" t="e">
        <f aca="false">IF('graph (2)'!$E$2=0,20,IF(SUM(K983+L983=0),NA(),0.25))</f>
        <v>#REF!</v>
      </c>
      <c r="D983" s="321" t="e">
        <f aca="false">IF('graph (2)'!$E$2=0,20,IF(AND(B983&lt;'graph (2)'!$E$10+'graph (2)'!$E$32,B983&gt;'graph (2)'!$E$10-'graph (2)'!$E$32),0.25,NA()))</f>
        <v>#REF!</v>
      </c>
      <c r="K983" s="806" t="e">
        <f aca="false">IF('graph (2)'!$E$20=0,0,IF('graph (2)'!$E$2=0,20,IF(AND(B983&lt;'graph (2)'!$E$20+'graph (2)'!$E$32,B983&gt;'graph (2)'!$E$20-'graph (2)'!$E$32),0.25,0)))</f>
        <v>#REF!</v>
      </c>
      <c r="L983" s="806" t="e">
        <f aca="false">IF('graph (2)'!$E$22=0,0,IF('graph (2)'!$E$2=0,20,IF(AND(B983&gt;'graph (2)'!$E$22-'graph (2)'!$E$32,B983&lt;'graph (2)'!$E$22+'graph (2)'!$E$32),0.25,0)))</f>
        <v>#REF!</v>
      </c>
    </row>
    <row r="984" customFormat="false" ht="12.75" hidden="false" customHeight="false" outlineLevel="0" collapsed="false">
      <c r="B984" s="735" t="e">
        <f aca="false">IF('graph (2)'!$E$2=0,"",B983+'graph (2)'!$E$32)</f>
        <v>#REF!</v>
      </c>
      <c r="C984" s="805" t="e">
        <f aca="false">IF('graph (2)'!$E$2=0,20,IF(SUM(K984+L984=0),NA(),0.25))</f>
        <v>#REF!</v>
      </c>
      <c r="D984" s="321" t="e">
        <f aca="false">IF('graph (2)'!$E$2=0,20,IF(AND(B984&lt;'graph (2)'!$E$10+'graph (2)'!$E$32,B984&gt;'graph (2)'!$E$10-'graph (2)'!$E$32),0.25,NA()))</f>
        <v>#REF!</v>
      </c>
      <c r="K984" s="806" t="e">
        <f aca="false">IF('graph (2)'!$E$20=0,0,IF('graph (2)'!$E$2=0,20,IF(AND(B984&lt;'graph (2)'!$E$20+'graph (2)'!$E$32,B984&gt;'graph (2)'!$E$20-'graph (2)'!$E$32),0.25,0)))</f>
        <v>#REF!</v>
      </c>
      <c r="L984" s="806" t="e">
        <f aca="false">IF('graph (2)'!$E$22=0,0,IF('graph (2)'!$E$2=0,20,IF(AND(B984&gt;'graph (2)'!$E$22-'graph (2)'!$E$32,B984&lt;'graph (2)'!$E$22+'graph (2)'!$E$32),0.25,0)))</f>
        <v>#REF!</v>
      </c>
    </row>
    <row r="985" customFormat="false" ht="12.75" hidden="false" customHeight="false" outlineLevel="0" collapsed="false">
      <c r="B985" s="735" t="e">
        <f aca="false">IF('graph (2)'!$E$2=0,"",B984+'graph (2)'!$E$32)</f>
        <v>#REF!</v>
      </c>
      <c r="C985" s="805" t="e">
        <f aca="false">IF('graph (2)'!$E$2=0,20,IF(SUM(K985+L985=0),NA(),0.25))</f>
        <v>#REF!</v>
      </c>
      <c r="D985" s="321" t="e">
        <f aca="false">IF('graph (2)'!$E$2=0,20,IF(AND(B985&lt;'graph (2)'!$E$10+'graph (2)'!$E$32,B985&gt;'graph (2)'!$E$10-'graph (2)'!$E$32),0.25,NA()))</f>
        <v>#REF!</v>
      </c>
      <c r="K985" s="806" t="e">
        <f aca="false">IF('graph (2)'!$E$20=0,0,IF('graph (2)'!$E$2=0,20,IF(AND(B985&lt;'graph (2)'!$E$20+'graph (2)'!$E$32,B985&gt;'graph (2)'!$E$20-'graph (2)'!$E$32),0.25,0)))</f>
        <v>#REF!</v>
      </c>
      <c r="L985" s="806" t="e">
        <f aca="false">IF('graph (2)'!$E$22=0,0,IF('graph (2)'!$E$2=0,20,IF(AND(B985&gt;'graph (2)'!$E$22-'graph (2)'!$E$32,B985&lt;'graph (2)'!$E$22+'graph (2)'!$E$32),0.25,0)))</f>
        <v>#REF!</v>
      </c>
    </row>
    <row r="986" customFormat="false" ht="12.75" hidden="false" customHeight="false" outlineLevel="0" collapsed="false">
      <c r="B986" s="735" t="e">
        <f aca="false">IF('graph (2)'!$E$2=0,"",B985+'graph (2)'!$E$32)</f>
        <v>#REF!</v>
      </c>
      <c r="C986" s="805" t="e">
        <f aca="false">IF('graph (2)'!$E$2=0,20,IF(SUM(K986+L986=0),NA(),0.25))</f>
        <v>#REF!</v>
      </c>
      <c r="D986" s="321" t="e">
        <f aca="false">IF('graph (2)'!$E$2=0,20,IF(AND(B986&lt;'graph (2)'!$E$10+'graph (2)'!$E$32,B986&gt;'graph (2)'!$E$10-'graph (2)'!$E$32),0.25,NA()))</f>
        <v>#REF!</v>
      </c>
      <c r="K986" s="806" t="e">
        <f aca="false">IF('graph (2)'!$E$20=0,0,IF('graph (2)'!$E$2=0,20,IF(AND(B986&lt;'graph (2)'!$E$20+'graph (2)'!$E$32,B986&gt;'graph (2)'!$E$20-'graph (2)'!$E$32),0.25,0)))</f>
        <v>#REF!</v>
      </c>
      <c r="L986" s="806" t="e">
        <f aca="false">IF('graph (2)'!$E$22=0,0,IF('graph (2)'!$E$2=0,20,IF(AND(B986&gt;'graph (2)'!$E$22-'graph (2)'!$E$32,B986&lt;'graph (2)'!$E$22+'graph (2)'!$E$32),0.25,0)))</f>
        <v>#REF!</v>
      </c>
    </row>
    <row r="987" customFormat="false" ht="12.75" hidden="false" customHeight="false" outlineLevel="0" collapsed="false">
      <c r="B987" s="735" t="e">
        <f aca="false">IF('graph (2)'!$E$2=0,"",B986+'graph (2)'!$E$32)</f>
        <v>#REF!</v>
      </c>
      <c r="C987" s="805" t="e">
        <f aca="false">IF('graph (2)'!$E$2=0,20,IF(SUM(K987+L987=0),NA(),0.25))</f>
        <v>#REF!</v>
      </c>
      <c r="D987" s="321" t="e">
        <f aca="false">IF('graph (2)'!$E$2=0,20,IF(AND(B987&lt;'graph (2)'!$E$10+'graph (2)'!$E$32,B987&gt;'graph (2)'!$E$10-'graph (2)'!$E$32),0.25,NA()))</f>
        <v>#REF!</v>
      </c>
      <c r="K987" s="806" t="e">
        <f aca="false">IF('graph (2)'!$E$20=0,0,IF('graph (2)'!$E$2=0,20,IF(AND(B987&lt;'graph (2)'!$E$20+'graph (2)'!$E$32,B987&gt;'graph (2)'!$E$20-'graph (2)'!$E$32),0.25,0)))</f>
        <v>#REF!</v>
      </c>
      <c r="L987" s="806" t="e">
        <f aca="false">IF('graph (2)'!$E$22=0,0,IF('graph (2)'!$E$2=0,20,IF(AND(B987&gt;'graph (2)'!$E$22-'graph (2)'!$E$32,B987&lt;'graph (2)'!$E$22+'graph (2)'!$E$32),0.25,0)))</f>
        <v>#REF!</v>
      </c>
    </row>
    <row r="988" customFormat="false" ht="12.75" hidden="false" customHeight="false" outlineLevel="0" collapsed="false">
      <c r="B988" s="735" t="e">
        <f aca="false">IF('graph (2)'!$E$2=0,"",B987+'graph (2)'!$E$32)</f>
        <v>#REF!</v>
      </c>
      <c r="C988" s="805" t="e">
        <f aca="false">IF('graph (2)'!$E$2=0,20,IF(SUM(K988+L988=0),NA(),0.25))</f>
        <v>#REF!</v>
      </c>
      <c r="D988" s="321" t="e">
        <f aca="false">IF('graph (2)'!$E$2=0,20,IF(AND(B988&lt;'graph (2)'!$E$10+'graph (2)'!$E$32,B988&gt;'graph (2)'!$E$10-'graph (2)'!$E$32),0.25,NA()))</f>
        <v>#REF!</v>
      </c>
      <c r="K988" s="806" t="e">
        <f aca="false">IF('graph (2)'!$E$20=0,0,IF('graph (2)'!$E$2=0,20,IF(AND(B988&lt;'graph (2)'!$E$20+'graph (2)'!$E$32,B988&gt;'graph (2)'!$E$20-'graph (2)'!$E$32),0.25,0)))</f>
        <v>#REF!</v>
      </c>
      <c r="L988" s="806" t="e">
        <f aca="false">IF('graph (2)'!$E$22=0,0,IF('graph (2)'!$E$2=0,20,IF(AND(B988&gt;'graph (2)'!$E$22-'graph (2)'!$E$32,B988&lt;'graph (2)'!$E$22+'graph (2)'!$E$32),0.25,0)))</f>
        <v>#REF!</v>
      </c>
    </row>
    <row r="989" customFormat="false" ht="12.75" hidden="false" customHeight="false" outlineLevel="0" collapsed="false">
      <c r="B989" s="735" t="e">
        <f aca="false">IF('graph (2)'!$E$2=0,"",B988+'graph (2)'!$E$32)</f>
        <v>#REF!</v>
      </c>
      <c r="C989" s="805" t="e">
        <f aca="false">IF('graph (2)'!$E$2=0,20,IF(SUM(K989+L989=0),NA(),0.25))</f>
        <v>#REF!</v>
      </c>
      <c r="D989" s="321" t="e">
        <f aca="false">IF('graph (2)'!$E$2=0,20,IF(AND(B989&lt;'graph (2)'!$E$10+'graph (2)'!$E$32,B989&gt;'graph (2)'!$E$10-'graph (2)'!$E$32),0.25,NA()))</f>
        <v>#REF!</v>
      </c>
      <c r="K989" s="806" t="e">
        <f aca="false">IF('graph (2)'!$E$20=0,0,IF('graph (2)'!$E$2=0,20,IF(AND(B989&lt;'graph (2)'!$E$20+'graph (2)'!$E$32,B989&gt;'graph (2)'!$E$20-'graph (2)'!$E$32),0.25,0)))</f>
        <v>#REF!</v>
      </c>
      <c r="L989" s="806" t="e">
        <f aca="false">IF('graph (2)'!$E$22=0,0,IF('graph (2)'!$E$2=0,20,IF(AND(B989&gt;'graph (2)'!$E$22-'graph (2)'!$E$32,B989&lt;'graph (2)'!$E$22+'graph (2)'!$E$32),0.25,0)))</f>
        <v>#REF!</v>
      </c>
    </row>
    <row r="990" customFormat="false" ht="12.75" hidden="false" customHeight="false" outlineLevel="0" collapsed="false">
      <c r="B990" s="735" t="e">
        <f aca="false">IF('graph (2)'!$E$2=0,"",B989+'graph (2)'!$E$32)</f>
        <v>#REF!</v>
      </c>
      <c r="C990" s="805" t="e">
        <f aca="false">IF('graph (2)'!$E$2=0,20,IF(SUM(K990+L990=0),NA(),0.25))</f>
        <v>#REF!</v>
      </c>
      <c r="D990" s="321" t="e">
        <f aca="false">IF('graph (2)'!$E$2=0,20,IF(AND(B990&lt;'graph (2)'!$E$10+'graph (2)'!$E$32,B990&gt;'graph (2)'!$E$10-'graph (2)'!$E$32),0.25,NA()))</f>
        <v>#REF!</v>
      </c>
      <c r="K990" s="806" t="e">
        <f aca="false">IF('graph (2)'!$E$20=0,0,IF('graph (2)'!$E$2=0,20,IF(AND(B990&lt;'graph (2)'!$E$20+'graph (2)'!$E$32,B990&gt;'graph (2)'!$E$20-'graph (2)'!$E$32),0.25,0)))</f>
        <v>#REF!</v>
      </c>
      <c r="L990" s="806" t="e">
        <f aca="false">IF('graph (2)'!$E$22=0,0,IF('graph (2)'!$E$2=0,20,IF(AND(B990&gt;'graph (2)'!$E$22-'graph (2)'!$E$32,B990&lt;'graph (2)'!$E$22+'graph (2)'!$E$32),0.25,0)))</f>
        <v>#REF!</v>
      </c>
    </row>
    <row r="991" customFormat="false" ht="12.75" hidden="false" customHeight="false" outlineLevel="0" collapsed="false">
      <c r="B991" s="735" t="e">
        <f aca="false">IF('graph (2)'!$E$2=0,"",B990+'graph (2)'!$E$32)</f>
        <v>#REF!</v>
      </c>
      <c r="C991" s="805" t="e">
        <f aca="false">IF('graph (2)'!$E$2=0,20,IF(SUM(K991+L991=0),NA(),0.25))</f>
        <v>#REF!</v>
      </c>
      <c r="D991" s="321" t="e">
        <f aca="false">IF('graph (2)'!$E$2=0,20,IF(AND(B991&lt;'graph (2)'!$E$10+'graph (2)'!$E$32,B991&gt;'graph (2)'!$E$10-'graph (2)'!$E$32),0.25,NA()))</f>
        <v>#REF!</v>
      </c>
      <c r="K991" s="806" t="e">
        <f aca="false">IF('graph (2)'!$E$20=0,0,IF('graph (2)'!$E$2=0,20,IF(AND(B991&lt;'graph (2)'!$E$20+'graph (2)'!$E$32,B991&gt;'graph (2)'!$E$20-'graph (2)'!$E$32),0.25,0)))</f>
        <v>#REF!</v>
      </c>
      <c r="L991" s="806" t="e">
        <f aca="false">IF('graph (2)'!$E$22=0,0,IF('graph (2)'!$E$2=0,20,IF(AND(B991&gt;'graph (2)'!$E$22-'graph (2)'!$E$32,B991&lt;'graph (2)'!$E$22+'graph (2)'!$E$32),0.25,0)))</f>
        <v>#REF!</v>
      </c>
    </row>
    <row r="992" customFormat="false" ht="12.75" hidden="false" customHeight="false" outlineLevel="0" collapsed="false">
      <c r="B992" s="735" t="e">
        <f aca="false">IF('graph (2)'!$E$2=0,"",B991+'graph (2)'!$E$32)</f>
        <v>#REF!</v>
      </c>
      <c r="C992" s="805" t="e">
        <f aca="false">IF('graph (2)'!$E$2=0,20,IF(SUM(K992+L992=0),NA(),0.25))</f>
        <v>#REF!</v>
      </c>
      <c r="D992" s="321" t="e">
        <f aca="false">IF('graph (2)'!$E$2=0,20,IF(AND(B992&lt;'graph (2)'!$E$10+'graph (2)'!$E$32,B992&gt;'graph (2)'!$E$10-'graph (2)'!$E$32),0.25,NA()))</f>
        <v>#REF!</v>
      </c>
      <c r="K992" s="806" t="e">
        <f aca="false">IF('graph (2)'!$E$20=0,0,IF('graph (2)'!$E$2=0,20,IF(AND(B992&lt;'graph (2)'!$E$20+'graph (2)'!$E$32,B992&gt;'graph (2)'!$E$20-'graph (2)'!$E$32),0.25,0)))</f>
        <v>#REF!</v>
      </c>
      <c r="L992" s="806" t="e">
        <f aca="false">IF('graph (2)'!$E$22=0,0,IF('graph (2)'!$E$2=0,20,IF(AND(B992&gt;'graph (2)'!$E$22-'graph (2)'!$E$32,B992&lt;'graph (2)'!$E$22+'graph (2)'!$E$32),0.25,0)))</f>
        <v>#REF!</v>
      </c>
    </row>
    <row r="993" customFormat="false" ht="12.75" hidden="false" customHeight="false" outlineLevel="0" collapsed="false">
      <c r="B993" s="735" t="e">
        <f aca="false">IF('graph (2)'!$E$2=0,"",B992+'graph (2)'!$E$32)</f>
        <v>#REF!</v>
      </c>
      <c r="C993" s="805" t="e">
        <f aca="false">IF('graph (2)'!$E$2=0,20,IF(SUM(K993+L993=0),NA(),0.25))</f>
        <v>#REF!</v>
      </c>
      <c r="D993" s="321" t="e">
        <f aca="false">IF('graph (2)'!$E$2=0,20,IF(AND(B993&lt;'graph (2)'!$E$10+'graph (2)'!$E$32,B993&gt;'graph (2)'!$E$10-'graph (2)'!$E$32),0.25,NA()))</f>
        <v>#REF!</v>
      </c>
      <c r="K993" s="806" t="e">
        <f aca="false">IF('graph (2)'!$E$20=0,0,IF('graph (2)'!$E$2=0,20,IF(AND(B993&lt;'graph (2)'!$E$20+'graph (2)'!$E$32,B993&gt;'graph (2)'!$E$20-'graph (2)'!$E$32),0.25,0)))</f>
        <v>#REF!</v>
      </c>
      <c r="L993" s="806" t="e">
        <f aca="false">IF('graph (2)'!$E$22=0,0,IF('graph (2)'!$E$2=0,20,IF(AND(B993&gt;'graph (2)'!$E$22-'graph (2)'!$E$32,B993&lt;'graph (2)'!$E$22+'graph (2)'!$E$32),0.25,0)))</f>
        <v>#REF!</v>
      </c>
    </row>
    <row r="994" customFormat="false" ht="12.75" hidden="false" customHeight="false" outlineLevel="0" collapsed="false">
      <c r="B994" s="735" t="e">
        <f aca="false">IF('graph (2)'!$E$2=0,"",B993+'graph (2)'!$E$32)</f>
        <v>#REF!</v>
      </c>
      <c r="C994" s="805" t="e">
        <f aca="false">IF('graph (2)'!$E$2=0,20,IF(SUM(K994+L994=0),NA(),0.25))</f>
        <v>#REF!</v>
      </c>
      <c r="D994" s="321" t="e">
        <f aca="false">IF('graph (2)'!$E$2=0,20,IF(AND(B994&lt;'graph (2)'!$E$10+'graph (2)'!$E$32,B994&gt;'graph (2)'!$E$10-'graph (2)'!$E$32),0.25,NA()))</f>
        <v>#REF!</v>
      </c>
      <c r="K994" s="806" t="e">
        <f aca="false">IF('graph (2)'!$E$20=0,0,IF('graph (2)'!$E$2=0,20,IF(AND(B994&lt;'graph (2)'!$E$20+'graph (2)'!$E$32,B994&gt;'graph (2)'!$E$20-'graph (2)'!$E$32),0.25,0)))</f>
        <v>#REF!</v>
      </c>
      <c r="L994" s="806" t="e">
        <f aca="false">IF('graph (2)'!$E$22=0,0,IF('graph (2)'!$E$2=0,20,IF(AND(B994&gt;'graph (2)'!$E$22-'graph (2)'!$E$32,B994&lt;'graph (2)'!$E$22+'graph (2)'!$E$32),0.25,0)))</f>
        <v>#REF!</v>
      </c>
    </row>
    <row r="995" customFormat="false" ht="12.75" hidden="false" customHeight="false" outlineLevel="0" collapsed="false">
      <c r="B995" s="735" t="e">
        <f aca="false">IF('graph (2)'!$E$2=0,"",B994+'graph (2)'!$E$32)</f>
        <v>#REF!</v>
      </c>
      <c r="C995" s="805" t="e">
        <f aca="false">IF('graph (2)'!$E$2=0,20,IF(SUM(K995+L995=0),NA(),0.25))</f>
        <v>#REF!</v>
      </c>
      <c r="D995" s="321" t="e">
        <f aca="false">IF('graph (2)'!$E$2=0,20,IF(AND(B995&lt;'graph (2)'!$E$10+'graph (2)'!$E$32,B995&gt;'graph (2)'!$E$10-'graph (2)'!$E$32),0.25,NA()))</f>
        <v>#REF!</v>
      </c>
      <c r="K995" s="806" t="e">
        <f aca="false">IF('graph (2)'!$E$20=0,0,IF('graph (2)'!$E$2=0,20,IF(AND(B995&lt;'graph (2)'!$E$20+'graph (2)'!$E$32,B995&gt;'graph (2)'!$E$20-'graph (2)'!$E$32),0.25,0)))</f>
        <v>#REF!</v>
      </c>
      <c r="L995" s="806" t="e">
        <f aca="false">IF('graph (2)'!$E$22=0,0,IF('graph (2)'!$E$2=0,20,IF(AND(B995&gt;'graph (2)'!$E$22-'graph (2)'!$E$32,B995&lt;'graph (2)'!$E$22+'graph (2)'!$E$32),0.25,0)))</f>
        <v>#REF!</v>
      </c>
    </row>
    <row r="996" customFormat="false" ht="12.75" hidden="false" customHeight="false" outlineLevel="0" collapsed="false">
      <c r="B996" s="735" t="e">
        <f aca="false">IF('graph (2)'!$E$2=0,"",B995+'graph (2)'!$E$32)</f>
        <v>#REF!</v>
      </c>
      <c r="C996" s="805" t="e">
        <f aca="false">IF('graph (2)'!$E$2=0,20,IF(SUM(K996+L996=0),NA(),0.25))</f>
        <v>#REF!</v>
      </c>
      <c r="D996" s="321" t="e">
        <f aca="false">IF('graph (2)'!$E$2=0,20,IF(AND(B996&lt;'graph (2)'!$E$10+'graph (2)'!$E$32,B996&gt;'graph (2)'!$E$10-'graph (2)'!$E$32),0.25,NA()))</f>
        <v>#REF!</v>
      </c>
      <c r="K996" s="806" t="e">
        <f aca="false">IF('graph (2)'!$E$20=0,0,IF('graph (2)'!$E$2=0,20,IF(AND(B996&lt;'graph (2)'!$E$20+'graph (2)'!$E$32,B996&gt;'graph (2)'!$E$20-'graph (2)'!$E$32),0.25,0)))</f>
        <v>#REF!</v>
      </c>
      <c r="L996" s="806" t="e">
        <f aca="false">IF('graph (2)'!$E$22=0,0,IF('graph (2)'!$E$2=0,20,IF(AND(B996&gt;'graph (2)'!$E$22-'graph (2)'!$E$32,B996&lt;'graph (2)'!$E$22+'graph (2)'!$E$32),0.25,0)))</f>
        <v>#REF!</v>
      </c>
    </row>
    <row r="997" customFormat="false" ht="12.75" hidden="false" customHeight="false" outlineLevel="0" collapsed="false">
      <c r="B997" s="735" t="e">
        <f aca="false">IF('graph (2)'!$E$2=0,"",B996+'graph (2)'!$E$32)</f>
        <v>#REF!</v>
      </c>
      <c r="C997" s="805" t="e">
        <f aca="false">IF('graph (2)'!$E$2=0,20,IF(SUM(K997+L997=0),NA(),0.25))</f>
        <v>#REF!</v>
      </c>
      <c r="D997" s="321" t="e">
        <f aca="false">IF('graph (2)'!$E$2=0,20,IF(AND(B997&lt;'graph (2)'!$E$10+'graph (2)'!$E$32,B997&gt;'graph (2)'!$E$10-'graph (2)'!$E$32),0.25,NA()))</f>
        <v>#REF!</v>
      </c>
      <c r="K997" s="806" t="e">
        <f aca="false">IF('graph (2)'!$E$20=0,0,IF('graph (2)'!$E$2=0,20,IF(AND(B997&lt;'graph (2)'!$E$20+'graph (2)'!$E$32,B997&gt;'graph (2)'!$E$20-'graph (2)'!$E$32),0.25,0)))</f>
        <v>#REF!</v>
      </c>
      <c r="L997" s="806" t="e">
        <f aca="false">IF('graph (2)'!$E$22=0,0,IF('graph (2)'!$E$2=0,20,IF(AND(B997&gt;'graph (2)'!$E$22-'graph (2)'!$E$32,B997&lt;'graph (2)'!$E$22+'graph (2)'!$E$32),0.25,0)))</f>
        <v>#REF!</v>
      </c>
    </row>
    <row r="998" customFormat="false" ht="12.75" hidden="false" customHeight="false" outlineLevel="0" collapsed="false">
      <c r="B998" s="735" t="e">
        <f aca="false">IF('graph (2)'!$E$2=0,"",B997+'graph (2)'!$E$32)</f>
        <v>#REF!</v>
      </c>
      <c r="C998" s="805" t="e">
        <f aca="false">IF('graph (2)'!$E$2=0,20,IF(SUM(K998+L998=0),NA(),0.25))</f>
        <v>#REF!</v>
      </c>
      <c r="D998" s="321" t="e">
        <f aca="false">IF('graph (2)'!$E$2=0,20,IF(AND(B998&lt;'graph (2)'!$E$10+'graph (2)'!$E$32,B998&gt;'graph (2)'!$E$10-'graph (2)'!$E$32),0.25,NA()))</f>
        <v>#REF!</v>
      </c>
      <c r="K998" s="806" t="e">
        <f aca="false">IF('graph (2)'!$E$20=0,0,IF('graph (2)'!$E$2=0,20,IF(AND(B998&lt;'graph (2)'!$E$20+'graph (2)'!$E$32,B998&gt;'graph (2)'!$E$20-'graph (2)'!$E$32),0.25,0)))</f>
        <v>#REF!</v>
      </c>
      <c r="L998" s="806" t="e">
        <f aca="false">IF('graph (2)'!$E$22=0,0,IF('graph (2)'!$E$2=0,20,IF(AND(B998&gt;'graph (2)'!$E$22-'graph (2)'!$E$32,B998&lt;'graph (2)'!$E$22+'graph (2)'!$E$32),0.25,0)))</f>
        <v>#REF!</v>
      </c>
    </row>
    <row r="999" customFormat="false" ht="12.75" hidden="false" customHeight="false" outlineLevel="0" collapsed="false">
      <c r="B999" s="735" t="e">
        <f aca="false">IF('graph (2)'!$E$2=0,"",B998+'graph (2)'!$E$32)</f>
        <v>#REF!</v>
      </c>
      <c r="C999" s="805" t="e">
        <f aca="false">IF('graph (2)'!$E$2=0,20,IF(SUM(K999+L999=0),NA(),0.25))</f>
        <v>#REF!</v>
      </c>
      <c r="D999" s="321" t="e">
        <f aca="false">IF('graph (2)'!$E$2=0,20,IF(AND(B999&lt;'graph (2)'!$E$10+'graph (2)'!$E$32,B999&gt;'graph (2)'!$E$10-'graph (2)'!$E$32),0.25,NA()))</f>
        <v>#REF!</v>
      </c>
      <c r="K999" s="806" t="e">
        <f aca="false">IF('graph (2)'!$E$20=0,0,IF('graph (2)'!$E$2=0,20,IF(AND(B999&lt;'graph (2)'!$E$20+'graph (2)'!$E$32,B999&gt;'graph (2)'!$E$20-'graph (2)'!$E$32),0.25,0)))</f>
        <v>#REF!</v>
      </c>
      <c r="L999" s="806" t="e">
        <f aca="false">IF('graph (2)'!$E$22=0,0,IF('graph (2)'!$E$2=0,20,IF(AND(B999&gt;'graph (2)'!$E$22-'graph (2)'!$E$32,B999&lt;'graph (2)'!$E$22+'graph (2)'!$E$32),0.25,0)))</f>
        <v>#REF!</v>
      </c>
    </row>
    <row r="1000" customFormat="false" ht="12.75" hidden="false" customHeight="false" outlineLevel="0" collapsed="false">
      <c r="B1000" s="735" t="e">
        <f aca="false">IF('graph (2)'!$E$2=0,"",B999+'graph (2)'!$E$32)</f>
        <v>#REF!</v>
      </c>
      <c r="C1000" s="805" t="e">
        <f aca="false">IF('graph (2)'!$E$2=0,20,IF(SUM(K1000+L1000=0),NA(),0.25))</f>
        <v>#REF!</v>
      </c>
      <c r="D1000" s="321" t="e">
        <f aca="false">IF('graph (2)'!$E$2=0,20,IF(AND(B1000&lt;'graph (2)'!$E$10+'graph (2)'!$E$32,B1000&gt;'graph (2)'!$E$10-'graph (2)'!$E$32),0.25,NA()))</f>
        <v>#REF!</v>
      </c>
      <c r="K1000" s="806" t="e">
        <f aca="false">IF('graph (2)'!$E$20=0,0,IF('graph (2)'!$E$2=0,20,IF(AND(B1000&lt;'graph (2)'!$E$20+'graph (2)'!$E$32,B1000&gt;'graph (2)'!$E$20-'graph (2)'!$E$32),0.25,0)))</f>
        <v>#REF!</v>
      </c>
      <c r="L1000" s="806" t="e">
        <f aca="false">IF('graph (2)'!$E$22=0,0,IF('graph (2)'!$E$2=0,20,IF(AND(B1000&gt;'graph (2)'!$E$22-'graph (2)'!$E$32,B1000&lt;'graph (2)'!$E$22+'graph (2)'!$E$32),0.25,0)))</f>
        <v>#REF!</v>
      </c>
    </row>
    <row r="1001" customFormat="false" ht="12.75" hidden="false" customHeight="false" outlineLevel="0" collapsed="false">
      <c r="B1001" s="735" t="e">
        <f aca="false">IF('graph (2)'!$E$2=0,"",B1000+'graph (2)'!$E$32)</f>
        <v>#REF!</v>
      </c>
      <c r="C1001" s="805" t="e">
        <f aca="false">IF('graph (2)'!$E$2=0,20,IF(SUM(K1001+L1001=0),NA(),0.25))</f>
        <v>#REF!</v>
      </c>
      <c r="D1001" s="321" t="e">
        <f aca="false">IF('graph (2)'!$E$2=0,20,IF(AND(B1001&lt;'graph (2)'!$E$10+'graph (2)'!$E$32,B1001&gt;'graph (2)'!$E$10-'graph (2)'!$E$32),0.25,NA()))</f>
        <v>#REF!</v>
      </c>
      <c r="K1001" s="806" t="e">
        <f aca="false">IF('graph (2)'!$E$20=0,0,IF('graph (2)'!$E$2=0,20,IF(AND(B1001&lt;'graph (2)'!$E$20+'graph (2)'!$E$32,B1001&gt;'graph (2)'!$E$20-'graph (2)'!$E$32),0.25,0)))</f>
        <v>#REF!</v>
      </c>
      <c r="L1001" s="806" t="e">
        <f aca="false">IF('graph (2)'!$E$22=0,0,IF('graph (2)'!$E$2=0,20,IF(AND(B1001&gt;'graph (2)'!$E$22-'graph (2)'!$E$32,B1001&lt;'graph (2)'!$E$22+'graph (2)'!$E$32),0.25,0)))</f>
        <v>#REF!</v>
      </c>
    </row>
    <row r="1002" customFormat="false" ht="12.75" hidden="false" customHeight="false" outlineLevel="0" collapsed="false">
      <c r="B1002" s="735" t="e">
        <f aca="false">IF('graph (2)'!$E$2=0,"",B1001+'graph (2)'!$E$32)</f>
        <v>#REF!</v>
      </c>
      <c r="C1002" s="805" t="e">
        <f aca="false">IF('graph (2)'!$E$2=0,20,IF(SUM(K1002+L1002=0),NA(),0.25))</f>
        <v>#REF!</v>
      </c>
      <c r="D1002" s="321" t="e">
        <f aca="false">IF('graph (2)'!$E$2=0,20,IF(AND(B1002&lt;'graph (2)'!$E$10+'graph (2)'!$E$32,B1002&gt;'graph (2)'!$E$10-'graph (2)'!$E$32),0.25,NA()))</f>
        <v>#REF!</v>
      </c>
      <c r="K1002" s="806" t="e">
        <f aca="false">IF('graph (2)'!$E$20=0,0,IF('graph (2)'!$E$2=0,20,IF(AND(B1002&lt;'graph (2)'!$E$20+'graph (2)'!$E$32,B1002&gt;'graph (2)'!$E$20-'graph (2)'!$E$32),0.25,0)))</f>
        <v>#REF!</v>
      </c>
      <c r="L1002" s="806" t="e">
        <f aca="false">IF('graph (2)'!$E$22=0,0,IF('graph (2)'!$E$2=0,20,IF(AND(B1002&gt;'graph (2)'!$E$22-'graph (2)'!$E$32,B1002&lt;'graph (2)'!$E$22+'graph (2)'!$E$32),0.25,0)))</f>
        <v>#REF!</v>
      </c>
    </row>
    <row r="1003" customFormat="false" ht="12.75" hidden="false" customHeight="false" outlineLevel="0" collapsed="false">
      <c r="B1003" s="735" t="e">
        <f aca="false">IF('graph (2)'!$E$2=0,"",B1002+'graph (2)'!$E$32)</f>
        <v>#REF!</v>
      </c>
      <c r="C1003" s="805" t="e">
        <f aca="false">IF('graph (2)'!$E$2=0,20,IF(SUM(K1003+L1003=0),NA(),0.25))</f>
        <v>#REF!</v>
      </c>
      <c r="D1003" s="321" t="e">
        <f aca="false">IF('graph (2)'!$E$2=0,20,IF(AND(B1003&lt;'graph (2)'!$E$10+'graph (2)'!$E$32,B1003&gt;'graph (2)'!$E$10-'graph (2)'!$E$32),0.25,NA()))</f>
        <v>#REF!</v>
      </c>
      <c r="K1003" s="806" t="e">
        <f aca="false">IF('graph (2)'!$E$20=0,0,IF('graph (2)'!$E$2=0,20,IF(AND(B1003&lt;'graph (2)'!$E$20+'graph (2)'!$E$32,B1003&gt;'graph (2)'!$E$20-'graph (2)'!$E$32),0.25,0)))</f>
        <v>#REF!</v>
      </c>
      <c r="L1003" s="806" t="e">
        <f aca="false">IF('graph (2)'!$E$22=0,0,IF('graph (2)'!$E$2=0,20,IF(AND(B1003&gt;'graph (2)'!$E$22-'graph (2)'!$E$32,B1003&lt;'graph (2)'!$E$22+'graph (2)'!$E$32),0.25,0)))</f>
        <v>#REF!</v>
      </c>
    </row>
    <row r="1004" customFormat="false" ht="12.75" hidden="false" customHeight="false" outlineLevel="0" collapsed="false">
      <c r="B1004" s="735" t="e">
        <f aca="false">IF('graph (2)'!$E$2=0,"",B1003+'graph (2)'!$E$32)</f>
        <v>#REF!</v>
      </c>
      <c r="C1004" s="805" t="e">
        <f aca="false">IF('graph (2)'!$E$2=0,20,IF(SUM(K1004+L1004=0),NA(),0.25))</f>
        <v>#REF!</v>
      </c>
      <c r="D1004" s="321" t="e">
        <f aca="false">IF('graph (2)'!$E$2=0,20,IF(AND(B1004&lt;'graph (2)'!$E$10+'graph (2)'!$E$32,B1004&gt;'graph (2)'!$E$10-'graph (2)'!$E$32),0.25,NA()))</f>
        <v>#REF!</v>
      </c>
      <c r="K1004" s="806" t="e">
        <f aca="false">IF('graph (2)'!$E$20=0,0,IF('graph (2)'!$E$2=0,20,IF(AND(B1004&lt;'graph (2)'!$E$20+'graph (2)'!$E$32,B1004&gt;'graph (2)'!$E$20-'graph (2)'!$E$32),0.25,0)))</f>
        <v>#REF!</v>
      </c>
      <c r="L1004" s="806" t="e">
        <f aca="false">IF('graph (2)'!$E$22=0,0,IF('graph (2)'!$E$2=0,20,IF(AND(B1004&gt;'graph (2)'!$E$22-'graph (2)'!$E$32,B1004&lt;'graph (2)'!$E$22+'graph (2)'!$E$32),0.25,0)))</f>
        <v>#REF!</v>
      </c>
    </row>
    <row r="1005" customFormat="false" ht="12.75" hidden="false" customHeight="false" outlineLevel="0" collapsed="false">
      <c r="B1005" s="735" t="e">
        <f aca="false">IF('graph (2)'!$E$2=0,"",B1004+'graph (2)'!$E$32)</f>
        <v>#REF!</v>
      </c>
      <c r="C1005" s="805" t="e">
        <f aca="false">IF('graph (2)'!$E$2=0,20,IF(SUM(K1005+L1005=0),NA(),0.25))</f>
        <v>#REF!</v>
      </c>
      <c r="D1005" s="321" t="e">
        <f aca="false">IF('graph (2)'!$E$2=0,20,IF(AND(B1005&lt;'graph (2)'!$E$10+'graph (2)'!$E$32,B1005&gt;'graph (2)'!$E$10-'graph (2)'!$E$32),0.25,NA()))</f>
        <v>#REF!</v>
      </c>
      <c r="K1005" s="806" t="e">
        <f aca="false">IF('graph (2)'!$E$20=0,0,IF('graph (2)'!$E$2=0,20,IF(AND(B1005&lt;'graph (2)'!$E$20+'graph (2)'!$E$32,B1005&gt;'graph (2)'!$E$20-'graph (2)'!$E$32),0.25,0)))</f>
        <v>#REF!</v>
      </c>
      <c r="L1005" s="806" t="e">
        <f aca="false">IF('graph (2)'!$E$22=0,0,IF('graph (2)'!$E$2=0,20,IF(AND(B1005&gt;'graph (2)'!$E$22-'graph (2)'!$E$32,B1005&lt;'graph (2)'!$E$22+'graph (2)'!$E$32),0.25,0)))</f>
        <v>#REF!</v>
      </c>
    </row>
    <row r="1006" customFormat="false" ht="12.75" hidden="false" customHeight="false" outlineLevel="0" collapsed="false">
      <c r="B1006" s="735" t="e">
        <f aca="false">IF('graph (2)'!$E$2=0,"",B1005+'graph (2)'!$E$32)</f>
        <v>#REF!</v>
      </c>
      <c r="C1006" s="805" t="e">
        <f aca="false">IF('graph (2)'!$E$2=0,20,IF(SUM(K1006+L1006=0),NA(),0.25))</f>
        <v>#REF!</v>
      </c>
      <c r="D1006" s="321" t="e">
        <f aca="false">IF('graph (2)'!$E$2=0,20,IF(AND(B1006&lt;'graph (2)'!$E$10+'graph (2)'!$E$32,B1006&gt;'graph (2)'!$E$10-'graph (2)'!$E$32),0.25,NA()))</f>
        <v>#REF!</v>
      </c>
      <c r="K1006" s="806" t="e">
        <f aca="false">IF('graph (2)'!$E$20=0,0,IF('graph (2)'!$E$2=0,20,IF(AND(B1006&lt;'graph (2)'!$E$20+'graph (2)'!$E$32,B1006&gt;'graph (2)'!$E$20-'graph (2)'!$E$32),0.25,0)))</f>
        <v>#REF!</v>
      </c>
      <c r="L1006" s="806" t="e">
        <f aca="false">IF('graph (2)'!$E$22=0,0,IF('graph (2)'!$E$2=0,20,IF(AND(B1006&gt;'graph (2)'!$E$22-'graph (2)'!$E$32,B1006&lt;'graph (2)'!$E$22+'graph (2)'!$E$32),0.25,0)))</f>
        <v>#REF!</v>
      </c>
    </row>
    <row r="1007" customFormat="false" ht="12.75" hidden="false" customHeight="false" outlineLevel="0" collapsed="false">
      <c r="B1007" s="735" t="e">
        <f aca="false">IF('graph (2)'!$E$2=0,"",B1006+'graph (2)'!$E$32)</f>
        <v>#REF!</v>
      </c>
      <c r="C1007" s="805" t="e">
        <f aca="false">IF('graph (2)'!$E$2=0,20,IF(SUM(K1007+L1007=0),NA(),0.25))</f>
        <v>#REF!</v>
      </c>
      <c r="D1007" s="321" t="e">
        <f aca="false">IF('graph (2)'!$E$2=0,20,IF(AND(B1007&lt;'graph (2)'!$E$10+'graph (2)'!$E$32,B1007&gt;'graph (2)'!$E$10-'graph (2)'!$E$32),0.25,NA()))</f>
        <v>#REF!</v>
      </c>
      <c r="K1007" s="806" t="e">
        <f aca="false">IF('graph (2)'!$E$20=0,0,IF('graph (2)'!$E$2=0,20,IF(AND(B1007&lt;'graph (2)'!$E$20+'graph (2)'!$E$32,B1007&gt;'graph (2)'!$E$20-'graph (2)'!$E$32),0.25,0)))</f>
        <v>#REF!</v>
      </c>
      <c r="L1007" s="806" t="e">
        <f aca="false">IF('graph (2)'!$E$22=0,0,IF('graph (2)'!$E$2=0,20,IF(AND(B1007&gt;'graph (2)'!$E$22-'graph (2)'!$E$32,B1007&lt;'graph (2)'!$E$22+'graph (2)'!$E$32),0.25,0)))</f>
        <v>#REF!</v>
      </c>
    </row>
    <row r="1008" customFormat="false" ht="12.75" hidden="false" customHeight="false" outlineLevel="0" collapsed="false">
      <c r="B1008" s="735" t="e">
        <f aca="false">IF('graph (2)'!$E$2=0,"",B1007+'graph (2)'!$E$32)</f>
        <v>#REF!</v>
      </c>
      <c r="C1008" s="805" t="e">
        <f aca="false">IF('graph (2)'!$E$2=0,20,IF(SUM(K1008+L1008=0),NA(),0.25))</f>
        <v>#REF!</v>
      </c>
      <c r="D1008" s="321" t="e">
        <f aca="false">IF('graph (2)'!$E$2=0,20,IF(AND(B1008&lt;'graph (2)'!$E$10+'graph (2)'!$E$32,B1008&gt;'graph (2)'!$E$10-'graph (2)'!$E$32),0.25,NA()))</f>
        <v>#REF!</v>
      </c>
      <c r="K1008" s="806" t="e">
        <f aca="false">IF('graph (2)'!$E$20=0,0,IF('graph (2)'!$E$2=0,20,IF(AND(B1008&lt;'graph (2)'!$E$20+'graph (2)'!$E$32,B1008&gt;'graph (2)'!$E$20-'graph (2)'!$E$32),0.25,0)))</f>
        <v>#REF!</v>
      </c>
      <c r="L1008" s="806" t="e">
        <f aca="false">IF('graph (2)'!$E$22=0,0,IF('graph (2)'!$E$2=0,20,IF(AND(B1008&gt;'graph (2)'!$E$22-'graph (2)'!$E$32,B1008&lt;'graph (2)'!$E$22+'graph (2)'!$E$32),0.25,0)))</f>
        <v>#REF!</v>
      </c>
    </row>
    <row r="1009" customFormat="false" ht="12.75" hidden="false" customHeight="false" outlineLevel="0" collapsed="false">
      <c r="B1009" s="735" t="e">
        <f aca="false">IF('graph (2)'!$E$2=0,"",B1008+'graph (2)'!$E$32)</f>
        <v>#REF!</v>
      </c>
      <c r="C1009" s="805" t="e">
        <f aca="false">IF('graph (2)'!$E$2=0,20,IF(SUM(K1009+L1009=0),NA(),0.25))</f>
        <v>#REF!</v>
      </c>
      <c r="D1009" s="321" t="e">
        <f aca="false">IF('graph (2)'!$E$2=0,20,IF(AND(B1009&lt;'graph (2)'!$E$10+'graph (2)'!$E$32,B1009&gt;'graph (2)'!$E$10-'graph (2)'!$E$32),0.25,NA()))</f>
        <v>#REF!</v>
      </c>
      <c r="K1009" s="806" t="e">
        <f aca="false">IF('graph (2)'!$E$20=0,0,IF('graph (2)'!$E$2=0,20,IF(AND(B1009&lt;'graph (2)'!$E$20+'graph (2)'!$E$32,B1009&gt;'graph (2)'!$E$20-'graph (2)'!$E$32),0.25,0)))</f>
        <v>#REF!</v>
      </c>
      <c r="L1009" s="806" t="e">
        <f aca="false">IF('graph (2)'!$E$22=0,0,IF('graph (2)'!$E$2=0,20,IF(AND(B1009&gt;'graph (2)'!$E$22-'graph (2)'!$E$32,B1009&lt;'graph (2)'!$E$22+'graph (2)'!$E$32),0.25,0)))</f>
        <v>#REF!</v>
      </c>
    </row>
    <row r="1010" customFormat="false" ht="12.75" hidden="false" customHeight="false" outlineLevel="0" collapsed="false">
      <c r="B1010" s="735" t="e">
        <f aca="false">IF('graph (2)'!$E$2=0,"",B1009+'graph (2)'!$E$32)</f>
        <v>#REF!</v>
      </c>
      <c r="C1010" s="805" t="e">
        <f aca="false">IF('graph (2)'!$E$2=0,20,IF(SUM(K1010+L1010=0),NA(),0.25))</f>
        <v>#REF!</v>
      </c>
      <c r="D1010" s="321" t="e">
        <f aca="false">IF('graph (2)'!$E$2=0,20,IF(AND(B1010&lt;'graph (2)'!$E$10+'graph (2)'!$E$32,B1010&gt;'graph (2)'!$E$10-'graph (2)'!$E$32),0.25,NA()))</f>
        <v>#REF!</v>
      </c>
      <c r="K1010" s="806" t="e">
        <f aca="false">IF('graph (2)'!$E$20=0,0,IF('graph (2)'!$E$2=0,20,IF(AND(B1010&lt;'graph (2)'!$E$20+'graph (2)'!$E$32,B1010&gt;'graph (2)'!$E$20-'graph (2)'!$E$32),0.25,0)))</f>
        <v>#REF!</v>
      </c>
      <c r="L1010" s="806" t="e">
        <f aca="false">IF('graph (2)'!$E$22=0,0,IF('graph (2)'!$E$2=0,20,IF(AND(B1010&gt;'graph (2)'!$E$22-'graph (2)'!$E$32,B1010&lt;'graph (2)'!$E$22+'graph (2)'!$E$32),0.25,0)))</f>
        <v>#REF!</v>
      </c>
    </row>
    <row r="1011" customFormat="false" ht="12.75" hidden="false" customHeight="false" outlineLevel="0" collapsed="false">
      <c r="B1011" s="735" t="e">
        <f aca="false">IF('graph (2)'!$E$2=0,"",B1010+'graph (2)'!$E$32)</f>
        <v>#REF!</v>
      </c>
      <c r="C1011" s="805" t="e">
        <f aca="false">IF('graph (2)'!$E$2=0,20,IF(SUM(K1011+L1011=0),NA(),0.25))</f>
        <v>#REF!</v>
      </c>
      <c r="D1011" s="321" t="e">
        <f aca="false">IF('graph (2)'!$E$2=0,20,IF(AND(B1011&lt;'graph (2)'!$E$10+'graph (2)'!$E$32,B1011&gt;'graph (2)'!$E$10-'graph (2)'!$E$32),0.25,NA()))</f>
        <v>#REF!</v>
      </c>
      <c r="K1011" s="806" t="e">
        <f aca="false">IF('graph (2)'!$E$20=0,0,IF('graph (2)'!$E$2=0,20,IF(AND(B1011&lt;'graph (2)'!$E$20+'graph (2)'!$E$32,B1011&gt;'graph (2)'!$E$20-'graph (2)'!$E$32),0.25,0)))</f>
        <v>#REF!</v>
      </c>
      <c r="L1011" s="806" t="e">
        <f aca="false">IF('graph (2)'!$E$22=0,0,IF('graph (2)'!$E$2=0,20,IF(AND(B1011&gt;'graph (2)'!$E$22-'graph (2)'!$E$32,B1011&lt;'graph (2)'!$E$22+'graph (2)'!$E$32),0.25,0)))</f>
        <v>#REF!</v>
      </c>
    </row>
    <row r="1012" customFormat="false" ht="12.75" hidden="false" customHeight="false" outlineLevel="0" collapsed="false">
      <c r="B1012" s="735" t="e">
        <f aca="false">IF('graph (2)'!$E$2=0,"",B1011+'graph (2)'!$E$32)</f>
        <v>#REF!</v>
      </c>
      <c r="C1012" s="805" t="e">
        <f aca="false">IF('graph (2)'!$E$2=0,20,IF(SUM(K1012+L1012=0),NA(),0.25))</f>
        <v>#REF!</v>
      </c>
      <c r="D1012" s="321" t="e">
        <f aca="false">IF('graph (2)'!$E$2=0,20,IF(AND(B1012&lt;'graph (2)'!$E$10+'graph (2)'!$E$32,B1012&gt;'graph (2)'!$E$10-'graph (2)'!$E$32),0.25,NA()))</f>
        <v>#REF!</v>
      </c>
      <c r="K1012" s="806" t="e">
        <f aca="false">IF('graph (2)'!$E$20=0,0,IF('graph (2)'!$E$2=0,20,IF(AND(B1012&lt;'graph (2)'!$E$20+'graph (2)'!$E$32,B1012&gt;'graph (2)'!$E$20-'graph (2)'!$E$32),0.25,0)))</f>
        <v>#REF!</v>
      </c>
      <c r="L1012" s="806" t="e">
        <f aca="false">IF('graph (2)'!$E$22=0,0,IF('graph (2)'!$E$2=0,20,IF(AND(B1012&gt;'graph (2)'!$E$22-'graph (2)'!$E$32,B1012&lt;'graph (2)'!$E$22+'graph (2)'!$E$32),0.25,0)))</f>
        <v>#REF!</v>
      </c>
    </row>
    <row r="1013" customFormat="false" ht="12.75" hidden="false" customHeight="false" outlineLevel="0" collapsed="false">
      <c r="B1013" s="735" t="e">
        <f aca="false">IF('graph (2)'!$E$2=0,"",B1012+'graph (2)'!$E$32)</f>
        <v>#REF!</v>
      </c>
      <c r="C1013" s="805" t="e">
        <f aca="false">IF('graph (2)'!$E$2=0,20,IF(SUM(K1013+L1013=0),NA(),0.25))</f>
        <v>#REF!</v>
      </c>
      <c r="D1013" s="321" t="e">
        <f aca="false">IF('graph (2)'!$E$2=0,20,IF(AND(B1013&lt;'graph (2)'!$E$10+'graph (2)'!$E$32,B1013&gt;'graph (2)'!$E$10-'graph (2)'!$E$32),0.25,NA()))</f>
        <v>#REF!</v>
      </c>
      <c r="K1013" s="806" t="e">
        <f aca="false">IF('graph (2)'!$E$20=0,0,IF('graph (2)'!$E$2=0,20,IF(AND(B1013&lt;'graph (2)'!$E$20+'graph (2)'!$E$32,B1013&gt;'graph (2)'!$E$20-'graph (2)'!$E$32),0.25,0)))</f>
        <v>#REF!</v>
      </c>
      <c r="L1013" s="806" t="e">
        <f aca="false">IF('graph (2)'!$E$22=0,0,IF('graph (2)'!$E$2=0,20,IF(AND(B1013&gt;'graph (2)'!$E$22-'graph (2)'!$E$32,B1013&lt;'graph (2)'!$E$22+'graph (2)'!$E$32),0.25,0)))</f>
        <v>#REF!</v>
      </c>
    </row>
    <row r="1014" customFormat="false" ht="12.75" hidden="false" customHeight="false" outlineLevel="0" collapsed="false">
      <c r="B1014" s="735" t="e">
        <f aca="false">IF('graph (2)'!$E$2=0,"",B1013+'graph (2)'!$E$32)</f>
        <v>#REF!</v>
      </c>
      <c r="C1014" s="805" t="e">
        <f aca="false">IF('graph (2)'!$E$2=0,20,IF(SUM(K1014+L1014=0),NA(),0.25))</f>
        <v>#REF!</v>
      </c>
      <c r="D1014" s="321" t="e">
        <f aca="false">IF('graph (2)'!$E$2=0,20,IF(AND(B1014&lt;'graph (2)'!$E$10+'graph (2)'!$E$32,B1014&gt;'graph (2)'!$E$10-'graph (2)'!$E$32),0.25,NA()))</f>
        <v>#REF!</v>
      </c>
      <c r="K1014" s="806" t="e">
        <f aca="false">IF('graph (2)'!$E$20=0,0,IF('graph (2)'!$E$2=0,20,IF(AND(B1014&lt;'graph (2)'!$E$20+'graph (2)'!$E$32,B1014&gt;'graph (2)'!$E$20-'graph (2)'!$E$32),0.25,0)))</f>
        <v>#REF!</v>
      </c>
      <c r="L1014" s="806" t="e">
        <f aca="false">IF('graph (2)'!$E$22=0,0,IF('graph (2)'!$E$2=0,20,IF(AND(B1014&gt;'graph (2)'!$E$22-'graph (2)'!$E$32,B1014&lt;'graph (2)'!$E$22+'graph (2)'!$E$32),0.25,0)))</f>
        <v>#REF!</v>
      </c>
    </row>
    <row r="1015" customFormat="false" ht="12.75" hidden="false" customHeight="false" outlineLevel="0" collapsed="false">
      <c r="B1015" s="735" t="e">
        <f aca="false">IF('graph (2)'!$E$2=0,"",B1014+'graph (2)'!$E$32)</f>
        <v>#REF!</v>
      </c>
      <c r="C1015" s="805" t="e">
        <f aca="false">IF('graph (2)'!$E$2=0,20,IF(SUM(K1015+L1015=0),NA(),0.25))</f>
        <v>#REF!</v>
      </c>
      <c r="D1015" s="321" t="e">
        <f aca="false">IF('graph (2)'!$E$2=0,20,IF(AND(B1015&lt;'graph (2)'!$E$10+'graph (2)'!$E$32,B1015&gt;'graph (2)'!$E$10-'graph (2)'!$E$32),0.25,NA()))</f>
        <v>#REF!</v>
      </c>
      <c r="K1015" s="806" t="e">
        <f aca="false">IF('graph (2)'!$E$20=0,0,IF('graph (2)'!$E$2=0,20,IF(AND(B1015&lt;'graph (2)'!$E$20+'graph (2)'!$E$32,B1015&gt;'graph (2)'!$E$20-'graph (2)'!$E$32),0.25,0)))</f>
        <v>#REF!</v>
      </c>
      <c r="L1015" s="806" t="e">
        <f aca="false">IF('graph (2)'!$E$22=0,0,IF('graph (2)'!$E$2=0,20,IF(AND(B1015&gt;'graph (2)'!$E$22-'graph (2)'!$E$32,B1015&lt;'graph (2)'!$E$22+'graph (2)'!$E$32),0.25,0)))</f>
        <v>#REF!</v>
      </c>
    </row>
    <row r="1016" customFormat="false" ht="12.75" hidden="false" customHeight="false" outlineLevel="0" collapsed="false">
      <c r="B1016" s="735" t="e">
        <f aca="false">IF('graph (2)'!$E$2=0,"",B1015+'graph (2)'!$E$32)</f>
        <v>#REF!</v>
      </c>
      <c r="C1016" s="805" t="e">
        <f aca="false">IF('graph (2)'!$E$2=0,20,IF(SUM(K1016+L1016=0),NA(),0.25))</f>
        <v>#REF!</v>
      </c>
      <c r="D1016" s="321" t="e">
        <f aca="false">IF('graph (2)'!$E$2=0,20,IF(AND(B1016&lt;'graph (2)'!$E$10+'graph (2)'!$E$32,B1016&gt;'graph (2)'!$E$10-'graph (2)'!$E$32),0.25,NA()))</f>
        <v>#REF!</v>
      </c>
      <c r="K1016" s="806" t="e">
        <f aca="false">IF('graph (2)'!$E$20=0,0,IF('graph (2)'!$E$2=0,20,IF(AND(B1016&lt;'graph (2)'!$E$20+'graph (2)'!$E$32,B1016&gt;'graph (2)'!$E$20-'graph (2)'!$E$32),0.25,0)))</f>
        <v>#REF!</v>
      </c>
      <c r="L1016" s="806" t="e">
        <f aca="false">IF('graph (2)'!$E$22=0,0,IF('graph (2)'!$E$2=0,20,IF(AND(B1016&gt;'graph (2)'!$E$22-'graph (2)'!$E$32,B1016&lt;'graph (2)'!$E$22+'graph (2)'!$E$32),0.25,0)))</f>
        <v>#REF!</v>
      </c>
    </row>
    <row r="1017" customFormat="false" ht="12.75" hidden="false" customHeight="false" outlineLevel="0" collapsed="false">
      <c r="B1017" s="735" t="e">
        <f aca="false">IF('graph (2)'!$E$2=0,"",B1016+'graph (2)'!$E$32)</f>
        <v>#REF!</v>
      </c>
      <c r="C1017" s="805" t="e">
        <f aca="false">IF('graph (2)'!$E$2=0,20,IF(SUM(K1017+L1017=0),NA(),0.25))</f>
        <v>#REF!</v>
      </c>
      <c r="D1017" s="321" t="e">
        <f aca="false">IF('graph (2)'!$E$2=0,20,IF(AND(B1017&lt;'graph (2)'!$E$10+'graph (2)'!$E$32,B1017&gt;'graph (2)'!$E$10-'graph (2)'!$E$32),0.25,NA()))</f>
        <v>#REF!</v>
      </c>
      <c r="K1017" s="806" t="e">
        <f aca="false">IF('graph (2)'!$E$20=0,0,IF('graph (2)'!$E$2=0,20,IF(AND(B1017&lt;'graph (2)'!$E$20+'graph (2)'!$E$32,B1017&gt;'graph (2)'!$E$20-'graph (2)'!$E$32),0.25,0)))</f>
        <v>#REF!</v>
      </c>
      <c r="L1017" s="806" t="e">
        <f aca="false">IF('graph (2)'!$E$22=0,0,IF('graph (2)'!$E$2=0,20,IF(AND(B1017&gt;'graph (2)'!$E$22-'graph (2)'!$E$32,B1017&lt;'graph (2)'!$E$22+'graph (2)'!$E$32),0.25,0)))</f>
        <v>#REF!</v>
      </c>
    </row>
    <row r="1018" customFormat="false" ht="12.75" hidden="false" customHeight="false" outlineLevel="0" collapsed="false">
      <c r="B1018" s="735" t="e">
        <f aca="false">IF('graph (2)'!$E$2=0,"",B1017+'graph (2)'!$E$32)</f>
        <v>#REF!</v>
      </c>
      <c r="C1018" s="805" t="e">
        <f aca="false">IF('graph (2)'!$E$2=0,20,IF(SUM(K1018+L1018=0),NA(),0.25))</f>
        <v>#REF!</v>
      </c>
      <c r="D1018" s="321" t="e">
        <f aca="false">IF('graph (2)'!$E$2=0,20,IF(AND(B1018&lt;'graph (2)'!$E$10+'graph (2)'!$E$32,B1018&gt;'graph (2)'!$E$10-'graph (2)'!$E$32),0.25,NA()))</f>
        <v>#REF!</v>
      </c>
      <c r="K1018" s="806" t="e">
        <f aca="false">IF('graph (2)'!$E$20=0,0,IF('graph (2)'!$E$2=0,20,IF(AND(B1018&lt;'graph (2)'!$E$20+'graph (2)'!$E$32,B1018&gt;'graph (2)'!$E$20-'graph (2)'!$E$32),0.25,0)))</f>
        <v>#REF!</v>
      </c>
      <c r="L1018" s="806" t="e">
        <f aca="false">IF('graph (2)'!$E$22=0,0,IF('graph (2)'!$E$2=0,20,IF(AND(B1018&gt;'graph (2)'!$E$22-'graph (2)'!$E$32,B1018&lt;'graph (2)'!$E$22+'graph (2)'!$E$32),0.25,0)))</f>
        <v>#REF!</v>
      </c>
    </row>
    <row r="1019" customFormat="false" ht="12.75" hidden="false" customHeight="false" outlineLevel="0" collapsed="false">
      <c r="B1019" s="735" t="e">
        <f aca="false">IF('graph (2)'!$E$2=0,"",B1018+'graph (2)'!$E$32)</f>
        <v>#REF!</v>
      </c>
      <c r="C1019" s="805" t="e">
        <f aca="false">IF('graph (2)'!$E$2=0,20,IF(SUM(K1019+L1019=0),NA(),0.25))</f>
        <v>#REF!</v>
      </c>
      <c r="D1019" s="321" t="e">
        <f aca="false">IF('graph (2)'!$E$2=0,20,IF(AND(B1019&lt;'graph (2)'!$E$10+'graph (2)'!$E$32,B1019&gt;'graph (2)'!$E$10-'graph (2)'!$E$32),0.25,NA()))</f>
        <v>#REF!</v>
      </c>
      <c r="K1019" s="806" t="e">
        <f aca="false">IF('graph (2)'!$E$20=0,0,IF('graph (2)'!$E$2=0,20,IF(AND(B1019&lt;'graph (2)'!$E$20+'graph (2)'!$E$32,B1019&gt;'graph (2)'!$E$20-'graph (2)'!$E$32),0.25,0)))</f>
        <v>#REF!</v>
      </c>
      <c r="L1019" s="806" t="e">
        <f aca="false">IF('graph (2)'!$E$22=0,0,IF('graph (2)'!$E$2=0,20,IF(AND(B1019&gt;'graph (2)'!$E$22-'graph (2)'!$E$32,B1019&lt;'graph (2)'!$E$22+'graph (2)'!$E$32),0.25,0)))</f>
        <v>#REF!</v>
      </c>
    </row>
    <row r="1020" customFormat="false" ht="12.75" hidden="false" customHeight="false" outlineLevel="0" collapsed="false">
      <c r="B1020" s="735" t="e">
        <f aca="false">IF('graph (2)'!$E$2=0,"",B1019+'graph (2)'!$E$32)</f>
        <v>#REF!</v>
      </c>
      <c r="C1020" s="805" t="e">
        <f aca="false">IF('graph (2)'!$E$2=0,20,IF(SUM(K1020+L1020=0),NA(),0.25))</f>
        <v>#REF!</v>
      </c>
      <c r="D1020" s="321" t="e">
        <f aca="false">IF('graph (2)'!$E$2=0,20,IF(AND(B1020&lt;'graph (2)'!$E$10+'graph (2)'!$E$32,B1020&gt;'graph (2)'!$E$10-'graph (2)'!$E$32),0.25,NA()))</f>
        <v>#REF!</v>
      </c>
      <c r="K1020" s="806" t="e">
        <f aca="false">IF('graph (2)'!$E$20=0,0,IF('graph (2)'!$E$2=0,20,IF(AND(B1020&lt;'graph (2)'!$E$20+'graph (2)'!$E$32,B1020&gt;'graph (2)'!$E$20-'graph (2)'!$E$32),0.25,0)))</f>
        <v>#REF!</v>
      </c>
      <c r="L1020" s="806" t="e">
        <f aca="false">IF('graph (2)'!$E$22=0,0,IF('graph (2)'!$E$2=0,20,IF(AND(B1020&gt;'graph (2)'!$E$22-'graph (2)'!$E$32,B1020&lt;'graph (2)'!$E$22+'graph (2)'!$E$32),0.25,0)))</f>
        <v>#REF!</v>
      </c>
    </row>
    <row r="1021" customFormat="false" ht="12.75" hidden="false" customHeight="false" outlineLevel="0" collapsed="false">
      <c r="B1021" s="735" t="e">
        <f aca="false">IF('graph (2)'!$E$2=0,"",B1020+'graph (2)'!$E$32)</f>
        <v>#REF!</v>
      </c>
      <c r="C1021" s="805" t="e">
        <f aca="false">IF('graph (2)'!$E$2=0,20,IF(SUM(K1021+L1021=0),NA(),0.25))</f>
        <v>#REF!</v>
      </c>
      <c r="D1021" s="321" t="e">
        <f aca="false">IF('graph (2)'!$E$2=0,20,IF(AND(B1021&lt;'graph (2)'!$E$10+'graph (2)'!$E$32,B1021&gt;'graph (2)'!$E$10-'graph (2)'!$E$32),0.25,NA()))</f>
        <v>#REF!</v>
      </c>
      <c r="K1021" s="806" t="e">
        <f aca="false">IF('graph (2)'!$E$20=0,0,IF('graph (2)'!$E$2=0,20,IF(AND(B1021&lt;'graph (2)'!$E$20+'graph (2)'!$E$32,B1021&gt;'graph (2)'!$E$20-'graph (2)'!$E$32),0.25,0)))</f>
        <v>#REF!</v>
      </c>
      <c r="L1021" s="806" t="e">
        <f aca="false">IF('graph (2)'!$E$22=0,0,IF('graph (2)'!$E$2=0,20,IF(AND(B1021&gt;'graph (2)'!$E$22-'graph (2)'!$E$32,B1021&lt;'graph (2)'!$E$22+'graph (2)'!$E$32),0.25,0)))</f>
        <v>#REF!</v>
      </c>
    </row>
    <row r="1022" customFormat="false" ht="12.75" hidden="false" customHeight="false" outlineLevel="0" collapsed="false">
      <c r="B1022" s="735" t="e">
        <f aca="false">IF('graph (2)'!$E$2=0,"",B1021+'graph (2)'!$E$32)</f>
        <v>#REF!</v>
      </c>
      <c r="C1022" s="805" t="e">
        <f aca="false">IF('graph (2)'!$E$2=0,20,IF(SUM(K1022+L1022=0),NA(),0.25))</f>
        <v>#REF!</v>
      </c>
      <c r="D1022" s="321" t="e">
        <f aca="false">IF('graph (2)'!$E$2=0,20,IF(AND(B1022&lt;'graph (2)'!$E$10+'graph (2)'!$E$32,B1022&gt;'graph (2)'!$E$10-'graph (2)'!$E$32),0.25,NA()))</f>
        <v>#REF!</v>
      </c>
      <c r="K1022" s="806" t="e">
        <f aca="false">IF('graph (2)'!$E$20=0,0,IF('graph (2)'!$E$2=0,20,IF(AND(B1022&lt;'graph (2)'!$E$20+'graph (2)'!$E$32,B1022&gt;'graph (2)'!$E$20-'graph (2)'!$E$32),0.25,0)))</f>
        <v>#REF!</v>
      </c>
      <c r="L1022" s="806" t="e">
        <f aca="false">IF('graph (2)'!$E$22=0,0,IF('graph (2)'!$E$2=0,20,IF(AND(B1022&gt;'graph (2)'!$E$22-'graph (2)'!$E$32,B1022&lt;'graph (2)'!$E$22+'graph (2)'!$E$32),0.25,0)))</f>
        <v>#REF!</v>
      </c>
    </row>
    <row r="1023" customFormat="false" ht="12.75" hidden="false" customHeight="false" outlineLevel="0" collapsed="false">
      <c r="B1023" s="735" t="e">
        <f aca="false">IF('graph (2)'!$E$2=0,"",B1022+'graph (2)'!$E$32)</f>
        <v>#REF!</v>
      </c>
      <c r="C1023" s="805" t="e">
        <f aca="false">IF('graph (2)'!$E$2=0,20,IF(SUM(K1023+L1023=0),NA(),0.25))</f>
        <v>#REF!</v>
      </c>
      <c r="D1023" s="321" t="e">
        <f aca="false">IF('graph (2)'!$E$2=0,20,IF(AND(B1023&lt;'graph (2)'!$E$10+'graph (2)'!$E$32,B1023&gt;'graph (2)'!$E$10-'graph (2)'!$E$32),0.25,NA()))</f>
        <v>#REF!</v>
      </c>
      <c r="K1023" s="806" t="e">
        <f aca="false">IF('graph (2)'!$E$20=0,0,IF('graph (2)'!$E$2=0,20,IF(AND(B1023&lt;'graph (2)'!$E$20+'graph (2)'!$E$32,B1023&gt;'graph (2)'!$E$20-'graph (2)'!$E$32),0.25,0)))</f>
        <v>#REF!</v>
      </c>
      <c r="L1023" s="806" t="e">
        <f aca="false">IF('graph (2)'!$E$22=0,0,IF('graph (2)'!$E$2=0,20,IF(AND(B1023&gt;'graph (2)'!$E$22-'graph (2)'!$E$32,B1023&lt;'graph (2)'!$E$22+'graph (2)'!$E$32),0.25,0)))</f>
        <v>#REF!</v>
      </c>
    </row>
    <row r="1024" customFormat="false" ht="12.75" hidden="false" customHeight="false" outlineLevel="0" collapsed="false">
      <c r="B1024" s="735" t="e">
        <f aca="false">IF('graph (2)'!$E$2=0,"",B1023+'graph (2)'!$E$32)</f>
        <v>#REF!</v>
      </c>
      <c r="C1024" s="805" t="e">
        <f aca="false">IF('graph (2)'!$E$2=0,20,IF(SUM(K1024+L1024=0),NA(),0.25))</f>
        <v>#REF!</v>
      </c>
      <c r="D1024" s="321" t="e">
        <f aca="false">IF('graph (2)'!$E$2=0,20,IF(AND(B1024&lt;'graph (2)'!$E$10+'graph (2)'!$E$32,B1024&gt;'graph (2)'!$E$10-'graph (2)'!$E$32),0.25,NA()))</f>
        <v>#REF!</v>
      </c>
      <c r="K1024" s="806" t="e">
        <f aca="false">IF('graph (2)'!$E$20=0,0,IF('graph (2)'!$E$2=0,20,IF(AND(B1024&lt;'graph (2)'!$E$20+'graph (2)'!$E$32,B1024&gt;'graph (2)'!$E$20-'graph (2)'!$E$32),0.25,0)))</f>
        <v>#REF!</v>
      </c>
      <c r="L1024" s="806" t="e">
        <f aca="false">IF('graph (2)'!$E$22=0,0,IF('graph (2)'!$E$2=0,20,IF(AND(B1024&gt;'graph (2)'!$E$22-'graph (2)'!$E$32,B1024&lt;'graph (2)'!$E$22+'graph (2)'!$E$32),0.25,0)))</f>
        <v>#REF!</v>
      </c>
    </row>
    <row r="1025" customFormat="false" ht="12.75" hidden="false" customHeight="false" outlineLevel="0" collapsed="false">
      <c r="B1025" s="735" t="e">
        <f aca="false">IF('graph (2)'!$E$2=0,"",B1024+'graph (2)'!$E$32)</f>
        <v>#REF!</v>
      </c>
      <c r="C1025" s="805" t="e">
        <f aca="false">IF('graph (2)'!$E$2=0,20,IF(SUM(K1025+L1025=0),NA(),0.25))</f>
        <v>#REF!</v>
      </c>
      <c r="D1025" s="321" t="e">
        <f aca="false">IF('graph (2)'!$E$2=0,20,IF(AND(B1025&lt;'graph (2)'!$E$10+'graph (2)'!$E$32,B1025&gt;'graph (2)'!$E$10-'graph (2)'!$E$32),0.25,NA()))</f>
        <v>#REF!</v>
      </c>
      <c r="K1025" s="806" t="e">
        <f aca="false">IF('graph (2)'!$E$20=0,0,IF('graph (2)'!$E$2=0,20,IF(AND(B1025&lt;'graph (2)'!$E$20+'graph (2)'!$E$32,B1025&gt;'graph (2)'!$E$20-'graph (2)'!$E$32),0.25,0)))</f>
        <v>#REF!</v>
      </c>
      <c r="L1025" s="806" t="e">
        <f aca="false">IF('graph (2)'!$E$22=0,0,IF('graph (2)'!$E$2=0,20,IF(AND(B1025&gt;'graph (2)'!$E$22-'graph (2)'!$E$32,B1025&lt;'graph (2)'!$E$22+'graph (2)'!$E$32),0.25,0)))</f>
        <v>#REF!</v>
      </c>
    </row>
    <row r="1026" customFormat="false" ht="12.75" hidden="false" customHeight="false" outlineLevel="0" collapsed="false">
      <c r="B1026" s="735" t="e">
        <f aca="false">IF('graph (2)'!$E$2=0,"",B1025+'graph (2)'!$E$32)</f>
        <v>#REF!</v>
      </c>
      <c r="C1026" s="805" t="e">
        <f aca="false">IF('graph (2)'!$E$2=0,20,IF(SUM(K1026+L1026=0),NA(),0.25))</f>
        <v>#REF!</v>
      </c>
      <c r="D1026" s="321" t="e">
        <f aca="false">IF('graph (2)'!$E$2=0,20,IF(AND(B1026&lt;'graph (2)'!$E$10+'graph (2)'!$E$32,B1026&gt;'graph (2)'!$E$10-'graph (2)'!$E$32),0.25,NA()))</f>
        <v>#REF!</v>
      </c>
      <c r="K1026" s="806" t="e">
        <f aca="false">IF('graph (2)'!$E$20=0,0,IF('graph (2)'!$E$2=0,20,IF(AND(B1026&lt;'graph (2)'!$E$20+'graph (2)'!$E$32,B1026&gt;'graph (2)'!$E$20-'graph (2)'!$E$32),0.25,0)))</f>
        <v>#REF!</v>
      </c>
      <c r="L1026" s="806" t="e">
        <f aca="false">IF('graph (2)'!$E$22=0,0,IF('graph (2)'!$E$2=0,20,IF(AND(B1026&gt;'graph (2)'!$E$22-'graph (2)'!$E$32,B1026&lt;'graph (2)'!$E$22+'graph (2)'!$E$32),0.25,0)))</f>
        <v>#REF!</v>
      </c>
    </row>
    <row r="1027" customFormat="false" ht="12.75" hidden="false" customHeight="false" outlineLevel="0" collapsed="false">
      <c r="B1027" s="735" t="e">
        <f aca="false">IF('graph (2)'!$E$2=0,"",B1026+'graph (2)'!$E$32)</f>
        <v>#REF!</v>
      </c>
      <c r="C1027" s="805" t="e">
        <f aca="false">IF('graph (2)'!$E$2=0,20,IF(SUM(K1027+L1027=0),NA(),0.25))</f>
        <v>#REF!</v>
      </c>
      <c r="D1027" s="321" t="e">
        <f aca="false">IF('graph (2)'!$E$2=0,20,IF(AND(B1027&lt;'graph (2)'!$E$10+'graph (2)'!$E$32,B1027&gt;'graph (2)'!$E$10-'graph (2)'!$E$32),0.25,NA()))</f>
        <v>#REF!</v>
      </c>
      <c r="K1027" s="806" t="e">
        <f aca="false">IF('graph (2)'!$E$20=0,0,IF('graph (2)'!$E$2=0,20,IF(AND(B1027&lt;'graph (2)'!$E$20+'graph (2)'!$E$32,B1027&gt;'graph (2)'!$E$20-'graph (2)'!$E$32),0.25,0)))</f>
        <v>#REF!</v>
      </c>
      <c r="L1027" s="806" t="e">
        <f aca="false">IF('graph (2)'!$E$22=0,0,IF('graph (2)'!$E$2=0,20,IF(AND(B1027&gt;'graph (2)'!$E$22-'graph (2)'!$E$32,B1027&lt;'graph (2)'!$E$22+'graph (2)'!$E$32),0.25,0)))</f>
        <v>#REF!</v>
      </c>
    </row>
    <row r="1028" customFormat="false" ht="12.75" hidden="false" customHeight="false" outlineLevel="0" collapsed="false">
      <c r="B1028" s="735" t="e">
        <f aca="false">IF('graph (2)'!$E$2=0,"",B1027+'graph (2)'!$E$32)</f>
        <v>#REF!</v>
      </c>
      <c r="C1028" s="805" t="e">
        <f aca="false">IF('graph (2)'!$E$2=0,20,IF(SUM(K1028+L1028=0),NA(),0.25))</f>
        <v>#REF!</v>
      </c>
      <c r="D1028" s="321" t="e">
        <f aca="false">IF('graph (2)'!$E$2=0,20,IF(AND(B1028&lt;'graph (2)'!$E$10+'graph (2)'!$E$32,B1028&gt;'graph (2)'!$E$10-'graph (2)'!$E$32),0.25,NA()))</f>
        <v>#REF!</v>
      </c>
      <c r="K1028" s="806" t="e">
        <f aca="false">IF('graph (2)'!$E$20=0,0,IF('graph (2)'!$E$2=0,20,IF(AND(B1028&lt;'graph (2)'!$E$20+'graph (2)'!$E$32,B1028&gt;'graph (2)'!$E$20-'graph (2)'!$E$32),0.25,0)))</f>
        <v>#REF!</v>
      </c>
      <c r="L1028" s="806" t="e">
        <f aca="false">IF('graph (2)'!$E$22=0,0,IF('graph (2)'!$E$2=0,20,IF(AND(B1028&gt;'graph (2)'!$E$22-'graph (2)'!$E$32,B1028&lt;'graph (2)'!$E$22+'graph (2)'!$E$32),0.25,0)))</f>
        <v>#REF!</v>
      </c>
    </row>
    <row r="1029" customFormat="false" ht="12.75" hidden="false" customHeight="false" outlineLevel="0" collapsed="false">
      <c r="B1029" s="735" t="e">
        <f aca="false">IF('graph (2)'!$E$2=0,"",B1028+'graph (2)'!$E$32)</f>
        <v>#REF!</v>
      </c>
      <c r="C1029" s="805" t="e">
        <f aca="false">IF('graph (2)'!$E$2=0,20,IF(SUM(K1029+L1029=0),NA(),0.25))</f>
        <v>#REF!</v>
      </c>
      <c r="D1029" s="321" t="e">
        <f aca="false">IF('graph (2)'!$E$2=0,20,IF(AND(B1029&lt;'graph (2)'!$E$10+'graph (2)'!$E$32,B1029&gt;'graph (2)'!$E$10-'graph (2)'!$E$32),0.25,NA()))</f>
        <v>#REF!</v>
      </c>
      <c r="K1029" s="806" t="e">
        <f aca="false">IF('graph (2)'!$E$20=0,0,IF('graph (2)'!$E$2=0,20,IF(AND(B1029&lt;'graph (2)'!$E$20+'graph (2)'!$E$32,B1029&gt;'graph (2)'!$E$20-'graph (2)'!$E$32),0.25,0)))</f>
        <v>#REF!</v>
      </c>
      <c r="L1029" s="806" t="e">
        <f aca="false">IF('graph (2)'!$E$22=0,0,IF('graph (2)'!$E$2=0,20,IF(AND(B1029&gt;'graph (2)'!$E$22-'graph (2)'!$E$32,B1029&lt;'graph (2)'!$E$22+'graph (2)'!$E$32),0.25,0)))</f>
        <v>#REF!</v>
      </c>
    </row>
    <row r="1030" customFormat="false" ht="12.75" hidden="false" customHeight="false" outlineLevel="0" collapsed="false">
      <c r="B1030" s="735" t="e">
        <f aca="false">IF('graph (2)'!$E$2=0,"",B1029+'graph (2)'!$E$32)</f>
        <v>#REF!</v>
      </c>
      <c r="C1030" s="805" t="e">
        <f aca="false">IF('graph (2)'!$E$2=0,20,IF(SUM(K1030+L1030=0),NA(),0.25))</f>
        <v>#REF!</v>
      </c>
      <c r="D1030" s="321" t="e">
        <f aca="false">IF('graph (2)'!$E$2=0,20,IF(AND(B1030&lt;'graph (2)'!$E$10+'graph (2)'!$E$32,B1030&gt;'graph (2)'!$E$10-'graph (2)'!$E$32),0.25,NA()))</f>
        <v>#REF!</v>
      </c>
      <c r="K1030" s="806" t="e">
        <f aca="false">IF('graph (2)'!$E$20=0,0,IF('graph (2)'!$E$2=0,20,IF(AND(B1030&lt;'graph (2)'!$E$20+'graph (2)'!$E$32,B1030&gt;'graph (2)'!$E$20-'graph (2)'!$E$32),0.25,0)))</f>
        <v>#REF!</v>
      </c>
      <c r="L1030" s="806" t="e">
        <f aca="false">IF('graph (2)'!$E$22=0,0,IF('graph (2)'!$E$2=0,20,IF(AND(B1030&gt;'graph (2)'!$E$22-'graph (2)'!$E$32,B1030&lt;'graph (2)'!$E$22+'graph (2)'!$E$32),0.25,0)))</f>
        <v>#REF!</v>
      </c>
    </row>
    <row r="1031" customFormat="false" ht="12.75" hidden="false" customHeight="false" outlineLevel="0" collapsed="false">
      <c r="B1031" s="735" t="e">
        <f aca="false">IF('graph (2)'!$E$2=0,"",B1030+'graph (2)'!$E$32)</f>
        <v>#REF!</v>
      </c>
      <c r="C1031" s="805" t="e">
        <f aca="false">IF('graph (2)'!$E$2=0,20,IF(SUM(K1031+L1031=0),NA(),0.25))</f>
        <v>#REF!</v>
      </c>
      <c r="D1031" s="321" t="e">
        <f aca="false">IF('graph (2)'!$E$2=0,20,IF(AND(B1031&lt;'graph (2)'!$E$10+'graph (2)'!$E$32,B1031&gt;'graph (2)'!$E$10-'graph (2)'!$E$32),0.25,NA()))</f>
        <v>#REF!</v>
      </c>
      <c r="K1031" s="806" t="e">
        <f aca="false">IF('graph (2)'!$E$20=0,0,IF('graph (2)'!$E$2=0,20,IF(AND(B1031&lt;'graph (2)'!$E$20+'graph (2)'!$E$32,B1031&gt;'graph (2)'!$E$20-'graph (2)'!$E$32),0.25,0)))</f>
        <v>#REF!</v>
      </c>
      <c r="L1031" s="806" t="e">
        <f aca="false">IF('graph (2)'!$E$22=0,0,IF('graph (2)'!$E$2=0,20,IF(AND(B1031&gt;'graph (2)'!$E$22-'graph (2)'!$E$32,B1031&lt;'graph (2)'!$E$22+'graph (2)'!$E$32),0.25,0)))</f>
        <v>#REF!</v>
      </c>
    </row>
    <row r="1032" customFormat="false" ht="12.75" hidden="false" customHeight="false" outlineLevel="0" collapsed="false">
      <c r="B1032" s="735" t="e">
        <f aca="false">IF('graph (2)'!$E$2=0,"",B1031+'graph (2)'!$E$32)</f>
        <v>#REF!</v>
      </c>
      <c r="C1032" s="805" t="e">
        <f aca="false">IF('graph (2)'!$E$2=0,20,IF(SUM(K1032+L1032=0),NA(),0.25))</f>
        <v>#REF!</v>
      </c>
      <c r="D1032" s="321" t="e">
        <f aca="false">IF('graph (2)'!$E$2=0,20,IF(AND(B1032&lt;'graph (2)'!$E$10+'graph (2)'!$E$32,B1032&gt;'graph (2)'!$E$10-'graph (2)'!$E$32),0.25,NA()))</f>
        <v>#REF!</v>
      </c>
      <c r="K1032" s="806" t="e">
        <f aca="false">IF('graph (2)'!$E$20=0,0,IF('graph (2)'!$E$2=0,20,IF(AND(B1032&lt;'graph (2)'!$E$20+'graph (2)'!$E$32,B1032&gt;'graph (2)'!$E$20-'graph (2)'!$E$32),0.25,0)))</f>
        <v>#REF!</v>
      </c>
      <c r="L1032" s="806" t="e">
        <f aca="false">IF('graph (2)'!$E$22=0,0,IF('graph (2)'!$E$2=0,20,IF(AND(B1032&gt;'graph (2)'!$E$22-'graph (2)'!$E$32,B1032&lt;'graph (2)'!$E$22+'graph (2)'!$E$32),0.25,0)))</f>
        <v>#REF!</v>
      </c>
    </row>
    <row r="1033" customFormat="false" ht="12.75" hidden="false" customHeight="false" outlineLevel="0" collapsed="false">
      <c r="B1033" s="735" t="e">
        <f aca="false">IF('graph (2)'!$E$2=0,"",B1032+'graph (2)'!$E$32)</f>
        <v>#REF!</v>
      </c>
      <c r="C1033" s="805" t="e">
        <f aca="false">IF('graph (2)'!$E$2=0,20,IF(SUM(K1033+L1033=0),NA(),0.25))</f>
        <v>#REF!</v>
      </c>
      <c r="D1033" s="321" t="e">
        <f aca="false">IF('graph (2)'!$E$2=0,20,IF(AND(B1033&lt;'graph (2)'!$E$10+'graph (2)'!$E$32,B1033&gt;'graph (2)'!$E$10-'graph (2)'!$E$32),0.25,NA()))</f>
        <v>#REF!</v>
      </c>
      <c r="K1033" s="806" t="e">
        <f aca="false">IF('graph (2)'!$E$20=0,0,IF('graph (2)'!$E$2=0,20,IF(AND(B1033&lt;'graph (2)'!$E$20+'graph (2)'!$E$32,B1033&gt;'graph (2)'!$E$20-'graph (2)'!$E$32),0.25,0)))</f>
        <v>#REF!</v>
      </c>
      <c r="L1033" s="806" t="e">
        <f aca="false">IF('graph (2)'!$E$22=0,0,IF('graph (2)'!$E$2=0,20,IF(AND(B1033&gt;'graph (2)'!$E$22-'graph (2)'!$E$32,B1033&lt;'graph (2)'!$E$22+'graph (2)'!$E$32),0.25,0)))</f>
        <v>#REF!</v>
      </c>
    </row>
    <row r="1034" customFormat="false" ht="12.75" hidden="false" customHeight="false" outlineLevel="0" collapsed="false">
      <c r="B1034" s="735" t="e">
        <f aca="false">IF('graph (2)'!$E$2=0,"",B1033+'graph (2)'!$E$32)</f>
        <v>#REF!</v>
      </c>
      <c r="C1034" s="805" t="e">
        <f aca="false">IF('graph (2)'!$E$2=0,20,IF(SUM(K1034+L1034=0),NA(),0.25))</f>
        <v>#REF!</v>
      </c>
      <c r="D1034" s="321" t="e">
        <f aca="false">IF('graph (2)'!$E$2=0,20,IF(AND(B1034&lt;'graph (2)'!$E$10+'graph (2)'!$E$32,B1034&gt;'graph (2)'!$E$10-'graph (2)'!$E$32),0.25,NA()))</f>
        <v>#REF!</v>
      </c>
      <c r="K1034" s="806" t="e">
        <f aca="false">IF('graph (2)'!$E$20=0,0,IF('graph (2)'!$E$2=0,20,IF(AND(B1034&lt;'graph (2)'!$E$20+'graph (2)'!$E$32,B1034&gt;'graph (2)'!$E$20-'graph (2)'!$E$32),0.25,0)))</f>
        <v>#REF!</v>
      </c>
      <c r="L1034" s="806" t="e">
        <f aca="false">IF('graph (2)'!$E$22=0,0,IF('graph (2)'!$E$2=0,20,IF(AND(B1034&gt;'graph (2)'!$E$22-'graph (2)'!$E$32,B1034&lt;'graph (2)'!$E$22+'graph (2)'!$E$32),0.25,0)))</f>
        <v>#REF!</v>
      </c>
    </row>
    <row r="1035" customFormat="false" ht="12.75" hidden="false" customHeight="false" outlineLevel="0" collapsed="false">
      <c r="B1035" s="735" t="e">
        <f aca="false">IF('graph (2)'!$E$2=0,"",B1034+'graph (2)'!$E$32)</f>
        <v>#REF!</v>
      </c>
      <c r="C1035" s="805" t="e">
        <f aca="false">IF('graph (2)'!$E$2=0,20,IF(SUM(K1035+L1035=0),NA(),0.25))</f>
        <v>#REF!</v>
      </c>
      <c r="D1035" s="321" t="e">
        <f aca="false">IF('graph (2)'!$E$2=0,20,IF(AND(B1035&lt;'graph (2)'!$E$10+'graph (2)'!$E$32,B1035&gt;'graph (2)'!$E$10-'graph (2)'!$E$32),0.25,NA()))</f>
        <v>#REF!</v>
      </c>
      <c r="K1035" s="806" t="e">
        <f aca="false">IF('graph (2)'!$E$20=0,0,IF('graph (2)'!$E$2=0,20,IF(AND(B1035&lt;'graph (2)'!$E$20+'graph (2)'!$E$32,B1035&gt;'graph (2)'!$E$20-'graph (2)'!$E$32),0.25,0)))</f>
        <v>#REF!</v>
      </c>
      <c r="L1035" s="806" t="e">
        <f aca="false">IF('graph (2)'!$E$22=0,0,IF('graph (2)'!$E$2=0,20,IF(AND(B1035&gt;'graph (2)'!$E$22-'graph (2)'!$E$32,B1035&lt;'graph (2)'!$E$22+'graph (2)'!$E$32),0.25,0)))</f>
        <v>#REF!</v>
      </c>
    </row>
    <row r="1036" customFormat="false" ht="12.75" hidden="false" customHeight="false" outlineLevel="0" collapsed="false">
      <c r="B1036" s="735" t="e">
        <f aca="false">IF('graph (2)'!$E$2=0,"",B1035+'graph (2)'!$E$32)</f>
        <v>#REF!</v>
      </c>
      <c r="C1036" s="805" t="e">
        <f aca="false">IF('graph (2)'!$E$2=0,20,IF(SUM(K1036+L1036=0),NA(),0.25))</f>
        <v>#REF!</v>
      </c>
      <c r="D1036" s="321" t="e">
        <f aca="false">IF('graph (2)'!$E$2=0,20,IF(AND(B1036&lt;'graph (2)'!$E$10+'graph (2)'!$E$32,B1036&gt;'graph (2)'!$E$10-'graph (2)'!$E$32),0.25,NA()))</f>
        <v>#REF!</v>
      </c>
      <c r="K1036" s="806" t="e">
        <f aca="false">IF('graph (2)'!$E$20=0,0,IF('graph (2)'!$E$2=0,20,IF(AND(B1036&lt;'graph (2)'!$E$20+'graph (2)'!$E$32,B1036&gt;'graph (2)'!$E$20-'graph (2)'!$E$32),0.25,0)))</f>
        <v>#REF!</v>
      </c>
      <c r="L1036" s="806" t="e">
        <f aca="false">IF('graph (2)'!$E$22=0,0,IF('graph (2)'!$E$2=0,20,IF(AND(B1036&gt;'graph (2)'!$E$22-'graph (2)'!$E$32,B1036&lt;'graph (2)'!$E$22+'graph (2)'!$E$32),0.25,0)))</f>
        <v>#REF!</v>
      </c>
    </row>
    <row r="1037" customFormat="false" ht="12.75" hidden="false" customHeight="false" outlineLevel="0" collapsed="false">
      <c r="B1037" s="735" t="e">
        <f aca="false">IF('graph (2)'!$E$2=0,"",B1036+'graph (2)'!$E$32)</f>
        <v>#REF!</v>
      </c>
      <c r="C1037" s="805" t="e">
        <f aca="false">IF('graph (2)'!$E$2=0,20,IF(SUM(K1037+L1037=0),NA(),0.25))</f>
        <v>#REF!</v>
      </c>
      <c r="D1037" s="321" t="e">
        <f aca="false">IF('graph (2)'!$E$2=0,20,IF(AND(B1037&lt;'graph (2)'!$E$10+'graph (2)'!$E$32,B1037&gt;'graph (2)'!$E$10-'graph (2)'!$E$32),0.25,NA()))</f>
        <v>#REF!</v>
      </c>
      <c r="K1037" s="806" t="e">
        <f aca="false">IF('graph (2)'!$E$20=0,0,IF('graph (2)'!$E$2=0,20,IF(AND(B1037&lt;'graph (2)'!$E$20+'graph (2)'!$E$32,B1037&gt;'graph (2)'!$E$20-'graph (2)'!$E$32),0.25,0)))</f>
        <v>#REF!</v>
      </c>
      <c r="L1037" s="806" t="e">
        <f aca="false">IF('graph (2)'!$E$22=0,0,IF('graph (2)'!$E$2=0,20,IF(AND(B1037&gt;'graph (2)'!$E$22-'graph (2)'!$E$32,B1037&lt;'graph (2)'!$E$22+'graph (2)'!$E$32),0.25,0)))</f>
        <v>#REF!</v>
      </c>
    </row>
    <row r="1038" customFormat="false" ht="12.75" hidden="false" customHeight="false" outlineLevel="0" collapsed="false">
      <c r="B1038" s="735" t="e">
        <f aca="false">IF('graph (2)'!$E$2=0,"",B1037+'graph (2)'!$E$32)</f>
        <v>#REF!</v>
      </c>
      <c r="C1038" s="805" t="e">
        <f aca="false">IF('graph (2)'!$E$2=0,20,IF(SUM(K1038+L1038=0),NA(),0.25))</f>
        <v>#REF!</v>
      </c>
      <c r="D1038" s="321" t="e">
        <f aca="false">IF('graph (2)'!$E$2=0,20,IF(AND(B1038&lt;'graph (2)'!$E$10+'graph (2)'!$E$32,B1038&gt;'graph (2)'!$E$10-'graph (2)'!$E$32),0.25,NA()))</f>
        <v>#REF!</v>
      </c>
      <c r="K1038" s="806" t="e">
        <f aca="false">IF('graph (2)'!$E$20=0,0,IF('graph (2)'!$E$2=0,20,IF(AND(B1038&lt;'graph (2)'!$E$20+'graph (2)'!$E$32,B1038&gt;'graph (2)'!$E$20-'graph (2)'!$E$32),0.25,0)))</f>
        <v>#REF!</v>
      </c>
      <c r="L1038" s="806" t="e">
        <f aca="false">IF('graph (2)'!$E$22=0,0,IF('graph (2)'!$E$2=0,20,IF(AND(B1038&gt;'graph (2)'!$E$22-'graph (2)'!$E$32,B1038&lt;'graph (2)'!$E$22+'graph (2)'!$E$32),0.25,0)))</f>
        <v>#REF!</v>
      </c>
    </row>
    <row r="1039" customFormat="false" ht="12.75" hidden="false" customHeight="false" outlineLevel="0" collapsed="false">
      <c r="B1039" s="735" t="e">
        <f aca="false">IF('graph (2)'!$E$2=0,"",B1038+'graph (2)'!$E$32)</f>
        <v>#REF!</v>
      </c>
      <c r="C1039" s="805" t="e">
        <f aca="false">IF('graph (2)'!$E$2=0,20,IF(SUM(K1039+L1039=0),NA(),0.25))</f>
        <v>#REF!</v>
      </c>
      <c r="D1039" s="321" t="e">
        <f aca="false">IF('graph (2)'!$E$2=0,20,IF(AND(B1039&lt;'graph (2)'!$E$10+'graph (2)'!$E$32,B1039&gt;'graph (2)'!$E$10-'graph (2)'!$E$32),0.25,NA()))</f>
        <v>#REF!</v>
      </c>
      <c r="K1039" s="806" t="e">
        <f aca="false">IF('graph (2)'!$E$20=0,0,IF('graph (2)'!$E$2=0,20,IF(AND(B1039&lt;'graph (2)'!$E$20+'graph (2)'!$E$32,B1039&gt;'graph (2)'!$E$20-'graph (2)'!$E$32),0.25,0)))</f>
        <v>#REF!</v>
      </c>
      <c r="L1039" s="806" t="e">
        <f aca="false">IF('graph (2)'!$E$22=0,0,IF('graph (2)'!$E$2=0,20,IF(AND(B1039&gt;'graph (2)'!$E$22-'graph (2)'!$E$32,B1039&lt;'graph (2)'!$E$22+'graph (2)'!$E$32),0.25,0)))</f>
        <v>#REF!</v>
      </c>
    </row>
    <row r="1040" customFormat="false" ht="12.75" hidden="false" customHeight="false" outlineLevel="0" collapsed="false">
      <c r="B1040" s="735" t="e">
        <f aca="false">IF('graph (2)'!$E$2=0,"",B1039+'graph (2)'!$E$32)</f>
        <v>#REF!</v>
      </c>
      <c r="C1040" s="805" t="e">
        <f aca="false">IF('graph (2)'!$E$2=0,20,IF(SUM(K1040+L1040=0),NA(),0.25))</f>
        <v>#REF!</v>
      </c>
      <c r="D1040" s="321" t="e">
        <f aca="false">IF('graph (2)'!$E$2=0,20,IF(AND(B1040&lt;'graph (2)'!$E$10+'graph (2)'!$E$32,B1040&gt;'graph (2)'!$E$10-'graph (2)'!$E$32),0.25,NA()))</f>
        <v>#REF!</v>
      </c>
      <c r="K1040" s="806" t="e">
        <f aca="false">IF('graph (2)'!$E$20=0,0,IF('graph (2)'!$E$2=0,20,IF(AND(B1040&lt;'graph (2)'!$E$20+'graph (2)'!$E$32,B1040&gt;'graph (2)'!$E$20-'graph (2)'!$E$32),0.25,0)))</f>
        <v>#REF!</v>
      </c>
      <c r="L1040" s="806" t="e">
        <f aca="false">IF('graph (2)'!$E$22=0,0,IF('graph (2)'!$E$2=0,20,IF(AND(B1040&gt;'graph (2)'!$E$22-'graph (2)'!$E$32,B1040&lt;'graph (2)'!$E$22+'graph (2)'!$E$32),0.25,0)))</f>
        <v>#REF!</v>
      </c>
    </row>
    <row r="1041" customFormat="false" ht="12.75" hidden="false" customHeight="false" outlineLevel="0" collapsed="false">
      <c r="B1041" s="735" t="e">
        <f aca="false">IF('graph (2)'!$E$2=0,"",B1040+'graph (2)'!$E$32)</f>
        <v>#REF!</v>
      </c>
      <c r="C1041" s="805" t="e">
        <f aca="false">IF('graph (2)'!$E$2=0,20,IF(SUM(K1041+L1041=0),NA(),0.25))</f>
        <v>#REF!</v>
      </c>
      <c r="D1041" s="321" t="e">
        <f aca="false">IF('graph (2)'!$E$2=0,20,IF(AND(B1041&lt;'graph (2)'!$E$10+'graph (2)'!$E$32,B1041&gt;'graph (2)'!$E$10-'graph (2)'!$E$32),0.25,NA()))</f>
        <v>#REF!</v>
      </c>
      <c r="K1041" s="806" t="e">
        <f aca="false">IF('graph (2)'!$E$20=0,0,IF('graph (2)'!$E$2=0,20,IF(AND(B1041&lt;'graph (2)'!$E$20+'graph (2)'!$E$32,B1041&gt;'graph (2)'!$E$20-'graph (2)'!$E$32),0.25,0)))</f>
        <v>#REF!</v>
      </c>
      <c r="L1041" s="806" t="e">
        <f aca="false">IF('graph (2)'!$E$22=0,0,IF('graph (2)'!$E$2=0,20,IF(AND(B1041&gt;'graph (2)'!$E$22-'graph (2)'!$E$32,B1041&lt;'graph (2)'!$E$22+'graph (2)'!$E$32),0.25,0)))</f>
        <v>#REF!</v>
      </c>
    </row>
    <row r="1042" customFormat="false" ht="12.75" hidden="false" customHeight="false" outlineLevel="0" collapsed="false">
      <c r="B1042" s="735" t="e">
        <f aca="false">IF('graph (2)'!$E$2=0,"",B1041+'graph (2)'!$E$32)</f>
        <v>#REF!</v>
      </c>
      <c r="C1042" s="805" t="e">
        <f aca="false">IF('graph (2)'!$E$2=0,20,IF(SUM(K1042+L1042=0),NA(),0.25))</f>
        <v>#REF!</v>
      </c>
      <c r="D1042" s="321" t="e">
        <f aca="false">IF('graph (2)'!$E$2=0,20,IF(AND(B1042&lt;'graph (2)'!$E$10+'graph (2)'!$E$32,B1042&gt;'graph (2)'!$E$10-'graph (2)'!$E$32),0.25,NA()))</f>
        <v>#REF!</v>
      </c>
      <c r="K1042" s="806" t="e">
        <f aca="false">IF('graph (2)'!$E$20=0,0,IF('graph (2)'!$E$2=0,20,IF(AND(B1042&lt;'graph (2)'!$E$20+'graph (2)'!$E$32,B1042&gt;'graph (2)'!$E$20-'graph (2)'!$E$32),0.25,0)))</f>
        <v>#REF!</v>
      </c>
      <c r="L1042" s="806" t="e">
        <f aca="false">IF('graph (2)'!$E$22=0,0,IF('graph (2)'!$E$2=0,20,IF(AND(B1042&gt;'graph (2)'!$E$22-'graph (2)'!$E$32,B1042&lt;'graph (2)'!$E$22+'graph (2)'!$E$32),0.25,0)))</f>
        <v>#REF!</v>
      </c>
    </row>
    <row r="1043" customFormat="false" ht="12.75" hidden="false" customHeight="false" outlineLevel="0" collapsed="false">
      <c r="B1043" s="735" t="e">
        <f aca="false">IF('graph (2)'!$E$2=0,"",B1042+'graph (2)'!$E$32)</f>
        <v>#REF!</v>
      </c>
      <c r="C1043" s="805" t="e">
        <f aca="false">IF('graph (2)'!$E$2=0,20,IF(SUM(K1043+L1043=0),NA(),0.25))</f>
        <v>#REF!</v>
      </c>
      <c r="D1043" s="321" t="e">
        <f aca="false">IF('graph (2)'!$E$2=0,20,IF(AND(B1043&lt;'graph (2)'!$E$10+'graph (2)'!$E$32,B1043&gt;'graph (2)'!$E$10-'graph (2)'!$E$32),0.25,NA()))</f>
        <v>#REF!</v>
      </c>
      <c r="K1043" s="806" t="e">
        <f aca="false">IF('graph (2)'!$E$20=0,0,IF('graph (2)'!$E$2=0,20,IF(AND(B1043&lt;'graph (2)'!$E$20+'graph (2)'!$E$32,B1043&gt;'graph (2)'!$E$20-'graph (2)'!$E$32),0.25,0)))</f>
        <v>#REF!</v>
      </c>
      <c r="L1043" s="806" t="e">
        <f aca="false">IF('graph (2)'!$E$22=0,0,IF('graph (2)'!$E$2=0,20,IF(AND(B1043&gt;'graph (2)'!$E$22-'graph (2)'!$E$32,B1043&lt;'graph (2)'!$E$22+'graph (2)'!$E$32),0.25,0)))</f>
        <v>#REF!</v>
      </c>
    </row>
    <row r="1044" customFormat="false" ht="12.75" hidden="false" customHeight="false" outlineLevel="0" collapsed="false">
      <c r="B1044" s="735" t="e">
        <f aca="false">IF('graph (2)'!$E$2=0,"",B1043+'graph (2)'!$E$32)</f>
        <v>#REF!</v>
      </c>
      <c r="C1044" s="805" t="e">
        <f aca="false">IF('graph (2)'!$E$2=0,20,IF(SUM(K1044+L1044=0),NA(),0.25))</f>
        <v>#REF!</v>
      </c>
      <c r="D1044" s="321" t="e">
        <f aca="false">IF('graph (2)'!$E$2=0,20,IF(AND(B1044&lt;'graph (2)'!$E$10+'graph (2)'!$E$32,B1044&gt;'graph (2)'!$E$10-'graph (2)'!$E$32),0.25,NA()))</f>
        <v>#REF!</v>
      </c>
      <c r="K1044" s="806" t="e">
        <f aca="false">IF('graph (2)'!$E$20=0,0,IF('graph (2)'!$E$2=0,20,IF(AND(B1044&lt;'graph (2)'!$E$20+'graph (2)'!$E$32,B1044&gt;'graph (2)'!$E$20-'graph (2)'!$E$32),0.25,0)))</f>
        <v>#REF!</v>
      </c>
      <c r="L1044" s="806" t="e">
        <f aca="false">IF('graph (2)'!$E$22=0,0,IF('graph (2)'!$E$2=0,20,IF(AND(B1044&gt;'graph (2)'!$E$22-'graph (2)'!$E$32,B1044&lt;'graph (2)'!$E$22+'graph (2)'!$E$32),0.25,0)))</f>
        <v>#REF!</v>
      </c>
    </row>
    <row r="1045" customFormat="false" ht="12.75" hidden="false" customHeight="false" outlineLevel="0" collapsed="false">
      <c r="B1045" s="735" t="e">
        <f aca="false">IF('graph (2)'!$E$2=0,"",B1044+'graph (2)'!$E$32)</f>
        <v>#REF!</v>
      </c>
      <c r="C1045" s="805" t="e">
        <f aca="false">IF('graph (2)'!$E$2=0,20,IF(SUM(K1045+L1045=0),NA(),0.25))</f>
        <v>#REF!</v>
      </c>
      <c r="D1045" s="321" t="e">
        <f aca="false">IF('graph (2)'!$E$2=0,20,IF(AND(B1045&lt;'graph (2)'!$E$10+'graph (2)'!$E$32,B1045&gt;'graph (2)'!$E$10-'graph (2)'!$E$32),0.25,NA()))</f>
        <v>#REF!</v>
      </c>
      <c r="K1045" s="806" t="e">
        <f aca="false">IF('graph (2)'!$E$20=0,0,IF('graph (2)'!$E$2=0,20,IF(AND(B1045&lt;'graph (2)'!$E$20+'graph (2)'!$E$32,B1045&gt;'graph (2)'!$E$20-'graph (2)'!$E$32),0.25,0)))</f>
        <v>#REF!</v>
      </c>
      <c r="L1045" s="806" t="e">
        <f aca="false">IF('graph (2)'!$E$22=0,0,IF('graph (2)'!$E$2=0,20,IF(AND(B1045&gt;'graph (2)'!$E$22-'graph (2)'!$E$32,B1045&lt;'graph (2)'!$E$22+'graph (2)'!$E$32),0.25,0)))</f>
        <v>#REF!</v>
      </c>
    </row>
    <row r="1046" customFormat="false" ht="12.75" hidden="false" customHeight="false" outlineLevel="0" collapsed="false">
      <c r="B1046" s="735" t="e">
        <f aca="false">IF('graph (2)'!$E$2=0,"",B1045+'graph (2)'!$E$32)</f>
        <v>#REF!</v>
      </c>
      <c r="C1046" s="805" t="e">
        <f aca="false">IF('graph (2)'!$E$2=0,20,IF(SUM(K1046+L1046=0),NA(),0.25))</f>
        <v>#REF!</v>
      </c>
      <c r="D1046" s="321" t="e">
        <f aca="false">IF('graph (2)'!$E$2=0,20,IF(AND(B1046&lt;'graph (2)'!$E$10+'graph (2)'!$E$32,B1046&gt;'graph (2)'!$E$10-'graph (2)'!$E$32),0.25,NA()))</f>
        <v>#REF!</v>
      </c>
      <c r="K1046" s="806" t="e">
        <f aca="false">IF('graph (2)'!$E$20=0,0,IF('graph (2)'!$E$2=0,20,IF(AND(B1046&lt;'graph (2)'!$E$20+'graph (2)'!$E$32,B1046&gt;'graph (2)'!$E$20-'graph (2)'!$E$32),0.25,0)))</f>
        <v>#REF!</v>
      </c>
      <c r="L1046" s="806" t="e">
        <f aca="false">IF('graph (2)'!$E$22=0,0,IF('graph (2)'!$E$2=0,20,IF(AND(B1046&gt;'graph (2)'!$E$22-'graph (2)'!$E$32,B1046&lt;'graph (2)'!$E$22+'graph (2)'!$E$32),0.25,0)))</f>
        <v>#REF!</v>
      </c>
    </row>
    <row r="1047" customFormat="false" ht="12.75" hidden="false" customHeight="false" outlineLevel="0" collapsed="false">
      <c r="B1047" s="735" t="e">
        <f aca="false">IF('graph (2)'!$E$2=0,"",B1046+'graph (2)'!$E$32)</f>
        <v>#REF!</v>
      </c>
      <c r="C1047" s="805" t="e">
        <f aca="false">IF('graph (2)'!$E$2=0,20,IF(SUM(K1047+L1047=0),NA(),0.25))</f>
        <v>#REF!</v>
      </c>
      <c r="D1047" s="321" t="e">
        <f aca="false">IF('graph (2)'!$E$2=0,20,IF(AND(B1047&lt;'graph (2)'!$E$10+'graph (2)'!$E$32,B1047&gt;'graph (2)'!$E$10-'graph (2)'!$E$32),0.25,NA()))</f>
        <v>#REF!</v>
      </c>
      <c r="K1047" s="806" t="e">
        <f aca="false">IF('graph (2)'!$E$20=0,0,IF('graph (2)'!$E$2=0,20,IF(AND(B1047&lt;'graph (2)'!$E$20+'graph (2)'!$E$32,B1047&gt;'graph (2)'!$E$20-'graph (2)'!$E$32),0.25,0)))</f>
        <v>#REF!</v>
      </c>
      <c r="L1047" s="806" t="e">
        <f aca="false">IF('graph (2)'!$E$22=0,0,IF('graph (2)'!$E$2=0,20,IF(AND(B1047&gt;'graph (2)'!$E$22-'graph (2)'!$E$32,B1047&lt;'graph (2)'!$E$22+'graph (2)'!$E$32),0.25,0)))</f>
        <v>#REF!</v>
      </c>
    </row>
    <row r="1048" customFormat="false" ht="12.75" hidden="false" customHeight="false" outlineLevel="0" collapsed="false">
      <c r="B1048" s="735" t="e">
        <f aca="false">IF('graph (2)'!$E$2=0,"",B1047+'graph (2)'!$E$32)</f>
        <v>#REF!</v>
      </c>
      <c r="C1048" s="805" t="e">
        <f aca="false">IF('graph (2)'!$E$2=0,20,IF(SUM(K1048+L1048=0),NA(),0.25))</f>
        <v>#REF!</v>
      </c>
      <c r="D1048" s="321" t="e">
        <f aca="false">IF('graph (2)'!$E$2=0,20,IF(AND(B1048&lt;'graph (2)'!$E$10+'graph (2)'!$E$32,B1048&gt;'graph (2)'!$E$10-'graph (2)'!$E$32),0.25,NA()))</f>
        <v>#REF!</v>
      </c>
      <c r="K1048" s="806" t="e">
        <f aca="false">IF('graph (2)'!$E$20=0,0,IF('graph (2)'!$E$2=0,20,IF(AND(B1048&lt;'graph (2)'!$E$20+'graph (2)'!$E$32,B1048&gt;'graph (2)'!$E$20-'graph (2)'!$E$32),0.25,0)))</f>
        <v>#REF!</v>
      </c>
      <c r="L1048" s="806" t="e">
        <f aca="false">IF('graph (2)'!$E$22=0,0,IF('graph (2)'!$E$2=0,20,IF(AND(B1048&gt;'graph (2)'!$E$22-'graph (2)'!$E$32,B1048&lt;'graph (2)'!$E$22+'graph (2)'!$E$32),0.25,0)))</f>
        <v>#REF!</v>
      </c>
    </row>
    <row r="1049" customFormat="false" ht="12.75" hidden="false" customHeight="false" outlineLevel="0" collapsed="false">
      <c r="B1049" s="735" t="e">
        <f aca="false">IF('graph (2)'!$E$2=0,"",B1048+'graph (2)'!$E$32)</f>
        <v>#REF!</v>
      </c>
      <c r="C1049" s="805" t="e">
        <f aca="false">IF('graph (2)'!$E$2=0,20,IF(SUM(K1049+L1049=0),NA(),0.25))</f>
        <v>#REF!</v>
      </c>
      <c r="D1049" s="321" t="e">
        <f aca="false">IF('graph (2)'!$E$2=0,20,IF(AND(B1049&lt;'graph (2)'!$E$10+'graph (2)'!$E$32,B1049&gt;'graph (2)'!$E$10-'graph (2)'!$E$32),0.25,NA()))</f>
        <v>#REF!</v>
      </c>
      <c r="K1049" s="806" t="e">
        <f aca="false">IF('graph (2)'!$E$20=0,0,IF('graph (2)'!$E$2=0,20,IF(AND(B1049&lt;'graph (2)'!$E$20+'graph (2)'!$E$32,B1049&gt;'graph (2)'!$E$20-'graph (2)'!$E$32),0.25,0)))</f>
        <v>#REF!</v>
      </c>
      <c r="L1049" s="806" t="e">
        <f aca="false">IF('graph (2)'!$E$22=0,0,IF('graph (2)'!$E$2=0,20,IF(AND(B1049&gt;'graph (2)'!$E$22-'graph (2)'!$E$32,B1049&lt;'graph (2)'!$E$22+'graph (2)'!$E$32),0.25,0)))</f>
        <v>#REF!</v>
      </c>
    </row>
    <row r="1050" customFormat="false" ht="12.75" hidden="false" customHeight="false" outlineLevel="0" collapsed="false">
      <c r="B1050" s="735" t="e">
        <f aca="false">IF('graph (2)'!$E$2=0,"",B1049+'graph (2)'!$E$32)</f>
        <v>#REF!</v>
      </c>
      <c r="C1050" s="805" t="e">
        <f aca="false">IF('graph (2)'!$E$2=0,20,IF(SUM(K1050+L1050=0),NA(),0.25))</f>
        <v>#REF!</v>
      </c>
      <c r="D1050" s="321" t="e">
        <f aca="false">IF('graph (2)'!$E$2=0,20,IF(AND(B1050&lt;'graph (2)'!$E$10+'graph (2)'!$E$32,B1050&gt;'graph (2)'!$E$10-'graph (2)'!$E$32),0.25,NA()))</f>
        <v>#REF!</v>
      </c>
      <c r="K1050" s="806" t="e">
        <f aca="false">IF('graph (2)'!$E$20=0,0,IF('graph (2)'!$E$2=0,20,IF(AND(B1050&lt;'graph (2)'!$E$20+'graph (2)'!$E$32,B1050&gt;'graph (2)'!$E$20-'graph (2)'!$E$32),0.25,0)))</f>
        <v>#REF!</v>
      </c>
      <c r="L1050" s="806" t="e">
        <f aca="false">IF('graph (2)'!$E$22=0,0,IF('graph (2)'!$E$2=0,20,IF(AND(B1050&gt;'graph (2)'!$E$22-'graph (2)'!$E$32,B1050&lt;'graph (2)'!$E$22+'graph (2)'!$E$32),0.25,0)))</f>
        <v>#REF!</v>
      </c>
    </row>
    <row r="1051" customFormat="false" ht="12.75" hidden="false" customHeight="false" outlineLevel="0" collapsed="false">
      <c r="B1051" s="735" t="e">
        <f aca="false">IF('graph (2)'!$E$2=0,"",B1050+'graph (2)'!$E$32)</f>
        <v>#REF!</v>
      </c>
      <c r="C1051" s="805" t="e">
        <f aca="false">IF('graph (2)'!$E$2=0,20,IF(SUM(K1051+L1051=0),NA(),0.25))</f>
        <v>#REF!</v>
      </c>
      <c r="D1051" s="321" t="e">
        <f aca="false">IF('graph (2)'!$E$2=0,20,IF(AND(B1051&lt;'graph (2)'!$E$10+'graph (2)'!$E$32,B1051&gt;'graph (2)'!$E$10-'graph (2)'!$E$32),0.25,NA()))</f>
        <v>#REF!</v>
      </c>
      <c r="K1051" s="806" t="e">
        <f aca="false">IF('graph (2)'!$E$20=0,0,IF('graph (2)'!$E$2=0,20,IF(AND(B1051&lt;'graph (2)'!$E$20+'graph (2)'!$E$32,B1051&gt;'graph (2)'!$E$20-'graph (2)'!$E$32),0.25,0)))</f>
        <v>#REF!</v>
      </c>
      <c r="L1051" s="806" t="e">
        <f aca="false">IF('graph (2)'!$E$22=0,0,IF('graph (2)'!$E$2=0,20,IF(AND(B1051&gt;'graph (2)'!$E$22-'graph (2)'!$E$32,B1051&lt;'graph (2)'!$E$22+'graph (2)'!$E$32),0.25,0)))</f>
        <v>#REF!</v>
      </c>
    </row>
    <row r="1052" customFormat="false" ht="12.75" hidden="false" customHeight="false" outlineLevel="0" collapsed="false">
      <c r="B1052" s="735" t="e">
        <f aca="false">IF('graph (2)'!$E$2=0,"",B1051+'graph (2)'!$E$32)</f>
        <v>#REF!</v>
      </c>
      <c r="C1052" s="805" t="e">
        <f aca="false">IF('graph (2)'!$E$2=0,20,IF(SUM(K1052+L1052=0),NA(),0.25))</f>
        <v>#REF!</v>
      </c>
      <c r="D1052" s="321" t="e">
        <f aca="false">IF('graph (2)'!$E$2=0,20,IF(AND(B1052&lt;'graph (2)'!$E$10+'graph (2)'!$E$32,B1052&gt;'graph (2)'!$E$10-'graph (2)'!$E$32),0.25,NA()))</f>
        <v>#REF!</v>
      </c>
      <c r="K1052" s="806" t="e">
        <f aca="false">IF('graph (2)'!$E$20=0,0,IF('graph (2)'!$E$2=0,20,IF(AND(B1052&lt;'graph (2)'!$E$20+'graph (2)'!$E$32,B1052&gt;'graph (2)'!$E$20-'graph (2)'!$E$32),0.25,0)))</f>
        <v>#REF!</v>
      </c>
      <c r="L1052" s="806" t="e">
        <f aca="false">IF('graph (2)'!$E$22=0,0,IF('graph (2)'!$E$2=0,20,IF(AND(B1052&gt;'graph (2)'!$E$22-'graph (2)'!$E$32,B1052&lt;'graph (2)'!$E$22+'graph (2)'!$E$32),0.25,0)))</f>
        <v>#REF!</v>
      </c>
    </row>
    <row r="1053" customFormat="false" ht="12.75" hidden="false" customHeight="false" outlineLevel="0" collapsed="false">
      <c r="B1053" s="735" t="e">
        <f aca="false">IF('graph (2)'!$E$2=0,"",B1052+'graph (2)'!$E$32)</f>
        <v>#REF!</v>
      </c>
      <c r="C1053" s="805" t="e">
        <f aca="false">IF('graph (2)'!$E$2=0,20,IF(SUM(K1053+L1053=0),NA(),0.25))</f>
        <v>#REF!</v>
      </c>
      <c r="D1053" s="321" t="e">
        <f aca="false">IF('graph (2)'!$E$2=0,20,IF(AND(B1053&lt;'graph (2)'!$E$10+'graph (2)'!$E$32,B1053&gt;'graph (2)'!$E$10-'graph (2)'!$E$32),0.25,NA()))</f>
        <v>#REF!</v>
      </c>
      <c r="K1053" s="806" t="e">
        <f aca="false">IF('graph (2)'!$E$20=0,0,IF('graph (2)'!$E$2=0,20,IF(AND(B1053&lt;'graph (2)'!$E$20+'graph (2)'!$E$32,B1053&gt;'graph (2)'!$E$20-'graph (2)'!$E$32),0.25,0)))</f>
        <v>#REF!</v>
      </c>
      <c r="L1053" s="806" t="e">
        <f aca="false">IF('graph (2)'!$E$22=0,0,IF('graph (2)'!$E$2=0,20,IF(AND(B1053&gt;'graph (2)'!$E$22-'graph (2)'!$E$32,B1053&lt;'graph (2)'!$E$22+'graph (2)'!$E$32),0.25,0)))</f>
        <v>#REF!</v>
      </c>
    </row>
    <row r="1054" customFormat="false" ht="12.75" hidden="false" customHeight="false" outlineLevel="0" collapsed="false">
      <c r="B1054" s="735" t="e">
        <f aca="false">IF('graph (2)'!$E$2=0,"",B1053+'graph (2)'!$E$32)</f>
        <v>#REF!</v>
      </c>
      <c r="C1054" s="805" t="e">
        <f aca="false">IF('graph (2)'!$E$2=0,20,IF(SUM(K1054+L1054=0),NA(),0.25))</f>
        <v>#REF!</v>
      </c>
      <c r="D1054" s="321" t="e">
        <f aca="false">IF('graph (2)'!$E$2=0,20,IF(AND(B1054&lt;'graph (2)'!$E$10+'graph (2)'!$E$32,B1054&gt;'graph (2)'!$E$10-'graph (2)'!$E$32),0.25,NA()))</f>
        <v>#REF!</v>
      </c>
      <c r="K1054" s="806" t="e">
        <f aca="false">IF('graph (2)'!$E$20=0,0,IF('graph (2)'!$E$2=0,20,IF(AND(B1054&lt;'graph (2)'!$E$20+'graph (2)'!$E$32,B1054&gt;'graph (2)'!$E$20-'graph (2)'!$E$32),0.25,0)))</f>
        <v>#REF!</v>
      </c>
      <c r="L1054" s="806" t="e">
        <f aca="false">IF('graph (2)'!$E$22=0,0,IF('graph (2)'!$E$2=0,20,IF(AND(B1054&gt;'graph (2)'!$E$22-'graph (2)'!$E$32,B1054&lt;'graph (2)'!$E$22+'graph (2)'!$E$32),0.25,0)))</f>
        <v>#REF!</v>
      </c>
    </row>
    <row r="1055" customFormat="false" ht="12.75" hidden="false" customHeight="false" outlineLevel="0" collapsed="false">
      <c r="B1055" s="735" t="e">
        <f aca="false">IF('graph (2)'!$E$2=0,"",B1054+'graph (2)'!$E$32)</f>
        <v>#REF!</v>
      </c>
      <c r="C1055" s="805" t="e">
        <f aca="false">IF('graph (2)'!$E$2=0,20,IF(SUM(K1055+L1055=0),NA(),0.25))</f>
        <v>#REF!</v>
      </c>
      <c r="D1055" s="321" t="e">
        <f aca="false">IF('graph (2)'!$E$2=0,20,IF(AND(B1055&lt;'graph (2)'!$E$10+'graph (2)'!$E$32,B1055&gt;'graph (2)'!$E$10-'graph (2)'!$E$32),0.25,NA()))</f>
        <v>#REF!</v>
      </c>
      <c r="K1055" s="806" t="e">
        <f aca="false">IF('graph (2)'!$E$20=0,0,IF('graph (2)'!$E$2=0,20,IF(AND(B1055&lt;'graph (2)'!$E$20+'graph (2)'!$E$32,B1055&gt;'graph (2)'!$E$20-'graph (2)'!$E$32),0.25,0)))</f>
        <v>#REF!</v>
      </c>
      <c r="L1055" s="806" t="e">
        <f aca="false">IF('graph (2)'!$E$22=0,0,IF('graph (2)'!$E$2=0,20,IF(AND(B1055&gt;'graph (2)'!$E$22-'graph (2)'!$E$32,B1055&lt;'graph (2)'!$E$22+'graph (2)'!$E$32),0.25,0)))</f>
        <v>#REF!</v>
      </c>
    </row>
    <row r="1056" customFormat="false" ht="12.75" hidden="false" customHeight="false" outlineLevel="0" collapsed="false">
      <c r="B1056" s="735" t="e">
        <f aca="false">IF('graph (2)'!$E$2=0,"",B1055+'graph (2)'!$E$32)</f>
        <v>#REF!</v>
      </c>
      <c r="C1056" s="805" t="e">
        <f aca="false">IF('graph (2)'!$E$2=0,20,IF(SUM(K1056+L1056=0),NA(),0.25))</f>
        <v>#REF!</v>
      </c>
      <c r="D1056" s="321" t="e">
        <f aca="false">IF('graph (2)'!$E$2=0,20,IF(AND(B1056&lt;'graph (2)'!$E$10+'graph (2)'!$E$32,B1056&gt;'graph (2)'!$E$10-'graph (2)'!$E$32),0.25,NA()))</f>
        <v>#REF!</v>
      </c>
      <c r="K1056" s="806" t="e">
        <f aca="false">IF('graph (2)'!$E$20=0,0,IF('graph (2)'!$E$2=0,20,IF(AND(B1056&lt;'graph (2)'!$E$20+'graph (2)'!$E$32,B1056&gt;'graph (2)'!$E$20-'graph (2)'!$E$32),0.25,0)))</f>
        <v>#REF!</v>
      </c>
      <c r="L1056" s="806" t="e">
        <f aca="false">IF('graph (2)'!$E$22=0,0,IF('graph (2)'!$E$2=0,20,IF(AND(B1056&gt;'graph (2)'!$E$22-'graph (2)'!$E$32,B1056&lt;'graph (2)'!$E$22+'graph (2)'!$E$32),0.25,0)))</f>
        <v>#REF!</v>
      </c>
    </row>
    <row r="1057" customFormat="false" ht="12.75" hidden="false" customHeight="false" outlineLevel="0" collapsed="false">
      <c r="B1057" s="735" t="e">
        <f aca="false">IF('graph (2)'!$E$2=0,"",B1056+'graph (2)'!$E$32)</f>
        <v>#REF!</v>
      </c>
      <c r="C1057" s="805" t="e">
        <f aca="false">IF('graph (2)'!$E$2=0,20,IF(SUM(K1057+L1057=0),NA(),0.25))</f>
        <v>#REF!</v>
      </c>
      <c r="D1057" s="321" t="e">
        <f aca="false">IF('graph (2)'!$E$2=0,20,IF(AND(B1057&lt;'graph (2)'!$E$10+'graph (2)'!$E$32,B1057&gt;'graph (2)'!$E$10-'graph (2)'!$E$32),0.25,NA()))</f>
        <v>#REF!</v>
      </c>
      <c r="K1057" s="806" t="e">
        <f aca="false">IF('graph (2)'!$E$20=0,0,IF('graph (2)'!$E$2=0,20,IF(AND(B1057&lt;'graph (2)'!$E$20+'graph (2)'!$E$32,B1057&gt;'graph (2)'!$E$20-'graph (2)'!$E$32),0.25,0)))</f>
        <v>#REF!</v>
      </c>
      <c r="L1057" s="806" t="e">
        <f aca="false">IF('graph (2)'!$E$22=0,0,IF('graph (2)'!$E$2=0,20,IF(AND(B1057&gt;'graph (2)'!$E$22-'graph (2)'!$E$32,B1057&lt;'graph (2)'!$E$22+'graph (2)'!$E$32),0.25,0)))</f>
        <v>#REF!</v>
      </c>
    </row>
    <row r="1058" customFormat="false" ht="12.75" hidden="false" customHeight="false" outlineLevel="0" collapsed="false">
      <c r="B1058" s="735" t="e">
        <f aca="false">IF('graph (2)'!$E$2=0,"",B1057+'graph (2)'!$E$32)</f>
        <v>#REF!</v>
      </c>
      <c r="C1058" s="805" t="e">
        <f aca="false">IF('graph (2)'!$E$2=0,20,IF(SUM(K1058+L1058=0),NA(),0.25))</f>
        <v>#REF!</v>
      </c>
      <c r="D1058" s="321" t="e">
        <f aca="false">IF('graph (2)'!$E$2=0,20,IF(AND(B1058&lt;'graph (2)'!$E$10+'graph (2)'!$E$32,B1058&gt;'graph (2)'!$E$10-'graph (2)'!$E$32),0.25,NA()))</f>
        <v>#REF!</v>
      </c>
      <c r="K1058" s="806" t="e">
        <f aca="false">IF('graph (2)'!$E$20=0,0,IF('graph (2)'!$E$2=0,20,IF(AND(B1058&lt;'graph (2)'!$E$20+'graph (2)'!$E$32,B1058&gt;'graph (2)'!$E$20-'graph (2)'!$E$32),0.25,0)))</f>
        <v>#REF!</v>
      </c>
      <c r="L1058" s="806" t="e">
        <f aca="false">IF('graph (2)'!$E$22=0,0,IF('graph (2)'!$E$2=0,20,IF(AND(B1058&gt;'graph (2)'!$E$22-'graph (2)'!$E$32,B1058&lt;'graph (2)'!$E$22+'graph (2)'!$E$32),0.25,0)))</f>
        <v>#REF!</v>
      </c>
    </row>
    <row r="1059" customFormat="false" ht="12.75" hidden="false" customHeight="false" outlineLevel="0" collapsed="false">
      <c r="B1059" s="735" t="e">
        <f aca="false">IF('graph (2)'!$E$2=0,"",B1058+'graph (2)'!$E$32)</f>
        <v>#REF!</v>
      </c>
      <c r="C1059" s="805" t="e">
        <f aca="false">IF('graph (2)'!$E$2=0,20,IF(SUM(K1059+L1059=0),NA(),0.25))</f>
        <v>#REF!</v>
      </c>
      <c r="D1059" s="321" t="e">
        <f aca="false">IF('graph (2)'!$E$2=0,20,IF(AND(B1059&lt;'graph (2)'!$E$10+'graph (2)'!$E$32,B1059&gt;'graph (2)'!$E$10-'graph (2)'!$E$32),0.25,NA()))</f>
        <v>#REF!</v>
      </c>
      <c r="K1059" s="806" t="e">
        <f aca="false">IF('graph (2)'!$E$20=0,0,IF('graph (2)'!$E$2=0,20,IF(AND(B1059&lt;'graph (2)'!$E$20+'graph (2)'!$E$32,B1059&gt;'graph (2)'!$E$20-'graph (2)'!$E$32),0.25,0)))</f>
        <v>#REF!</v>
      </c>
      <c r="L1059" s="806" t="e">
        <f aca="false">IF('graph (2)'!$E$22=0,0,IF('graph (2)'!$E$2=0,20,IF(AND(B1059&gt;'graph (2)'!$E$22-'graph (2)'!$E$32,B1059&lt;'graph (2)'!$E$22+'graph (2)'!$E$32),0.25,0)))</f>
        <v>#REF!</v>
      </c>
    </row>
    <row r="1060" customFormat="false" ht="12.75" hidden="false" customHeight="false" outlineLevel="0" collapsed="false">
      <c r="B1060" s="735" t="e">
        <f aca="false">IF('graph (2)'!$E$2=0,"",B1059+'graph (2)'!$E$32)</f>
        <v>#REF!</v>
      </c>
      <c r="C1060" s="805" t="e">
        <f aca="false">IF('graph (2)'!$E$2=0,20,IF(SUM(K1060+L1060=0),NA(),0.25))</f>
        <v>#REF!</v>
      </c>
      <c r="D1060" s="321" t="e">
        <f aca="false">IF('graph (2)'!$E$2=0,20,IF(AND(B1060&lt;'graph (2)'!$E$10+'graph (2)'!$E$32,B1060&gt;'graph (2)'!$E$10-'graph (2)'!$E$32),0.25,NA()))</f>
        <v>#REF!</v>
      </c>
      <c r="K1060" s="806" t="e">
        <f aca="false">IF('graph (2)'!$E$20=0,0,IF('graph (2)'!$E$2=0,20,IF(AND(B1060&lt;'graph (2)'!$E$20+'graph (2)'!$E$32,B1060&gt;'graph (2)'!$E$20-'graph (2)'!$E$32),0.25,0)))</f>
        <v>#REF!</v>
      </c>
      <c r="L1060" s="806" t="e">
        <f aca="false">IF('graph (2)'!$E$22=0,0,IF('graph (2)'!$E$2=0,20,IF(AND(B1060&gt;'graph (2)'!$E$22-'graph (2)'!$E$32,B1060&lt;'graph (2)'!$E$22+'graph (2)'!$E$32),0.25,0)))</f>
        <v>#REF!</v>
      </c>
    </row>
    <row r="1061" customFormat="false" ht="12.75" hidden="false" customHeight="false" outlineLevel="0" collapsed="false">
      <c r="B1061" s="735" t="e">
        <f aca="false">IF('graph (2)'!$E$2=0,"",B1060+'graph (2)'!$E$32)</f>
        <v>#REF!</v>
      </c>
      <c r="C1061" s="805" t="e">
        <f aca="false">IF('graph (2)'!$E$2=0,20,IF(SUM(K1061+L1061=0),NA(),0.25))</f>
        <v>#REF!</v>
      </c>
      <c r="D1061" s="321" t="e">
        <f aca="false">IF('graph (2)'!$E$2=0,20,IF(AND(B1061&lt;'graph (2)'!$E$10+'graph (2)'!$E$32,B1061&gt;'graph (2)'!$E$10-'graph (2)'!$E$32),0.25,NA()))</f>
        <v>#REF!</v>
      </c>
      <c r="K1061" s="806" t="e">
        <f aca="false">IF('graph (2)'!$E$20=0,0,IF('graph (2)'!$E$2=0,20,IF(AND(B1061&lt;'graph (2)'!$E$20+'graph (2)'!$E$32,B1061&gt;'graph (2)'!$E$20-'graph (2)'!$E$32),0.25,0)))</f>
        <v>#REF!</v>
      </c>
      <c r="L1061" s="806" t="e">
        <f aca="false">IF('graph (2)'!$E$22=0,0,IF('graph (2)'!$E$2=0,20,IF(AND(B1061&gt;'graph (2)'!$E$22-'graph (2)'!$E$32,B1061&lt;'graph (2)'!$E$22+'graph (2)'!$E$32),0.25,0)))</f>
        <v>#REF!</v>
      </c>
    </row>
    <row r="1062" customFormat="false" ht="12.75" hidden="false" customHeight="false" outlineLevel="0" collapsed="false">
      <c r="B1062" s="735" t="e">
        <f aca="false">IF('graph (2)'!$E$2=0,"",B1061+'graph (2)'!$E$32)</f>
        <v>#REF!</v>
      </c>
      <c r="C1062" s="805" t="e">
        <f aca="false">IF('graph (2)'!$E$2=0,20,IF(SUM(K1062+L1062=0),NA(),0.25))</f>
        <v>#REF!</v>
      </c>
      <c r="D1062" s="321" t="e">
        <f aca="false">IF('graph (2)'!$E$2=0,20,IF(AND(B1062&lt;'graph (2)'!$E$10+'graph (2)'!$E$32,B1062&gt;'graph (2)'!$E$10-'graph (2)'!$E$32),0.25,NA()))</f>
        <v>#REF!</v>
      </c>
      <c r="K1062" s="806" t="e">
        <f aca="false">IF('graph (2)'!$E$20=0,0,IF('graph (2)'!$E$2=0,20,IF(AND(B1062&lt;'graph (2)'!$E$20+'graph (2)'!$E$32,B1062&gt;'graph (2)'!$E$20-'graph (2)'!$E$32),0.25,0)))</f>
        <v>#REF!</v>
      </c>
      <c r="L1062" s="806" t="e">
        <f aca="false">IF('graph (2)'!$E$22=0,0,IF('graph (2)'!$E$2=0,20,IF(AND(B1062&gt;'graph (2)'!$E$22-'graph (2)'!$E$32,B1062&lt;'graph (2)'!$E$22+'graph (2)'!$E$32),0.25,0)))</f>
        <v>#REF!</v>
      </c>
    </row>
    <row r="1063" customFormat="false" ht="12.75" hidden="false" customHeight="false" outlineLevel="0" collapsed="false">
      <c r="B1063" s="735" t="e">
        <f aca="false">IF('graph (2)'!$E$2=0,"",B1062+'graph (2)'!$E$32)</f>
        <v>#REF!</v>
      </c>
      <c r="C1063" s="805" t="e">
        <f aca="false">IF('graph (2)'!$E$2=0,20,IF(SUM(K1063+L1063=0),NA(),0.25))</f>
        <v>#REF!</v>
      </c>
      <c r="D1063" s="321" t="e">
        <f aca="false">IF('graph (2)'!$E$2=0,20,IF(AND(B1063&lt;'graph (2)'!$E$10+'graph (2)'!$E$32,B1063&gt;'graph (2)'!$E$10-'graph (2)'!$E$32),0.25,NA()))</f>
        <v>#REF!</v>
      </c>
      <c r="K1063" s="806" t="e">
        <f aca="false">IF('graph (2)'!$E$20=0,0,IF('graph (2)'!$E$2=0,20,IF(AND(B1063&lt;'graph (2)'!$E$20+'graph (2)'!$E$32,B1063&gt;'graph (2)'!$E$20-'graph (2)'!$E$32),0.25,0)))</f>
        <v>#REF!</v>
      </c>
      <c r="L1063" s="806" t="e">
        <f aca="false">IF('graph (2)'!$E$22=0,0,IF('graph (2)'!$E$2=0,20,IF(AND(B1063&gt;'graph (2)'!$E$22-'graph (2)'!$E$32,B1063&lt;'graph (2)'!$E$22+'graph (2)'!$E$32),0.25,0)))</f>
        <v>#REF!</v>
      </c>
    </row>
    <row r="1064" customFormat="false" ht="12.75" hidden="false" customHeight="false" outlineLevel="0" collapsed="false">
      <c r="B1064" s="735" t="e">
        <f aca="false">IF('graph (2)'!$E$2=0,"",B1063+'graph (2)'!$E$32)</f>
        <v>#REF!</v>
      </c>
      <c r="C1064" s="805" t="e">
        <f aca="false">IF('graph (2)'!$E$2=0,20,IF(SUM(K1064+L1064=0),NA(),0.25))</f>
        <v>#REF!</v>
      </c>
      <c r="D1064" s="321" t="e">
        <f aca="false">IF('graph (2)'!$E$2=0,20,IF(AND(B1064&lt;'graph (2)'!$E$10+'graph (2)'!$E$32,B1064&gt;'graph (2)'!$E$10-'graph (2)'!$E$32),0.25,NA()))</f>
        <v>#REF!</v>
      </c>
      <c r="K1064" s="806" t="e">
        <f aca="false">IF('graph (2)'!$E$20=0,0,IF('graph (2)'!$E$2=0,20,IF(AND(B1064&lt;'graph (2)'!$E$20+'graph (2)'!$E$32,B1064&gt;'graph (2)'!$E$20-'graph (2)'!$E$32),0.25,0)))</f>
        <v>#REF!</v>
      </c>
      <c r="L1064" s="806" t="e">
        <f aca="false">IF('graph (2)'!$E$22=0,0,IF('graph (2)'!$E$2=0,20,IF(AND(B1064&gt;'graph (2)'!$E$22-'graph (2)'!$E$32,B1064&lt;'graph (2)'!$E$22+'graph (2)'!$E$32),0.25,0)))</f>
        <v>#REF!</v>
      </c>
    </row>
    <row r="1065" customFormat="false" ht="12.75" hidden="false" customHeight="false" outlineLevel="0" collapsed="false">
      <c r="B1065" s="735" t="e">
        <f aca="false">IF('graph (2)'!$E$2=0,"",B1064+'graph (2)'!$E$32)</f>
        <v>#REF!</v>
      </c>
      <c r="C1065" s="805" t="e">
        <f aca="false">IF('graph (2)'!$E$2=0,20,IF(SUM(K1065+L1065=0),NA(),0.25))</f>
        <v>#REF!</v>
      </c>
      <c r="D1065" s="321" t="e">
        <f aca="false">IF('graph (2)'!$E$2=0,20,IF(AND(B1065&lt;'graph (2)'!$E$10+'graph (2)'!$E$32,B1065&gt;'graph (2)'!$E$10-'graph (2)'!$E$32),0.25,NA()))</f>
        <v>#REF!</v>
      </c>
      <c r="K1065" s="806" t="e">
        <f aca="false">IF('graph (2)'!$E$20=0,0,IF('graph (2)'!$E$2=0,20,IF(AND(B1065&lt;'graph (2)'!$E$20+'graph (2)'!$E$32,B1065&gt;'graph (2)'!$E$20-'graph (2)'!$E$32),0.25,0)))</f>
        <v>#REF!</v>
      </c>
      <c r="L1065" s="806" t="e">
        <f aca="false">IF('graph (2)'!$E$22=0,0,IF('graph (2)'!$E$2=0,20,IF(AND(B1065&gt;'graph (2)'!$E$22-'graph (2)'!$E$32,B1065&lt;'graph (2)'!$E$22+'graph (2)'!$E$32),0.25,0)))</f>
        <v>#REF!</v>
      </c>
    </row>
    <row r="1066" customFormat="false" ht="12.75" hidden="false" customHeight="false" outlineLevel="0" collapsed="false">
      <c r="B1066" s="735" t="e">
        <f aca="false">IF('graph (2)'!$E$2=0,"",B1065+'graph (2)'!$E$32)</f>
        <v>#REF!</v>
      </c>
      <c r="C1066" s="805" t="e">
        <f aca="false">IF('graph (2)'!$E$2=0,20,IF(SUM(K1066+L1066=0),NA(),0.25))</f>
        <v>#REF!</v>
      </c>
      <c r="D1066" s="321" t="e">
        <f aca="false">IF('graph (2)'!$E$2=0,20,IF(AND(B1066&lt;'graph (2)'!$E$10+'graph (2)'!$E$32,B1066&gt;'graph (2)'!$E$10-'graph (2)'!$E$32),0.25,NA()))</f>
        <v>#REF!</v>
      </c>
      <c r="K1066" s="806" t="e">
        <f aca="false">IF('graph (2)'!$E$20=0,0,IF('graph (2)'!$E$2=0,20,IF(AND(B1066&lt;'graph (2)'!$E$20+'graph (2)'!$E$32,B1066&gt;'graph (2)'!$E$20-'graph (2)'!$E$32),0.25,0)))</f>
        <v>#REF!</v>
      </c>
      <c r="L1066" s="806" t="e">
        <f aca="false">IF('graph (2)'!$E$22=0,0,IF('graph (2)'!$E$2=0,20,IF(AND(B1066&gt;'graph (2)'!$E$22-'graph (2)'!$E$32,B1066&lt;'graph (2)'!$E$22+'graph (2)'!$E$32),0.25,0)))</f>
        <v>#REF!</v>
      </c>
    </row>
    <row r="1067" customFormat="false" ht="12.75" hidden="false" customHeight="false" outlineLevel="0" collapsed="false">
      <c r="B1067" s="735" t="e">
        <f aca="false">IF('graph (2)'!$E$2=0,"",B1066+'graph (2)'!$E$32)</f>
        <v>#REF!</v>
      </c>
      <c r="C1067" s="805" t="e">
        <f aca="false">IF('graph (2)'!$E$2=0,20,IF(SUM(K1067+L1067=0),NA(),0.25))</f>
        <v>#REF!</v>
      </c>
      <c r="D1067" s="321" t="e">
        <f aca="false">IF('graph (2)'!$E$2=0,20,IF(AND(B1067&lt;'graph (2)'!$E$10+'graph (2)'!$E$32,B1067&gt;'graph (2)'!$E$10-'graph (2)'!$E$32),0.25,NA()))</f>
        <v>#REF!</v>
      </c>
      <c r="K1067" s="806" t="e">
        <f aca="false">IF('graph (2)'!$E$20=0,0,IF('graph (2)'!$E$2=0,20,IF(AND(B1067&lt;'graph (2)'!$E$20+'graph (2)'!$E$32,B1067&gt;'graph (2)'!$E$20-'graph (2)'!$E$32),0.25,0)))</f>
        <v>#REF!</v>
      </c>
      <c r="L1067" s="806" t="e">
        <f aca="false">IF('graph (2)'!$E$22=0,0,IF('graph (2)'!$E$2=0,20,IF(AND(B1067&gt;'graph (2)'!$E$22-'graph (2)'!$E$32,B1067&lt;'graph (2)'!$E$22+'graph (2)'!$E$32),0.25,0)))</f>
        <v>#REF!</v>
      </c>
    </row>
    <row r="1068" customFormat="false" ht="12.75" hidden="false" customHeight="false" outlineLevel="0" collapsed="false">
      <c r="B1068" s="735" t="e">
        <f aca="false">IF('graph (2)'!$E$2=0,"",B1067+'graph (2)'!$E$32)</f>
        <v>#REF!</v>
      </c>
      <c r="C1068" s="805" t="e">
        <f aca="false">IF('graph (2)'!$E$2=0,20,IF(SUM(K1068+L1068=0),NA(),0.25))</f>
        <v>#REF!</v>
      </c>
      <c r="D1068" s="321" t="e">
        <f aca="false">IF('graph (2)'!$E$2=0,20,IF(AND(B1068&lt;'graph (2)'!$E$10+'graph (2)'!$E$32,B1068&gt;'graph (2)'!$E$10-'graph (2)'!$E$32),0.25,NA()))</f>
        <v>#REF!</v>
      </c>
      <c r="K1068" s="806" t="e">
        <f aca="false">IF('graph (2)'!$E$20=0,0,IF('graph (2)'!$E$2=0,20,IF(AND(B1068&lt;'graph (2)'!$E$20+'graph (2)'!$E$32,B1068&gt;'graph (2)'!$E$20-'graph (2)'!$E$32),0.25,0)))</f>
        <v>#REF!</v>
      </c>
      <c r="L1068" s="806" t="e">
        <f aca="false">IF('graph (2)'!$E$22=0,0,IF('graph (2)'!$E$2=0,20,IF(AND(B1068&gt;'graph (2)'!$E$22-'graph (2)'!$E$32,B1068&lt;'graph (2)'!$E$22+'graph (2)'!$E$32),0.25,0)))</f>
        <v>#REF!</v>
      </c>
    </row>
    <row r="1069" customFormat="false" ht="12.75" hidden="false" customHeight="false" outlineLevel="0" collapsed="false">
      <c r="B1069" s="735" t="e">
        <f aca="false">IF('graph (2)'!$E$2=0,"",B1068+'graph (2)'!$E$32)</f>
        <v>#REF!</v>
      </c>
      <c r="C1069" s="805" t="e">
        <f aca="false">IF('graph (2)'!$E$2=0,20,IF(SUM(K1069+L1069=0),NA(),0.25))</f>
        <v>#REF!</v>
      </c>
      <c r="D1069" s="321" t="e">
        <f aca="false">IF('graph (2)'!$E$2=0,20,IF(AND(B1069&lt;'graph (2)'!$E$10+'graph (2)'!$E$32,B1069&gt;'graph (2)'!$E$10-'graph (2)'!$E$32),0.25,NA()))</f>
        <v>#REF!</v>
      </c>
      <c r="K1069" s="806" t="e">
        <f aca="false">IF('graph (2)'!$E$20=0,0,IF('graph (2)'!$E$2=0,20,IF(AND(B1069&lt;'graph (2)'!$E$20+'graph (2)'!$E$32,B1069&gt;'graph (2)'!$E$20-'graph (2)'!$E$32),0.25,0)))</f>
        <v>#REF!</v>
      </c>
      <c r="L1069" s="806" t="e">
        <f aca="false">IF('graph (2)'!$E$22=0,0,IF('graph (2)'!$E$2=0,20,IF(AND(B1069&gt;'graph (2)'!$E$22-'graph (2)'!$E$32,B1069&lt;'graph (2)'!$E$22+'graph (2)'!$E$32),0.25,0)))</f>
        <v>#REF!</v>
      </c>
    </row>
    <row r="1070" customFormat="false" ht="12.75" hidden="false" customHeight="false" outlineLevel="0" collapsed="false">
      <c r="B1070" s="735" t="e">
        <f aca="false">IF('graph (2)'!$E$2=0,"",B1069+'graph (2)'!$E$32)</f>
        <v>#REF!</v>
      </c>
      <c r="C1070" s="805" t="e">
        <f aca="false">IF('graph (2)'!$E$2=0,20,IF(SUM(K1070+L1070=0),NA(),0.25))</f>
        <v>#REF!</v>
      </c>
      <c r="D1070" s="321" t="e">
        <f aca="false">IF('graph (2)'!$E$2=0,20,IF(AND(B1070&lt;'graph (2)'!$E$10+'graph (2)'!$E$32,B1070&gt;'graph (2)'!$E$10-'graph (2)'!$E$32),0.25,NA()))</f>
        <v>#REF!</v>
      </c>
      <c r="K1070" s="806" t="e">
        <f aca="false">IF('graph (2)'!$E$20=0,0,IF('graph (2)'!$E$2=0,20,IF(AND(B1070&lt;'graph (2)'!$E$20+'graph (2)'!$E$32,B1070&gt;'graph (2)'!$E$20-'graph (2)'!$E$32),0.25,0)))</f>
        <v>#REF!</v>
      </c>
      <c r="L1070" s="806" t="e">
        <f aca="false">IF('graph (2)'!$E$22=0,0,IF('graph (2)'!$E$2=0,20,IF(AND(B1070&gt;'graph (2)'!$E$22-'graph (2)'!$E$32,B1070&lt;'graph (2)'!$E$22+'graph (2)'!$E$32),0.25,0)))</f>
        <v>#REF!</v>
      </c>
    </row>
    <row r="1071" customFormat="false" ht="12.75" hidden="false" customHeight="false" outlineLevel="0" collapsed="false">
      <c r="B1071" s="735" t="e">
        <f aca="false">IF('graph (2)'!$E$2=0,"",B1070+'graph (2)'!$E$32)</f>
        <v>#REF!</v>
      </c>
      <c r="C1071" s="805" t="e">
        <f aca="false">IF('graph (2)'!$E$2=0,20,IF(SUM(K1071+L1071=0),NA(),0.25))</f>
        <v>#REF!</v>
      </c>
      <c r="D1071" s="321" t="e">
        <f aca="false">IF('graph (2)'!$E$2=0,20,IF(AND(B1071&lt;'graph (2)'!$E$10+'graph (2)'!$E$32,B1071&gt;'graph (2)'!$E$10-'graph (2)'!$E$32),0.25,NA()))</f>
        <v>#REF!</v>
      </c>
      <c r="K1071" s="806" t="e">
        <f aca="false">IF('graph (2)'!$E$20=0,0,IF('graph (2)'!$E$2=0,20,IF(AND(B1071&lt;'graph (2)'!$E$20+'graph (2)'!$E$32,B1071&gt;'graph (2)'!$E$20-'graph (2)'!$E$32),0.25,0)))</f>
        <v>#REF!</v>
      </c>
      <c r="L1071" s="806" t="e">
        <f aca="false">IF('graph (2)'!$E$22=0,0,IF('graph (2)'!$E$2=0,20,IF(AND(B1071&gt;'graph (2)'!$E$22-'graph (2)'!$E$32,B1071&lt;'graph (2)'!$E$22+'graph (2)'!$E$32),0.25,0)))</f>
        <v>#REF!</v>
      </c>
    </row>
    <row r="1072" customFormat="false" ht="12.75" hidden="false" customHeight="false" outlineLevel="0" collapsed="false">
      <c r="B1072" s="735" t="e">
        <f aca="false">IF('graph (2)'!$E$2=0,"",B1071+'graph (2)'!$E$32)</f>
        <v>#REF!</v>
      </c>
      <c r="C1072" s="805" t="e">
        <f aca="false">IF('graph (2)'!$E$2=0,20,IF(SUM(K1072+L1072=0),NA(),0.25))</f>
        <v>#REF!</v>
      </c>
      <c r="D1072" s="321" t="e">
        <f aca="false">IF('graph (2)'!$E$2=0,20,IF(AND(B1072&lt;'graph (2)'!$E$10+'graph (2)'!$E$32,B1072&gt;'graph (2)'!$E$10-'graph (2)'!$E$32),0.25,NA()))</f>
        <v>#REF!</v>
      </c>
      <c r="K1072" s="806" t="e">
        <f aca="false">IF('graph (2)'!$E$20=0,0,IF('graph (2)'!$E$2=0,20,IF(AND(B1072&lt;'graph (2)'!$E$20+'graph (2)'!$E$32,B1072&gt;'graph (2)'!$E$20-'graph (2)'!$E$32),0.25,0)))</f>
        <v>#REF!</v>
      </c>
      <c r="L1072" s="806" t="e">
        <f aca="false">IF('graph (2)'!$E$22=0,0,IF('graph (2)'!$E$2=0,20,IF(AND(B1072&gt;'graph (2)'!$E$22-'graph (2)'!$E$32,B1072&lt;'graph (2)'!$E$22+'graph (2)'!$E$32),0.25,0)))</f>
        <v>#REF!</v>
      </c>
    </row>
    <row r="1073" customFormat="false" ht="12.75" hidden="false" customHeight="false" outlineLevel="0" collapsed="false">
      <c r="B1073" s="735" t="e">
        <f aca="false">IF('graph (2)'!$E$2=0,"",B1072+'graph (2)'!$E$32)</f>
        <v>#REF!</v>
      </c>
      <c r="C1073" s="805" t="e">
        <f aca="false">IF('graph (2)'!$E$2=0,20,IF(SUM(K1073+L1073=0),NA(),0.25))</f>
        <v>#REF!</v>
      </c>
      <c r="D1073" s="321" t="e">
        <f aca="false">IF('graph (2)'!$E$2=0,20,IF(AND(B1073&lt;'graph (2)'!$E$10+'graph (2)'!$E$32,B1073&gt;'graph (2)'!$E$10-'graph (2)'!$E$32),0.25,NA()))</f>
        <v>#REF!</v>
      </c>
      <c r="K1073" s="806" t="e">
        <f aca="false">IF('graph (2)'!$E$20=0,0,IF('graph (2)'!$E$2=0,20,IF(AND(B1073&lt;'graph (2)'!$E$20+'graph (2)'!$E$32,B1073&gt;'graph (2)'!$E$20-'graph (2)'!$E$32),0.25,0)))</f>
        <v>#REF!</v>
      </c>
      <c r="L1073" s="806" t="e">
        <f aca="false">IF('graph (2)'!$E$22=0,0,IF('graph (2)'!$E$2=0,20,IF(AND(B1073&gt;'graph (2)'!$E$22-'graph (2)'!$E$32,B1073&lt;'graph (2)'!$E$22+'graph (2)'!$E$32),0.25,0)))</f>
        <v>#REF!</v>
      </c>
    </row>
    <row r="1074" customFormat="false" ht="12.75" hidden="false" customHeight="false" outlineLevel="0" collapsed="false">
      <c r="B1074" s="735" t="e">
        <f aca="false">IF('graph (2)'!$E$2=0,"",B1073+'graph (2)'!$E$32)</f>
        <v>#REF!</v>
      </c>
      <c r="C1074" s="805" t="e">
        <f aca="false">IF('graph (2)'!$E$2=0,20,IF(SUM(K1074+L1074=0),NA(),0.25))</f>
        <v>#REF!</v>
      </c>
      <c r="D1074" s="321" t="e">
        <f aca="false">IF('graph (2)'!$E$2=0,20,IF(AND(B1074&lt;'graph (2)'!$E$10+'graph (2)'!$E$32,B1074&gt;'graph (2)'!$E$10-'graph (2)'!$E$32),0.25,NA()))</f>
        <v>#REF!</v>
      </c>
      <c r="K1074" s="806" t="e">
        <f aca="false">IF('graph (2)'!$E$20=0,0,IF('graph (2)'!$E$2=0,20,IF(AND(B1074&lt;'graph (2)'!$E$20+'graph (2)'!$E$32,B1074&gt;'graph (2)'!$E$20-'graph (2)'!$E$32),0.25,0)))</f>
        <v>#REF!</v>
      </c>
      <c r="L1074" s="806" t="e">
        <f aca="false">IF('graph (2)'!$E$22=0,0,IF('graph (2)'!$E$2=0,20,IF(AND(B1074&gt;'graph (2)'!$E$22-'graph (2)'!$E$32,B1074&lt;'graph (2)'!$E$22+'graph (2)'!$E$32),0.25,0)))</f>
        <v>#REF!</v>
      </c>
    </row>
    <row r="1075" customFormat="false" ht="12.75" hidden="false" customHeight="false" outlineLevel="0" collapsed="false">
      <c r="B1075" s="735" t="e">
        <f aca="false">IF('graph (2)'!$E$2=0,"",B1074+'graph (2)'!$E$32)</f>
        <v>#REF!</v>
      </c>
      <c r="C1075" s="805" t="e">
        <f aca="false">IF('graph (2)'!$E$2=0,20,IF(SUM(K1075+L1075=0),NA(),0.25))</f>
        <v>#REF!</v>
      </c>
      <c r="D1075" s="321" t="e">
        <f aca="false">IF('graph (2)'!$E$2=0,20,IF(AND(B1075&lt;'graph (2)'!$E$10+'graph (2)'!$E$32,B1075&gt;'graph (2)'!$E$10-'graph (2)'!$E$32),0.25,NA()))</f>
        <v>#REF!</v>
      </c>
      <c r="K1075" s="806" t="e">
        <f aca="false">IF('graph (2)'!$E$20=0,0,IF('graph (2)'!$E$2=0,20,IF(AND(B1075&lt;'graph (2)'!$E$20+'graph (2)'!$E$32,B1075&gt;'graph (2)'!$E$20-'graph (2)'!$E$32),0.25,0)))</f>
        <v>#REF!</v>
      </c>
      <c r="L1075" s="806" t="e">
        <f aca="false">IF('graph (2)'!$E$22=0,0,IF('graph (2)'!$E$2=0,20,IF(AND(B1075&gt;'graph (2)'!$E$22-'graph (2)'!$E$32,B1075&lt;'graph (2)'!$E$22+'graph (2)'!$E$32),0.25,0)))</f>
        <v>#REF!</v>
      </c>
    </row>
    <row r="1076" customFormat="false" ht="12.75" hidden="false" customHeight="false" outlineLevel="0" collapsed="false">
      <c r="B1076" s="735" t="e">
        <f aca="false">IF('graph (2)'!$E$2=0,"",B1075+'graph (2)'!$E$32)</f>
        <v>#REF!</v>
      </c>
      <c r="C1076" s="805" t="e">
        <f aca="false">IF('graph (2)'!$E$2=0,20,IF(SUM(K1076+L1076=0),NA(),0.25))</f>
        <v>#REF!</v>
      </c>
      <c r="D1076" s="321" t="e">
        <f aca="false">IF('graph (2)'!$E$2=0,20,IF(AND(B1076&lt;'graph (2)'!$E$10+'graph (2)'!$E$32,B1076&gt;'graph (2)'!$E$10-'graph (2)'!$E$32),0.25,NA()))</f>
        <v>#REF!</v>
      </c>
      <c r="K1076" s="806" t="e">
        <f aca="false">IF('graph (2)'!$E$20=0,0,IF('graph (2)'!$E$2=0,20,IF(AND(B1076&lt;'graph (2)'!$E$20+'graph (2)'!$E$32,B1076&gt;'graph (2)'!$E$20-'graph (2)'!$E$32),0.25,0)))</f>
        <v>#REF!</v>
      </c>
      <c r="L1076" s="806" t="e">
        <f aca="false">IF('graph (2)'!$E$22=0,0,IF('graph (2)'!$E$2=0,20,IF(AND(B1076&gt;'graph (2)'!$E$22-'graph (2)'!$E$32,B1076&lt;'graph (2)'!$E$22+'graph (2)'!$E$32),0.25,0)))</f>
        <v>#REF!</v>
      </c>
    </row>
    <row r="1077" customFormat="false" ht="12.75" hidden="false" customHeight="false" outlineLevel="0" collapsed="false">
      <c r="B1077" s="735" t="e">
        <f aca="false">IF('graph (2)'!$E$2=0,"",B1076+'graph (2)'!$E$32)</f>
        <v>#REF!</v>
      </c>
      <c r="C1077" s="805" t="e">
        <f aca="false">IF('graph (2)'!$E$2=0,20,IF(SUM(K1077+L1077=0),NA(),0.25))</f>
        <v>#REF!</v>
      </c>
      <c r="D1077" s="321" t="e">
        <f aca="false">IF('graph (2)'!$E$2=0,20,IF(AND(B1077&lt;'graph (2)'!$E$10+'graph (2)'!$E$32,B1077&gt;'graph (2)'!$E$10-'graph (2)'!$E$32),0.25,NA()))</f>
        <v>#REF!</v>
      </c>
      <c r="K1077" s="806" t="e">
        <f aca="false">IF('graph (2)'!$E$20=0,0,IF('graph (2)'!$E$2=0,20,IF(AND(B1077&lt;'graph (2)'!$E$20+'graph (2)'!$E$32,B1077&gt;'graph (2)'!$E$20-'graph (2)'!$E$32),0.25,0)))</f>
        <v>#REF!</v>
      </c>
      <c r="L1077" s="806" t="e">
        <f aca="false">IF('graph (2)'!$E$22=0,0,IF('graph (2)'!$E$2=0,20,IF(AND(B1077&gt;'graph (2)'!$E$22-'graph (2)'!$E$32,B1077&lt;'graph (2)'!$E$22+'graph (2)'!$E$32),0.25,0)))</f>
        <v>#REF!</v>
      </c>
    </row>
    <row r="1078" customFormat="false" ht="12.75" hidden="false" customHeight="false" outlineLevel="0" collapsed="false">
      <c r="B1078" s="735" t="e">
        <f aca="false">IF('graph (2)'!$E$2=0,"",B1077+'graph (2)'!$E$32)</f>
        <v>#REF!</v>
      </c>
      <c r="C1078" s="805" t="e">
        <f aca="false">IF('graph (2)'!$E$2=0,20,IF(SUM(K1078+L1078=0),NA(),0.25))</f>
        <v>#REF!</v>
      </c>
      <c r="D1078" s="321" t="e">
        <f aca="false">IF('graph (2)'!$E$2=0,20,IF(AND(B1078&lt;'graph (2)'!$E$10+'graph (2)'!$E$32,B1078&gt;'graph (2)'!$E$10-'graph (2)'!$E$32),0.25,NA()))</f>
        <v>#REF!</v>
      </c>
      <c r="K1078" s="806" t="e">
        <f aca="false">IF('graph (2)'!$E$20=0,0,IF('graph (2)'!$E$2=0,20,IF(AND(B1078&lt;'graph (2)'!$E$20+'graph (2)'!$E$32,B1078&gt;'graph (2)'!$E$20-'graph (2)'!$E$32),0.25,0)))</f>
        <v>#REF!</v>
      </c>
      <c r="L1078" s="806" t="e">
        <f aca="false">IF('graph (2)'!$E$22=0,0,IF('graph (2)'!$E$2=0,20,IF(AND(B1078&gt;'graph (2)'!$E$22-'graph (2)'!$E$32,B1078&lt;'graph (2)'!$E$22+'graph (2)'!$E$32),0.25,0)))</f>
        <v>#REF!</v>
      </c>
    </row>
    <row r="1079" customFormat="false" ht="12.75" hidden="false" customHeight="false" outlineLevel="0" collapsed="false">
      <c r="B1079" s="735" t="e">
        <f aca="false">IF('graph (2)'!$E$2=0,"",B1078+'graph (2)'!$E$32)</f>
        <v>#REF!</v>
      </c>
      <c r="C1079" s="805" t="e">
        <f aca="false">IF('graph (2)'!$E$2=0,20,IF(SUM(K1079+L1079=0),NA(),0.25))</f>
        <v>#REF!</v>
      </c>
      <c r="D1079" s="321" t="e">
        <f aca="false">IF('graph (2)'!$E$2=0,20,IF(AND(B1079&lt;'graph (2)'!$E$10+'graph (2)'!$E$32,B1079&gt;'graph (2)'!$E$10-'graph (2)'!$E$32),0.25,NA()))</f>
        <v>#REF!</v>
      </c>
      <c r="K1079" s="806" t="e">
        <f aca="false">IF('graph (2)'!$E$20=0,0,IF('graph (2)'!$E$2=0,20,IF(AND(B1079&lt;'graph (2)'!$E$20+'graph (2)'!$E$32,B1079&gt;'graph (2)'!$E$20-'graph (2)'!$E$32),0.25,0)))</f>
        <v>#REF!</v>
      </c>
      <c r="L1079" s="806" t="e">
        <f aca="false">IF('graph (2)'!$E$22=0,0,IF('graph (2)'!$E$2=0,20,IF(AND(B1079&gt;'graph (2)'!$E$22-'graph (2)'!$E$32,B1079&lt;'graph (2)'!$E$22+'graph (2)'!$E$32),0.25,0)))</f>
        <v>#REF!</v>
      </c>
    </row>
    <row r="1080" customFormat="false" ht="12.75" hidden="false" customHeight="false" outlineLevel="0" collapsed="false">
      <c r="B1080" s="735" t="e">
        <f aca="false">IF('graph (2)'!$E$2=0,"",B1079+'graph (2)'!$E$32)</f>
        <v>#REF!</v>
      </c>
      <c r="C1080" s="805" t="e">
        <f aca="false">IF('graph (2)'!$E$2=0,20,IF(SUM(K1080+L1080=0),NA(),0.25))</f>
        <v>#REF!</v>
      </c>
      <c r="D1080" s="321" t="e">
        <f aca="false">IF('graph (2)'!$E$2=0,20,IF(AND(B1080&lt;'graph (2)'!$E$10+'graph (2)'!$E$32,B1080&gt;'graph (2)'!$E$10-'graph (2)'!$E$32),0.25,NA()))</f>
        <v>#REF!</v>
      </c>
      <c r="K1080" s="806" t="e">
        <f aca="false">IF('graph (2)'!$E$20=0,0,IF('graph (2)'!$E$2=0,20,IF(AND(B1080&lt;'graph (2)'!$E$20+'graph (2)'!$E$32,B1080&gt;'graph (2)'!$E$20-'graph (2)'!$E$32),0.25,0)))</f>
        <v>#REF!</v>
      </c>
      <c r="L1080" s="806" t="e">
        <f aca="false">IF('graph (2)'!$E$22=0,0,IF('graph (2)'!$E$2=0,20,IF(AND(B1080&gt;'graph (2)'!$E$22-'graph (2)'!$E$32,B1080&lt;'graph (2)'!$E$22+'graph (2)'!$E$32),0.25,0)))</f>
        <v>#REF!</v>
      </c>
    </row>
  </sheetData>
  <sheetProtection sheet="true" password="cf58" objects="true" scenarios="true"/>
  <mergeCells count="14">
    <mergeCell ref="B2:D2"/>
    <mergeCell ref="B3:D3"/>
    <mergeCell ref="B4:D4"/>
    <mergeCell ref="B5:D5"/>
    <mergeCell ref="B6:D6"/>
    <mergeCell ref="B7:D7"/>
    <mergeCell ref="B8:D8"/>
    <mergeCell ref="B10:D10"/>
    <mergeCell ref="B20:D20"/>
    <mergeCell ref="B22:D22"/>
    <mergeCell ref="B26:D26"/>
    <mergeCell ref="B28:D28"/>
    <mergeCell ref="B30:D30"/>
    <mergeCell ref="B32:D3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80"/>
  <sheetViews>
    <sheetView showFormulas="false" showGridLines="false" showRowColHeaders="true" showZeros="true" rightToLeft="false" tabSelected="false" showOutlineSymbols="true" defaultGridColor="true" view="pageBreakPreview" topLeftCell="A36" colorId="64" zoomScale="100" zoomScaleNormal="100" zoomScalePageLayoutView="100" workbookViewId="0">
      <selection pane="topLeft" activeCell="B2" activeCellId="0" sqref="B2"/>
    </sheetView>
  </sheetViews>
  <sheetFormatPr defaultColWidth="9.15625" defaultRowHeight="12.75" zeroHeight="false" outlineLevelRow="0" outlineLevelCol="0"/>
  <cols>
    <col collapsed="false" customWidth="true" hidden="false" outlineLevel="0" max="1" min="1" style="321" width="5.43"/>
    <col collapsed="false" customWidth="true" hidden="false" outlineLevel="0" max="2" min="2" style="735" width="8.14"/>
    <col collapsed="false" customWidth="true" hidden="false" outlineLevel="0" max="3" min="3" style="578" width="8"/>
    <col collapsed="false" customWidth="true" hidden="false" outlineLevel="0" max="4" min="4" style="578" width="6.71"/>
    <col collapsed="false" customWidth="true" hidden="false" outlineLevel="0" max="5" min="5" style="321" width="19.57"/>
    <col collapsed="false" customWidth="true" hidden="true" outlineLevel="0" max="6" min="6" style="321" width="6.71"/>
    <col collapsed="false" customWidth="false" hidden="false" outlineLevel="0" max="7" min="7" style="579" width="9.14"/>
    <col collapsed="false" customWidth="true" hidden="false" outlineLevel="0" max="8" min="8" style="321" width="17.58"/>
    <col collapsed="false" customWidth="true" hidden="false" outlineLevel="0" max="9" min="9" style="321" width="16.71"/>
    <col collapsed="false" customWidth="false" hidden="false" outlineLevel="0" max="1024" min="10" style="321" width="9.14"/>
  </cols>
  <sheetData>
    <row r="1" customFormat="false" ht="12.75" hidden="false" customHeight="false" outlineLevel="0" collapsed="false">
      <c r="A1" s="736"/>
      <c r="B1" s="737"/>
      <c r="C1" s="738"/>
      <c r="D1" s="738"/>
      <c r="E1" s="739"/>
      <c r="F1" s="739"/>
      <c r="G1" s="740"/>
    </row>
    <row r="2" customFormat="false" ht="12.75" hidden="false" customHeight="false" outlineLevel="0" collapsed="false">
      <c r="A2" s="741"/>
      <c r="B2" s="742" t="s">
        <v>562</v>
      </c>
      <c r="C2" s="742"/>
      <c r="D2" s="742"/>
      <c r="E2" s="743" t="e">
        <f aca="false">MAX(#REF!)</f>
        <v>#REF!</v>
      </c>
      <c r="F2" s="744"/>
      <c r="G2" s="745"/>
    </row>
    <row r="3" customFormat="false" ht="12.75" hidden="false" customHeight="false" outlineLevel="0" collapsed="false">
      <c r="A3" s="741"/>
      <c r="B3" s="742" t="s">
        <v>563</v>
      </c>
      <c r="C3" s="742"/>
      <c r="D3" s="742"/>
      <c r="E3" s="746" t="e">
        <f aca="false">IF(ROUNDDOWN(SQRT('graph (3)'!$E$2),0)&gt;25,25,ROUNDDOWN(SQRT('graph (3)'!$E$2),0))+1</f>
        <v>#REF!</v>
      </c>
      <c r="F3" s="744"/>
      <c r="G3" s="745"/>
    </row>
    <row r="4" customFormat="false" ht="12.75" hidden="false" customHeight="false" outlineLevel="0" collapsed="false">
      <c r="A4" s="741"/>
      <c r="B4" s="742" t="s">
        <v>564</v>
      </c>
      <c r="C4" s="742"/>
      <c r="D4" s="742"/>
      <c r="E4" s="747" t="e">
        <f aca="false">MIN(#REF!)</f>
        <v>#REF!</v>
      </c>
      <c r="F4" s="744"/>
      <c r="G4" s="745"/>
    </row>
    <row r="5" customFormat="false" ht="12.75" hidden="false" customHeight="false" outlineLevel="0" collapsed="false">
      <c r="A5" s="741"/>
      <c r="B5" s="742" t="s">
        <v>565</v>
      </c>
      <c r="C5" s="742"/>
      <c r="D5" s="742"/>
      <c r="E5" s="747" t="e">
        <f aca="false">MAX(#REF!)</f>
        <v>#REF!</v>
      </c>
      <c r="F5" s="744"/>
      <c r="G5" s="745"/>
    </row>
    <row r="6" customFormat="false" ht="12.75" hidden="false" customHeight="false" outlineLevel="0" collapsed="false">
      <c r="A6" s="741"/>
      <c r="B6" s="742" t="s">
        <v>566</v>
      </c>
      <c r="C6" s="742"/>
      <c r="D6" s="742"/>
      <c r="E6" s="747" t="e">
        <f aca="false">'graph (3)'!$E$5-'graph (3)'!$E$4</f>
        <v>#REF!</v>
      </c>
      <c r="F6" s="744"/>
      <c r="G6" s="745"/>
    </row>
    <row r="7" customFormat="false" ht="12.75" hidden="false" customHeight="false" outlineLevel="0" collapsed="false">
      <c r="A7" s="741"/>
      <c r="B7" s="742" t="s">
        <v>567</v>
      </c>
      <c r="C7" s="742"/>
      <c r="D7" s="742"/>
      <c r="E7" s="747" t="e">
        <f aca="false">'graph (3)'!$E$6/SQRT('graph (3)'!$E$2)</f>
        <v>#REF!</v>
      </c>
      <c r="F7" s="744"/>
      <c r="G7" s="745"/>
    </row>
    <row r="8" customFormat="false" ht="12.75" hidden="false" customHeight="false" outlineLevel="0" collapsed="false">
      <c r="A8" s="741"/>
      <c r="B8" s="748" t="s">
        <v>568</v>
      </c>
      <c r="C8" s="748"/>
      <c r="D8" s="748"/>
      <c r="E8" s="749" t="e">
        <f aca="false">STDEV(#REF!)</f>
        <v>#REF!</v>
      </c>
      <c r="F8" s="744"/>
      <c r="G8" s="745"/>
    </row>
    <row r="9" customFormat="false" ht="12.75" hidden="false" customHeight="false" outlineLevel="0" collapsed="false">
      <c r="A9" s="741"/>
      <c r="B9" s="750"/>
      <c r="C9" s="751"/>
      <c r="D9" s="751"/>
      <c r="E9" s="752"/>
      <c r="F9" s="744"/>
      <c r="G9" s="745"/>
    </row>
    <row r="10" customFormat="false" ht="12.75" hidden="false" customHeight="false" outlineLevel="0" collapsed="false">
      <c r="A10" s="741"/>
      <c r="B10" s="748" t="s">
        <v>569</v>
      </c>
      <c r="C10" s="748"/>
      <c r="D10" s="748"/>
      <c r="E10" s="749" t="e">
        <f aca="false">AVERAGE(#REF!)</f>
        <v>#REF!</v>
      </c>
      <c r="F10" s="744"/>
      <c r="G10" s="745"/>
    </row>
    <row r="11" customFormat="false" ht="12.75" hidden="false" customHeight="false" outlineLevel="0" collapsed="false">
      <c r="A11" s="741"/>
      <c r="B11" s="750"/>
      <c r="C11" s="751"/>
      <c r="D11" s="751"/>
      <c r="E11" s="753"/>
      <c r="F11" s="744"/>
      <c r="G11" s="745"/>
    </row>
    <row r="12" customFormat="false" ht="12.75" hidden="false" customHeight="false" outlineLevel="0" collapsed="false">
      <c r="A12" s="741"/>
      <c r="F12" s="744"/>
      <c r="G12" s="745"/>
    </row>
    <row r="13" customFormat="false" ht="12.75" hidden="false" customHeight="false" outlineLevel="0" collapsed="false">
      <c r="A13" s="741"/>
      <c r="B13" s="754"/>
      <c r="C13" s="751"/>
      <c r="D13" s="751"/>
      <c r="E13" s="744"/>
      <c r="F13" s="744"/>
      <c r="G13" s="745"/>
    </row>
    <row r="14" customFormat="false" ht="12.75" hidden="false" customHeight="false" outlineLevel="0" collapsed="false">
      <c r="A14" s="741"/>
      <c r="F14" s="744"/>
      <c r="G14" s="745"/>
    </row>
    <row r="15" customFormat="false" ht="12.75" hidden="false" customHeight="false" outlineLevel="0" collapsed="false">
      <c r="A15" s="741"/>
      <c r="B15" s="754"/>
      <c r="C15" s="751"/>
      <c r="D15" s="751"/>
      <c r="E15" s="755"/>
      <c r="F15" s="744"/>
      <c r="G15" s="745"/>
    </row>
    <row r="16" customFormat="false" ht="12.75" hidden="false" customHeight="false" outlineLevel="0" collapsed="false">
      <c r="A16" s="741"/>
      <c r="F16" s="744"/>
      <c r="G16" s="745"/>
    </row>
    <row r="17" customFormat="false" ht="12.75" hidden="false" customHeight="false" outlineLevel="0" collapsed="false">
      <c r="A17" s="756"/>
      <c r="B17" s="757"/>
      <c r="C17" s="758"/>
      <c r="D17" s="758"/>
      <c r="E17" s="759"/>
      <c r="F17" s="760"/>
      <c r="G17" s="761"/>
    </row>
    <row r="18" customFormat="false" ht="12.75" hidden="false" customHeight="false" outlineLevel="0" collapsed="false">
      <c r="B18" s="750"/>
      <c r="C18" s="762"/>
      <c r="D18" s="762"/>
      <c r="E18" s="763"/>
    </row>
    <row r="19" customFormat="false" ht="12.75" hidden="false" customHeight="false" outlineLevel="0" collapsed="false">
      <c r="A19" s="736"/>
      <c r="B19" s="737"/>
      <c r="C19" s="738"/>
      <c r="D19" s="738"/>
      <c r="E19" s="739"/>
      <c r="F19" s="739"/>
      <c r="G19" s="740"/>
    </row>
    <row r="20" customFormat="false" ht="12.75" hidden="false" customHeight="false" outlineLevel="0" collapsed="false">
      <c r="A20" s="741"/>
      <c r="B20" s="748" t="s">
        <v>570</v>
      </c>
      <c r="C20" s="748"/>
      <c r="D20" s="748"/>
      <c r="E20" s="749" t="e">
        <f aca="false">IF(#REF!="",0,#REF!-0.0000000000001)</f>
        <v>#REF!</v>
      </c>
      <c r="F20" s="744"/>
      <c r="G20" s="745"/>
    </row>
    <row r="21" customFormat="false" ht="12.75" hidden="false" customHeight="false" outlineLevel="0" collapsed="false">
      <c r="A21" s="741"/>
      <c r="B21" s="754"/>
      <c r="C21" s="751"/>
      <c r="D21" s="751"/>
      <c r="E21" s="744"/>
      <c r="F21" s="744"/>
      <c r="G21" s="745"/>
    </row>
    <row r="22" customFormat="false" ht="12.75" hidden="false" customHeight="false" outlineLevel="0" collapsed="false">
      <c r="A22" s="741"/>
      <c r="B22" s="748" t="s">
        <v>571</v>
      </c>
      <c r="C22" s="748"/>
      <c r="D22" s="748"/>
      <c r="E22" s="749" t="e">
        <f aca="false">IF(#REF!="",0,#REF!-0.0000000000001)</f>
        <v>#REF!</v>
      </c>
      <c r="F22" s="744"/>
      <c r="G22" s="745"/>
    </row>
    <row r="23" customFormat="false" ht="12.75" hidden="false" customHeight="false" outlineLevel="0" collapsed="false">
      <c r="A23" s="756"/>
      <c r="B23" s="757"/>
      <c r="C23" s="758"/>
      <c r="D23" s="758"/>
      <c r="E23" s="760"/>
      <c r="F23" s="760"/>
      <c r="G23" s="761"/>
    </row>
    <row r="24" customFormat="false" ht="12.75" hidden="false" customHeight="false" outlineLevel="0" collapsed="false">
      <c r="A24" s="744"/>
      <c r="B24" s="750"/>
      <c r="C24" s="762"/>
      <c r="D24" s="762"/>
      <c r="E24" s="744"/>
      <c r="F24" s="744"/>
      <c r="G24" s="755"/>
    </row>
    <row r="25" customFormat="false" ht="12.75" hidden="false" customHeight="false" outlineLevel="0" collapsed="false">
      <c r="A25" s="736"/>
      <c r="B25" s="737"/>
      <c r="C25" s="738"/>
      <c r="D25" s="738"/>
      <c r="E25" s="739"/>
      <c r="F25" s="739"/>
      <c r="G25" s="740"/>
    </row>
    <row r="26" customFormat="false" ht="12.75" hidden="false" customHeight="false" outlineLevel="0" collapsed="false">
      <c r="A26" s="741"/>
      <c r="B26" s="748" t="s">
        <v>572</v>
      </c>
      <c r="C26" s="748"/>
      <c r="D26" s="748"/>
      <c r="E26" s="764" t="e">
        <f aca="false">E53-(15*'graph (3)'!$E$7)</f>
        <v>#REF!</v>
      </c>
      <c r="F26" s="744"/>
      <c r="G26" s="745"/>
    </row>
    <row r="27" customFormat="false" ht="12.75" hidden="false" customHeight="false" outlineLevel="0" collapsed="false">
      <c r="A27" s="741"/>
      <c r="B27" s="754"/>
      <c r="C27" s="751"/>
      <c r="D27" s="751"/>
      <c r="E27" s="744"/>
      <c r="F27" s="744"/>
      <c r="G27" s="745"/>
    </row>
    <row r="28" customFormat="false" ht="12.75" hidden="false" customHeight="false" outlineLevel="0" collapsed="false">
      <c r="A28" s="741"/>
      <c r="B28" s="748" t="s">
        <v>573</v>
      </c>
      <c r="C28" s="748"/>
      <c r="D28" s="748"/>
      <c r="E28" s="764" t="e">
        <f aca="false">'graph (3)'!$E$4+(24*'graph (3)'!$E$7)</f>
        <v>#REF!</v>
      </c>
      <c r="F28" s="744"/>
      <c r="G28" s="745"/>
    </row>
    <row r="29" customFormat="false" ht="12.75" hidden="false" customHeight="false" outlineLevel="0" collapsed="false">
      <c r="A29" s="741"/>
      <c r="B29" s="750"/>
      <c r="C29" s="762"/>
      <c r="D29" s="762"/>
      <c r="E29" s="765"/>
      <c r="F29" s="744"/>
      <c r="G29" s="745"/>
    </row>
    <row r="30" customFormat="false" ht="12.75" hidden="false" customHeight="false" outlineLevel="0" collapsed="false">
      <c r="A30" s="741"/>
      <c r="B30" s="748" t="s">
        <v>574</v>
      </c>
      <c r="C30" s="748"/>
      <c r="D30" s="748"/>
      <c r="E30" s="764" t="e">
        <f aca="false">'graph (3)'!$E$28-'graph (3)'!$E$26</f>
        <v>#REF!</v>
      </c>
      <c r="F30" s="744"/>
      <c r="G30" s="745"/>
    </row>
    <row r="31" customFormat="false" ht="12.75" hidden="false" customHeight="false" outlineLevel="0" collapsed="false">
      <c r="A31" s="741"/>
      <c r="B31" s="750"/>
      <c r="C31" s="762"/>
      <c r="D31" s="762"/>
      <c r="E31" s="765"/>
      <c r="F31" s="744"/>
      <c r="G31" s="745"/>
    </row>
    <row r="32" customFormat="false" ht="12.75" hidden="false" customHeight="false" outlineLevel="0" collapsed="false">
      <c r="A32" s="741"/>
      <c r="B32" s="748" t="s">
        <v>575</v>
      </c>
      <c r="C32" s="748"/>
      <c r="D32" s="748"/>
      <c r="E32" s="766" t="e">
        <f aca="false">'graph (3)'!$E$30/999</f>
        <v>#REF!</v>
      </c>
      <c r="F32" s="744"/>
      <c r="G32" s="745"/>
    </row>
    <row r="33" customFormat="false" ht="12.75" hidden="false" customHeight="false" outlineLevel="0" collapsed="false">
      <c r="A33" s="756"/>
      <c r="B33" s="757"/>
      <c r="C33" s="758"/>
      <c r="D33" s="758"/>
      <c r="E33" s="767"/>
      <c r="F33" s="760"/>
      <c r="G33" s="761"/>
    </row>
    <row r="34" customFormat="false" ht="12.75" hidden="false" customHeight="false" outlineLevel="0" collapsed="false">
      <c r="B34" s="750"/>
      <c r="C34" s="762"/>
      <c r="D34" s="762"/>
      <c r="E34" s="765"/>
    </row>
    <row r="37" customFormat="false" ht="12.75" hidden="false" customHeight="false" outlineLevel="0" collapsed="false">
      <c r="A37" s="549"/>
      <c r="B37" s="768" t="s">
        <v>576</v>
      </c>
      <c r="C37" s="769" t="s">
        <v>577</v>
      </c>
      <c r="D37" s="769" t="s">
        <v>578</v>
      </c>
      <c r="E37" s="742" t="s">
        <v>579</v>
      </c>
      <c r="F37" s="770"/>
      <c r="G37" s="771" t="s">
        <v>580</v>
      </c>
    </row>
    <row r="38" customFormat="false" ht="12.75" hidden="false" customHeight="false" outlineLevel="0" collapsed="false">
      <c r="A38" s="549"/>
      <c r="B38" s="772" t="n">
        <v>-14</v>
      </c>
      <c r="C38" s="773"/>
      <c r="D38" s="773"/>
      <c r="E38" s="774" t="e">
        <f aca="false">IF('graph (3)'!$E$2=0,"",IF(B38="","",ROUND(E39-'graph (3)'!$E$7,#REF!)))</f>
        <v>#REF!</v>
      </c>
      <c r="F38" s="775"/>
      <c r="G38" s="776"/>
      <c r="H38" s="777" t="e">
        <f aca="false">IF(B38="","",NORMDIST(E38,'graph (3)'!$E$10,'graph (3)'!$E$8,1)*'graph (3)'!$E$2)</f>
        <v>#REF!</v>
      </c>
      <c r="I38" s="777" t="e">
        <f aca="false">IF(B38="","",H38)</f>
        <v>#REF!</v>
      </c>
    </row>
    <row r="39" customFormat="false" ht="12.75" hidden="false" customHeight="false" outlineLevel="0" collapsed="false">
      <c r="A39" s="549"/>
      <c r="B39" s="778" t="n">
        <v>-13</v>
      </c>
      <c r="C39" s="779"/>
      <c r="D39" s="779"/>
      <c r="E39" s="774" t="e">
        <f aca="false">IF('graph (3)'!$E$2=0,"",IF(B39="","",ROUND(E40-'graph (3)'!$E$7,#REF!)))</f>
        <v>#REF!</v>
      </c>
      <c r="F39" s="780"/>
      <c r="G39" s="781"/>
      <c r="H39" s="777" t="e">
        <f aca="false">IF(B39="","",NORMDIST(E39,'graph (3)'!$E$10,'graph (3)'!$E$8,1)*'graph (3)'!$E$2)</f>
        <v>#REF!</v>
      </c>
      <c r="I39" s="777" t="e">
        <f aca="false">IF(B39="","",H39)</f>
        <v>#REF!</v>
      </c>
    </row>
    <row r="40" customFormat="false" ht="12.75" hidden="false" customHeight="false" outlineLevel="0" collapsed="false">
      <c r="A40" s="549"/>
      <c r="B40" s="778" t="n">
        <v>-12</v>
      </c>
      <c r="C40" s="779"/>
      <c r="D40" s="779"/>
      <c r="E40" s="774" t="e">
        <f aca="false">IF('graph (3)'!$E$2=0,"",IF(B40="","",ROUND(E41-'graph (3)'!$E$7,#REF!)))</f>
        <v>#REF!</v>
      </c>
      <c r="F40" s="780"/>
      <c r="G40" s="781"/>
      <c r="H40" s="777" t="e">
        <f aca="false">IF(B40="","",NORMDIST(E40,'graph (3)'!$E$10,'graph (3)'!$E$8,1)*'graph (3)'!$E$2)</f>
        <v>#REF!</v>
      </c>
      <c r="I40" s="777" t="e">
        <f aca="false">IF(B40="","",H40)</f>
        <v>#REF!</v>
      </c>
    </row>
    <row r="41" customFormat="false" ht="12.75" hidden="false" customHeight="false" outlineLevel="0" collapsed="false">
      <c r="A41" s="549"/>
      <c r="B41" s="778" t="n">
        <v>-11</v>
      </c>
      <c r="C41" s="779"/>
      <c r="D41" s="779"/>
      <c r="E41" s="774" t="e">
        <f aca="false">IF('graph (3)'!$E$2=0,"",IF(B41="","",ROUND(E42-'graph (3)'!$E$7,#REF!)))</f>
        <v>#REF!</v>
      </c>
      <c r="F41" s="780"/>
      <c r="G41" s="781"/>
      <c r="H41" s="777" t="e">
        <f aca="false">IF(B41="","",NORMDIST(E41,'graph (3)'!$E$10,'graph (3)'!$E$8,1)*'graph (3)'!$E$2)</f>
        <v>#REF!</v>
      </c>
      <c r="I41" s="777" t="e">
        <f aca="false">IF(B41="","",H41)</f>
        <v>#REF!</v>
      </c>
    </row>
    <row r="42" customFormat="false" ht="12.75" hidden="false" customHeight="false" outlineLevel="0" collapsed="false">
      <c r="A42" s="549"/>
      <c r="B42" s="778" t="n">
        <v>-10</v>
      </c>
      <c r="C42" s="779"/>
      <c r="D42" s="779"/>
      <c r="E42" s="774" t="e">
        <f aca="false">IF('graph (3)'!$E$2=0,"",IF(B42="","",ROUND(E43-'graph (3)'!$E$7,#REF!)))</f>
        <v>#REF!</v>
      </c>
      <c r="F42" s="780"/>
      <c r="G42" s="781"/>
      <c r="H42" s="777" t="e">
        <f aca="false">IF(B42="","",NORMDIST(E42,'graph (3)'!$E$10,'graph (3)'!$E$8,1)*'graph (3)'!$E$2)</f>
        <v>#REF!</v>
      </c>
      <c r="I42" s="777" t="e">
        <f aca="false">IF(B42="","",H42)</f>
        <v>#REF!</v>
      </c>
    </row>
    <row r="43" customFormat="false" ht="12.75" hidden="false" customHeight="false" outlineLevel="0" collapsed="false">
      <c r="A43" s="549"/>
      <c r="B43" s="778" t="n">
        <v>-9</v>
      </c>
      <c r="C43" s="779"/>
      <c r="D43" s="779"/>
      <c r="E43" s="774" t="e">
        <f aca="false">IF('graph (3)'!$E$2=0,"",IF(B43="","",ROUND(E44-'graph (3)'!$E$7,#REF!)))</f>
        <v>#REF!</v>
      </c>
      <c r="F43" s="780"/>
      <c r="G43" s="781"/>
      <c r="H43" s="777" t="e">
        <f aca="false">IF(B43="","",NORMDIST(E43,'graph (3)'!$E$10,'graph (3)'!$E$8,1)*'graph (3)'!$E$2)</f>
        <v>#REF!</v>
      </c>
      <c r="I43" s="777" t="e">
        <f aca="false">IF(B43="","",H43)</f>
        <v>#REF!</v>
      </c>
    </row>
    <row r="44" customFormat="false" ht="12.75" hidden="false" customHeight="false" outlineLevel="0" collapsed="false">
      <c r="A44" s="549"/>
      <c r="B44" s="778" t="n">
        <v>-8</v>
      </c>
      <c r="C44" s="779"/>
      <c r="D44" s="779"/>
      <c r="E44" s="774" t="e">
        <f aca="false">IF('graph (3)'!$E$2=0,"",IF(B44="","",ROUND(E45-'graph (3)'!$E$7,#REF!)))</f>
        <v>#REF!</v>
      </c>
      <c r="F44" s="780"/>
      <c r="G44" s="781"/>
      <c r="H44" s="777" t="e">
        <f aca="false">IF(B44="","",NORMDIST(E44,'graph (3)'!$E$10,'graph (3)'!$E$8,1)*'graph (3)'!$E$2)</f>
        <v>#REF!</v>
      </c>
      <c r="I44" s="777" t="e">
        <f aca="false">IF(B44="","",H44)</f>
        <v>#REF!</v>
      </c>
    </row>
    <row r="45" customFormat="false" ht="12.75" hidden="false" customHeight="false" outlineLevel="0" collapsed="false">
      <c r="A45" s="549"/>
      <c r="B45" s="778" t="n">
        <v>-7</v>
      </c>
      <c r="C45" s="779"/>
      <c r="D45" s="779"/>
      <c r="E45" s="774" t="e">
        <f aca="false">IF('graph (3)'!$E$2=0,"",IF(B45="","",ROUND(E46-'graph (3)'!$E$7,#REF!)))</f>
        <v>#REF!</v>
      </c>
      <c r="F45" s="780"/>
      <c r="G45" s="782"/>
      <c r="H45" s="777" t="e">
        <f aca="false">IF(B45="","",NORMDIST(E45,'graph (3)'!$E$10,'graph (3)'!$E$8,1)*'graph (3)'!$E$2)</f>
        <v>#REF!</v>
      </c>
      <c r="I45" s="777" t="e">
        <f aca="false">IF(B45="","",H45)</f>
        <v>#REF!</v>
      </c>
    </row>
    <row r="46" customFormat="false" ht="12.75" hidden="false" customHeight="false" outlineLevel="0" collapsed="false">
      <c r="A46" s="549"/>
      <c r="B46" s="778" t="n">
        <v>-6</v>
      </c>
      <c r="C46" s="779"/>
      <c r="D46" s="779"/>
      <c r="E46" s="774" t="e">
        <f aca="false">IF('graph (3)'!$E$2=0,"",IF(B46="","",ROUND(E47-'graph (3)'!$E$7,#REF!)))</f>
        <v>#REF!</v>
      </c>
      <c r="F46" s="780"/>
      <c r="G46" s="781"/>
      <c r="H46" s="777" t="e">
        <f aca="false">IF(B46="","",NORMDIST(E46,'graph (3)'!$E$10,'graph (3)'!$E$8,1)*'graph (3)'!$E$2)</f>
        <v>#REF!</v>
      </c>
      <c r="I46" s="777" t="e">
        <f aca="false">IF(B46="","",H46)</f>
        <v>#REF!</v>
      </c>
    </row>
    <row r="47" customFormat="false" ht="12.75" hidden="false" customHeight="false" outlineLevel="0" collapsed="false">
      <c r="A47" s="549"/>
      <c r="B47" s="778" t="n">
        <v>-5</v>
      </c>
      <c r="C47" s="779"/>
      <c r="D47" s="779"/>
      <c r="E47" s="774" t="e">
        <f aca="false">IF('graph (3)'!$E$2=0,"",IF(B47="","",ROUND(E48-'graph (3)'!$E$7,#REF!)))</f>
        <v>#REF!</v>
      </c>
      <c r="F47" s="780"/>
      <c r="G47" s="781"/>
      <c r="H47" s="777" t="e">
        <f aca="false">IF(B47="","",NORMDIST(E47,'graph (3)'!$E$10,'graph (3)'!$E$8,1)*'graph (3)'!$E$2)</f>
        <v>#REF!</v>
      </c>
      <c r="I47" s="777" t="e">
        <f aca="false">IF(B47="","",H47)</f>
        <v>#REF!</v>
      </c>
    </row>
    <row r="48" customFormat="false" ht="12.75" hidden="false" customHeight="false" outlineLevel="0" collapsed="false">
      <c r="A48" s="549"/>
      <c r="B48" s="778" t="n">
        <v>-4</v>
      </c>
      <c r="C48" s="779"/>
      <c r="D48" s="779"/>
      <c r="E48" s="774" t="e">
        <f aca="false">IF('graph (3)'!$E$2=0,"",IF(B48="","",ROUND(E49-'graph (3)'!$E$7,#REF!)))</f>
        <v>#REF!</v>
      </c>
      <c r="F48" s="780"/>
      <c r="G48" s="781"/>
      <c r="H48" s="777" t="e">
        <f aca="false">IF(B48="","",NORMDIST(E48,'graph (3)'!$E$10,'graph (3)'!$E$8,1)*'graph (3)'!$E$2)</f>
        <v>#REF!</v>
      </c>
      <c r="I48" s="777" t="e">
        <f aca="false">IF(B48="","",H48)</f>
        <v>#REF!</v>
      </c>
    </row>
    <row r="49" customFormat="false" ht="12.75" hidden="false" customHeight="false" outlineLevel="0" collapsed="false">
      <c r="A49" s="549"/>
      <c r="B49" s="778" t="n">
        <v>-3</v>
      </c>
      <c r="C49" s="779"/>
      <c r="D49" s="779"/>
      <c r="E49" s="774" t="e">
        <f aca="false">IF('graph (3)'!$E$2=0,"",IF(B49="","",ROUND(E50-'graph (3)'!$E$7,#REF!)))</f>
        <v>#REF!</v>
      </c>
      <c r="F49" s="780"/>
      <c r="G49" s="781"/>
      <c r="H49" s="777" t="e">
        <f aca="false">IF(B49="","",NORMDIST(E49,'graph (3)'!$E$10,'graph (3)'!$E$8,1)*'graph (3)'!$E$2)</f>
        <v>#REF!</v>
      </c>
      <c r="I49" s="777" t="e">
        <f aca="false">IF(B49="","",H49)</f>
        <v>#REF!</v>
      </c>
    </row>
    <row r="50" customFormat="false" ht="12.75" hidden="false" customHeight="false" outlineLevel="0" collapsed="false">
      <c r="A50" s="549"/>
      <c r="B50" s="778" t="n">
        <v>-2</v>
      </c>
      <c r="C50" s="779"/>
      <c r="D50" s="779"/>
      <c r="E50" s="774" t="e">
        <f aca="false">IF('graph (3)'!$E$2=0,"",IF(B50="","",ROUND(E51-'graph (3)'!$E$7,#REF!)))</f>
        <v>#REF!</v>
      </c>
      <c r="F50" s="780"/>
      <c r="G50" s="781"/>
      <c r="H50" s="777" t="e">
        <f aca="false">IF(B50="","",NORMDIST(E50,'graph (3)'!$E$10,'graph (3)'!$E$8,1)*'graph (3)'!$E$2)</f>
        <v>#REF!</v>
      </c>
      <c r="I50" s="777" t="e">
        <f aca="false">IF(B50="","",H50)</f>
        <v>#REF!</v>
      </c>
    </row>
    <row r="51" customFormat="false" ht="12.75" hidden="false" customHeight="false" outlineLevel="0" collapsed="false">
      <c r="A51" s="549"/>
      <c r="B51" s="778" t="n">
        <v>-1</v>
      </c>
      <c r="C51" s="779"/>
      <c r="D51" s="779"/>
      <c r="E51" s="774" t="e">
        <f aca="false">IF('graph (3)'!$E$2=0,"",IF(B51="","",ROUND(E52-'graph (3)'!$E$7,#REF!)))</f>
        <v>#REF!</v>
      </c>
      <c r="F51" s="780"/>
      <c r="G51" s="781"/>
      <c r="H51" s="777" t="e">
        <f aca="false">IF(B51="","",NORMDIST(E51,'graph (3)'!$E$10,'graph (3)'!$E$8,1)*'graph (3)'!$E$2)</f>
        <v>#REF!</v>
      </c>
      <c r="I51" s="777" t="e">
        <f aca="false">IF(B51="","",H51)</f>
        <v>#REF!</v>
      </c>
    </row>
    <row r="52" customFormat="false" ht="12.75" hidden="false" customHeight="false" outlineLevel="0" collapsed="false">
      <c r="A52" s="549"/>
      <c r="B52" s="783" t="n">
        <v>0</v>
      </c>
      <c r="C52" s="784"/>
      <c r="D52" s="784"/>
      <c r="E52" s="785" t="e">
        <f aca="false">IF('graph (3)'!$E$2=0,"",IF(B52="","",ROUND('graph (3)'!$E$4-'graph (3)'!$E$7,#REF!)))</f>
        <v>#REF!</v>
      </c>
      <c r="F52" s="786"/>
      <c r="G52" s="787"/>
      <c r="H52" s="777" t="e">
        <f aca="false">IF(B52="","",NORMDIST(E52,'graph (3)'!$E$10,'graph (3)'!$E$8,1)*'graph (3)'!$E$2)</f>
        <v>#REF!</v>
      </c>
      <c r="I52" s="777" t="e">
        <f aca="false">IF(B52="","",H52)</f>
        <v>#REF!</v>
      </c>
    </row>
    <row r="53" customFormat="false" ht="12.75" hidden="false" customHeight="false" outlineLevel="0" collapsed="false">
      <c r="A53" s="788" t="n">
        <v>1</v>
      </c>
      <c r="B53" s="789" t="e">
        <f aca="false">IF(A53&lt;='graph (3)'!$E$3,A53,"")</f>
        <v>#REF!</v>
      </c>
      <c r="C53" s="790" t="e">
        <f aca="false">IF(B53="","",ROUND(E53-('graph (3)'!$E$7/2),#REF!+1))</f>
        <v>#REF!</v>
      </c>
      <c r="D53" s="790" t="e">
        <f aca="false">IF(C53="","",ROUND(E53+('graph (3)'!$E$7/2),#REF!+1))</f>
        <v>#REF!</v>
      </c>
      <c r="E53" s="769" t="e">
        <f aca="false">IF(B53="","",ROUND('graph (3)'!$E$4,#REF!))</f>
        <v>#REF!</v>
      </c>
      <c r="F53" s="791" t="e">
        <f aca="false">IF(B53="","",FREQUENCY(#REF!,D53))</f>
        <v>#REF!</v>
      </c>
      <c r="G53" s="792" t="e">
        <f aca="false">IF(B53="","",F53-F37)</f>
        <v>#REF!</v>
      </c>
      <c r="H53" s="777" t="e">
        <f aca="false">IF(B53="","",NORMDIST(E53,'graph (3)'!$E$10,'graph (3)'!$E$8,1)*'graph (3)'!$E$2)</f>
        <v>#REF!</v>
      </c>
      <c r="I53" s="777" t="e">
        <f aca="false">IF(B53="","",H53)</f>
        <v>#REF!</v>
      </c>
    </row>
    <row r="54" customFormat="false" ht="12.75" hidden="false" customHeight="false" outlineLevel="0" collapsed="false">
      <c r="A54" s="788" t="n">
        <v>2</v>
      </c>
      <c r="B54" s="793" t="e">
        <f aca="false">IF(A54&lt;='graph (3)'!$E$3,A54,"")</f>
        <v>#REF!</v>
      </c>
      <c r="C54" s="794" t="e">
        <f aca="false">IF(B54="","",ROUND(E54-('graph (3)'!$E$7/2),#REF!+1))</f>
        <v>#REF!</v>
      </c>
      <c r="D54" s="794" t="e">
        <f aca="false">IF(C54="","",ROUND(E54+('graph (3)'!$E$7/2),#REF!+1))</f>
        <v>#REF!</v>
      </c>
      <c r="E54" s="795" t="e">
        <f aca="false">IF(B54="","",ROUND(E53+'graph (3)'!$E$7,#REF!))</f>
        <v>#REF!</v>
      </c>
      <c r="F54" s="796" t="e">
        <f aca="false">IF(B54="","",FREQUENCY(#REF!,D54))</f>
        <v>#REF!</v>
      </c>
      <c r="G54" s="797" t="e">
        <f aca="false">IF(B54="","",F54-F53)</f>
        <v>#REF!</v>
      </c>
      <c r="H54" s="777" t="e">
        <f aca="false">IF(B54="","",NORMDIST(E54,'graph (3)'!$E$10,'graph (3)'!$E$8,1)*'graph (3)'!$E$2)</f>
        <v>#REF!</v>
      </c>
      <c r="I54" s="777" t="e">
        <f aca="false">IF(B54="","",H54-H53)</f>
        <v>#REF!</v>
      </c>
    </row>
    <row r="55" customFormat="false" ht="12.75" hidden="false" customHeight="false" outlineLevel="0" collapsed="false">
      <c r="A55" s="788" t="n">
        <v>3</v>
      </c>
      <c r="B55" s="793" t="e">
        <f aca="false">IF(A55&lt;='graph (3)'!$E$3,A55,"")</f>
        <v>#REF!</v>
      </c>
      <c r="C55" s="794" t="e">
        <f aca="false">IF(B55="","",ROUND(E55-('graph (3)'!$E$7/2),#REF!+1))</f>
        <v>#REF!</v>
      </c>
      <c r="D55" s="794" t="e">
        <f aca="false">IF(C55="","",ROUND(E55+('graph (3)'!$E$7/2),#REF!+1))</f>
        <v>#REF!</v>
      </c>
      <c r="E55" s="795" t="e">
        <f aca="false">IF(B55="","",ROUND(E54+'graph (3)'!$E$7,#REF!))</f>
        <v>#REF!</v>
      </c>
      <c r="F55" s="796" t="e">
        <f aca="false">IF(B55="","",FREQUENCY(#REF!,D55))</f>
        <v>#REF!</v>
      </c>
      <c r="G55" s="797" t="e">
        <f aca="false">IF(B55="","",F55-F54)</f>
        <v>#REF!</v>
      </c>
      <c r="H55" s="777" t="e">
        <f aca="false">IF(B55="","",NORMDIST(E55,'graph (3)'!$E$10,'graph (3)'!$E$8,1)*'graph (3)'!$E$2)</f>
        <v>#REF!</v>
      </c>
      <c r="I55" s="777" t="e">
        <f aca="false">IF(B55="","",H55-H54)</f>
        <v>#REF!</v>
      </c>
    </row>
    <row r="56" customFormat="false" ht="12.75" hidden="false" customHeight="false" outlineLevel="0" collapsed="false">
      <c r="A56" s="788" t="n">
        <v>4</v>
      </c>
      <c r="B56" s="793" t="e">
        <f aca="false">IF(A56&lt;='graph (3)'!$E$3,A56,"")</f>
        <v>#REF!</v>
      </c>
      <c r="C56" s="794" t="e">
        <f aca="false">IF(B56="","",ROUND(E56-('graph (3)'!$E$7/2),#REF!+1))</f>
        <v>#REF!</v>
      </c>
      <c r="D56" s="794" t="e">
        <f aca="false">IF(C56="","",ROUND(E56+('graph (3)'!$E$7/2),#REF!+1))</f>
        <v>#REF!</v>
      </c>
      <c r="E56" s="795" t="e">
        <f aca="false">IF(B56="","",ROUND(E55+'graph (3)'!$E$7,#REF!))</f>
        <v>#REF!</v>
      </c>
      <c r="F56" s="796" t="e">
        <f aca="false">IF(B56="","",FREQUENCY(#REF!,D56))</f>
        <v>#REF!</v>
      </c>
      <c r="G56" s="797" t="e">
        <f aca="false">IF(B56="","",F56-F55)</f>
        <v>#REF!</v>
      </c>
      <c r="H56" s="777" t="e">
        <f aca="false">IF(B56="","",NORMDIST(E56,'graph (3)'!$E$10,'graph (3)'!$E$8,1)*'graph (3)'!$E$2)</f>
        <v>#REF!</v>
      </c>
      <c r="I56" s="777" t="e">
        <f aca="false">IF(B56="","",H56-H55)</f>
        <v>#REF!</v>
      </c>
    </row>
    <row r="57" customFormat="false" ht="12.75" hidden="false" customHeight="false" outlineLevel="0" collapsed="false">
      <c r="A57" s="788" t="n">
        <v>5</v>
      </c>
      <c r="B57" s="793" t="e">
        <f aca="false">IF(A57&lt;='graph (3)'!$E$3,A57,"")</f>
        <v>#REF!</v>
      </c>
      <c r="C57" s="794" t="e">
        <f aca="false">IF(B57="","",ROUND(E57-('graph (3)'!$E$7/2),#REF!+1))</f>
        <v>#REF!</v>
      </c>
      <c r="D57" s="794" t="e">
        <f aca="false">IF(C57="","",ROUND(E57+('graph (3)'!$E$7/2),#REF!+1))</f>
        <v>#REF!</v>
      </c>
      <c r="E57" s="795" t="e">
        <f aca="false">IF(B57="","",ROUND(E56+'graph (3)'!$E$7,#REF!))</f>
        <v>#REF!</v>
      </c>
      <c r="F57" s="796" t="e">
        <f aca="false">IF(B57="","",FREQUENCY(#REF!,D57))</f>
        <v>#REF!</v>
      </c>
      <c r="G57" s="797" t="e">
        <f aca="false">IF(B57="","",F57-F56)</f>
        <v>#REF!</v>
      </c>
      <c r="H57" s="777" t="e">
        <f aca="false">IF(B57="","",NORMDIST(E57,'graph (3)'!$E$10,'graph (3)'!$E$8,1)*'graph (3)'!$E$2)</f>
        <v>#REF!</v>
      </c>
      <c r="I57" s="777" t="e">
        <f aca="false">IF(B57="","",H57-H56)</f>
        <v>#REF!</v>
      </c>
    </row>
    <row r="58" customFormat="false" ht="12.75" hidden="false" customHeight="false" outlineLevel="0" collapsed="false">
      <c r="A58" s="788" t="n">
        <v>6</v>
      </c>
      <c r="B58" s="793" t="e">
        <f aca="false">IF(A58&lt;='graph (3)'!$E$3,A58,"")</f>
        <v>#REF!</v>
      </c>
      <c r="C58" s="794" t="e">
        <f aca="false">IF(B58="","",ROUND(E58-('graph (3)'!$E$7/2),#REF!+1))</f>
        <v>#REF!</v>
      </c>
      <c r="D58" s="794" t="e">
        <f aca="false">IF(C58="","",ROUND(E58+('graph (3)'!$E$7/2),#REF!+1))</f>
        <v>#REF!</v>
      </c>
      <c r="E58" s="795" t="e">
        <f aca="false">IF(B58="","",ROUND(E57+'graph (3)'!$E$7,#REF!))</f>
        <v>#REF!</v>
      </c>
      <c r="F58" s="796" t="e">
        <f aca="false">IF(B58="","",FREQUENCY(#REF!,D58))</f>
        <v>#REF!</v>
      </c>
      <c r="G58" s="797" t="e">
        <f aca="false">IF(B58="","",F58-F57)</f>
        <v>#REF!</v>
      </c>
      <c r="H58" s="321" t="e">
        <f aca="false">IF(B58="","",NORMDIST(E58,'graph (3)'!$E$10,'graph (3)'!$E$8,1)*'graph (3)'!$E$2)</f>
        <v>#REF!</v>
      </c>
      <c r="I58" s="321" t="e">
        <f aca="false">IF(B58="","",H58-H57)</f>
        <v>#REF!</v>
      </c>
    </row>
    <row r="59" customFormat="false" ht="12.75" hidden="false" customHeight="false" outlineLevel="0" collapsed="false">
      <c r="A59" s="788" t="n">
        <v>7</v>
      </c>
      <c r="B59" s="793" t="e">
        <f aca="false">IF(A59&lt;='graph (3)'!$E$3,A59,"")</f>
        <v>#REF!</v>
      </c>
      <c r="C59" s="794" t="e">
        <f aca="false">IF(B59="","",ROUND(E59-('graph (3)'!$E$7/2),#REF!+1))</f>
        <v>#REF!</v>
      </c>
      <c r="D59" s="794" t="e">
        <f aca="false">IF(C59="","",ROUND(E59+('graph (3)'!$E$7/2),#REF!+1))</f>
        <v>#REF!</v>
      </c>
      <c r="E59" s="795" t="e">
        <f aca="false">IF(B59="","",ROUND(E58+'graph (3)'!$E$7,#REF!))</f>
        <v>#REF!</v>
      </c>
      <c r="F59" s="796" t="e">
        <f aca="false">IF(B59="","",FREQUENCY(#REF!,D59))</f>
        <v>#REF!</v>
      </c>
      <c r="G59" s="797" t="e">
        <f aca="false">IF(B59="","",F59-F58)</f>
        <v>#REF!</v>
      </c>
      <c r="H59" s="321" t="e">
        <f aca="false">IF(B59="","",NORMDIST(E59,'graph (3)'!$E$10,'graph (3)'!$E$8,1)*'graph (3)'!$E$2)</f>
        <v>#REF!</v>
      </c>
      <c r="I59" s="321" t="e">
        <f aca="false">IF(B59="","",H59-H58)</f>
        <v>#REF!</v>
      </c>
    </row>
    <row r="60" customFormat="false" ht="12.75" hidden="false" customHeight="false" outlineLevel="0" collapsed="false">
      <c r="A60" s="788" t="n">
        <v>8</v>
      </c>
      <c r="B60" s="793" t="e">
        <f aca="false">IF(A60&lt;='graph (3)'!$E$3,A60,"")</f>
        <v>#REF!</v>
      </c>
      <c r="C60" s="794" t="e">
        <f aca="false">IF(B60="","",ROUND(E60-('graph (3)'!$E$7/2),#REF!+1))</f>
        <v>#REF!</v>
      </c>
      <c r="D60" s="794" t="e">
        <f aca="false">IF(C60="","",ROUND(E60+('graph (3)'!$E$7/2),#REF!+1))</f>
        <v>#REF!</v>
      </c>
      <c r="E60" s="795" t="e">
        <f aca="false">IF(B60="","",ROUND(E59+'graph (3)'!$E$7,#REF!))</f>
        <v>#REF!</v>
      </c>
      <c r="F60" s="796" t="e">
        <f aca="false">IF(B60="","",FREQUENCY(#REF!,D60))</f>
        <v>#REF!</v>
      </c>
      <c r="G60" s="797" t="e">
        <f aca="false">IF(B60="","",F60-F59)</f>
        <v>#REF!</v>
      </c>
      <c r="H60" s="321" t="e">
        <f aca="false">IF(B60="","",NORMDIST(E60,'graph (3)'!$E$10,'graph (3)'!$E$8,1)*'graph (3)'!$E$2)</f>
        <v>#REF!</v>
      </c>
      <c r="I60" s="321" t="e">
        <f aca="false">IF(B60="","",H60-H59)</f>
        <v>#REF!</v>
      </c>
    </row>
    <row r="61" customFormat="false" ht="12.75" hidden="false" customHeight="false" outlineLevel="0" collapsed="false">
      <c r="A61" s="788" t="n">
        <v>9</v>
      </c>
      <c r="B61" s="793" t="e">
        <f aca="false">IF(A61&lt;='graph (3)'!$E$3,A61,"")</f>
        <v>#REF!</v>
      </c>
      <c r="C61" s="794" t="e">
        <f aca="false">IF(B61="","",ROUND(E61-('graph (3)'!$E$7/2),#REF!+1))</f>
        <v>#REF!</v>
      </c>
      <c r="D61" s="794" t="e">
        <f aca="false">IF(C61="","",ROUND(E61+('graph (3)'!$E$7/2),#REF!+1))</f>
        <v>#REF!</v>
      </c>
      <c r="E61" s="795" t="e">
        <f aca="false">IF(B61="","",ROUND(E60+'graph (3)'!$E$7,#REF!))</f>
        <v>#REF!</v>
      </c>
      <c r="F61" s="796" t="e">
        <f aca="false">IF(B61="","",FREQUENCY(#REF!,D61))</f>
        <v>#REF!</v>
      </c>
      <c r="G61" s="797" t="e">
        <f aca="false">IF(B61="","",F61-F60)</f>
        <v>#REF!</v>
      </c>
      <c r="H61" s="321" t="e">
        <f aca="false">IF(B61="","",NORMDIST(E61,'graph (3)'!$E$10,'graph (3)'!$E$8,1)*'graph (3)'!$E$2)</f>
        <v>#REF!</v>
      </c>
      <c r="I61" s="321" t="e">
        <f aca="false">IF(B61="","",H61-H60)</f>
        <v>#REF!</v>
      </c>
    </row>
    <row r="62" customFormat="false" ht="12.75" hidden="false" customHeight="false" outlineLevel="0" collapsed="false">
      <c r="A62" s="788" t="n">
        <v>10</v>
      </c>
      <c r="B62" s="793" t="e">
        <f aca="false">IF(A62&lt;='graph (3)'!$E$3,A62,"")</f>
        <v>#REF!</v>
      </c>
      <c r="C62" s="794" t="e">
        <f aca="false">IF(B62="","",ROUND(E62-('graph (3)'!$E$7/2),#REF!+1))</f>
        <v>#REF!</v>
      </c>
      <c r="D62" s="794" t="e">
        <f aca="false">IF(C62="","",ROUND(E62+('graph (3)'!$E$7/2),#REF!+1))</f>
        <v>#REF!</v>
      </c>
      <c r="E62" s="795" t="e">
        <f aca="false">IF(B62="","",ROUND(E61+'graph (3)'!$E$7,#REF!))</f>
        <v>#REF!</v>
      </c>
      <c r="F62" s="796" t="e">
        <f aca="false">IF(B62="","",FREQUENCY(#REF!,D62))</f>
        <v>#REF!</v>
      </c>
      <c r="G62" s="797" t="e">
        <f aca="false">IF(B62="","",F62-F61)</f>
        <v>#REF!</v>
      </c>
      <c r="H62" s="321" t="e">
        <f aca="false">IF(B62="","",NORMDIST(E62,'graph (3)'!$E$10,'graph (3)'!$E$8,1)*'graph (3)'!$E$2)</f>
        <v>#REF!</v>
      </c>
      <c r="I62" s="321" t="e">
        <f aca="false">IF(B62="","",H62-H61)</f>
        <v>#REF!</v>
      </c>
    </row>
    <row r="63" customFormat="false" ht="12.75" hidden="false" customHeight="false" outlineLevel="0" collapsed="false">
      <c r="A63" s="788" t="n">
        <v>11</v>
      </c>
      <c r="B63" s="793" t="e">
        <f aca="false">IF(A63&lt;='graph (3)'!$E$3,A63,"")</f>
        <v>#REF!</v>
      </c>
      <c r="C63" s="794" t="e">
        <f aca="false">IF(B63="","",ROUND(E63-('graph (3)'!$E$7/2),#REF!+1))</f>
        <v>#REF!</v>
      </c>
      <c r="D63" s="794" t="e">
        <f aca="false">IF(C63="","",ROUND(E63+('graph (3)'!$E$7/2),#REF!+1))</f>
        <v>#REF!</v>
      </c>
      <c r="E63" s="795" t="e">
        <f aca="false">IF(B63="","",ROUND(E62+'graph (3)'!$E$7,#REF!))</f>
        <v>#REF!</v>
      </c>
      <c r="F63" s="796" t="e">
        <f aca="false">IF(B63="","",FREQUENCY(#REF!,D63))</f>
        <v>#REF!</v>
      </c>
      <c r="G63" s="797" t="e">
        <f aca="false">IF(B63="","",F63-F62)</f>
        <v>#REF!</v>
      </c>
      <c r="H63" s="321" t="e">
        <f aca="false">IF(B63="","",NORMDIST(E63,'graph (3)'!$E$10,'graph (3)'!$E$8,1)*'graph (3)'!$E$2)</f>
        <v>#REF!</v>
      </c>
      <c r="I63" s="321" t="e">
        <f aca="false">IF(B63="","",H63-H62)</f>
        <v>#REF!</v>
      </c>
    </row>
    <row r="64" customFormat="false" ht="12.75" hidden="false" customHeight="false" outlineLevel="0" collapsed="false">
      <c r="A64" s="788" t="n">
        <v>12</v>
      </c>
      <c r="B64" s="793" t="e">
        <f aca="false">IF(A64&lt;='graph (3)'!$E$3,A64,"")</f>
        <v>#REF!</v>
      </c>
      <c r="C64" s="794" t="e">
        <f aca="false">IF(B64="","",ROUND(E64-('graph (3)'!$E$7/2),#REF!+1))</f>
        <v>#REF!</v>
      </c>
      <c r="D64" s="794" t="e">
        <f aca="false">IF(C64="","",ROUND(E64+('graph (3)'!$E$7/2),#REF!+1))</f>
        <v>#REF!</v>
      </c>
      <c r="E64" s="795" t="e">
        <f aca="false">IF(B64="","",ROUND(E63+'graph (3)'!$E$7,#REF!))</f>
        <v>#REF!</v>
      </c>
      <c r="F64" s="796" t="e">
        <f aca="false">IF(B64="","",FREQUENCY(#REF!,D64))</f>
        <v>#REF!</v>
      </c>
      <c r="G64" s="797" t="e">
        <f aca="false">IF(B64="","",F64-F63)</f>
        <v>#REF!</v>
      </c>
      <c r="H64" s="321" t="e">
        <f aca="false">IF(B64="","",NORMDIST(E64,'graph (3)'!$E$10,'graph (3)'!$E$8,1)*'graph (3)'!$E$2)</f>
        <v>#REF!</v>
      </c>
      <c r="I64" s="321" t="e">
        <f aca="false">IF(B64="","",H64-H63)</f>
        <v>#REF!</v>
      </c>
    </row>
    <row r="65" customFormat="false" ht="12.75" hidden="false" customHeight="false" outlineLevel="0" collapsed="false">
      <c r="A65" s="788" t="n">
        <v>13</v>
      </c>
      <c r="B65" s="793" t="e">
        <f aca="false">IF(A65&lt;='graph (3)'!$E$3,A65,"")</f>
        <v>#REF!</v>
      </c>
      <c r="C65" s="794" t="e">
        <f aca="false">IF(B65="","",ROUND(E65-('graph (3)'!$E$7/2),#REF!+1))</f>
        <v>#REF!</v>
      </c>
      <c r="D65" s="794" t="e">
        <f aca="false">IF(C65="","",ROUND(E65+('graph (3)'!$E$7/2),#REF!+1))</f>
        <v>#REF!</v>
      </c>
      <c r="E65" s="795" t="e">
        <f aca="false">IF(B65="","",ROUND(E64+'graph (3)'!$E$7,#REF!))</f>
        <v>#REF!</v>
      </c>
      <c r="F65" s="796" t="e">
        <f aca="false">IF(B65="","",FREQUENCY(#REF!,D65))</f>
        <v>#REF!</v>
      </c>
      <c r="G65" s="797" t="e">
        <f aca="false">IF(B65="","",F65-F64)</f>
        <v>#REF!</v>
      </c>
      <c r="H65" s="321" t="e">
        <f aca="false">IF(B65="","",NORMDIST(E65,'graph (3)'!$E$10,'graph (3)'!$E$8,1)*'graph (3)'!$E$2)</f>
        <v>#REF!</v>
      </c>
      <c r="I65" s="321" t="e">
        <f aca="false">IF(B65="","",H65-H64)</f>
        <v>#REF!</v>
      </c>
    </row>
    <row r="66" customFormat="false" ht="12.75" hidden="false" customHeight="false" outlineLevel="0" collapsed="false">
      <c r="A66" s="788" t="n">
        <v>14</v>
      </c>
      <c r="B66" s="793" t="e">
        <f aca="false">IF(A66&lt;='graph (3)'!$E$3,A66,"")</f>
        <v>#REF!</v>
      </c>
      <c r="C66" s="794" t="e">
        <f aca="false">IF(B66="","",ROUND(E66-('graph (3)'!$E$7/2),#REF!+1))</f>
        <v>#REF!</v>
      </c>
      <c r="D66" s="794" t="e">
        <f aca="false">IF(C66="","",ROUND(E66+('graph (3)'!$E$7/2),#REF!+1))</f>
        <v>#REF!</v>
      </c>
      <c r="E66" s="795" t="e">
        <f aca="false">IF(B66="","",ROUND(E65+'graph (3)'!$E$7,#REF!))</f>
        <v>#REF!</v>
      </c>
      <c r="F66" s="796" t="e">
        <f aca="false">IF(B66="","",FREQUENCY(#REF!,D66))</f>
        <v>#REF!</v>
      </c>
      <c r="G66" s="797" t="e">
        <f aca="false">IF(B66="","",F66-F65)</f>
        <v>#REF!</v>
      </c>
      <c r="H66" s="321" t="e">
        <f aca="false">IF(B66="","",NORMDIST(E66,'graph (3)'!$E$10,'graph (3)'!$E$8,1)*'graph (3)'!$E$2)</f>
        <v>#REF!</v>
      </c>
      <c r="I66" s="321" t="e">
        <f aca="false">IF(B66="","",H66-H65)</f>
        <v>#REF!</v>
      </c>
    </row>
    <row r="67" customFormat="false" ht="12.75" hidden="false" customHeight="false" outlineLevel="0" collapsed="false">
      <c r="A67" s="788" t="n">
        <v>15</v>
      </c>
      <c r="B67" s="793" t="e">
        <f aca="false">IF(A67&lt;='graph (3)'!$E$3,A67,"")</f>
        <v>#REF!</v>
      </c>
      <c r="C67" s="794" t="e">
        <f aca="false">IF(B67="","",ROUND(E67-('graph (3)'!$E$7/2),#REF!+1))</f>
        <v>#REF!</v>
      </c>
      <c r="D67" s="794" t="e">
        <f aca="false">IF(C67="","",ROUND(E67+('graph (3)'!$E$7/2),#REF!+1))</f>
        <v>#REF!</v>
      </c>
      <c r="E67" s="795" t="e">
        <f aca="false">IF(B67="","",ROUND(E66+'graph (3)'!$E$7,#REF!))</f>
        <v>#REF!</v>
      </c>
      <c r="F67" s="796" t="e">
        <f aca="false">IF(B67="","",FREQUENCY(#REF!,D67))</f>
        <v>#REF!</v>
      </c>
      <c r="G67" s="797" t="e">
        <f aca="false">IF(B67="","",F67-F66)</f>
        <v>#REF!</v>
      </c>
      <c r="H67" s="321" t="e">
        <f aca="false">IF(B67="","",NORMDIST(E67,'graph (3)'!$E$10,'graph (3)'!$E$8,1)*'graph (3)'!$E$2)</f>
        <v>#REF!</v>
      </c>
      <c r="I67" s="321" t="e">
        <f aca="false">IF(B67="","",H67-H66)</f>
        <v>#REF!</v>
      </c>
    </row>
    <row r="68" customFormat="false" ht="12.75" hidden="false" customHeight="false" outlineLevel="0" collapsed="false">
      <c r="A68" s="788" t="n">
        <v>16</v>
      </c>
      <c r="B68" s="793" t="e">
        <f aca="false">IF(A68&lt;='graph (3)'!$E$3,A68,"")</f>
        <v>#REF!</v>
      </c>
      <c r="C68" s="794" t="e">
        <f aca="false">IF(B68="","",ROUND(E68-('graph (3)'!$E$7/2),#REF!+1))</f>
        <v>#REF!</v>
      </c>
      <c r="D68" s="794" t="e">
        <f aca="false">IF(C68="","",ROUND(E68+('graph (3)'!$E$7/2),#REF!+1))</f>
        <v>#REF!</v>
      </c>
      <c r="E68" s="795" t="e">
        <f aca="false">IF(B68="","",ROUND(E67+'graph (3)'!$E$7,#REF!))</f>
        <v>#REF!</v>
      </c>
      <c r="F68" s="796" t="e">
        <f aca="false">IF(B68="","",FREQUENCY(#REF!,D68))</f>
        <v>#REF!</v>
      </c>
      <c r="G68" s="797" t="e">
        <f aca="false">IF(B68="","",F68-F67)</f>
        <v>#REF!</v>
      </c>
      <c r="H68" s="321" t="e">
        <f aca="false">IF(B68="","",NORMDIST(E68,'graph (3)'!$E$10,'graph (3)'!$E$8,1)*'graph (3)'!$E$2)</f>
        <v>#REF!</v>
      </c>
      <c r="I68" s="321" t="e">
        <f aca="false">IF(B68="","",H68-H67)</f>
        <v>#REF!</v>
      </c>
    </row>
    <row r="69" customFormat="false" ht="12.75" hidden="false" customHeight="false" outlineLevel="0" collapsed="false">
      <c r="A69" s="788" t="n">
        <v>17</v>
      </c>
      <c r="B69" s="793" t="e">
        <f aca="false">IF(A69&lt;='graph (3)'!$E$3,A69,"")</f>
        <v>#REF!</v>
      </c>
      <c r="C69" s="794" t="e">
        <f aca="false">IF(B69="","",ROUND(E69-('graph (3)'!$E$7/2),#REF!+1))</f>
        <v>#REF!</v>
      </c>
      <c r="D69" s="794" t="e">
        <f aca="false">IF(C69="","",ROUND(E69+('graph (3)'!$E$7/2),#REF!+1))</f>
        <v>#REF!</v>
      </c>
      <c r="E69" s="795" t="e">
        <f aca="false">IF(B69="","",ROUND(E68+'graph (3)'!$E$7,#REF!))</f>
        <v>#REF!</v>
      </c>
      <c r="F69" s="796" t="e">
        <f aca="false">IF(B69="","",FREQUENCY(#REF!,D69))</f>
        <v>#REF!</v>
      </c>
      <c r="G69" s="797" t="e">
        <f aca="false">IF(B69="","",F69-F68)</f>
        <v>#REF!</v>
      </c>
      <c r="H69" s="321" t="e">
        <f aca="false">IF(B69="","",NORMDIST(E69,'graph (3)'!$E$10,'graph (3)'!$E$8,1)*'graph (3)'!$E$2)</f>
        <v>#REF!</v>
      </c>
      <c r="I69" s="321" t="e">
        <f aca="false">IF(B69="","",H69-H68)</f>
        <v>#REF!</v>
      </c>
    </row>
    <row r="70" customFormat="false" ht="12.75" hidden="false" customHeight="false" outlineLevel="0" collapsed="false">
      <c r="A70" s="788" t="n">
        <v>18</v>
      </c>
      <c r="B70" s="793" t="e">
        <f aca="false">IF(A70&lt;='graph (3)'!$E$3,A70,"")</f>
        <v>#REF!</v>
      </c>
      <c r="C70" s="794" t="e">
        <f aca="false">IF(B70="","",ROUND(E70-('graph (3)'!$E$7/2),#REF!+1))</f>
        <v>#REF!</v>
      </c>
      <c r="D70" s="794" t="e">
        <f aca="false">IF(C70="","",ROUND(E70+('graph (3)'!$E$7/2),#REF!+1))</f>
        <v>#REF!</v>
      </c>
      <c r="E70" s="795" t="e">
        <f aca="false">IF(B70="","",ROUND(E69+'graph (3)'!$E$7,#REF!))</f>
        <v>#REF!</v>
      </c>
      <c r="F70" s="796" t="e">
        <f aca="false">IF(B70="","",FREQUENCY(#REF!,D70))</f>
        <v>#REF!</v>
      </c>
      <c r="G70" s="797" t="e">
        <f aca="false">IF(B70="","",F70-F69)</f>
        <v>#REF!</v>
      </c>
      <c r="H70" s="321" t="e">
        <f aca="false">IF(B70="","",NORMDIST(E70,'graph (3)'!$E$10,'graph (3)'!$E$8,1)*'graph (3)'!$E$2)</f>
        <v>#REF!</v>
      </c>
      <c r="I70" s="321" t="e">
        <f aca="false">IF(B70="","",H70-H69)</f>
        <v>#REF!</v>
      </c>
    </row>
    <row r="71" customFormat="false" ht="12.75" hidden="false" customHeight="false" outlineLevel="0" collapsed="false">
      <c r="A71" s="788" t="n">
        <v>19</v>
      </c>
      <c r="B71" s="793" t="e">
        <f aca="false">IF(A71&lt;='graph (3)'!$E$3,A71,"")</f>
        <v>#REF!</v>
      </c>
      <c r="C71" s="794" t="e">
        <f aca="false">IF(B71="","",ROUND(E71-('graph (3)'!$E$7/2),#REF!+1))</f>
        <v>#REF!</v>
      </c>
      <c r="D71" s="794" t="e">
        <f aca="false">IF(C71="","",ROUND(E71+('graph (3)'!$E$7/2),#REF!+1))</f>
        <v>#REF!</v>
      </c>
      <c r="E71" s="795" t="e">
        <f aca="false">IF(B71="","",ROUND(E70+'graph (3)'!$E$7,#REF!))</f>
        <v>#REF!</v>
      </c>
      <c r="F71" s="796" t="e">
        <f aca="false">IF(B71="","",FREQUENCY(#REF!,D71))</f>
        <v>#REF!</v>
      </c>
      <c r="G71" s="797" t="e">
        <f aca="false">IF(B71="","",F71-F70)</f>
        <v>#REF!</v>
      </c>
      <c r="H71" s="321" t="e">
        <f aca="false">IF(B71="","",NORMDIST(E71,'graph (3)'!$E$10,'graph (3)'!$E$8,1)*'graph (3)'!$E$2)</f>
        <v>#REF!</v>
      </c>
      <c r="I71" s="321" t="e">
        <f aca="false">IF(B71="","",H71-H70)</f>
        <v>#REF!</v>
      </c>
    </row>
    <row r="72" customFormat="false" ht="12.75" hidden="false" customHeight="false" outlineLevel="0" collapsed="false">
      <c r="A72" s="788" t="n">
        <v>20</v>
      </c>
      <c r="B72" s="793" t="e">
        <f aca="false">IF(A72&lt;='graph (3)'!$E$3,A72,"")</f>
        <v>#REF!</v>
      </c>
      <c r="C72" s="794" t="e">
        <f aca="false">IF(B72="","",ROUND(E72-('graph (3)'!$E$7/2),#REF!+1))</f>
        <v>#REF!</v>
      </c>
      <c r="D72" s="794" t="e">
        <f aca="false">IF(C72="","",ROUND(E72+('graph (3)'!$E$7/2),#REF!+1))</f>
        <v>#REF!</v>
      </c>
      <c r="E72" s="795" t="e">
        <f aca="false">IF(B72="","",ROUND(E71+'graph (3)'!$E$7,#REF!))</f>
        <v>#REF!</v>
      </c>
      <c r="F72" s="796" t="e">
        <f aca="false">IF(B72="","",FREQUENCY(#REF!,D72))</f>
        <v>#REF!</v>
      </c>
      <c r="G72" s="797" t="e">
        <f aca="false">IF(B72="","",F72-F71)</f>
        <v>#REF!</v>
      </c>
      <c r="H72" s="321" t="e">
        <f aca="false">IF(B72="","",NORMDIST(E72,'graph (3)'!$E$10,'graph (3)'!$E$8,1)*'graph (3)'!$E$2)</f>
        <v>#REF!</v>
      </c>
      <c r="I72" s="321" t="e">
        <f aca="false">IF(B72="","",H72-H71)</f>
        <v>#REF!</v>
      </c>
    </row>
    <row r="73" customFormat="false" ht="12.75" hidden="false" customHeight="false" outlineLevel="0" collapsed="false">
      <c r="A73" s="788" t="n">
        <v>21</v>
      </c>
      <c r="B73" s="793" t="e">
        <f aca="false">IF(A73&lt;='graph (3)'!$E$3,A73,"")</f>
        <v>#REF!</v>
      </c>
      <c r="C73" s="794" t="e">
        <f aca="false">IF(B73="","",ROUND(E73-('graph (3)'!$E$7/2),#REF!+1))</f>
        <v>#REF!</v>
      </c>
      <c r="D73" s="794" t="e">
        <f aca="false">IF(C73="","",ROUND(E73+('graph (3)'!$E$7/2),#REF!+1))</f>
        <v>#REF!</v>
      </c>
      <c r="E73" s="795" t="e">
        <f aca="false">IF(B73="","",ROUND(E72+'graph (3)'!$E$7,#REF!))</f>
        <v>#REF!</v>
      </c>
      <c r="F73" s="796" t="e">
        <f aca="false">IF(B73="","",FREQUENCY(#REF!,D73))</f>
        <v>#REF!</v>
      </c>
      <c r="G73" s="797" t="e">
        <f aca="false">IF(B73="","",F73-F72)</f>
        <v>#REF!</v>
      </c>
      <c r="H73" s="321" t="e">
        <f aca="false">IF(B73="","",NORMDIST(E73,'graph (3)'!$E$10,'graph (3)'!$E$8,1)*'graph (3)'!$E$2)</f>
        <v>#REF!</v>
      </c>
      <c r="I73" s="321" t="e">
        <f aca="false">IF(B73="","",H73-H72)</f>
        <v>#REF!</v>
      </c>
    </row>
    <row r="74" customFormat="false" ht="12.75" hidden="false" customHeight="false" outlineLevel="0" collapsed="false">
      <c r="A74" s="788" t="n">
        <v>22</v>
      </c>
      <c r="B74" s="793" t="e">
        <f aca="false">IF(A74&lt;='graph (3)'!$E$3,A74,"")</f>
        <v>#REF!</v>
      </c>
      <c r="C74" s="794" t="e">
        <f aca="false">IF(B74="","",ROUND(E74-('graph (3)'!$E$7/2),#REF!+1))</f>
        <v>#REF!</v>
      </c>
      <c r="D74" s="794" t="e">
        <f aca="false">IF(C74="","",ROUND(E74+('graph (3)'!$E$7/2),#REF!+1))</f>
        <v>#REF!</v>
      </c>
      <c r="E74" s="795" t="e">
        <f aca="false">IF(B74="","",ROUND(E73+'graph (3)'!$E$7,#REF!))</f>
        <v>#REF!</v>
      </c>
      <c r="F74" s="796" t="e">
        <f aca="false">IF(B74="","",FREQUENCY(#REF!,D74))</f>
        <v>#REF!</v>
      </c>
      <c r="G74" s="797" t="e">
        <f aca="false">IF(B74="","",F74-F73)</f>
        <v>#REF!</v>
      </c>
      <c r="H74" s="321" t="e">
        <f aca="false">IF(B74="","",NORMDIST(E74,'graph (3)'!$E$10,'graph (3)'!$E$8,1)*'graph (3)'!$E$2)</f>
        <v>#REF!</v>
      </c>
      <c r="I74" s="321" t="e">
        <f aca="false">IF(B74="","",H74-H73)</f>
        <v>#REF!</v>
      </c>
    </row>
    <row r="75" customFormat="false" ht="12.75" hidden="false" customHeight="false" outlineLevel="0" collapsed="false">
      <c r="A75" s="788" t="n">
        <v>23</v>
      </c>
      <c r="B75" s="793" t="e">
        <f aca="false">IF(A75&lt;='graph (3)'!$E$3,A75,"")</f>
        <v>#REF!</v>
      </c>
      <c r="C75" s="794" t="e">
        <f aca="false">IF(B75="","",ROUND(E75-('graph (3)'!$E$7/2),#REF!+1))</f>
        <v>#REF!</v>
      </c>
      <c r="D75" s="794" t="e">
        <f aca="false">IF(C75="","",ROUND(E75+('graph (3)'!$E$7/2),#REF!+1))</f>
        <v>#REF!</v>
      </c>
      <c r="E75" s="795" t="e">
        <f aca="false">IF(B75="","",ROUND(E74+'graph (3)'!$E$7,#REF!))</f>
        <v>#REF!</v>
      </c>
      <c r="F75" s="796" t="e">
        <f aca="false">IF(B75="","",FREQUENCY(#REF!,D75))</f>
        <v>#REF!</v>
      </c>
      <c r="G75" s="797" t="e">
        <f aca="false">IF(B75="","",F75-F74)</f>
        <v>#REF!</v>
      </c>
      <c r="H75" s="321" t="e">
        <f aca="false">IF(B75="","",NORMDIST(E75,'graph (3)'!$E$10,'graph (3)'!$E$8,1)*'graph (3)'!$E$2)</f>
        <v>#REF!</v>
      </c>
      <c r="I75" s="321" t="e">
        <f aca="false">IF(B75="","",H75-H74)</f>
        <v>#REF!</v>
      </c>
    </row>
    <row r="76" customFormat="false" ht="12.75" hidden="false" customHeight="false" outlineLevel="0" collapsed="false">
      <c r="A76" s="788" t="n">
        <v>24</v>
      </c>
      <c r="B76" s="793" t="e">
        <f aca="false">IF(A76&lt;='graph (3)'!$E$3,A76,"")</f>
        <v>#REF!</v>
      </c>
      <c r="C76" s="794" t="e">
        <f aca="false">IF(B76="","",ROUND(E76-('graph (3)'!$E$7/2),#REF!+1))</f>
        <v>#REF!</v>
      </c>
      <c r="D76" s="794" t="e">
        <f aca="false">IF(C76="","",ROUND(E76+('graph (3)'!$E$7/2),#REF!+1))</f>
        <v>#REF!</v>
      </c>
      <c r="E76" s="795" t="e">
        <f aca="false">IF(B76="","",ROUND(E75+'graph (3)'!$E$7,#REF!))</f>
        <v>#REF!</v>
      </c>
      <c r="F76" s="796" t="e">
        <f aca="false">IF(B76="","",FREQUENCY(#REF!,D76))</f>
        <v>#REF!</v>
      </c>
      <c r="G76" s="797" t="e">
        <f aca="false">IF(B76="","",F76-F75)</f>
        <v>#REF!</v>
      </c>
      <c r="H76" s="321" t="e">
        <f aca="false">IF(B76="","",NORMDIST(E76,'graph (3)'!$E$10,'graph (3)'!$E$8,1)*'graph (3)'!$E$2)</f>
        <v>#REF!</v>
      </c>
      <c r="I76" s="321" t="e">
        <f aca="false">IF(B76="","",H76-H75)</f>
        <v>#REF!</v>
      </c>
    </row>
    <row r="77" customFormat="false" ht="12.75" hidden="false" customHeight="false" outlineLevel="0" collapsed="false">
      <c r="A77" s="798" t="n">
        <v>25</v>
      </c>
      <c r="B77" s="799" t="e">
        <f aca="false">IF(A77&lt;='graph (3)'!$E$3,A77,"")</f>
        <v>#REF!</v>
      </c>
      <c r="C77" s="800" t="e">
        <f aca="false">IF(B77="","",ROUND(E77-('graph (3)'!$E$7/2),#REF!+1))</f>
        <v>#REF!</v>
      </c>
      <c r="D77" s="800" t="e">
        <f aca="false">IF(C77="","",ROUND(E77+('graph (3)'!$E$7/2),#REF!+1))</f>
        <v>#REF!</v>
      </c>
      <c r="E77" s="801" t="e">
        <f aca="false">IF(B77="","",ROUND(E76+'graph (3)'!$E$7,#REF!))</f>
        <v>#REF!</v>
      </c>
      <c r="F77" s="802" t="e">
        <f aca="false">IF(B77="","",FREQUENCY(#REF!,D77))</f>
        <v>#REF!</v>
      </c>
      <c r="G77" s="803" t="e">
        <f aca="false">IF(B77="","",F77-F76)</f>
        <v>#REF!</v>
      </c>
      <c r="H77" s="321" t="e">
        <f aca="false">IF(B77="","",NORMDIST(E77,'graph (3)'!$E$10,'graph (3)'!$E$8,1)*'graph (3)'!$E$2)</f>
        <v>#REF!</v>
      </c>
      <c r="I77" s="321" t="e">
        <f aca="false">IF(B77="","",H77-H76)</f>
        <v>#REF!</v>
      </c>
    </row>
    <row r="79" customFormat="false" ht="12.75" hidden="false" customHeight="false" outlineLevel="0" collapsed="false">
      <c r="E79" s="765"/>
    </row>
    <row r="80" customFormat="false" ht="12.75" hidden="false" customHeight="false" outlineLevel="0" collapsed="false">
      <c r="E80" s="549"/>
      <c r="G80" s="804"/>
    </row>
    <row r="81" customFormat="false" ht="12.75" hidden="false" customHeight="false" outlineLevel="0" collapsed="false">
      <c r="B81" s="735" t="e">
        <f aca="false">IF('graph (3)'!$E$2=0,"",'graph (3)'!$E$26)</f>
        <v>#REF!</v>
      </c>
      <c r="C81" s="805" t="e">
        <f aca="false">IF('graph (3)'!$E$2=0,20,IF(SUM(K81+L81=0),NA(),0.25))</f>
        <v>#REF!</v>
      </c>
      <c r="D81" s="321" t="e">
        <f aca="false">IF('graph (3)'!$E$2=0,20,IF(AND(B81&lt;'graph (3)'!$E$10+'graph (3)'!$E$32,B81&gt;'graph (3)'!$E$10-'graph (3)'!$E$32),0.25,NA()))</f>
        <v>#REF!</v>
      </c>
      <c r="K81" s="806" t="e">
        <f aca="false">IF('graph (3)'!$E$20=0,0,IF('graph (3)'!$E$2=0,20,IF(AND(B81&lt;'graph (3)'!$E$20+'graph (3)'!$E$32,B81&gt;'graph (3)'!$E$20-'graph (3)'!$E$32),0.25,0)))</f>
        <v>#REF!</v>
      </c>
      <c r="L81" s="806" t="e">
        <f aca="false">IF('graph (3)'!$E$22=0,0,IF('graph (3)'!$E$2=0,20,IF(AND(B81&gt;'graph (3)'!$E$22-'graph (3)'!$E$32,B81&lt;'graph (3)'!$E$22+'graph (3)'!$E$32),0.25,0)))</f>
        <v>#REF!</v>
      </c>
    </row>
    <row r="82" customFormat="false" ht="12.75" hidden="false" customHeight="false" outlineLevel="0" collapsed="false">
      <c r="B82" s="735" t="e">
        <f aca="false">IF('graph (3)'!$E$2=0,"",B81+'graph (3)'!$E$32)</f>
        <v>#REF!</v>
      </c>
      <c r="C82" s="805" t="e">
        <f aca="false">IF('graph (3)'!$E$2=0,20,IF(SUM(K82+L82=0),NA(),0.25))</f>
        <v>#REF!</v>
      </c>
      <c r="D82" s="321" t="e">
        <f aca="false">IF('graph (3)'!$E$2=0,20,IF(AND(B82&lt;'graph (3)'!$E$10+'graph (3)'!$E$32,B82&gt;'graph (3)'!$E$10-'graph (3)'!$E$32),0.25,NA()))</f>
        <v>#REF!</v>
      </c>
      <c r="K82" s="806" t="e">
        <f aca="false">IF('graph (3)'!$E$20=0,0,IF('graph (3)'!$E$2=0,20,IF(AND(B82&lt;'graph (3)'!$E$20+'graph (3)'!$E$32,B82&gt;'graph (3)'!$E$20-'graph (3)'!$E$32),0.25,0)))</f>
        <v>#REF!</v>
      </c>
      <c r="L82" s="806" t="e">
        <f aca="false">IF('graph (3)'!$E$22=0,0,IF('graph (3)'!$E$2=0,20,IF(AND(B82&gt;'graph (3)'!$E$22-'graph (3)'!$E$32,B82&lt;'graph (3)'!$E$22+'graph (3)'!$E$32),0.25,0)))</f>
        <v>#REF!</v>
      </c>
    </row>
    <row r="83" customFormat="false" ht="12.75" hidden="false" customHeight="false" outlineLevel="0" collapsed="false">
      <c r="B83" s="735" t="e">
        <f aca="false">IF('graph (3)'!$E$2=0,"",B82+'graph (3)'!$E$32)</f>
        <v>#REF!</v>
      </c>
      <c r="C83" s="805" t="e">
        <f aca="false">IF('graph (3)'!$E$2=0,20,IF(SUM(K83+L83=0),NA(),0.25))</f>
        <v>#REF!</v>
      </c>
      <c r="D83" s="321" t="e">
        <f aca="false">IF('graph (3)'!$E$2=0,20,IF(AND(B83&lt;'graph (3)'!$E$10+'graph (3)'!$E$32,B83&gt;'graph (3)'!$E$10-'graph (3)'!$E$32),0.25,NA()))</f>
        <v>#REF!</v>
      </c>
      <c r="K83" s="806" t="e">
        <f aca="false">IF('graph (3)'!$E$20=0,0,IF('graph (3)'!$E$2=0,20,IF(AND(B83&lt;'graph (3)'!$E$20+'graph (3)'!$E$32,B83&gt;'graph (3)'!$E$20-'graph (3)'!$E$32),0.25,0)))</f>
        <v>#REF!</v>
      </c>
      <c r="L83" s="806" t="e">
        <f aca="false">IF('graph (3)'!$E$22=0,0,IF('graph (3)'!$E$2=0,20,IF(AND(B83&gt;'graph (3)'!$E$22-'graph (3)'!$E$32,B83&lt;'graph (3)'!$E$22+'graph (3)'!$E$32),0.25,0)))</f>
        <v>#REF!</v>
      </c>
    </row>
    <row r="84" customFormat="false" ht="12.75" hidden="false" customHeight="false" outlineLevel="0" collapsed="false">
      <c r="B84" s="735" t="e">
        <f aca="false">IF('graph (3)'!$E$2=0,"",B83+'graph (3)'!$E$32)</f>
        <v>#REF!</v>
      </c>
      <c r="C84" s="805" t="e">
        <f aca="false">IF('graph (3)'!$E$2=0,20,IF(SUM(K84+L84=0),NA(),0.25))</f>
        <v>#REF!</v>
      </c>
      <c r="D84" s="321" t="e">
        <f aca="false">IF('graph (3)'!$E$2=0,20,IF(AND(B84&lt;'graph (3)'!$E$10+'graph (3)'!$E$32,B84&gt;'graph (3)'!$E$10-'graph (3)'!$E$32),0.25,NA()))</f>
        <v>#REF!</v>
      </c>
      <c r="K84" s="806" t="e">
        <f aca="false">IF('graph (3)'!$E$20=0,0,IF('graph (3)'!$E$2=0,20,IF(AND(B84&lt;'graph (3)'!$E$20+'graph (3)'!$E$32,B84&gt;'graph (3)'!$E$20-'graph (3)'!$E$32),0.25,0)))</f>
        <v>#REF!</v>
      </c>
      <c r="L84" s="806" t="e">
        <f aca="false">IF('graph (3)'!$E$22=0,0,IF('graph (3)'!$E$2=0,20,IF(AND(B84&gt;'graph (3)'!$E$22-'graph (3)'!$E$32,B84&lt;'graph (3)'!$E$22+'graph (3)'!$E$32),0.25,0)))</f>
        <v>#REF!</v>
      </c>
    </row>
    <row r="85" customFormat="false" ht="12.75" hidden="false" customHeight="false" outlineLevel="0" collapsed="false">
      <c r="B85" s="735" t="e">
        <f aca="false">IF('graph (3)'!$E$2=0,"",B84+'graph (3)'!$E$32)</f>
        <v>#REF!</v>
      </c>
      <c r="C85" s="805" t="e">
        <f aca="false">IF('graph (3)'!$E$2=0,20,IF(SUM(K85+L85=0),NA(),0.25))</f>
        <v>#REF!</v>
      </c>
      <c r="D85" s="321" t="e">
        <f aca="false">IF('graph (3)'!$E$2=0,20,IF(AND(B85&lt;'graph (3)'!$E$10+'graph (3)'!$E$32,B85&gt;'graph (3)'!$E$10-'graph (3)'!$E$32),0.25,NA()))</f>
        <v>#REF!</v>
      </c>
      <c r="K85" s="806" t="e">
        <f aca="false">IF('graph (3)'!$E$20=0,0,IF('graph (3)'!$E$2=0,20,IF(AND(B85&lt;'graph (3)'!$E$20+'graph (3)'!$E$32,B85&gt;'graph (3)'!$E$20-'graph (3)'!$E$32),0.25,0)))</f>
        <v>#REF!</v>
      </c>
      <c r="L85" s="806" t="e">
        <f aca="false">IF('graph (3)'!$E$22=0,0,IF('graph (3)'!$E$2=0,20,IF(AND(B85&gt;'graph (3)'!$E$22-'graph (3)'!$E$32,B85&lt;'graph (3)'!$E$22+'graph (3)'!$E$32),0.25,0)))</f>
        <v>#REF!</v>
      </c>
    </row>
    <row r="86" customFormat="false" ht="12.75" hidden="false" customHeight="false" outlineLevel="0" collapsed="false">
      <c r="B86" s="735" t="e">
        <f aca="false">IF('graph (3)'!$E$2=0,"",B85+'graph (3)'!$E$32)</f>
        <v>#REF!</v>
      </c>
      <c r="C86" s="805" t="e">
        <f aca="false">IF('graph (3)'!$E$2=0,20,IF(SUM(K86+L86=0),NA(),0.25))</f>
        <v>#REF!</v>
      </c>
      <c r="D86" s="321" t="e">
        <f aca="false">IF('graph (3)'!$E$2=0,20,IF(AND(B86&lt;'graph (3)'!$E$10+'graph (3)'!$E$32,B86&gt;'graph (3)'!$E$10-'graph (3)'!$E$32),0.25,NA()))</f>
        <v>#REF!</v>
      </c>
      <c r="K86" s="806" t="e">
        <f aca="false">IF('graph (3)'!$E$20=0,0,IF('graph (3)'!$E$2=0,20,IF(AND(B86&lt;'graph (3)'!$E$20+'graph (3)'!$E$32,B86&gt;'graph (3)'!$E$20-'graph (3)'!$E$32),0.25,0)))</f>
        <v>#REF!</v>
      </c>
      <c r="L86" s="806" t="e">
        <f aca="false">IF('graph (3)'!$E$22=0,0,IF('graph (3)'!$E$2=0,20,IF(AND(B86&gt;'graph (3)'!$E$22-'graph (3)'!$E$32,B86&lt;'graph (3)'!$E$22+'graph (3)'!$E$32),0.25,0)))</f>
        <v>#REF!</v>
      </c>
    </row>
    <row r="87" customFormat="false" ht="12.75" hidden="false" customHeight="false" outlineLevel="0" collapsed="false">
      <c r="B87" s="735" t="e">
        <f aca="false">IF('graph (3)'!$E$2=0,"",B86+'graph (3)'!$E$32)</f>
        <v>#REF!</v>
      </c>
      <c r="C87" s="805" t="e">
        <f aca="false">IF('graph (3)'!$E$2=0,20,IF(SUM(K87+L87=0),NA(),0.25))</f>
        <v>#REF!</v>
      </c>
      <c r="D87" s="321" t="e">
        <f aca="false">IF('graph (3)'!$E$2=0,20,IF(AND(B87&lt;'graph (3)'!$E$10+'graph (3)'!$E$32,B87&gt;'graph (3)'!$E$10-'graph (3)'!$E$32),0.25,NA()))</f>
        <v>#REF!</v>
      </c>
      <c r="K87" s="806" t="e">
        <f aca="false">IF('graph (3)'!$E$20=0,0,IF('graph (3)'!$E$2=0,20,IF(AND(B87&lt;'graph (3)'!$E$20+'graph (3)'!$E$32,B87&gt;'graph (3)'!$E$20-'graph (3)'!$E$32),0.25,0)))</f>
        <v>#REF!</v>
      </c>
      <c r="L87" s="806" t="e">
        <f aca="false">IF('graph (3)'!$E$22=0,0,IF('graph (3)'!$E$2=0,20,IF(AND(B87&gt;'graph (3)'!$E$22-'graph (3)'!$E$32,B87&lt;'graph (3)'!$E$22+'graph (3)'!$E$32),0.25,0)))</f>
        <v>#REF!</v>
      </c>
    </row>
    <row r="88" customFormat="false" ht="12.75" hidden="false" customHeight="false" outlineLevel="0" collapsed="false">
      <c r="B88" s="735" t="e">
        <f aca="false">IF('graph (3)'!$E$2=0,"",B87+'graph (3)'!$E$32)</f>
        <v>#REF!</v>
      </c>
      <c r="C88" s="805" t="e">
        <f aca="false">IF('graph (3)'!$E$2=0,20,IF(SUM(K88+L88=0),NA(),0.25))</f>
        <v>#REF!</v>
      </c>
      <c r="D88" s="321" t="e">
        <f aca="false">IF('graph (3)'!$E$2=0,20,IF(AND(B88&lt;'graph (3)'!$E$10+'graph (3)'!$E$32,B88&gt;'graph (3)'!$E$10-'graph (3)'!$E$32),0.25,NA()))</f>
        <v>#REF!</v>
      </c>
      <c r="K88" s="806" t="e">
        <f aca="false">IF('graph (3)'!$E$20=0,0,IF('graph (3)'!$E$2=0,20,IF(AND(B88&lt;'graph (3)'!$E$20+'graph (3)'!$E$32,B88&gt;'graph (3)'!$E$20-'graph (3)'!$E$32),0.25,0)))</f>
        <v>#REF!</v>
      </c>
      <c r="L88" s="806" t="e">
        <f aca="false">IF('graph (3)'!$E$22=0,0,IF('graph (3)'!$E$2=0,20,IF(AND(B88&gt;'graph (3)'!$E$22-'graph (3)'!$E$32,B88&lt;'graph (3)'!$E$22+'graph (3)'!$E$32),0.25,0)))</f>
        <v>#REF!</v>
      </c>
    </row>
    <row r="89" customFormat="false" ht="12.75" hidden="false" customHeight="false" outlineLevel="0" collapsed="false">
      <c r="B89" s="735" t="e">
        <f aca="false">IF('graph (3)'!$E$2=0,"",B88+'graph (3)'!$E$32)</f>
        <v>#REF!</v>
      </c>
      <c r="C89" s="805" t="e">
        <f aca="false">IF('graph (3)'!$E$2=0,20,IF(SUM(K89+L89=0),NA(),0.25))</f>
        <v>#REF!</v>
      </c>
      <c r="D89" s="321" t="e">
        <f aca="false">IF('graph (3)'!$E$2=0,20,IF(AND(B89&lt;'graph (3)'!$E$10+'graph (3)'!$E$32,B89&gt;'graph (3)'!$E$10-'graph (3)'!$E$32),0.25,NA()))</f>
        <v>#REF!</v>
      </c>
      <c r="K89" s="806" t="e">
        <f aca="false">IF('graph (3)'!$E$20=0,0,IF('graph (3)'!$E$2=0,20,IF(AND(B89&lt;'graph (3)'!$E$20+'graph (3)'!$E$32,B89&gt;'graph (3)'!$E$20-'graph (3)'!$E$32),0.25,0)))</f>
        <v>#REF!</v>
      </c>
      <c r="L89" s="806" t="e">
        <f aca="false">IF('graph (3)'!$E$22=0,0,IF('graph (3)'!$E$2=0,20,IF(AND(B89&gt;'graph (3)'!$E$22-'graph (3)'!$E$32,B89&lt;'graph (3)'!$E$22+'graph (3)'!$E$32),0.25,0)))</f>
        <v>#REF!</v>
      </c>
    </row>
    <row r="90" customFormat="false" ht="12.75" hidden="false" customHeight="false" outlineLevel="0" collapsed="false">
      <c r="B90" s="735" t="e">
        <f aca="false">IF('graph (3)'!$E$2=0,"",B89+'graph (3)'!$E$32)</f>
        <v>#REF!</v>
      </c>
      <c r="C90" s="805" t="e">
        <f aca="false">IF('graph (3)'!$E$2=0,20,IF(SUM(K90+L90=0),NA(),0.25))</f>
        <v>#REF!</v>
      </c>
      <c r="D90" s="321" t="e">
        <f aca="false">IF('graph (3)'!$E$2=0,20,IF(AND(B90&lt;'graph (3)'!$E$10+'graph (3)'!$E$32,B90&gt;'graph (3)'!$E$10-'graph (3)'!$E$32),0.25,NA()))</f>
        <v>#REF!</v>
      </c>
      <c r="K90" s="806" t="e">
        <f aca="false">IF('graph (3)'!$E$20=0,0,IF('graph (3)'!$E$2=0,20,IF(AND(B90&lt;'graph (3)'!$E$20+'graph (3)'!$E$32,B90&gt;'graph (3)'!$E$20-'graph (3)'!$E$32),0.25,0)))</f>
        <v>#REF!</v>
      </c>
      <c r="L90" s="806" t="e">
        <f aca="false">IF('graph (3)'!$E$22=0,0,IF('graph (3)'!$E$2=0,20,IF(AND(B90&gt;'graph (3)'!$E$22-'graph (3)'!$E$32,B90&lt;'graph (3)'!$E$22+'graph (3)'!$E$32),0.25,0)))</f>
        <v>#REF!</v>
      </c>
    </row>
    <row r="91" customFormat="false" ht="12.75" hidden="false" customHeight="false" outlineLevel="0" collapsed="false">
      <c r="B91" s="735" t="e">
        <f aca="false">IF('graph (3)'!$E$2=0,"",B90+'graph (3)'!$E$32)</f>
        <v>#REF!</v>
      </c>
      <c r="C91" s="805" t="e">
        <f aca="false">IF('graph (3)'!$E$2=0,20,IF(SUM(K91+L91=0),NA(),0.25))</f>
        <v>#REF!</v>
      </c>
      <c r="D91" s="321" t="e">
        <f aca="false">IF('graph (3)'!$E$2=0,20,IF(AND(B91&lt;'graph (3)'!$E$10+'graph (3)'!$E$32,B91&gt;'graph (3)'!$E$10-'graph (3)'!$E$32),0.25,NA()))</f>
        <v>#REF!</v>
      </c>
      <c r="K91" s="806" t="e">
        <f aca="false">IF('graph (3)'!$E$20=0,0,IF('graph (3)'!$E$2=0,20,IF(AND(B91&lt;'graph (3)'!$E$20+'graph (3)'!$E$32,B91&gt;'graph (3)'!$E$20-'graph (3)'!$E$32),0.25,0)))</f>
        <v>#REF!</v>
      </c>
      <c r="L91" s="806" t="e">
        <f aca="false">IF('graph (3)'!$E$22=0,0,IF('graph (3)'!$E$2=0,20,IF(AND(B91&gt;'graph (3)'!$E$22-'graph (3)'!$E$32,B91&lt;'graph (3)'!$E$22+'graph (3)'!$E$32),0.25,0)))</f>
        <v>#REF!</v>
      </c>
    </row>
    <row r="92" customFormat="false" ht="12.75" hidden="false" customHeight="false" outlineLevel="0" collapsed="false">
      <c r="B92" s="735" t="e">
        <f aca="false">IF('graph (3)'!$E$2=0,"",B91+'graph (3)'!$E$32)</f>
        <v>#REF!</v>
      </c>
      <c r="C92" s="805" t="e">
        <f aca="false">IF('graph (3)'!$E$2=0,20,IF(SUM(K92+L92=0),NA(),0.25))</f>
        <v>#REF!</v>
      </c>
      <c r="D92" s="321" t="e">
        <f aca="false">IF('graph (3)'!$E$2=0,20,IF(AND(B92&lt;'graph (3)'!$E$10+'graph (3)'!$E$32,B92&gt;'graph (3)'!$E$10-'graph (3)'!$E$32),0.25,NA()))</f>
        <v>#REF!</v>
      </c>
      <c r="K92" s="806" t="e">
        <f aca="false">IF('graph (3)'!$E$20=0,0,IF('graph (3)'!$E$2=0,20,IF(AND(B92&lt;'graph (3)'!$E$20+'graph (3)'!$E$32,B92&gt;'graph (3)'!$E$20-'graph (3)'!$E$32),0.25,0)))</f>
        <v>#REF!</v>
      </c>
      <c r="L92" s="806" t="e">
        <f aca="false">IF('graph (3)'!$E$22=0,0,IF('graph (3)'!$E$2=0,20,IF(AND(B92&gt;'graph (3)'!$E$22-'graph (3)'!$E$32,B92&lt;'graph (3)'!$E$22+'graph (3)'!$E$32),0.25,0)))</f>
        <v>#REF!</v>
      </c>
    </row>
    <row r="93" customFormat="false" ht="12.75" hidden="false" customHeight="false" outlineLevel="0" collapsed="false">
      <c r="B93" s="735" t="e">
        <f aca="false">IF('graph (3)'!$E$2=0,"",B92+'graph (3)'!$E$32)</f>
        <v>#REF!</v>
      </c>
      <c r="C93" s="805" t="e">
        <f aca="false">IF('graph (3)'!$E$2=0,20,IF(SUM(K93+L93=0),NA(),0.25))</f>
        <v>#REF!</v>
      </c>
      <c r="D93" s="321" t="e">
        <f aca="false">IF('graph (3)'!$E$2=0,20,IF(AND(B93&lt;'graph (3)'!$E$10+'graph (3)'!$E$32,B93&gt;'graph (3)'!$E$10-'graph (3)'!$E$32),0.25,NA()))</f>
        <v>#REF!</v>
      </c>
      <c r="K93" s="806" t="e">
        <f aca="false">IF('graph (3)'!$E$20=0,0,IF('graph (3)'!$E$2=0,20,IF(AND(B93&lt;'graph (3)'!$E$20+'graph (3)'!$E$32,B93&gt;'graph (3)'!$E$20-'graph (3)'!$E$32),0.25,0)))</f>
        <v>#REF!</v>
      </c>
      <c r="L93" s="806" t="e">
        <f aca="false">IF('graph (3)'!$E$22=0,0,IF('graph (3)'!$E$2=0,20,IF(AND(B93&gt;'graph (3)'!$E$22-'graph (3)'!$E$32,B93&lt;'graph (3)'!$E$22+'graph (3)'!$E$32),0.25,0)))</f>
        <v>#REF!</v>
      </c>
    </row>
    <row r="94" customFormat="false" ht="12.75" hidden="false" customHeight="false" outlineLevel="0" collapsed="false">
      <c r="B94" s="735" t="e">
        <f aca="false">IF('graph (3)'!$E$2=0,"",B93+'graph (3)'!$E$32)</f>
        <v>#REF!</v>
      </c>
      <c r="C94" s="805" t="e">
        <f aca="false">IF('graph (3)'!$E$2=0,20,IF(SUM(K94+L94=0),NA(),0.25))</f>
        <v>#REF!</v>
      </c>
      <c r="D94" s="321" t="e">
        <f aca="false">IF('graph (3)'!$E$2=0,20,IF(AND(B94&lt;'graph (3)'!$E$10+'graph (3)'!$E$32,B94&gt;'graph (3)'!$E$10-'graph (3)'!$E$32),0.25,NA()))</f>
        <v>#REF!</v>
      </c>
      <c r="K94" s="806" t="e">
        <f aca="false">IF('graph (3)'!$E$20=0,0,IF('graph (3)'!$E$2=0,20,IF(AND(B94&lt;'graph (3)'!$E$20+'graph (3)'!$E$32,B94&gt;'graph (3)'!$E$20-'graph (3)'!$E$32),0.25,0)))</f>
        <v>#REF!</v>
      </c>
      <c r="L94" s="806" t="e">
        <f aca="false">IF('graph (3)'!$E$22=0,0,IF('graph (3)'!$E$2=0,20,IF(AND(B94&gt;'graph (3)'!$E$22-'graph (3)'!$E$32,B94&lt;'graph (3)'!$E$22+'graph (3)'!$E$32),0.25,0)))</f>
        <v>#REF!</v>
      </c>
    </row>
    <row r="95" customFormat="false" ht="12.75" hidden="false" customHeight="false" outlineLevel="0" collapsed="false">
      <c r="B95" s="735" t="e">
        <f aca="false">IF('graph (3)'!$E$2=0,"",B94+'graph (3)'!$E$32)</f>
        <v>#REF!</v>
      </c>
      <c r="C95" s="805" t="e">
        <f aca="false">IF('graph (3)'!$E$2=0,20,IF(SUM(K95+L95=0),NA(),0.25))</f>
        <v>#REF!</v>
      </c>
      <c r="D95" s="321" t="e">
        <f aca="false">IF('graph (3)'!$E$2=0,20,IF(AND(B95&lt;'graph (3)'!$E$10+'graph (3)'!$E$32,B95&gt;'graph (3)'!$E$10-'graph (3)'!$E$32),0.25,NA()))</f>
        <v>#REF!</v>
      </c>
      <c r="K95" s="806" t="e">
        <f aca="false">IF('graph (3)'!$E$20=0,0,IF('graph (3)'!$E$2=0,20,IF(AND(B95&lt;'graph (3)'!$E$20+'graph (3)'!$E$32,B95&gt;'graph (3)'!$E$20-'graph (3)'!$E$32),0.25,0)))</f>
        <v>#REF!</v>
      </c>
      <c r="L95" s="806" t="e">
        <f aca="false">IF('graph (3)'!$E$22=0,0,IF('graph (3)'!$E$2=0,20,IF(AND(B95&gt;'graph (3)'!$E$22-'graph (3)'!$E$32,B95&lt;'graph (3)'!$E$22+'graph (3)'!$E$32),0.25,0)))</f>
        <v>#REF!</v>
      </c>
    </row>
    <row r="96" customFormat="false" ht="12.75" hidden="false" customHeight="false" outlineLevel="0" collapsed="false">
      <c r="B96" s="735" t="e">
        <f aca="false">IF('graph (3)'!$E$2=0,"",B95+'graph (3)'!$E$32)</f>
        <v>#REF!</v>
      </c>
      <c r="C96" s="805" t="e">
        <f aca="false">IF('graph (3)'!$E$2=0,20,IF(SUM(K96+L96=0),NA(),0.25))</f>
        <v>#REF!</v>
      </c>
      <c r="D96" s="321" t="e">
        <f aca="false">IF('graph (3)'!$E$2=0,20,IF(AND(B96&lt;'graph (3)'!$E$10+'graph (3)'!$E$32,B96&gt;'graph (3)'!$E$10-'graph (3)'!$E$32),0.25,NA()))</f>
        <v>#REF!</v>
      </c>
      <c r="K96" s="806" t="e">
        <f aca="false">IF('graph (3)'!$E$20=0,0,IF('graph (3)'!$E$2=0,20,IF(AND(B96&lt;'graph (3)'!$E$20+'graph (3)'!$E$32,B96&gt;'graph (3)'!$E$20-'graph (3)'!$E$32),0.25,0)))</f>
        <v>#REF!</v>
      </c>
      <c r="L96" s="806" t="e">
        <f aca="false">IF('graph (3)'!$E$22=0,0,IF('graph (3)'!$E$2=0,20,IF(AND(B96&gt;'graph (3)'!$E$22-'graph (3)'!$E$32,B96&lt;'graph (3)'!$E$22+'graph (3)'!$E$32),0.25,0)))</f>
        <v>#REF!</v>
      </c>
    </row>
    <row r="97" customFormat="false" ht="12.75" hidden="false" customHeight="false" outlineLevel="0" collapsed="false">
      <c r="B97" s="735" t="e">
        <f aca="false">IF('graph (3)'!$E$2=0,"",B96+'graph (3)'!$E$32)</f>
        <v>#REF!</v>
      </c>
      <c r="C97" s="805" t="e">
        <f aca="false">IF('graph (3)'!$E$2=0,20,IF(SUM(K97+L97=0),NA(),0.25))</f>
        <v>#REF!</v>
      </c>
      <c r="D97" s="321" t="e">
        <f aca="false">IF('graph (3)'!$E$2=0,20,IF(AND(B97&lt;'graph (3)'!$E$10+'graph (3)'!$E$32,B97&gt;'graph (3)'!$E$10-'graph (3)'!$E$32),0.25,NA()))</f>
        <v>#REF!</v>
      </c>
      <c r="K97" s="806" t="e">
        <f aca="false">IF('graph (3)'!$E$20=0,0,IF('graph (3)'!$E$2=0,20,IF(AND(B97&lt;'graph (3)'!$E$20+'graph (3)'!$E$32,B97&gt;'graph (3)'!$E$20-'graph (3)'!$E$32),0.25,0)))</f>
        <v>#REF!</v>
      </c>
      <c r="L97" s="806" t="e">
        <f aca="false">IF('graph (3)'!$E$22=0,0,IF('graph (3)'!$E$2=0,20,IF(AND(B97&gt;'graph (3)'!$E$22-'graph (3)'!$E$32,B97&lt;'graph (3)'!$E$22+'graph (3)'!$E$32),0.25,0)))</f>
        <v>#REF!</v>
      </c>
    </row>
    <row r="98" customFormat="false" ht="12.75" hidden="false" customHeight="false" outlineLevel="0" collapsed="false">
      <c r="B98" s="735" t="e">
        <f aca="false">IF('graph (3)'!$E$2=0,"",B97+'graph (3)'!$E$32)</f>
        <v>#REF!</v>
      </c>
      <c r="C98" s="805" t="e">
        <f aca="false">IF('graph (3)'!$E$2=0,20,IF(SUM(K98+L98=0),NA(),0.25))</f>
        <v>#REF!</v>
      </c>
      <c r="D98" s="321" t="e">
        <f aca="false">IF('graph (3)'!$E$2=0,20,IF(AND(B98&lt;'graph (3)'!$E$10+'graph (3)'!$E$32,B98&gt;'graph (3)'!$E$10-'graph (3)'!$E$32),0.25,NA()))</f>
        <v>#REF!</v>
      </c>
      <c r="K98" s="806" t="e">
        <f aca="false">IF('graph (3)'!$E$20=0,0,IF('graph (3)'!$E$2=0,20,IF(AND(B98&lt;'graph (3)'!$E$20+'graph (3)'!$E$32,B98&gt;'graph (3)'!$E$20-'graph (3)'!$E$32),0.25,0)))</f>
        <v>#REF!</v>
      </c>
      <c r="L98" s="806" t="e">
        <f aca="false">IF('graph (3)'!$E$22=0,0,IF('graph (3)'!$E$2=0,20,IF(AND(B98&gt;'graph (3)'!$E$22-'graph (3)'!$E$32,B98&lt;'graph (3)'!$E$22+'graph (3)'!$E$32),0.25,0)))</f>
        <v>#REF!</v>
      </c>
    </row>
    <row r="99" customFormat="false" ht="12.75" hidden="false" customHeight="false" outlineLevel="0" collapsed="false">
      <c r="B99" s="735" t="e">
        <f aca="false">IF('graph (3)'!$E$2=0,"",B98+'graph (3)'!$E$32)</f>
        <v>#REF!</v>
      </c>
      <c r="C99" s="805" t="e">
        <f aca="false">IF('graph (3)'!$E$2=0,20,IF(SUM(K99+L99=0),NA(),0.25))</f>
        <v>#REF!</v>
      </c>
      <c r="D99" s="321" t="e">
        <f aca="false">IF('graph (3)'!$E$2=0,20,IF(AND(B99&lt;'graph (3)'!$E$10+'graph (3)'!$E$32,B99&gt;'graph (3)'!$E$10-'graph (3)'!$E$32),0.25,NA()))</f>
        <v>#REF!</v>
      </c>
      <c r="K99" s="806" t="e">
        <f aca="false">IF('graph (3)'!$E$20=0,0,IF('graph (3)'!$E$2=0,20,IF(AND(B99&lt;'graph (3)'!$E$20+'graph (3)'!$E$32,B99&gt;'graph (3)'!$E$20-'graph (3)'!$E$32),0.25,0)))</f>
        <v>#REF!</v>
      </c>
      <c r="L99" s="806" t="e">
        <f aca="false">IF('graph (3)'!$E$22=0,0,IF('graph (3)'!$E$2=0,20,IF(AND(B99&gt;'graph (3)'!$E$22-'graph (3)'!$E$32,B99&lt;'graph (3)'!$E$22+'graph (3)'!$E$32),0.25,0)))</f>
        <v>#REF!</v>
      </c>
    </row>
    <row r="100" customFormat="false" ht="12.75" hidden="false" customHeight="false" outlineLevel="0" collapsed="false">
      <c r="B100" s="735" t="e">
        <f aca="false">IF('graph (3)'!$E$2=0,"",B99+'graph (3)'!$E$32)</f>
        <v>#REF!</v>
      </c>
      <c r="C100" s="805" t="e">
        <f aca="false">IF('graph (3)'!$E$2=0,20,IF(SUM(K100+L100=0),NA(),0.25))</f>
        <v>#REF!</v>
      </c>
      <c r="D100" s="321" t="e">
        <f aca="false">IF('graph (3)'!$E$2=0,20,IF(AND(B100&lt;'graph (3)'!$E$10+'graph (3)'!$E$32,B100&gt;'graph (3)'!$E$10-'graph (3)'!$E$32),0.25,NA()))</f>
        <v>#REF!</v>
      </c>
      <c r="K100" s="806" t="e">
        <f aca="false">IF('graph (3)'!$E$20=0,0,IF('graph (3)'!$E$2=0,20,IF(AND(B100&lt;'graph (3)'!$E$20+'graph (3)'!$E$32,B100&gt;'graph (3)'!$E$20-'graph (3)'!$E$32),0.25,0)))</f>
        <v>#REF!</v>
      </c>
      <c r="L100" s="806" t="e">
        <f aca="false">IF('graph (3)'!$E$22=0,0,IF('graph (3)'!$E$2=0,20,IF(AND(B100&gt;'graph (3)'!$E$22-'graph (3)'!$E$32,B100&lt;'graph (3)'!$E$22+'graph (3)'!$E$32),0.25,0)))</f>
        <v>#REF!</v>
      </c>
    </row>
    <row r="101" customFormat="false" ht="12.75" hidden="false" customHeight="false" outlineLevel="0" collapsed="false">
      <c r="B101" s="735" t="e">
        <f aca="false">IF('graph (3)'!$E$2=0,"",B100+'graph (3)'!$E$32)</f>
        <v>#REF!</v>
      </c>
      <c r="C101" s="805" t="e">
        <f aca="false">IF('graph (3)'!$E$2=0,20,IF(SUM(K101+L101=0),NA(),0.25))</f>
        <v>#REF!</v>
      </c>
      <c r="D101" s="321" t="e">
        <f aca="false">IF('graph (3)'!$E$2=0,20,IF(AND(B101&lt;'graph (3)'!$E$10+'graph (3)'!$E$32,B101&gt;'graph (3)'!$E$10-'graph (3)'!$E$32),0.25,NA()))</f>
        <v>#REF!</v>
      </c>
      <c r="K101" s="806" t="e">
        <f aca="false">IF('graph (3)'!$E$20=0,0,IF('graph (3)'!$E$2=0,20,IF(AND(B101&lt;'graph (3)'!$E$20+'graph (3)'!$E$32,B101&gt;'graph (3)'!$E$20-'graph (3)'!$E$32),0.25,0)))</f>
        <v>#REF!</v>
      </c>
      <c r="L101" s="806" t="e">
        <f aca="false">IF('graph (3)'!$E$22=0,0,IF('graph (3)'!$E$2=0,20,IF(AND(B101&gt;'graph (3)'!$E$22-'graph (3)'!$E$32,B101&lt;'graph (3)'!$E$22+'graph (3)'!$E$32),0.25,0)))</f>
        <v>#REF!</v>
      </c>
    </row>
    <row r="102" customFormat="false" ht="12.75" hidden="false" customHeight="false" outlineLevel="0" collapsed="false">
      <c r="B102" s="735" t="e">
        <f aca="false">IF('graph (3)'!$E$2=0,"",B101+'graph (3)'!$E$32)</f>
        <v>#REF!</v>
      </c>
      <c r="C102" s="805" t="e">
        <f aca="false">IF('graph (3)'!$E$2=0,20,IF(SUM(K102+L102=0),NA(),0.25))</f>
        <v>#REF!</v>
      </c>
      <c r="D102" s="321" t="e">
        <f aca="false">IF('graph (3)'!$E$2=0,20,IF(AND(B102&lt;'graph (3)'!$E$10+'graph (3)'!$E$32,B102&gt;'graph (3)'!$E$10-'graph (3)'!$E$32),0.25,NA()))</f>
        <v>#REF!</v>
      </c>
      <c r="K102" s="806" t="e">
        <f aca="false">IF('graph (3)'!$E$20=0,0,IF('graph (3)'!$E$2=0,20,IF(AND(B102&lt;'graph (3)'!$E$20+'graph (3)'!$E$32,B102&gt;'graph (3)'!$E$20-'graph (3)'!$E$32),0.25,0)))</f>
        <v>#REF!</v>
      </c>
      <c r="L102" s="806" t="e">
        <f aca="false">IF('graph (3)'!$E$22=0,0,IF('graph (3)'!$E$2=0,20,IF(AND(B102&gt;'graph (3)'!$E$22-'graph (3)'!$E$32,B102&lt;'graph (3)'!$E$22+'graph (3)'!$E$32),0.25,0)))</f>
        <v>#REF!</v>
      </c>
    </row>
    <row r="103" customFormat="false" ht="12.75" hidden="false" customHeight="false" outlineLevel="0" collapsed="false">
      <c r="B103" s="735" t="e">
        <f aca="false">IF('graph (3)'!$E$2=0,"",B102+'graph (3)'!$E$32)</f>
        <v>#REF!</v>
      </c>
      <c r="C103" s="805" t="e">
        <f aca="false">IF('graph (3)'!$E$2=0,20,IF(SUM(K103+L103=0),NA(),0.25))</f>
        <v>#REF!</v>
      </c>
      <c r="D103" s="321" t="e">
        <f aca="false">IF('graph (3)'!$E$2=0,20,IF(AND(B103&lt;'graph (3)'!$E$10+'graph (3)'!$E$32,B103&gt;'graph (3)'!$E$10-'graph (3)'!$E$32),0.25,NA()))</f>
        <v>#REF!</v>
      </c>
      <c r="K103" s="806" t="e">
        <f aca="false">IF('graph (3)'!$E$20=0,0,IF('graph (3)'!$E$2=0,20,IF(AND(B103&lt;'graph (3)'!$E$20+'graph (3)'!$E$32,B103&gt;'graph (3)'!$E$20-'graph (3)'!$E$32),0.25,0)))</f>
        <v>#REF!</v>
      </c>
      <c r="L103" s="806" t="e">
        <f aca="false">IF('graph (3)'!$E$22=0,0,IF('graph (3)'!$E$2=0,20,IF(AND(B103&gt;'graph (3)'!$E$22-'graph (3)'!$E$32,B103&lt;'graph (3)'!$E$22+'graph (3)'!$E$32),0.25,0)))</f>
        <v>#REF!</v>
      </c>
    </row>
    <row r="104" customFormat="false" ht="12.75" hidden="false" customHeight="false" outlineLevel="0" collapsed="false">
      <c r="B104" s="735" t="e">
        <f aca="false">IF('graph (3)'!$E$2=0,"",B103+'graph (3)'!$E$32)</f>
        <v>#REF!</v>
      </c>
      <c r="C104" s="805" t="e">
        <f aca="false">IF('graph (3)'!$E$2=0,20,IF(SUM(K104+L104=0),NA(),0.25))</f>
        <v>#REF!</v>
      </c>
      <c r="D104" s="321" t="e">
        <f aca="false">IF('graph (3)'!$E$2=0,20,IF(AND(B104&lt;'graph (3)'!$E$10+'graph (3)'!$E$32,B104&gt;'graph (3)'!$E$10-'graph (3)'!$E$32),0.25,NA()))</f>
        <v>#REF!</v>
      </c>
      <c r="K104" s="806" t="e">
        <f aca="false">IF('graph (3)'!$E$20=0,0,IF('graph (3)'!$E$2=0,20,IF(AND(B104&lt;'graph (3)'!$E$20+'graph (3)'!$E$32,B104&gt;'graph (3)'!$E$20-'graph (3)'!$E$32),0.25,0)))</f>
        <v>#REF!</v>
      </c>
      <c r="L104" s="806" t="e">
        <f aca="false">IF('graph (3)'!$E$22=0,0,IF('graph (3)'!$E$2=0,20,IF(AND(B104&gt;'graph (3)'!$E$22-'graph (3)'!$E$32,B104&lt;'graph (3)'!$E$22+'graph (3)'!$E$32),0.25,0)))</f>
        <v>#REF!</v>
      </c>
    </row>
    <row r="105" customFormat="false" ht="12.75" hidden="false" customHeight="false" outlineLevel="0" collapsed="false">
      <c r="B105" s="735" t="e">
        <f aca="false">IF('graph (3)'!$E$2=0,"",B104+'graph (3)'!$E$32)</f>
        <v>#REF!</v>
      </c>
      <c r="C105" s="805" t="e">
        <f aca="false">IF('graph (3)'!$E$2=0,20,IF(SUM(K105+L105=0),NA(),0.25))</f>
        <v>#REF!</v>
      </c>
      <c r="D105" s="321" t="e">
        <f aca="false">IF('graph (3)'!$E$2=0,20,IF(AND(B105&lt;'graph (3)'!$E$10+'graph (3)'!$E$32,B105&gt;'graph (3)'!$E$10-'graph (3)'!$E$32),0.25,NA()))</f>
        <v>#REF!</v>
      </c>
      <c r="K105" s="806" t="e">
        <f aca="false">IF('graph (3)'!$E$20=0,0,IF('graph (3)'!$E$2=0,20,IF(AND(B105&lt;'graph (3)'!$E$20+'graph (3)'!$E$32,B105&gt;'graph (3)'!$E$20-'graph (3)'!$E$32),0.25,0)))</f>
        <v>#REF!</v>
      </c>
      <c r="L105" s="806" t="e">
        <f aca="false">IF('graph (3)'!$E$22=0,0,IF('graph (3)'!$E$2=0,20,IF(AND(B105&gt;'graph (3)'!$E$22-'graph (3)'!$E$32,B105&lt;'graph (3)'!$E$22+'graph (3)'!$E$32),0.25,0)))</f>
        <v>#REF!</v>
      </c>
    </row>
    <row r="106" customFormat="false" ht="12.75" hidden="false" customHeight="false" outlineLevel="0" collapsed="false">
      <c r="B106" s="735" t="e">
        <f aca="false">IF('graph (3)'!$E$2=0,"",B105+'graph (3)'!$E$32)</f>
        <v>#REF!</v>
      </c>
      <c r="C106" s="805" t="e">
        <f aca="false">IF('graph (3)'!$E$2=0,20,IF(SUM(K106+L106=0),NA(),0.25))</f>
        <v>#REF!</v>
      </c>
      <c r="D106" s="321" t="e">
        <f aca="false">IF('graph (3)'!$E$2=0,20,IF(AND(B106&lt;'graph (3)'!$E$10+'graph (3)'!$E$32,B106&gt;'graph (3)'!$E$10-'graph (3)'!$E$32),0.25,NA()))</f>
        <v>#REF!</v>
      </c>
      <c r="K106" s="806" t="e">
        <f aca="false">IF('graph (3)'!$E$20=0,0,IF('graph (3)'!$E$2=0,20,IF(AND(B106&lt;'graph (3)'!$E$20+'graph (3)'!$E$32,B106&gt;'graph (3)'!$E$20-'graph (3)'!$E$32),0.25,0)))</f>
        <v>#REF!</v>
      </c>
      <c r="L106" s="806" t="e">
        <f aca="false">IF('graph (3)'!$E$22=0,0,IF('graph (3)'!$E$2=0,20,IF(AND(B106&gt;'graph (3)'!$E$22-'graph (3)'!$E$32,B106&lt;'graph (3)'!$E$22+'graph (3)'!$E$32),0.25,0)))</f>
        <v>#REF!</v>
      </c>
    </row>
    <row r="107" customFormat="false" ht="12.75" hidden="false" customHeight="false" outlineLevel="0" collapsed="false">
      <c r="B107" s="735" t="e">
        <f aca="false">IF('graph (3)'!$E$2=0,"",B106+'graph (3)'!$E$32)</f>
        <v>#REF!</v>
      </c>
      <c r="C107" s="805" t="e">
        <f aca="false">IF('graph (3)'!$E$2=0,20,IF(SUM(K107+L107=0),NA(),0.25))</f>
        <v>#REF!</v>
      </c>
      <c r="D107" s="321" t="e">
        <f aca="false">IF('graph (3)'!$E$2=0,20,IF(AND(B107&lt;'graph (3)'!$E$10+'graph (3)'!$E$32,B107&gt;'graph (3)'!$E$10-'graph (3)'!$E$32),0.25,NA()))</f>
        <v>#REF!</v>
      </c>
      <c r="K107" s="806" t="e">
        <f aca="false">IF('graph (3)'!$E$20=0,0,IF('graph (3)'!$E$2=0,20,IF(AND(B107&lt;'graph (3)'!$E$20+'graph (3)'!$E$32,B107&gt;'graph (3)'!$E$20-'graph (3)'!$E$32),0.25,0)))</f>
        <v>#REF!</v>
      </c>
      <c r="L107" s="806" t="e">
        <f aca="false">IF('graph (3)'!$E$22=0,0,IF('graph (3)'!$E$2=0,20,IF(AND(B107&gt;'graph (3)'!$E$22-'graph (3)'!$E$32,B107&lt;'graph (3)'!$E$22+'graph (3)'!$E$32),0.25,0)))</f>
        <v>#REF!</v>
      </c>
    </row>
    <row r="108" customFormat="false" ht="12.75" hidden="false" customHeight="false" outlineLevel="0" collapsed="false">
      <c r="B108" s="735" t="e">
        <f aca="false">IF('graph (3)'!$E$2=0,"",B107+'graph (3)'!$E$32)</f>
        <v>#REF!</v>
      </c>
      <c r="C108" s="805" t="e">
        <f aca="false">IF('graph (3)'!$E$2=0,20,IF(SUM(K108+L108=0),NA(),0.25))</f>
        <v>#REF!</v>
      </c>
      <c r="D108" s="321" t="e">
        <f aca="false">IF('graph (3)'!$E$2=0,20,IF(AND(B108&lt;'graph (3)'!$E$10+'graph (3)'!$E$32,B108&gt;'graph (3)'!$E$10-'graph (3)'!$E$32),0.25,NA()))</f>
        <v>#REF!</v>
      </c>
      <c r="K108" s="806" t="e">
        <f aca="false">IF('graph (3)'!$E$20=0,0,IF('graph (3)'!$E$2=0,20,IF(AND(B108&lt;'graph (3)'!$E$20+'graph (3)'!$E$32,B108&gt;'graph (3)'!$E$20-'graph (3)'!$E$32),0.25,0)))</f>
        <v>#REF!</v>
      </c>
      <c r="L108" s="806" t="e">
        <f aca="false">IF('graph (3)'!$E$22=0,0,IF('graph (3)'!$E$2=0,20,IF(AND(B108&gt;'graph (3)'!$E$22-'graph (3)'!$E$32,B108&lt;'graph (3)'!$E$22+'graph (3)'!$E$32),0.25,0)))</f>
        <v>#REF!</v>
      </c>
    </row>
    <row r="109" customFormat="false" ht="12.75" hidden="false" customHeight="false" outlineLevel="0" collapsed="false">
      <c r="B109" s="735" t="e">
        <f aca="false">IF('graph (3)'!$E$2=0,"",B108+'graph (3)'!$E$32)</f>
        <v>#REF!</v>
      </c>
      <c r="C109" s="805" t="e">
        <f aca="false">IF('graph (3)'!$E$2=0,20,IF(SUM(K109+L109=0),NA(),0.25))</f>
        <v>#REF!</v>
      </c>
      <c r="D109" s="321" t="e">
        <f aca="false">IF('graph (3)'!$E$2=0,20,IF(AND(B109&lt;'graph (3)'!$E$10+'graph (3)'!$E$32,B109&gt;'graph (3)'!$E$10-'graph (3)'!$E$32),0.25,NA()))</f>
        <v>#REF!</v>
      </c>
      <c r="K109" s="806" t="e">
        <f aca="false">IF('graph (3)'!$E$20=0,0,IF('graph (3)'!$E$2=0,20,IF(AND(B109&lt;'graph (3)'!$E$20+'graph (3)'!$E$32,B109&gt;'graph (3)'!$E$20-'graph (3)'!$E$32),0.25,0)))</f>
        <v>#REF!</v>
      </c>
      <c r="L109" s="806" t="e">
        <f aca="false">IF('graph (3)'!$E$22=0,0,IF('graph (3)'!$E$2=0,20,IF(AND(B109&gt;'graph (3)'!$E$22-'graph (3)'!$E$32,B109&lt;'graph (3)'!$E$22+'graph (3)'!$E$32),0.25,0)))</f>
        <v>#REF!</v>
      </c>
    </row>
    <row r="110" customFormat="false" ht="12.75" hidden="false" customHeight="false" outlineLevel="0" collapsed="false">
      <c r="B110" s="735" t="e">
        <f aca="false">IF('graph (3)'!$E$2=0,"",B109+'graph (3)'!$E$32)</f>
        <v>#REF!</v>
      </c>
      <c r="C110" s="805" t="e">
        <f aca="false">IF('graph (3)'!$E$2=0,20,IF(SUM(K110+L110=0),NA(),0.25))</f>
        <v>#REF!</v>
      </c>
      <c r="D110" s="321" t="e">
        <f aca="false">IF('graph (3)'!$E$2=0,20,IF(AND(B110&lt;'graph (3)'!$E$10+'graph (3)'!$E$32,B110&gt;'graph (3)'!$E$10-'graph (3)'!$E$32),0.25,NA()))</f>
        <v>#REF!</v>
      </c>
      <c r="K110" s="806" t="e">
        <f aca="false">IF('graph (3)'!$E$20=0,0,IF('graph (3)'!$E$2=0,20,IF(AND(B110&lt;'graph (3)'!$E$20+'graph (3)'!$E$32,B110&gt;'graph (3)'!$E$20-'graph (3)'!$E$32),0.25,0)))</f>
        <v>#REF!</v>
      </c>
      <c r="L110" s="806" t="e">
        <f aca="false">IF('graph (3)'!$E$22=0,0,IF('graph (3)'!$E$2=0,20,IF(AND(B110&gt;'graph (3)'!$E$22-'graph (3)'!$E$32,B110&lt;'graph (3)'!$E$22+'graph (3)'!$E$32),0.25,0)))</f>
        <v>#REF!</v>
      </c>
    </row>
    <row r="111" customFormat="false" ht="12.75" hidden="false" customHeight="false" outlineLevel="0" collapsed="false">
      <c r="B111" s="735" t="e">
        <f aca="false">IF('graph (3)'!$E$2=0,"",B110+'graph (3)'!$E$32)</f>
        <v>#REF!</v>
      </c>
      <c r="C111" s="805" t="e">
        <f aca="false">IF('graph (3)'!$E$2=0,20,IF(SUM(K111+L111=0),NA(),0.25))</f>
        <v>#REF!</v>
      </c>
      <c r="D111" s="321" t="e">
        <f aca="false">IF('graph (3)'!$E$2=0,20,IF(AND(B111&lt;'graph (3)'!$E$10+'graph (3)'!$E$32,B111&gt;'graph (3)'!$E$10-'graph (3)'!$E$32),0.25,NA()))</f>
        <v>#REF!</v>
      </c>
      <c r="K111" s="806" t="e">
        <f aca="false">IF('graph (3)'!$E$20=0,0,IF('graph (3)'!$E$2=0,20,IF(AND(B111&lt;'graph (3)'!$E$20+'graph (3)'!$E$32,B111&gt;'graph (3)'!$E$20-'graph (3)'!$E$32),0.25,0)))</f>
        <v>#REF!</v>
      </c>
      <c r="L111" s="806" t="e">
        <f aca="false">IF('graph (3)'!$E$22=0,0,IF('graph (3)'!$E$2=0,20,IF(AND(B111&gt;'graph (3)'!$E$22-'graph (3)'!$E$32,B111&lt;'graph (3)'!$E$22+'graph (3)'!$E$32),0.25,0)))</f>
        <v>#REF!</v>
      </c>
    </row>
    <row r="112" customFormat="false" ht="12.75" hidden="false" customHeight="false" outlineLevel="0" collapsed="false">
      <c r="B112" s="735" t="e">
        <f aca="false">IF('graph (3)'!$E$2=0,"",B111+'graph (3)'!$E$32)</f>
        <v>#REF!</v>
      </c>
      <c r="C112" s="805" t="e">
        <f aca="false">IF('graph (3)'!$E$2=0,20,IF(SUM(K112+L112=0),NA(),0.25))</f>
        <v>#REF!</v>
      </c>
      <c r="D112" s="321" t="e">
        <f aca="false">IF('graph (3)'!$E$2=0,20,IF(AND(B112&lt;'graph (3)'!$E$10+'graph (3)'!$E$32,B112&gt;'graph (3)'!$E$10-'graph (3)'!$E$32),0.25,NA()))</f>
        <v>#REF!</v>
      </c>
      <c r="K112" s="806" t="e">
        <f aca="false">IF('graph (3)'!$E$20=0,0,IF('graph (3)'!$E$2=0,20,IF(AND(B112&lt;'graph (3)'!$E$20+'graph (3)'!$E$32,B112&gt;'graph (3)'!$E$20-'graph (3)'!$E$32),0.25,0)))</f>
        <v>#REF!</v>
      </c>
      <c r="L112" s="806" t="e">
        <f aca="false">IF('graph (3)'!$E$22=0,0,IF('graph (3)'!$E$2=0,20,IF(AND(B112&gt;'graph (3)'!$E$22-'graph (3)'!$E$32,B112&lt;'graph (3)'!$E$22+'graph (3)'!$E$32),0.25,0)))</f>
        <v>#REF!</v>
      </c>
    </row>
    <row r="113" customFormat="false" ht="12.75" hidden="false" customHeight="false" outlineLevel="0" collapsed="false">
      <c r="B113" s="735" t="e">
        <f aca="false">IF('graph (3)'!$E$2=0,"",B112+'graph (3)'!$E$32)</f>
        <v>#REF!</v>
      </c>
      <c r="C113" s="805" t="e">
        <f aca="false">IF('graph (3)'!$E$2=0,20,IF(SUM(K113+L113=0),NA(),0.25))</f>
        <v>#REF!</v>
      </c>
      <c r="D113" s="321" t="e">
        <f aca="false">IF('graph (3)'!$E$2=0,20,IF(AND(B113&lt;'graph (3)'!$E$10+'graph (3)'!$E$32,B113&gt;'graph (3)'!$E$10-'graph (3)'!$E$32),0.25,NA()))</f>
        <v>#REF!</v>
      </c>
      <c r="K113" s="806" t="e">
        <f aca="false">IF('graph (3)'!$E$20=0,0,IF('graph (3)'!$E$2=0,20,IF(AND(B113&lt;'graph (3)'!$E$20+'graph (3)'!$E$32,B113&gt;'graph (3)'!$E$20-'graph (3)'!$E$32),0.25,0)))</f>
        <v>#REF!</v>
      </c>
      <c r="L113" s="806" t="e">
        <f aca="false">IF('graph (3)'!$E$22=0,0,IF('graph (3)'!$E$2=0,20,IF(AND(B113&gt;'graph (3)'!$E$22-'graph (3)'!$E$32,B113&lt;'graph (3)'!$E$22+'graph (3)'!$E$32),0.25,0)))</f>
        <v>#REF!</v>
      </c>
    </row>
    <row r="114" customFormat="false" ht="12.75" hidden="false" customHeight="false" outlineLevel="0" collapsed="false">
      <c r="B114" s="735" t="e">
        <f aca="false">IF('graph (3)'!$E$2=0,"",B113+'graph (3)'!$E$32)</f>
        <v>#REF!</v>
      </c>
      <c r="C114" s="805" t="e">
        <f aca="false">IF('graph (3)'!$E$2=0,20,IF(SUM(K114+L114=0),NA(),0.25))</f>
        <v>#REF!</v>
      </c>
      <c r="D114" s="321" t="e">
        <f aca="false">IF('graph (3)'!$E$2=0,20,IF(AND(B114&lt;'graph (3)'!$E$10+'graph (3)'!$E$32,B114&gt;'graph (3)'!$E$10-'graph (3)'!$E$32),0.25,NA()))</f>
        <v>#REF!</v>
      </c>
      <c r="K114" s="806" t="e">
        <f aca="false">IF('graph (3)'!$E$20=0,0,IF('graph (3)'!$E$2=0,20,IF(AND(B114&lt;'graph (3)'!$E$20+'graph (3)'!$E$32,B114&gt;'graph (3)'!$E$20-'graph (3)'!$E$32),0.25,0)))</f>
        <v>#REF!</v>
      </c>
      <c r="L114" s="806" t="e">
        <f aca="false">IF('graph (3)'!$E$22=0,0,IF('graph (3)'!$E$2=0,20,IF(AND(B114&gt;'graph (3)'!$E$22-'graph (3)'!$E$32,B114&lt;'graph (3)'!$E$22+'graph (3)'!$E$32),0.25,0)))</f>
        <v>#REF!</v>
      </c>
    </row>
    <row r="115" customFormat="false" ht="12.75" hidden="false" customHeight="false" outlineLevel="0" collapsed="false">
      <c r="B115" s="735" t="e">
        <f aca="false">IF('graph (3)'!$E$2=0,"",B114+'graph (3)'!$E$32)</f>
        <v>#REF!</v>
      </c>
      <c r="C115" s="805" t="e">
        <f aca="false">IF('graph (3)'!$E$2=0,20,IF(SUM(K115+L115=0),NA(),0.25))</f>
        <v>#REF!</v>
      </c>
      <c r="D115" s="321" t="e">
        <f aca="false">IF('graph (3)'!$E$2=0,20,IF(AND(B115&lt;'graph (3)'!$E$10+'graph (3)'!$E$32,B115&gt;'graph (3)'!$E$10-'graph (3)'!$E$32),0.25,NA()))</f>
        <v>#REF!</v>
      </c>
      <c r="K115" s="806" t="e">
        <f aca="false">IF('graph (3)'!$E$20=0,0,IF('graph (3)'!$E$2=0,20,IF(AND(B115&lt;'graph (3)'!$E$20+'graph (3)'!$E$32,B115&gt;'graph (3)'!$E$20-'graph (3)'!$E$32),0.25,0)))</f>
        <v>#REF!</v>
      </c>
      <c r="L115" s="806" t="e">
        <f aca="false">IF('graph (3)'!$E$22=0,0,IF('graph (3)'!$E$2=0,20,IF(AND(B115&gt;'graph (3)'!$E$22-'graph (3)'!$E$32,B115&lt;'graph (3)'!$E$22+'graph (3)'!$E$32),0.25,0)))</f>
        <v>#REF!</v>
      </c>
    </row>
    <row r="116" customFormat="false" ht="12.75" hidden="false" customHeight="false" outlineLevel="0" collapsed="false">
      <c r="B116" s="735" t="e">
        <f aca="false">IF('graph (3)'!$E$2=0,"",B115+'graph (3)'!$E$32)</f>
        <v>#REF!</v>
      </c>
      <c r="C116" s="805" t="e">
        <f aca="false">IF('graph (3)'!$E$2=0,20,IF(SUM(K116+L116=0),NA(),0.25))</f>
        <v>#REF!</v>
      </c>
      <c r="D116" s="321" t="e">
        <f aca="false">IF('graph (3)'!$E$2=0,20,IF(AND(B116&lt;'graph (3)'!$E$10+'graph (3)'!$E$32,B116&gt;'graph (3)'!$E$10-'graph (3)'!$E$32),0.25,NA()))</f>
        <v>#REF!</v>
      </c>
      <c r="K116" s="806" t="e">
        <f aca="false">IF('graph (3)'!$E$20=0,0,IF('graph (3)'!$E$2=0,20,IF(AND(B116&lt;'graph (3)'!$E$20+'graph (3)'!$E$32,B116&gt;'graph (3)'!$E$20-'graph (3)'!$E$32),0.25,0)))</f>
        <v>#REF!</v>
      </c>
      <c r="L116" s="806" t="e">
        <f aca="false">IF('graph (3)'!$E$22=0,0,IF('graph (3)'!$E$2=0,20,IF(AND(B116&gt;'graph (3)'!$E$22-'graph (3)'!$E$32,B116&lt;'graph (3)'!$E$22+'graph (3)'!$E$32),0.25,0)))</f>
        <v>#REF!</v>
      </c>
    </row>
    <row r="117" customFormat="false" ht="12.75" hidden="false" customHeight="false" outlineLevel="0" collapsed="false">
      <c r="B117" s="735" t="e">
        <f aca="false">IF('graph (3)'!$E$2=0,"",B116+'graph (3)'!$E$32)</f>
        <v>#REF!</v>
      </c>
      <c r="C117" s="805" t="e">
        <f aca="false">IF('graph (3)'!$E$2=0,20,IF(SUM(K117+L117=0),NA(),0.25))</f>
        <v>#REF!</v>
      </c>
      <c r="D117" s="321" t="e">
        <f aca="false">IF('graph (3)'!$E$2=0,20,IF(AND(B117&lt;'graph (3)'!$E$10+'graph (3)'!$E$32,B117&gt;'graph (3)'!$E$10-'graph (3)'!$E$32),0.25,NA()))</f>
        <v>#REF!</v>
      </c>
      <c r="K117" s="806" t="e">
        <f aca="false">IF('graph (3)'!$E$20=0,0,IF('graph (3)'!$E$2=0,20,IF(AND(B117&lt;'graph (3)'!$E$20+'graph (3)'!$E$32,B117&gt;'graph (3)'!$E$20-'graph (3)'!$E$32),0.25,0)))</f>
        <v>#REF!</v>
      </c>
      <c r="L117" s="806" t="e">
        <f aca="false">IF('graph (3)'!$E$22=0,0,IF('graph (3)'!$E$2=0,20,IF(AND(B117&gt;'graph (3)'!$E$22-'graph (3)'!$E$32,B117&lt;'graph (3)'!$E$22+'graph (3)'!$E$32),0.25,0)))</f>
        <v>#REF!</v>
      </c>
    </row>
    <row r="118" customFormat="false" ht="12.75" hidden="false" customHeight="false" outlineLevel="0" collapsed="false">
      <c r="B118" s="735" t="e">
        <f aca="false">IF('graph (3)'!$E$2=0,"",B117+'graph (3)'!$E$32)</f>
        <v>#REF!</v>
      </c>
      <c r="C118" s="805" t="e">
        <f aca="false">IF('graph (3)'!$E$2=0,20,IF(SUM(K118+L118=0),NA(),0.25))</f>
        <v>#REF!</v>
      </c>
      <c r="D118" s="321" t="e">
        <f aca="false">IF('graph (3)'!$E$2=0,20,IF(AND(B118&lt;'graph (3)'!$E$10+'graph (3)'!$E$32,B118&gt;'graph (3)'!$E$10-'graph (3)'!$E$32),0.25,NA()))</f>
        <v>#REF!</v>
      </c>
      <c r="K118" s="806" t="e">
        <f aca="false">IF('graph (3)'!$E$20=0,0,IF('graph (3)'!$E$2=0,20,IF(AND(B118&lt;'graph (3)'!$E$20+'graph (3)'!$E$32,B118&gt;'graph (3)'!$E$20-'graph (3)'!$E$32),0.25,0)))</f>
        <v>#REF!</v>
      </c>
      <c r="L118" s="806" t="e">
        <f aca="false">IF('graph (3)'!$E$22=0,0,IF('graph (3)'!$E$2=0,20,IF(AND(B118&gt;'graph (3)'!$E$22-'graph (3)'!$E$32,B118&lt;'graph (3)'!$E$22+'graph (3)'!$E$32),0.25,0)))</f>
        <v>#REF!</v>
      </c>
    </row>
    <row r="119" customFormat="false" ht="12.75" hidden="false" customHeight="false" outlineLevel="0" collapsed="false">
      <c r="B119" s="735" t="e">
        <f aca="false">IF('graph (3)'!$E$2=0,"",B118+'graph (3)'!$E$32)</f>
        <v>#REF!</v>
      </c>
      <c r="C119" s="805" t="e">
        <f aca="false">IF('graph (3)'!$E$2=0,20,IF(SUM(K119+L119=0),NA(),0.25))</f>
        <v>#REF!</v>
      </c>
      <c r="D119" s="321" t="e">
        <f aca="false">IF('graph (3)'!$E$2=0,20,IF(AND(B119&lt;'graph (3)'!$E$10+'graph (3)'!$E$32,B119&gt;'graph (3)'!$E$10-'graph (3)'!$E$32),0.25,NA()))</f>
        <v>#REF!</v>
      </c>
      <c r="K119" s="806" t="e">
        <f aca="false">IF('graph (3)'!$E$20=0,0,IF('graph (3)'!$E$2=0,20,IF(AND(B119&lt;'graph (3)'!$E$20+'graph (3)'!$E$32,B119&gt;'graph (3)'!$E$20-'graph (3)'!$E$32),0.25,0)))</f>
        <v>#REF!</v>
      </c>
      <c r="L119" s="806" t="e">
        <f aca="false">IF('graph (3)'!$E$22=0,0,IF('graph (3)'!$E$2=0,20,IF(AND(B119&gt;'graph (3)'!$E$22-'graph (3)'!$E$32,B119&lt;'graph (3)'!$E$22+'graph (3)'!$E$32),0.25,0)))</f>
        <v>#REF!</v>
      </c>
    </row>
    <row r="120" customFormat="false" ht="12.75" hidden="false" customHeight="false" outlineLevel="0" collapsed="false">
      <c r="B120" s="735" t="e">
        <f aca="false">IF('graph (3)'!$E$2=0,"",B119+'graph (3)'!$E$32)</f>
        <v>#REF!</v>
      </c>
      <c r="C120" s="805" t="e">
        <f aca="false">IF('graph (3)'!$E$2=0,20,IF(SUM(K120+L120=0),NA(),0.25))</f>
        <v>#REF!</v>
      </c>
      <c r="D120" s="321" t="e">
        <f aca="false">IF('graph (3)'!$E$2=0,20,IF(AND(B120&lt;'graph (3)'!$E$10+'graph (3)'!$E$32,B120&gt;'graph (3)'!$E$10-'graph (3)'!$E$32),0.25,NA()))</f>
        <v>#REF!</v>
      </c>
      <c r="K120" s="806" t="e">
        <f aca="false">IF('graph (3)'!$E$20=0,0,IF('graph (3)'!$E$2=0,20,IF(AND(B120&lt;'graph (3)'!$E$20+'graph (3)'!$E$32,B120&gt;'graph (3)'!$E$20-'graph (3)'!$E$32),0.25,0)))</f>
        <v>#REF!</v>
      </c>
      <c r="L120" s="806" t="e">
        <f aca="false">IF('graph (3)'!$E$22=0,0,IF('graph (3)'!$E$2=0,20,IF(AND(B120&gt;'graph (3)'!$E$22-'graph (3)'!$E$32,B120&lt;'graph (3)'!$E$22+'graph (3)'!$E$32),0.25,0)))</f>
        <v>#REF!</v>
      </c>
    </row>
    <row r="121" customFormat="false" ht="12.75" hidden="false" customHeight="false" outlineLevel="0" collapsed="false">
      <c r="B121" s="735" t="e">
        <f aca="false">IF('graph (3)'!$E$2=0,"",B120+'graph (3)'!$E$32)</f>
        <v>#REF!</v>
      </c>
      <c r="C121" s="805" t="e">
        <f aca="false">IF('graph (3)'!$E$2=0,20,IF(SUM(K121+L121=0),NA(),0.25))</f>
        <v>#REF!</v>
      </c>
      <c r="D121" s="321" t="e">
        <f aca="false">IF('graph (3)'!$E$2=0,20,IF(AND(B121&lt;'graph (3)'!$E$10+'graph (3)'!$E$32,B121&gt;'graph (3)'!$E$10-'graph (3)'!$E$32),0.25,NA()))</f>
        <v>#REF!</v>
      </c>
      <c r="K121" s="806" t="e">
        <f aca="false">IF('graph (3)'!$E$20=0,0,IF('graph (3)'!$E$2=0,20,IF(AND(B121&lt;'graph (3)'!$E$20+'graph (3)'!$E$32,B121&gt;'graph (3)'!$E$20-'graph (3)'!$E$32),0.25,0)))</f>
        <v>#REF!</v>
      </c>
      <c r="L121" s="806" t="e">
        <f aca="false">IF('graph (3)'!$E$22=0,0,IF('graph (3)'!$E$2=0,20,IF(AND(B121&gt;'graph (3)'!$E$22-'graph (3)'!$E$32,B121&lt;'graph (3)'!$E$22+'graph (3)'!$E$32),0.25,0)))</f>
        <v>#REF!</v>
      </c>
    </row>
    <row r="122" customFormat="false" ht="12.75" hidden="false" customHeight="false" outlineLevel="0" collapsed="false">
      <c r="B122" s="735" t="e">
        <f aca="false">IF('graph (3)'!$E$2=0,"",B121+'graph (3)'!$E$32)</f>
        <v>#REF!</v>
      </c>
      <c r="C122" s="805" t="e">
        <f aca="false">IF('graph (3)'!$E$2=0,20,IF(SUM(K122+L122=0),NA(),0.25))</f>
        <v>#REF!</v>
      </c>
      <c r="D122" s="321" t="e">
        <f aca="false">IF('graph (3)'!$E$2=0,20,IF(AND(B122&lt;'graph (3)'!$E$10+'graph (3)'!$E$32,B122&gt;'graph (3)'!$E$10-'graph (3)'!$E$32),0.25,NA()))</f>
        <v>#REF!</v>
      </c>
      <c r="K122" s="806" t="e">
        <f aca="false">IF('graph (3)'!$E$20=0,0,IF('graph (3)'!$E$2=0,20,IF(AND(B122&lt;'graph (3)'!$E$20+'graph (3)'!$E$32,B122&gt;'graph (3)'!$E$20-'graph (3)'!$E$32),0.25,0)))</f>
        <v>#REF!</v>
      </c>
      <c r="L122" s="806" t="e">
        <f aca="false">IF('graph (3)'!$E$22=0,0,IF('graph (3)'!$E$2=0,20,IF(AND(B122&gt;'graph (3)'!$E$22-'graph (3)'!$E$32,B122&lt;'graph (3)'!$E$22+'graph (3)'!$E$32),0.25,0)))</f>
        <v>#REF!</v>
      </c>
    </row>
    <row r="123" customFormat="false" ht="12.75" hidden="false" customHeight="false" outlineLevel="0" collapsed="false">
      <c r="B123" s="735" t="e">
        <f aca="false">IF('graph (3)'!$E$2=0,"",B122+'graph (3)'!$E$32)</f>
        <v>#REF!</v>
      </c>
      <c r="C123" s="805" t="e">
        <f aca="false">IF('graph (3)'!$E$2=0,20,IF(SUM(K123+L123=0),NA(),0.25))</f>
        <v>#REF!</v>
      </c>
      <c r="D123" s="321" t="e">
        <f aca="false">IF('graph (3)'!$E$2=0,20,IF(AND(B123&lt;'graph (3)'!$E$10+'graph (3)'!$E$32,B123&gt;'graph (3)'!$E$10-'graph (3)'!$E$32),0.25,NA()))</f>
        <v>#REF!</v>
      </c>
      <c r="K123" s="806" t="e">
        <f aca="false">IF('graph (3)'!$E$20=0,0,IF('graph (3)'!$E$2=0,20,IF(AND(B123&lt;'graph (3)'!$E$20+'graph (3)'!$E$32,B123&gt;'graph (3)'!$E$20-'graph (3)'!$E$32),0.25,0)))</f>
        <v>#REF!</v>
      </c>
      <c r="L123" s="806" t="e">
        <f aca="false">IF('graph (3)'!$E$22=0,0,IF('graph (3)'!$E$2=0,20,IF(AND(B123&gt;'graph (3)'!$E$22-'graph (3)'!$E$32,B123&lt;'graph (3)'!$E$22+'graph (3)'!$E$32),0.25,0)))</f>
        <v>#REF!</v>
      </c>
    </row>
    <row r="124" customFormat="false" ht="12.75" hidden="false" customHeight="false" outlineLevel="0" collapsed="false">
      <c r="B124" s="735" t="e">
        <f aca="false">IF('graph (3)'!$E$2=0,"",B123+'graph (3)'!$E$32)</f>
        <v>#REF!</v>
      </c>
      <c r="C124" s="805" t="e">
        <f aca="false">IF('graph (3)'!$E$2=0,20,IF(SUM(K124+L124=0),NA(),0.25))</f>
        <v>#REF!</v>
      </c>
      <c r="D124" s="321" t="e">
        <f aca="false">IF('graph (3)'!$E$2=0,20,IF(AND(B124&lt;'graph (3)'!$E$10+'graph (3)'!$E$32,B124&gt;'graph (3)'!$E$10-'graph (3)'!$E$32),0.25,NA()))</f>
        <v>#REF!</v>
      </c>
      <c r="K124" s="806" t="e">
        <f aca="false">IF('graph (3)'!$E$20=0,0,IF('graph (3)'!$E$2=0,20,IF(AND(B124&lt;'graph (3)'!$E$20+'graph (3)'!$E$32,B124&gt;'graph (3)'!$E$20-'graph (3)'!$E$32),0.25,0)))</f>
        <v>#REF!</v>
      </c>
      <c r="L124" s="806" t="e">
        <f aca="false">IF('graph (3)'!$E$22=0,0,IF('graph (3)'!$E$2=0,20,IF(AND(B124&gt;'graph (3)'!$E$22-'graph (3)'!$E$32,B124&lt;'graph (3)'!$E$22+'graph (3)'!$E$32),0.25,0)))</f>
        <v>#REF!</v>
      </c>
    </row>
    <row r="125" customFormat="false" ht="12.75" hidden="false" customHeight="false" outlineLevel="0" collapsed="false">
      <c r="B125" s="735" t="e">
        <f aca="false">IF('graph (3)'!$E$2=0,"",B124+'graph (3)'!$E$32)</f>
        <v>#REF!</v>
      </c>
      <c r="C125" s="805" t="e">
        <f aca="false">IF('graph (3)'!$E$2=0,20,IF(SUM(K125+L125=0),NA(),0.25))</f>
        <v>#REF!</v>
      </c>
      <c r="D125" s="321" t="e">
        <f aca="false">IF('graph (3)'!$E$2=0,20,IF(AND(B125&lt;'graph (3)'!$E$10+'graph (3)'!$E$32,B125&gt;'graph (3)'!$E$10-'graph (3)'!$E$32),0.25,NA()))</f>
        <v>#REF!</v>
      </c>
      <c r="K125" s="806" t="e">
        <f aca="false">IF('graph (3)'!$E$20=0,0,IF('graph (3)'!$E$2=0,20,IF(AND(B125&lt;'graph (3)'!$E$20+'graph (3)'!$E$32,B125&gt;'graph (3)'!$E$20-'graph (3)'!$E$32),0.25,0)))</f>
        <v>#REF!</v>
      </c>
      <c r="L125" s="806" t="e">
        <f aca="false">IF('graph (3)'!$E$22=0,0,IF('graph (3)'!$E$2=0,20,IF(AND(B125&gt;'graph (3)'!$E$22-'graph (3)'!$E$32,B125&lt;'graph (3)'!$E$22+'graph (3)'!$E$32),0.25,0)))</f>
        <v>#REF!</v>
      </c>
    </row>
    <row r="126" customFormat="false" ht="12.75" hidden="false" customHeight="false" outlineLevel="0" collapsed="false">
      <c r="B126" s="735" t="e">
        <f aca="false">IF('graph (3)'!$E$2=0,"",B125+'graph (3)'!$E$32)</f>
        <v>#REF!</v>
      </c>
      <c r="C126" s="805" t="e">
        <f aca="false">IF('graph (3)'!$E$2=0,20,IF(SUM(K126+L126=0),NA(),0.25))</f>
        <v>#REF!</v>
      </c>
      <c r="D126" s="321" t="e">
        <f aca="false">IF('graph (3)'!$E$2=0,20,IF(AND(B126&lt;'graph (3)'!$E$10+'graph (3)'!$E$32,B126&gt;'graph (3)'!$E$10-'graph (3)'!$E$32),0.25,NA()))</f>
        <v>#REF!</v>
      </c>
      <c r="K126" s="806" t="e">
        <f aca="false">IF('graph (3)'!$E$20=0,0,IF('graph (3)'!$E$2=0,20,IF(AND(B126&lt;'graph (3)'!$E$20+'graph (3)'!$E$32,B126&gt;'graph (3)'!$E$20-'graph (3)'!$E$32),0.25,0)))</f>
        <v>#REF!</v>
      </c>
      <c r="L126" s="806" t="e">
        <f aca="false">IF('graph (3)'!$E$22=0,0,IF('graph (3)'!$E$2=0,20,IF(AND(B126&gt;'graph (3)'!$E$22-'graph (3)'!$E$32,B126&lt;'graph (3)'!$E$22+'graph (3)'!$E$32),0.25,0)))</f>
        <v>#REF!</v>
      </c>
    </row>
    <row r="127" customFormat="false" ht="12.75" hidden="false" customHeight="false" outlineLevel="0" collapsed="false">
      <c r="B127" s="735" t="e">
        <f aca="false">IF('graph (3)'!$E$2=0,"",B126+'graph (3)'!$E$32)</f>
        <v>#REF!</v>
      </c>
      <c r="C127" s="805" t="e">
        <f aca="false">IF('graph (3)'!$E$2=0,20,IF(SUM(K127+L127=0),NA(),0.25))</f>
        <v>#REF!</v>
      </c>
      <c r="D127" s="321" t="e">
        <f aca="false">IF('graph (3)'!$E$2=0,20,IF(AND(B127&lt;'graph (3)'!$E$10+'graph (3)'!$E$32,B127&gt;'graph (3)'!$E$10-'graph (3)'!$E$32),0.25,NA()))</f>
        <v>#REF!</v>
      </c>
      <c r="K127" s="806" t="e">
        <f aca="false">IF('graph (3)'!$E$20=0,0,IF('graph (3)'!$E$2=0,20,IF(AND(B127&lt;'graph (3)'!$E$20+'graph (3)'!$E$32,B127&gt;'graph (3)'!$E$20-'graph (3)'!$E$32),0.25,0)))</f>
        <v>#REF!</v>
      </c>
      <c r="L127" s="806" t="e">
        <f aca="false">IF('graph (3)'!$E$22=0,0,IF('graph (3)'!$E$2=0,20,IF(AND(B127&gt;'graph (3)'!$E$22-'graph (3)'!$E$32,B127&lt;'graph (3)'!$E$22+'graph (3)'!$E$32),0.25,0)))</f>
        <v>#REF!</v>
      </c>
    </row>
    <row r="128" customFormat="false" ht="12.75" hidden="false" customHeight="false" outlineLevel="0" collapsed="false">
      <c r="B128" s="735" t="e">
        <f aca="false">IF('graph (3)'!$E$2=0,"",B127+'graph (3)'!$E$32)</f>
        <v>#REF!</v>
      </c>
      <c r="C128" s="805" t="e">
        <f aca="false">IF('graph (3)'!$E$2=0,20,IF(SUM(K128+L128=0),NA(),0.25))</f>
        <v>#REF!</v>
      </c>
      <c r="D128" s="321" t="e">
        <f aca="false">IF('graph (3)'!$E$2=0,20,IF(AND(B128&lt;'graph (3)'!$E$10+'graph (3)'!$E$32,B128&gt;'graph (3)'!$E$10-'graph (3)'!$E$32),0.25,NA()))</f>
        <v>#REF!</v>
      </c>
      <c r="K128" s="806" t="e">
        <f aca="false">IF('graph (3)'!$E$20=0,0,IF('graph (3)'!$E$2=0,20,IF(AND(B128&lt;'graph (3)'!$E$20+'graph (3)'!$E$32,B128&gt;'graph (3)'!$E$20-'graph (3)'!$E$32),0.25,0)))</f>
        <v>#REF!</v>
      </c>
      <c r="L128" s="806" t="e">
        <f aca="false">IF('graph (3)'!$E$22=0,0,IF('graph (3)'!$E$2=0,20,IF(AND(B128&gt;'graph (3)'!$E$22-'graph (3)'!$E$32,B128&lt;'graph (3)'!$E$22+'graph (3)'!$E$32),0.25,0)))</f>
        <v>#REF!</v>
      </c>
    </row>
    <row r="129" customFormat="false" ht="12.75" hidden="false" customHeight="false" outlineLevel="0" collapsed="false">
      <c r="B129" s="735" t="e">
        <f aca="false">IF('graph (3)'!$E$2=0,"",B128+'graph (3)'!$E$32)</f>
        <v>#REF!</v>
      </c>
      <c r="C129" s="805" t="e">
        <f aca="false">IF('graph (3)'!$E$2=0,20,IF(SUM(K129+L129=0),NA(),0.25))</f>
        <v>#REF!</v>
      </c>
      <c r="D129" s="321" t="e">
        <f aca="false">IF('graph (3)'!$E$2=0,20,IF(AND(B129&lt;'graph (3)'!$E$10+'graph (3)'!$E$32,B129&gt;'graph (3)'!$E$10-'graph (3)'!$E$32),0.25,NA()))</f>
        <v>#REF!</v>
      </c>
      <c r="K129" s="806" t="e">
        <f aca="false">IF('graph (3)'!$E$20=0,0,IF('graph (3)'!$E$2=0,20,IF(AND(B129&lt;'graph (3)'!$E$20+'graph (3)'!$E$32,B129&gt;'graph (3)'!$E$20-'graph (3)'!$E$32),0.25,0)))</f>
        <v>#REF!</v>
      </c>
      <c r="L129" s="806" t="e">
        <f aca="false">IF('graph (3)'!$E$22=0,0,IF('graph (3)'!$E$2=0,20,IF(AND(B129&gt;'graph (3)'!$E$22-'graph (3)'!$E$32,B129&lt;'graph (3)'!$E$22+'graph (3)'!$E$32),0.25,0)))</f>
        <v>#REF!</v>
      </c>
    </row>
    <row r="130" customFormat="false" ht="12.75" hidden="false" customHeight="false" outlineLevel="0" collapsed="false">
      <c r="B130" s="735" t="e">
        <f aca="false">IF('graph (3)'!$E$2=0,"",B129+'graph (3)'!$E$32)</f>
        <v>#REF!</v>
      </c>
      <c r="C130" s="805" t="e">
        <f aca="false">IF('graph (3)'!$E$2=0,20,IF(SUM(K130+L130=0),NA(),0.25))</f>
        <v>#REF!</v>
      </c>
      <c r="D130" s="321" t="e">
        <f aca="false">IF('graph (3)'!$E$2=0,20,IF(AND(B130&lt;'graph (3)'!$E$10+'graph (3)'!$E$32,B130&gt;'graph (3)'!$E$10-'graph (3)'!$E$32),0.25,NA()))</f>
        <v>#REF!</v>
      </c>
      <c r="K130" s="806" t="e">
        <f aca="false">IF('graph (3)'!$E$20=0,0,IF('graph (3)'!$E$2=0,20,IF(AND(B130&lt;'graph (3)'!$E$20+'graph (3)'!$E$32,B130&gt;'graph (3)'!$E$20-'graph (3)'!$E$32),0.25,0)))</f>
        <v>#REF!</v>
      </c>
      <c r="L130" s="806" t="e">
        <f aca="false">IF('graph (3)'!$E$22=0,0,IF('graph (3)'!$E$2=0,20,IF(AND(B130&gt;'graph (3)'!$E$22-'graph (3)'!$E$32,B130&lt;'graph (3)'!$E$22+'graph (3)'!$E$32),0.25,0)))</f>
        <v>#REF!</v>
      </c>
    </row>
    <row r="131" customFormat="false" ht="12.75" hidden="false" customHeight="false" outlineLevel="0" collapsed="false">
      <c r="B131" s="735" t="e">
        <f aca="false">IF('graph (3)'!$E$2=0,"",B130+'graph (3)'!$E$32)</f>
        <v>#REF!</v>
      </c>
      <c r="C131" s="805" t="e">
        <f aca="false">IF('graph (3)'!$E$2=0,20,IF(SUM(K131+L131=0),NA(),0.25))</f>
        <v>#REF!</v>
      </c>
      <c r="D131" s="321" t="e">
        <f aca="false">IF('graph (3)'!$E$2=0,20,IF(AND(B131&lt;'graph (3)'!$E$10+'graph (3)'!$E$32,B131&gt;'graph (3)'!$E$10-'graph (3)'!$E$32),0.25,NA()))</f>
        <v>#REF!</v>
      </c>
      <c r="K131" s="806" t="e">
        <f aca="false">IF('graph (3)'!$E$20=0,0,IF('graph (3)'!$E$2=0,20,IF(AND(B131&lt;'graph (3)'!$E$20+'graph (3)'!$E$32,B131&gt;'graph (3)'!$E$20-'graph (3)'!$E$32),0.25,0)))</f>
        <v>#REF!</v>
      </c>
      <c r="L131" s="806" t="e">
        <f aca="false">IF('graph (3)'!$E$22=0,0,IF('graph (3)'!$E$2=0,20,IF(AND(B131&gt;'graph (3)'!$E$22-'graph (3)'!$E$32,B131&lt;'graph (3)'!$E$22+'graph (3)'!$E$32),0.25,0)))</f>
        <v>#REF!</v>
      </c>
    </row>
    <row r="132" customFormat="false" ht="12.75" hidden="false" customHeight="false" outlineLevel="0" collapsed="false">
      <c r="B132" s="735" t="e">
        <f aca="false">IF('graph (3)'!$E$2=0,"",B131+'graph (3)'!$E$32)</f>
        <v>#REF!</v>
      </c>
      <c r="C132" s="805" t="e">
        <f aca="false">IF('graph (3)'!$E$2=0,20,IF(SUM(K132+L132=0),NA(),0.25))</f>
        <v>#REF!</v>
      </c>
      <c r="D132" s="321" t="e">
        <f aca="false">IF('graph (3)'!$E$2=0,20,IF(AND(B132&lt;'graph (3)'!$E$10+'graph (3)'!$E$32,B132&gt;'graph (3)'!$E$10-'graph (3)'!$E$32),0.25,NA()))</f>
        <v>#REF!</v>
      </c>
      <c r="K132" s="806" t="e">
        <f aca="false">IF('graph (3)'!$E$20=0,0,IF('graph (3)'!$E$2=0,20,IF(AND(B132&lt;'graph (3)'!$E$20+'graph (3)'!$E$32,B132&gt;'graph (3)'!$E$20-'graph (3)'!$E$32),0.25,0)))</f>
        <v>#REF!</v>
      </c>
      <c r="L132" s="806" t="e">
        <f aca="false">IF('graph (3)'!$E$22=0,0,IF('graph (3)'!$E$2=0,20,IF(AND(B132&gt;'graph (3)'!$E$22-'graph (3)'!$E$32,B132&lt;'graph (3)'!$E$22+'graph (3)'!$E$32),0.25,0)))</f>
        <v>#REF!</v>
      </c>
    </row>
    <row r="133" customFormat="false" ht="12.75" hidden="false" customHeight="false" outlineLevel="0" collapsed="false">
      <c r="B133" s="735" t="e">
        <f aca="false">IF('graph (3)'!$E$2=0,"",B132+'graph (3)'!$E$32)</f>
        <v>#REF!</v>
      </c>
      <c r="C133" s="805" t="e">
        <f aca="false">IF('graph (3)'!$E$2=0,20,IF(SUM(K133+L133=0),NA(),0.25))</f>
        <v>#REF!</v>
      </c>
      <c r="D133" s="321" t="e">
        <f aca="false">IF('graph (3)'!$E$2=0,20,IF(AND(B133&lt;'graph (3)'!$E$10+'graph (3)'!$E$32,B133&gt;'graph (3)'!$E$10-'graph (3)'!$E$32),0.25,NA()))</f>
        <v>#REF!</v>
      </c>
      <c r="K133" s="806" t="e">
        <f aca="false">IF('graph (3)'!$E$20=0,0,IF('graph (3)'!$E$2=0,20,IF(AND(B133&lt;'graph (3)'!$E$20+'graph (3)'!$E$32,B133&gt;'graph (3)'!$E$20-'graph (3)'!$E$32),0.25,0)))</f>
        <v>#REF!</v>
      </c>
      <c r="L133" s="806" t="e">
        <f aca="false">IF('graph (3)'!$E$22=0,0,IF('graph (3)'!$E$2=0,20,IF(AND(B133&gt;'graph (3)'!$E$22-'graph (3)'!$E$32,B133&lt;'graph (3)'!$E$22+'graph (3)'!$E$32),0.25,0)))</f>
        <v>#REF!</v>
      </c>
    </row>
    <row r="134" customFormat="false" ht="12.75" hidden="false" customHeight="false" outlineLevel="0" collapsed="false">
      <c r="B134" s="735" t="e">
        <f aca="false">IF('graph (3)'!$E$2=0,"",B133+'graph (3)'!$E$32)</f>
        <v>#REF!</v>
      </c>
      <c r="C134" s="805" t="e">
        <f aca="false">IF('graph (3)'!$E$2=0,20,IF(SUM(K134+L134=0),NA(),0.25))</f>
        <v>#REF!</v>
      </c>
      <c r="D134" s="321" t="e">
        <f aca="false">IF('graph (3)'!$E$2=0,20,IF(AND(B134&lt;'graph (3)'!$E$10+'graph (3)'!$E$32,B134&gt;'graph (3)'!$E$10-'graph (3)'!$E$32),0.25,NA()))</f>
        <v>#REF!</v>
      </c>
      <c r="K134" s="806" t="e">
        <f aca="false">IF('graph (3)'!$E$20=0,0,IF('graph (3)'!$E$2=0,20,IF(AND(B134&lt;'graph (3)'!$E$20+'graph (3)'!$E$32,B134&gt;'graph (3)'!$E$20-'graph (3)'!$E$32),0.25,0)))</f>
        <v>#REF!</v>
      </c>
      <c r="L134" s="806" t="e">
        <f aca="false">IF('graph (3)'!$E$22=0,0,IF('graph (3)'!$E$2=0,20,IF(AND(B134&gt;'graph (3)'!$E$22-'graph (3)'!$E$32,B134&lt;'graph (3)'!$E$22+'graph (3)'!$E$32),0.25,0)))</f>
        <v>#REF!</v>
      </c>
    </row>
    <row r="135" customFormat="false" ht="12.75" hidden="false" customHeight="false" outlineLevel="0" collapsed="false">
      <c r="B135" s="735" t="e">
        <f aca="false">IF('graph (3)'!$E$2=0,"",B134+'graph (3)'!$E$32)</f>
        <v>#REF!</v>
      </c>
      <c r="C135" s="805" t="e">
        <f aca="false">IF('graph (3)'!$E$2=0,20,IF(SUM(K135+L135=0),NA(),0.25))</f>
        <v>#REF!</v>
      </c>
      <c r="D135" s="321" t="e">
        <f aca="false">IF('graph (3)'!$E$2=0,20,IF(AND(B135&lt;'graph (3)'!$E$10+'graph (3)'!$E$32,B135&gt;'graph (3)'!$E$10-'graph (3)'!$E$32),0.25,NA()))</f>
        <v>#REF!</v>
      </c>
      <c r="K135" s="806" t="e">
        <f aca="false">IF('graph (3)'!$E$20=0,0,IF('graph (3)'!$E$2=0,20,IF(AND(B135&lt;'graph (3)'!$E$20+'graph (3)'!$E$32,B135&gt;'graph (3)'!$E$20-'graph (3)'!$E$32),0.25,0)))</f>
        <v>#REF!</v>
      </c>
      <c r="L135" s="806" t="e">
        <f aca="false">IF('graph (3)'!$E$22=0,0,IF('graph (3)'!$E$2=0,20,IF(AND(B135&gt;'graph (3)'!$E$22-'graph (3)'!$E$32,B135&lt;'graph (3)'!$E$22+'graph (3)'!$E$32),0.25,0)))</f>
        <v>#REF!</v>
      </c>
    </row>
    <row r="136" customFormat="false" ht="12.75" hidden="false" customHeight="false" outlineLevel="0" collapsed="false">
      <c r="B136" s="735" t="e">
        <f aca="false">IF('graph (3)'!$E$2=0,"",B135+'graph (3)'!$E$32)</f>
        <v>#REF!</v>
      </c>
      <c r="C136" s="805" t="e">
        <f aca="false">IF('graph (3)'!$E$2=0,20,IF(SUM(K136+L136=0),NA(),0.25))</f>
        <v>#REF!</v>
      </c>
      <c r="D136" s="321" t="e">
        <f aca="false">IF('graph (3)'!$E$2=0,20,IF(AND(B136&lt;'graph (3)'!$E$10+'graph (3)'!$E$32,B136&gt;'graph (3)'!$E$10-'graph (3)'!$E$32),0.25,NA()))</f>
        <v>#REF!</v>
      </c>
      <c r="K136" s="806" t="e">
        <f aca="false">IF('graph (3)'!$E$20=0,0,IF('graph (3)'!$E$2=0,20,IF(AND(B136&lt;'graph (3)'!$E$20+'graph (3)'!$E$32,B136&gt;'graph (3)'!$E$20-'graph (3)'!$E$32),0.25,0)))</f>
        <v>#REF!</v>
      </c>
      <c r="L136" s="806" t="e">
        <f aca="false">IF('graph (3)'!$E$22=0,0,IF('graph (3)'!$E$2=0,20,IF(AND(B136&gt;'graph (3)'!$E$22-'graph (3)'!$E$32,B136&lt;'graph (3)'!$E$22+'graph (3)'!$E$32),0.25,0)))</f>
        <v>#REF!</v>
      </c>
    </row>
    <row r="137" customFormat="false" ht="12.75" hidden="false" customHeight="false" outlineLevel="0" collapsed="false">
      <c r="B137" s="735" t="e">
        <f aca="false">IF('graph (3)'!$E$2=0,"",B136+'graph (3)'!$E$32)</f>
        <v>#REF!</v>
      </c>
      <c r="C137" s="805" t="e">
        <f aca="false">IF('graph (3)'!$E$2=0,20,IF(SUM(K137+L137=0),NA(),0.25))</f>
        <v>#REF!</v>
      </c>
      <c r="D137" s="321" t="e">
        <f aca="false">IF('graph (3)'!$E$2=0,20,IF(AND(B137&lt;'graph (3)'!$E$10+'graph (3)'!$E$32,B137&gt;'graph (3)'!$E$10-'graph (3)'!$E$32),0.25,NA()))</f>
        <v>#REF!</v>
      </c>
      <c r="K137" s="806" t="e">
        <f aca="false">IF('graph (3)'!$E$20=0,0,IF('graph (3)'!$E$2=0,20,IF(AND(B137&lt;'graph (3)'!$E$20+'graph (3)'!$E$32,B137&gt;'graph (3)'!$E$20-'graph (3)'!$E$32),0.25,0)))</f>
        <v>#REF!</v>
      </c>
      <c r="L137" s="806" t="e">
        <f aca="false">IF('graph (3)'!$E$22=0,0,IF('graph (3)'!$E$2=0,20,IF(AND(B137&gt;'graph (3)'!$E$22-'graph (3)'!$E$32,B137&lt;'graph (3)'!$E$22+'graph (3)'!$E$32),0.25,0)))</f>
        <v>#REF!</v>
      </c>
    </row>
    <row r="138" customFormat="false" ht="12.75" hidden="false" customHeight="false" outlineLevel="0" collapsed="false">
      <c r="B138" s="735" t="e">
        <f aca="false">IF('graph (3)'!$E$2=0,"",B137+'graph (3)'!$E$32)</f>
        <v>#REF!</v>
      </c>
      <c r="C138" s="805" t="e">
        <f aca="false">IF('graph (3)'!$E$2=0,20,IF(SUM(K138+L138=0),NA(),0.25))</f>
        <v>#REF!</v>
      </c>
      <c r="D138" s="321" t="e">
        <f aca="false">IF('graph (3)'!$E$2=0,20,IF(AND(B138&lt;'graph (3)'!$E$10+'graph (3)'!$E$32,B138&gt;'graph (3)'!$E$10-'graph (3)'!$E$32),0.25,NA()))</f>
        <v>#REF!</v>
      </c>
      <c r="K138" s="806" t="e">
        <f aca="false">IF('graph (3)'!$E$20=0,0,IF('graph (3)'!$E$2=0,20,IF(AND(B138&lt;'graph (3)'!$E$20+'graph (3)'!$E$32,B138&gt;'graph (3)'!$E$20-'graph (3)'!$E$32),0.25,0)))</f>
        <v>#REF!</v>
      </c>
      <c r="L138" s="806" t="e">
        <f aca="false">IF('graph (3)'!$E$22=0,0,IF('graph (3)'!$E$2=0,20,IF(AND(B138&gt;'graph (3)'!$E$22-'graph (3)'!$E$32,B138&lt;'graph (3)'!$E$22+'graph (3)'!$E$32),0.25,0)))</f>
        <v>#REF!</v>
      </c>
    </row>
    <row r="139" customFormat="false" ht="12.75" hidden="false" customHeight="false" outlineLevel="0" collapsed="false">
      <c r="B139" s="735" t="e">
        <f aca="false">IF('graph (3)'!$E$2=0,"",B138+'graph (3)'!$E$32)</f>
        <v>#REF!</v>
      </c>
      <c r="C139" s="805" t="e">
        <f aca="false">IF('graph (3)'!$E$2=0,20,IF(SUM(K139+L139=0),NA(),0.25))</f>
        <v>#REF!</v>
      </c>
      <c r="D139" s="321" t="e">
        <f aca="false">IF('graph (3)'!$E$2=0,20,IF(AND(B139&lt;'graph (3)'!$E$10+'graph (3)'!$E$32,B139&gt;'graph (3)'!$E$10-'graph (3)'!$E$32),0.25,NA()))</f>
        <v>#REF!</v>
      </c>
      <c r="K139" s="806" t="e">
        <f aca="false">IF('graph (3)'!$E$20=0,0,IF('graph (3)'!$E$2=0,20,IF(AND(B139&lt;'graph (3)'!$E$20+'graph (3)'!$E$32,B139&gt;'graph (3)'!$E$20-'graph (3)'!$E$32),0.25,0)))</f>
        <v>#REF!</v>
      </c>
      <c r="L139" s="806" t="e">
        <f aca="false">IF('graph (3)'!$E$22=0,0,IF('graph (3)'!$E$2=0,20,IF(AND(B139&gt;'graph (3)'!$E$22-'graph (3)'!$E$32,B139&lt;'graph (3)'!$E$22+'graph (3)'!$E$32),0.25,0)))</f>
        <v>#REF!</v>
      </c>
    </row>
    <row r="140" customFormat="false" ht="12.75" hidden="false" customHeight="false" outlineLevel="0" collapsed="false">
      <c r="B140" s="735" t="e">
        <f aca="false">IF('graph (3)'!$E$2=0,"",B139+'graph (3)'!$E$32)</f>
        <v>#REF!</v>
      </c>
      <c r="C140" s="805" t="e">
        <f aca="false">IF('graph (3)'!$E$2=0,20,IF(SUM(K140+L140=0),NA(),0.25))</f>
        <v>#REF!</v>
      </c>
      <c r="D140" s="321" t="e">
        <f aca="false">IF('graph (3)'!$E$2=0,20,IF(AND(B140&lt;'graph (3)'!$E$10+'graph (3)'!$E$32,B140&gt;'graph (3)'!$E$10-'graph (3)'!$E$32),0.25,NA()))</f>
        <v>#REF!</v>
      </c>
      <c r="K140" s="806" t="e">
        <f aca="false">IF('graph (3)'!$E$20=0,0,IF('graph (3)'!$E$2=0,20,IF(AND(B140&lt;'graph (3)'!$E$20+'graph (3)'!$E$32,B140&gt;'graph (3)'!$E$20-'graph (3)'!$E$32),0.25,0)))</f>
        <v>#REF!</v>
      </c>
      <c r="L140" s="806" t="e">
        <f aca="false">IF('graph (3)'!$E$22=0,0,IF('graph (3)'!$E$2=0,20,IF(AND(B140&gt;'graph (3)'!$E$22-'graph (3)'!$E$32,B140&lt;'graph (3)'!$E$22+'graph (3)'!$E$32),0.25,0)))</f>
        <v>#REF!</v>
      </c>
    </row>
    <row r="141" customFormat="false" ht="12.75" hidden="false" customHeight="false" outlineLevel="0" collapsed="false">
      <c r="B141" s="735" t="e">
        <f aca="false">IF('graph (3)'!$E$2=0,"",B140+'graph (3)'!$E$32)</f>
        <v>#REF!</v>
      </c>
      <c r="C141" s="805" t="e">
        <f aca="false">IF('graph (3)'!$E$2=0,20,IF(SUM(K141+L141=0),NA(),0.25))</f>
        <v>#REF!</v>
      </c>
      <c r="D141" s="321" t="e">
        <f aca="false">IF('graph (3)'!$E$2=0,20,IF(AND(B141&lt;'graph (3)'!$E$10+'graph (3)'!$E$32,B141&gt;'graph (3)'!$E$10-'graph (3)'!$E$32),0.25,NA()))</f>
        <v>#REF!</v>
      </c>
      <c r="K141" s="806" t="e">
        <f aca="false">IF('graph (3)'!$E$20=0,0,IF('graph (3)'!$E$2=0,20,IF(AND(B141&lt;'graph (3)'!$E$20+'graph (3)'!$E$32,B141&gt;'graph (3)'!$E$20-'graph (3)'!$E$32),0.25,0)))</f>
        <v>#REF!</v>
      </c>
      <c r="L141" s="806" t="e">
        <f aca="false">IF('graph (3)'!$E$22=0,0,IF('graph (3)'!$E$2=0,20,IF(AND(B141&gt;'graph (3)'!$E$22-'graph (3)'!$E$32,B141&lt;'graph (3)'!$E$22+'graph (3)'!$E$32),0.25,0)))</f>
        <v>#REF!</v>
      </c>
    </row>
    <row r="142" customFormat="false" ht="12.75" hidden="false" customHeight="false" outlineLevel="0" collapsed="false">
      <c r="B142" s="735" t="e">
        <f aca="false">IF('graph (3)'!$E$2=0,"",B141+'graph (3)'!$E$32)</f>
        <v>#REF!</v>
      </c>
      <c r="C142" s="805" t="e">
        <f aca="false">IF('graph (3)'!$E$2=0,20,IF(SUM(K142+L142=0),NA(),0.25))</f>
        <v>#REF!</v>
      </c>
      <c r="D142" s="321" t="e">
        <f aca="false">IF('graph (3)'!$E$2=0,20,IF(AND(B142&lt;'graph (3)'!$E$10+'graph (3)'!$E$32,B142&gt;'graph (3)'!$E$10-'graph (3)'!$E$32),0.25,NA()))</f>
        <v>#REF!</v>
      </c>
      <c r="K142" s="806" t="e">
        <f aca="false">IF('graph (3)'!$E$20=0,0,IF('graph (3)'!$E$2=0,20,IF(AND(B142&lt;'graph (3)'!$E$20+'graph (3)'!$E$32,B142&gt;'graph (3)'!$E$20-'graph (3)'!$E$32),0.25,0)))</f>
        <v>#REF!</v>
      </c>
      <c r="L142" s="806" t="e">
        <f aca="false">IF('graph (3)'!$E$22=0,0,IF('graph (3)'!$E$2=0,20,IF(AND(B142&gt;'graph (3)'!$E$22-'graph (3)'!$E$32,B142&lt;'graph (3)'!$E$22+'graph (3)'!$E$32),0.25,0)))</f>
        <v>#REF!</v>
      </c>
    </row>
    <row r="143" customFormat="false" ht="12.75" hidden="false" customHeight="false" outlineLevel="0" collapsed="false">
      <c r="B143" s="735" t="e">
        <f aca="false">IF('graph (3)'!$E$2=0,"",B142+'graph (3)'!$E$32)</f>
        <v>#REF!</v>
      </c>
      <c r="C143" s="805" t="e">
        <f aca="false">IF('graph (3)'!$E$2=0,20,IF(SUM(K143+L143=0),NA(),0.25))</f>
        <v>#REF!</v>
      </c>
      <c r="D143" s="321" t="e">
        <f aca="false">IF('graph (3)'!$E$2=0,20,IF(AND(B143&lt;'graph (3)'!$E$10+'graph (3)'!$E$32,B143&gt;'graph (3)'!$E$10-'graph (3)'!$E$32),0.25,NA()))</f>
        <v>#REF!</v>
      </c>
      <c r="K143" s="806" t="e">
        <f aca="false">IF('graph (3)'!$E$20=0,0,IF('graph (3)'!$E$2=0,20,IF(AND(B143&lt;'graph (3)'!$E$20+'graph (3)'!$E$32,B143&gt;'graph (3)'!$E$20-'graph (3)'!$E$32),0.25,0)))</f>
        <v>#REF!</v>
      </c>
      <c r="L143" s="806" t="e">
        <f aca="false">IF('graph (3)'!$E$22=0,0,IF('graph (3)'!$E$2=0,20,IF(AND(B143&gt;'graph (3)'!$E$22-'graph (3)'!$E$32,B143&lt;'graph (3)'!$E$22+'graph (3)'!$E$32),0.25,0)))</f>
        <v>#REF!</v>
      </c>
    </row>
    <row r="144" customFormat="false" ht="12.75" hidden="false" customHeight="false" outlineLevel="0" collapsed="false">
      <c r="B144" s="735" t="e">
        <f aca="false">IF('graph (3)'!$E$2=0,"",B143+'graph (3)'!$E$32)</f>
        <v>#REF!</v>
      </c>
      <c r="C144" s="805" t="e">
        <f aca="false">IF('graph (3)'!$E$2=0,20,IF(SUM(K144+L144=0),NA(),0.25))</f>
        <v>#REF!</v>
      </c>
      <c r="D144" s="321" t="e">
        <f aca="false">IF('graph (3)'!$E$2=0,20,IF(AND(B144&lt;'graph (3)'!$E$10+'graph (3)'!$E$32,B144&gt;'graph (3)'!$E$10-'graph (3)'!$E$32),0.25,NA()))</f>
        <v>#REF!</v>
      </c>
      <c r="K144" s="806" t="e">
        <f aca="false">IF('graph (3)'!$E$20=0,0,IF('graph (3)'!$E$2=0,20,IF(AND(B144&lt;'graph (3)'!$E$20+'graph (3)'!$E$32,B144&gt;'graph (3)'!$E$20-'graph (3)'!$E$32),0.25,0)))</f>
        <v>#REF!</v>
      </c>
      <c r="L144" s="806" t="e">
        <f aca="false">IF('graph (3)'!$E$22=0,0,IF('graph (3)'!$E$2=0,20,IF(AND(B144&gt;'graph (3)'!$E$22-'graph (3)'!$E$32,B144&lt;'graph (3)'!$E$22+'graph (3)'!$E$32),0.25,0)))</f>
        <v>#REF!</v>
      </c>
    </row>
    <row r="145" customFormat="false" ht="12.75" hidden="false" customHeight="false" outlineLevel="0" collapsed="false">
      <c r="B145" s="735" t="e">
        <f aca="false">IF('graph (3)'!$E$2=0,"",B144+'graph (3)'!$E$32)</f>
        <v>#REF!</v>
      </c>
      <c r="C145" s="805" t="e">
        <f aca="false">IF('graph (3)'!$E$2=0,20,IF(SUM(K145+L145=0),NA(),0.25))</f>
        <v>#REF!</v>
      </c>
      <c r="D145" s="321" t="e">
        <f aca="false">IF('graph (3)'!$E$2=0,20,IF(AND(B145&lt;'graph (3)'!$E$10+'graph (3)'!$E$32,B145&gt;'graph (3)'!$E$10-'graph (3)'!$E$32),0.25,NA()))</f>
        <v>#REF!</v>
      </c>
      <c r="K145" s="806" t="e">
        <f aca="false">IF('graph (3)'!$E$20=0,0,IF('graph (3)'!$E$2=0,20,IF(AND(B145&lt;'graph (3)'!$E$20+'graph (3)'!$E$32,B145&gt;'graph (3)'!$E$20-'graph (3)'!$E$32),0.25,0)))</f>
        <v>#REF!</v>
      </c>
      <c r="L145" s="806" t="e">
        <f aca="false">IF('graph (3)'!$E$22=0,0,IF('graph (3)'!$E$2=0,20,IF(AND(B145&gt;'graph (3)'!$E$22-'graph (3)'!$E$32,B145&lt;'graph (3)'!$E$22+'graph (3)'!$E$32),0.25,0)))</f>
        <v>#REF!</v>
      </c>
    </row>
    <row r="146" customFormat="false" ht="12.75" hidden="false" customHeight="false" outlineLevel="0" collapsed="false">
      <c r="B146" s="735" t="e">
        <f aca="false">IF('graph (3)'!$E$2=0,"",B145+'graph (3)'!$E$32)</f>
        <v>#REF!</v>
      </c>
      <c r="C146" s="805" t="e">
        <f aca="false">IF('graph (3)'!$E$2=0,20,IF(SUM(K146+L146=0),NA(),0.25))</f>
        <v>#REF!</v>
      </c>
      <c r="D146" s="321" t="e">
        <f aca="false">IF('graph (3)'!$E$2=0,20,IF(AND(B146&lt;'graph (3)'!$E$10+'graph (3)'!$E$32,B146&gt;'graph (3)'!$E$10-'graph (3)'!$E$32),0.25,NA()))</f>
        <v>#REF!</v>
      </c>
      <c r="K146" s="806" t="e">
        <f aca="false">IF('graph (3)'!$E$20=0,0,IF('graph (3)'!$E$2=0,20,IF(AND(B146&lt;'graph (3)'!$E$20+'graph (3)'!$E$32,B146&gt;'graph (3)'!$E$20-'graph (3)'!$E$32),0.25,0)))</f>
        <v>#REF!</v>
      </c>
      <c r="L146" s="806" t="e">
        <f aca="false">IF('graph (3)'!$E$22=0,0,IF('graph (3)'!$E$2=0,20,IF(AND(B146&gt;'graph (3)'!$E$22-'graph (3)'!$E$32,B146&lt;'graph (3)'!$E$22+'graph (3)'!$E$32),0.25,0)))</f>
        <v>#REF!</v>
      </c>
    </row>
    <row r="147" customFormat="false" ht="12.75" hidden="false" customHeight="false" outlineLevel="0" collapsed="false">
      <c r="B147" s="735" t="e">
        <f aca="false">IF('graph (3)'!$E$2=0,"",B146+'graph (3)'!$E$32)</f>
        <v>#REF!</v>
      </c>
      <c r="C147" s="805" t="e">
        <f aca="false">IF('graph (3)'!$E$2=0,20,IF(SUM(K147+L147=0),NA(),0.25))</f>
        <v>#REF!</v>
      </c>
      <c r="D147" s="321" t="e">
        <f aca="false">IF('graph (3)'!$E$2=0,20,IF(AND(B147&lt;'graph (3)'!$E$10+'graph (3)'!$E$32,B147&gt;'graph (3)'!$E$10-'graph (3)'!$E$32),0.25,NA()))</f>
        <v>#REF!</v>
      </c>
      <c r="K147" s="806" t="e">
        <f aca="false">IF('graph (3)'!$E$20=0,0,IF('graph (3)'!$E$2=0,20,IF(AND(B147&lt;'graph (3)'!$E$20+'graph (3)'!$E$32,B147&gt;'graph (3)'!$E$20-'graph (3)'!$E$32),0.25,0)))</f>
        <v>#REF!</v>
      </c>
      <c r="L147" s="806" t="e">
        <f aca="false">IF('graph (3)'!$E$22=0,0,IF('graph (3)'!$E$2=0,20,IF(AND(B147&gt;'graph (3)'!$E$22-'graph (3)'!$E$32,B147&lt;'graph (3)'!$E$22+'graph (3)'!$E$32),0.25,0)))</f>
        <v>#REF!</v>
      </c>
    </row>
    <row r="148" customFormat="false" ht="12.75" hidden="false" customHeight="false" outlineLevel="0" collapsed="false">
      <c r="B148" s="735" t="e">
        <f aca="false">IF('graph (3)'!$E$2=0,"",B147+'graph (3)'!$E$32)</f>
        <v>#REF!</v>
      </c>
      <c r="C148" s="805" t="e">
        <f aca="false">IF('graph (3)'!$E$2=0,20,IF(SUM(K148+L148=0),NA(),0.25))</f>
        <v>#REF!</v>
      </c>
      <c r="D148" s="321" t="e">
        <f aca="false">IF('graph (3)'!$E$2=0,20,IF(AND(B148&lt;'graph (3)'!$E$10+'graph (3)'!$E$32,B148&gt;'graph (3)'!$E$10-'graph (3)'!$E$32),0.25,NA()))</f>
        <v>#REF!</v>
      </c>
      <c r="K148" s="806" t="e">
        <f aca="false">IF('graph (3)'!$E$20=0,0,IF('graph (3)'!$E$2=0,20,IF(AND(B148&lt;'graph (3)'!$E$20+'graph (3)'!$E$32,B148&gt;'graph (3)'!$E$20-'graph (3)'!$E$32),0.25,0)))</f>
        <v>#REF!</v>
      </c>
      <c r="L148" s="806" t="e">
        <f aca="false">IF('graph (3)'!$E$22=0,0,IF('graph (3)'!$E$2=0,20,IF(AND(B148&gt;'graph (3)'!$E$22-'graph (3)'!$E$32,B148&lt;'graph (3)'!$E$22+'graph (3)'!$E$32),0.25,0)))</f>
        <v>#REF!</v>
      </c>
    </row>
    <row r="149" customFormat="false" ht="12.75" hidden="false" customHeight="false" outlineLevel="0" collapsed="false">
      <c r="B149" s="735" t="e">
        <f aca="false">IF('graph (3)'!$E$2=0,"",B148+'graph (3)'!$E$32)</f>
        <v>#REF!</v>
      </c>
      <c r="C149" s="805" t="e">
        <f aca="false">IF('graph (3)'!$E$2=0,20,IF(SUM(K149+L149=0),NA(),0.25))</f>
        <v>#REF!</v>
      </c>
      <c r="D149" s="321" t="e">
        <f aca="false">IF('graph (3)'!$E$2=0,20,IF(AND(B149&lt;'graph (3)'!$E$10+'graph (3)'!$E$32,B149&gt;'graph (3)'!$E$10-'graph (3)'!$E$32),0.25,NA()))</f>
        <v>#REF!</v>
      </c>
      <c r="K149" s="806" t="e">
        <f aca="false">IF('graph (3)'!$E$20=0,0,IF('graph (3)'!$E$2=0,20,IF(AND(B149&lt;'graph (3)'!$E$20+'graph (3)'!$E$32,B149&gt;'graph (3)'!$E$20-'graph (3)'!$E$32),0.25,0)))</f>
        <v>#REF!</v>
      </c>
      <c r="L149" s="806" t="e">
        <f aca="false">IF('graph (3)'!$E$22=0,0,IF('graph (3)'!$E$2=0,20,IF(AND(B149&gt;'graph (3)'!$E$22-'graph (3)'!$E$32,B149&lt;'graph (3)'!$E$22+'graph (3)'!$E$32),0.25,0)))</f>
        <v>#REF!</v>
      </c>
    </row>
    <row r="150" customFormat="false" ht="12.75" hidden="false" customHeight="false" outlineLevel="0" collapsed="false">
      <c r="B150" s="735" t="e">
        <f aca="false">IF('graph (3)'!$E$2=0,"",B149+'graph (3)'!$E$32)</f>
        <v>#REF!</v>
      </c>
      <c r="C150" s="805" t="e">
        <f aca="false">IF('graph (3)'!$E$2=0,20,IF(SUM(K150+L150=0),NA(),0.25))</f>
        <v>#REF!</v>
      </c>
      <c r="D150" s="321" t="e">
        <f aca="false">IF('graph (3)'!$E$2=0,20,IF(AND(B150&lt;'graph (3)'!$E$10+'graph (3)'!$E$32,B150&gt;'graph (3)'!$E$10-'graph (3)'!$E$32),0.25,NA()))</f>
        <v>#REF!</v>
      </c>
      <c r="K150" s="806" t="e">
        <f aca="false">IF('graph (3)'!$E$20=0,0,IF('graph (3)'!$E$2=0,20,IF(AND(B150&lt;'graph (3)'!$E$20+'graph (3)'!$E$32,B150&gt;'graph (3)'!$E$20-'graph (3)'!$E$32),0.25,0)))</f>
        <v>#REF!</v>
      </c>
      <c r="L150" s="806" t="e">
        <f aca="false">IF('graph (3)'!$E$22=0,0,IF('graph (3)'!$E$2=0,20,IF(AND(B150&gt;'graph (3)'!$E$22-'graph (3)'!$E$32,B150&lt;'graph (3)'!$E$22+'graph (3)'!$E$32),0.25,0)))</f>
        <v>#REF!</v>
      </c>
    </row>
    <row r="151" customFormat="false" ht="12.75" hidden="false" customHeight="false" outlineLevel="0" collapsed="false">
      <c r="B151" s="735" t="e">
        <f aca="false">IF('graph (3)'!$E$2=0,"",B150+'graph (3)'!$E$32)</f>
        <v>#REF!</v>
      </c>
      <c r="C151" s="805" t="e">
        <f aca="false">IF('graph (3)'!$E$2=0,20,IF(SUM(K151+L151=0),NA(),0.25))</f>
        <v>#REF!</v>
      </c>
      <c r="D151" s="321" t="e">
        <f aca="false">IF('graph (3)'!$E$2=0,20,IF(AND(B151&lt;'graph (3)'!$E$10+'graph (3)'!$E$32,B151&gt;'graph (3)'!$E$10-'graph (3)'!$E$32),0.25,NA()))</f>
        <v>#REF!</v>
      </c>
      <c r="K151" s="806" t="e">
        <f aca="false">IF('graph (3)'!$E$20=0,0,IF('graph (3)'!$E$2=0,20,IF(AND(B151&lt;'graph (3)'!$E$20+'graph (3)'!$E$32,B151&gt;'graph (3)'!$E$20-'graph (3)'!$E$32),0.25,0)))</f>
        <v>#REF!</v>
      </c>
      <c r="L151" s="806" t="e">
        <f aca="false">IF('graph (3)'!$E$22=0,0,IF('graph (3)'!$E$2=0,20,IF(AND(B151&gt;'graph (3)'!$E$22-'graph (3)'!$E$32,B151&lt;'graph (3)'!$E$22+'graph (3)'!$E$32),0.25,0)))</f>
        <v>#REF!</v>
      </c>
    </row>
    <row r="152" customFormat="false" ht="12.75" hidden="false" customHeight="false" outlineLevel="0" collapsed="false">
      <c r="B152" s="735" t="e">
        <f aca="false">IF('graph (3)'!$E$2=0,"",B151+'graph (3)'!$E$32)</f>
        <v>#REF!</v>
      </c>
      <c r="C152" s="805" t="e">
        <f aca="false">IF('graph (3)'!$E$2=0,20,IF(SUM(K152+L152=0),NA(),0.25))</f>
        <v>#REF!</v>
      </c>
      <c r="D152" s="321" t="e">
        <f aca="false">IF('graph (3)'!$E$2=0,20,IF(AND(B152&lt;'graph (3)'!$E$10+'graph (3)'!$E$32,B152&gt;'graph (3)'!$E$10-'graph (3)'!$E$32),0.25,NA()))</f>
        <v>#REF!</v>
      </c>
      <c r="K152" s="806" t="e">
        <f aca="false">IF('graph (3)'!$E$20=0,0,IF('graph (3)'!$E$2=0,20,IF(AND(B152&lt;'graph (3)'!$E$20+'graph (3)'!$E$32,B152&gt;'graph (3)'!$E$20-'graph (3)'!$E$32),0.25,0)))</f>
        <v>#REF!</v>
      </c>
      <c r="L152" s="806" t="e">
        <f aca="false">IF('graph (3)'!$E$22=0,0,IF('graph (3)'!$E$2=0,20,IF(AND(B152&gt;'graph (3)'!$E$22-'graph (3)'!$E$32,B152&lt;'graph (3)'!$E$22+'graph (3)'!$E$32),0.25,0)))</f>
        <v>#REF!</v>
      </c>
    </row>
    <row r="153" customFormat="false" ht="12.75" hidden="false" customHeight="false" outlineLevel="0" collapsed="false">
      <c r="B153" s="735" t="e">
        <f aca="false">IF('graph (3)'!$E$2=0,"",B152+'graph (3)'!$E$32)</f>
        <v>#REF!</v>
      </c>
      <c r="C153" s="805" t="e">
        <f aca="false">IF('graph (3)'!$E$2=0,20,IF(SUM(K153+L153=0),NA(),0.25))</f>
        <v>#REF!</v>
      </c>
      <c r="D153" s="321" t="e">
        <f aca="false">IF('graph (3)'!$E$2=0,20,IF(AND(B153&lt;'graph (3)'!$E$10+'graph (3)'!$E$32,B153&gt;'graph (3)'!$E$10-'graph (3)'!$E$32),0.25,NA()))</f>
        <v>#REF!</v>
      </c>
      <c r="K153" s="806" t="e">
        <f aca="false">IF('graph (3)'!$E$20=0,0,IF('graph (3)'!$E$2=0,20,IF(AND(B153&lt;'graph (3)'!$E$20+'graph (3)'!$E$32,B153&gt;'graph (3)'!$E$20-'graph (3)'!$E$32),0.25,0)))</f>
        <v>#REF!</v>
      </c>
      <c r="L153" s="806" t="e">
        <f aca="false">IF('graph (3)'!$E$22=0,0,IF('graph (3)'!$E$2=0,20,IF(AND(B153&gt;'graph (3)'!$E$22-'graph (3)'!$E$32,B153&lt;'graph (3)'!$E$22+'graph (3)'!$E$32),0.25,0)))</f>
        <v>#REF!</v>
      </c>
    </row>
    <row r="154" customFormat="false" ht="12.75" hidden="false" customHeight="false" outlineLevel="0" collapsed="false">
      <c r="B154" s="735" t="e">
        <f aca="false">IF('graph (3)'!$E$2=0,"",B153+'graph (3)'!$E$32)</f>
        <v>#REF!</v>
      </c>
      <c r="C154" s="805" t="e">
        <f aca="false">IF('graph (3)'!$E$2=0,20,IF(SUM(K154+L154=0),NA(),0.25))</f>
        <v>#REF!</v>
      </c>
      <c r="D154" s="321" t="e">
        <f aca="false">IF('graph (3)'!$E$2=0,20,IF(AND(B154&lt;'graph (3)'!$E$10+'graph (3)'!$E$32,B154&gt;'graph (3)'!$E$10-'graph (3)'!$E$32),0.25,NA()))</f>
        <v>#REF!</v>
      </c>
      <c r="K154" s="806" t="e">
        <f aca="false">IF('graph (3)'!$E$20=0,0,IF('graph (3)'!$E$2=0,20,IF(AND(B154&lt;'graph (3)'!$E$20+'graph (3)'!$E$32,B154&gt;'graph (3)'!$E$20-'graph (3)'!$E$32),0.25,0)))</f>
        <v>#REF!</v>
      </c>
      <c r="L154" s="806" t="e">
        <f aca="false">IF('graph (3)'!$E$22=0,0,IF('graph (3)'!$E$2=0,20,IF(AND(B154&gt;'graph (3)'!$E$22-'graph (3)'!$E$32,B154&lt;'graph (3)'!$E$22+'graph (3)'!$E$32),0.25,0)))</f>
        <v>#REF!</v>
      </c>
    </row>
    <row r="155" customFormat="false" ht="12.75" hidden="false" customHeight="false" outlineLevel="0" collapsed="false">
      <c r="B155" s="735" t="e">
        <f aca="false">IF('graph (3)'!$E$2=0,"",B154+'graph (3)'!$E$32)</f>
        <v>#REF!</v>
      </c>
      <c r="C155" s="805" t="e">
        <f aca="false">IF('graph (3)'!$E$2=0,20,IF(SUM(K155+L155=0),NA(),0.25))</f>
        <v>#REF!</v>
      </c>
      <c r="D155" s="321" t="e">
        <f aca="false">IF('graph (3)'!$E$2=0,20,IF(AND(B155&lt;'graph (3)'!$E$10+'graph (3)'!$E$32,B155&gt;'graph (3)'!$E$10-'graph (3)'!$E$32),0.25,NA()))</f>
        <v>#REF!</v>
      </c>
      <c r="K155" s="806" t="e">
        <f aca="false">IF('graph (3)'!$E$20=0,0,IF('graph (3)'!$E$2=0,20,IF(AND(B155&lt;'graph (3)'!$E$20+'graph (3)'!$E$32,B155&gt;'graph (3)'!$E$20-'graph (3)'!$E$32),0.25,0)))</f>
        <v>#REF!</v>
      </c>
      <c r="L155" s="806" t="e">
        <f aca="false">IF('graph (3)'!$E$22=0,0,IF('graph (3)'!$E$2=0,20,IF(AND(B155&gt;'graph (3)'!$E$22-'graph (3)'!$E$32,B155&lt;'graph (3)'!$E$22+'graph (3)'!$E$32),0.25,0)))</f>
        <v>#REF!</v>
      </c>
    </row>
    <row r="156" customFormat="false" ht="12.75" hidden="false" customHeight="false" outlineLevel="0" collapsed="false">
      <c r="B156" s="735" t="e">
        <f aca="false">IF('graph (3)'!$E$2=0,"",B155+'graph (3)'!$E$32)</f>
        <v>#REF!</v>
      </c>
      <c r="C156" s="805" t="e">
        <f aca="false">IF('graph (3)'!$E$2=0,20,IF(SUM(K156+L156=0),NA(),0.25))</f>
        <v>#REF!</v>
      </c>
      <c r="D156" s="321" t="e">
        <f aca="false">IF('graph (3)'!$E$2=0,20,IF(AND(B156&lt;'graph (3)'!$E$10+'graph (3)'!$E$32,B156&gt;'graph (3)'!$E$10-'graph (3)'!$E$32),0.25,NA()))</f>
        <v>#REF!</v>
      </c>
      <c r="K156" s="806" t="e">
        <f aca="false">IF('graph (3)'!$E$20=0,0,IF('graph (3)'!$E$2=0,20,IF(AND(B156&lt;'graph (3)'!$E$20+'graph (3)'!$E$32,B156&gt;'graph (3)'!$E$20-'graph (3)'!$E$32),0.25,0)))</f>
        <v>#REF!</v>
      </c>
      <c r="L156" s="806" t="e">
        <f aca="false">IF('graph (3)'!$E$22=0,0,IF('graph (3)'!$E$2=0,20,IF(AND(B156&gt;'graph (3)'!$E$22-'graph (3)'!$E$32,B156&lt;'graph (3)'!$E$22+'graph (3)'!$E$32),0.25,0)))</f>
        <v>#REF!</v>
      </c>
    </row>
    <row r="157" customFormat="false" ht="12.75" hidden="false" customHeight="false" outlineLevel="0" collapsed="false">
      <c r="B157" s="735" t="e">
        <f aca="false">IF('graph (3)'!$E$2=0,"",B156+'graph (3)'!$E$32)</f>
        <v>#REF!</v>
      </c>
      <c r="C157" s="805" t="e">
        <f aca="false">IF('graph (3)'!$E$2=0,20,IF(SUM(K157+L157=0),NA(),0.25))</f>
        <v>#REF!</v>
      </c>
      <c r="D157" s="321" t="e">
        <f aca="false">IF('graph (3)'!$E$2=0,20,IF(AND(B157&lt;'graph (3)'!$E$10+'graph (3)'!$E$32,B157&gt;'graph (3)'!$E$10-'graph (3)'!$E$32),0.25,NA()))</f>
        <v>#REF!</v>
      </c>
      <c r="K157" s="806" t="e">
        <f aca="false">IF('graph (3)'!$E$20=0,0,IF('graph (3)'!$E$2=0,20,IF(AND(B157&lt;'graph (3)'!$E$20+'graph (3)'!$E$32,B157&gt;'graph (3)'!$E$20-'graph (3)'!$E$32),0.25,0)))</f>
        <v>#REF!</v>
      </c>
      <c r="L157" s="806" t="e">
        <f aca="false">IF('graph (3)'!$E$22=0,0,IF('graph (3)'!$E$2=0,20,IF(AND(B157&gt;'graph (3)'!$E$22-'graph (3)'!$E$32,B157&lt;'graph (3)'!$E$22+'graph (3)'!$E$32),0.25,0)))</f>
        <v>#REF!</v>
      </c>
    </row>
    <row r="158" customFormat="false" ht="12.75" hidden="false" customHeight="false" outlineLevel="0" collapsed="false">
      <c r="B158" s="735" t="e">
        <f aca="false">IF('graph (3)'!$E$2=0,"",B157+'graph (3)'!$E$32)</f>
        <v>#REF!</v>
      </c>
      <c r="C158" s="805" t="e">
        <f aca="false">IF('graph (3)'!$E$2=0,20,IF(SUM(K158+L158=0),NA(),0.25))</f>
        <v>#REF!</v>
      </c>
      <c r="D158" s="321" t="e">
        <f aca="false">IF('graph (3)'!$E$2=0,20,IF(AND(B158&lt;'graph (3)'!$E$10+'graph (3)'!$E$32,B158&gt;'graph (3)'!$E$10-'graph (3)'!$E$32),0.25,NA()))</f>
        <v>#REF!</v>
      </c>
      <c r="K158" s="806" t="e">
        <f aca="false">IF('graph (3)'!$E$20=0,0,IF('graph (3)'!$E$2=0,20,IF(AND(B158&lt;'graph (3)'!$E$20+'graph (3)'!$E$32,B158&gt;'graph (3)'!$E$20-'graph (3)'!$E$32),0.25,0)))</f>
        <v>#REF!</v>
      </c>
      <c r="L158" s="806" t="e">
        <f aca="false">IF('graph (3)'!$E$22=0,0,IF('graph (3)'!$E$2=0,20,IF(AND(B158&gt;'graph (3)'!$E$22-'graph (3)'!$E$32,B158&lt;'graph (3)'!$E$22+'graph (3)'!$E$32),0.25,0)))</f>
        <v>#REF!</v>
      </c>
    </row>
    <row r="159" customFormat="false" ht="12.75" hidden="false" customHeight="false" outlineLevel="0" collapsed="false">
      <c r="B159" s="735" t="e">
        <f aca="false">IF('graph (3)'!$E$2=0,"",B158+'graph (3)'!$E$32)</f>
        <v>#REF!</v>
      </c>
      <c r="C159" s="805" t="e">
        <f aca="false">IF('graph (3)'!$E$2=0,20,IF(SUM(K159+L159=0),NA(),0.25))</f>
        <v>#REF!</v>
      </c>
      <c r="D159" s="321" t="e">
        <f aca="false">IF('graph (3)'!$E$2=0,20,IF(AND(B159&lt;'graph (3)'!$E$10+'graph (3)'!$E$32,B159&gt;'graph (3)'!$E$10-'graph (3)'!$E$32),0.25,NA()))</f>
        <v>#REF!</v>
      </c>
      <c r="K159" s="806" t="e">
        <f aca="false">IF('graph (3)'!$E$20=0,0,IF('graph (3)'!$E$2=0,20,IF(AND(B159&lt;'graph (3)'!$E$20+'graph (3)'!$E$32,B159&gt;'graph (3)'!$E$20-'graph (3)'!$E$32),0.25,0)))</f>
        <v>#REF!</v>
      </c>
      <c r="L159" s="806" t="e">
        <f aca="false">IF('graph (3)'!$E$22=0,0,IF('graph (3)'!$E$2=0,20,IF(AND(B159&gt;'graph (3)'!$E$22-'graph (3)'!$E$32,B159&lt;'graph (3)'!$E$22+'graph (3)'!$E$32),0.25,0)))</f>
        <v>#REF!</v>
      </c>
    </row>
    <row r="160" customFormat="false" ht="12.75" hidden="false" customHeight="false" outlineLevel="0" collapsed="false">
      <c r="B160" s="735" t="e">
        <f aca="false">IF('graph (3)'!$E$2=0,"",B159+'graph (3)'!$E$32)</f>
        <v>#REF!</v>
      </c>
      <c r="C160" s="805" t="e">
        <f aca="false">IF('graph (3)'!$E$2=0,20,IF(SUM(K160+L160=0),NA(),0.25))</f>
        <v>#REF!</v>
      </c>
      <c r="D160" s="321" t="e">
        <f aca="false">IF('graph (3)'!$E$2=0,20,IF(AND(B160&lt;'graph (3)'!$E$10+'graph (3)'!$E$32,B160&gt;'graph (3)'!$E$10-'graph (3)'!$E$32),0.25,NA()))</f>
        <v>#REF!</v>
      </c>
      <c r="K160" s="806" t="e">
        <f aca="false">IF('graph (3)'!$E$20=0,0,IF('graph (3)'!$E$2=0,20,IF(AND(B160&lt;'graph (3)'!$E$20+'graph (3)'!$E$32,B160&gt;'graph (3)'!$E$20-'graph (3)'!$E$32),0.25,0)))</f>
        <v>#REF!</v>
      </c>
      <c r="L160" s="806" t="e">
        <f aca="false">IF('graph (3)'!$E$22=0,0,IF('graph (3)'!$E$2=0,20,IF(AND(B160&gt;'graph (3)'!$E$22-'graph (3)'!$E$32,B160&lt;'graph (3)'!$E$22+'graph (3)'!$E$32),0.25,0)))</f>
        <v>#REF!</v>
      </c>
    </row>
    <row r="161" customFormat="false" ht="12.75" hidden="false" customHeight="false" outlineLevel="0" collapsed="false">
      <c r="B161" s="735" t="e">
        <f aca="false">IF('graph (3)'!$E$2=0,"",B160+'graph (3)'!$E$32)</f>
        <v>#REF!</v>
      </c>
      <c r="C161" s="805" t="e">
        <f aca="false">IF('graph (3)'!$E$2=0,20,IF(SUM(K161+L161=0),NA(),0.25))</f>
        <v>#REF!</v>
      </c>
      <c r="D161" s="321" t="e">
        <f aca="false">IF('graph (3)'!$E$2=0,20,IF(AND(B161&lt;'graph (3)'!$E$10+'graph (3)'!$E$32,B161&gt;'graph (3)'!$E$10-'graph (3)'!$E$32),0.25,NA()))</f>
        <v>#REF!</v>
      </c>
      <c r="K161" s="806" t="e">
        <f aca="false">IF('graph (3)'!$E$20=0,0,IF('graph (3)'!$E$2=0,20,IF(AND(B161&lt;'graph (3)'!$E$20+'graph (3)'!$E$32,B161&gt;'graph (3)'!$E$20-'graph (3)'!$E$32),0.25,0)))</f>
        <v>#REF!</v>
      </c>
      <c r="L161" s="806" t="e">
        <f aca="false">IF('graph (3)'!$E$22=0,0,IF('graph (3)'!$E$2=0,20,IF(AND(B161&gt;'graph (3)'!$E$22-'graph (3)'!$E$32,B161&lt;'graph (3)'!$E$22+'graph (3)'!$E$32),0.25,0)))</f>
        <v>#REF!</v>
      </c>
    </row>
    <row r="162" customFormat="false" ht="12.75" hidden="false" customHeight="false" outlineLevel="0" collapsed="false">
      <c r="B162" s="735" t="e">
        <f aca="false">IF('graph (3)'!$E$2=0,"",B161+'graph (3)'!$E$32)</f>
        <v>#REF!</v>
      </c>
      <c r="C162" s="805" t="e">
        <f aca="false">IF('graph (3)'!$E$2=0,20,IF(SUM(K162+L162=0),NA(),0.25))</f>
        <v>#REF!</v>
      </c>
      <c r="D162" s="321" t="e">
        <f aca="false">IF('graph (3)'!$E$2=0,20,IF(AND(B162&lt;'graph (3)'!$E$10+'graph (3)'!$E$32,B162&gt;'graph (3)'!$E$10-'graph (3)'!$E$32),0.25,NA()))</f>
        <v>#REF!</v>
      </c>
      <c r="K162" s="806" t="e">
        <f aca="false">IF('graph (3)'!$E$20=0,0,IF('graph (3)'!$E$2=0,20,IF(AND(B162&lt;'graph (3)'!$E$20+'graph (3)'!$E$32,B162&gt;'graph (3)'!$E$20-'graph (3)'!$E$32),0.25,0)))</f>
        <v>#REF!</v>
      </c>
      <c r="L162" s="806" t="e">
        <f aca="false">IF('graph (3)'!$E$22=0,0,IF('graph (3)'!$E$2=0,20,IF(AND(B162&gt;'graph (3)'!$E$22-'graph (3)'!$E$32,B162&lt;'graph (3)'!$E$22+'graph (3)'!$E$32),0.25,0)))</f>
        <v>#REF!</v>
      </c>
    </row>
    <row r="163" customFormat="false" ht="12.75" hidden="false" customHeight="false" outlineLevel="0" collapsed="false">
      <c r="B163" s="735" t="e">
        <f aca="false">IF('graph (3)'!$E$2=0,"",B162+'graph (3)'!$E$32)</f>
        <v>#REF!</v>
      </c>
      <c r="C163" s="805" t="e">
        <f aca="false">IF('graph (3)'!$E$2=0,20,IF(SUM(K163+L163=0),NA(),0.25))</f>
        <v>#REF!</v>
      </c>
      <c r="D163" s="321" t="e">
        <f aca="false">IF('graph (3)'!$E$2=0,20,IF(AND(B163&lt;'graph (3)'!$E$10+'graph (3)'!$E$32,B163&gt;'graph (3)'!$E$10-'graph (3)'!$E$32),0.25,NA()))</f>
        <v>#REF!</v>
      </c>
      <c r="K163" s="806" t="e">
        <f aca="false">IF('graph (3)'!$E$20=0,0,IF('graph (3)'!$E$2=0,20,IF(AND(B163&lt;'graph (3)'!$E$20+'graph (3)'!$E$32,B163&gt;'graph (3)'!$E$20-'graph (3)'!$E$32),0.25,0)))</f>
        <v>#REF!</v>
      </c>
      <c r="L163" s="806" t="e">
        <f aca="false">IF('graph (3)'!$E$22=0,0,IF('graph (3)'!$E$2=0,20,IF(AND(B163&gt;'graph (3)'!$E$22-'graph (3)'!$E$32,B163&lt;'graph (3)'!$E$22+'graph (3)'!$E$32),0.25,0)))</f>
        <v>#REF!</v>
      </c>
    </row>
    <row r="164" customFormat="false" ht="12.75" hidden="false" customHeight="false" outlineLevel="0" collapsed="false">
      <c r="B164" s="735" t="e">
        <f aca="false">IF('graph (3)'!$E$2=0,"",B163+'graph (3)'!$E$32)</f>
        <v>#REF!</v>
      </c>
      <c r="C164" s="805" t="e">
        <f aca="false">IF('graph (3)'!$E$2=0,20,IF(SUM(K164+L164=0),NA(),0.25))</f>
        <v>#REF!</v>
      </c>
      <c r="D164" s="321" t="e">
        <f aca="false">IF('graph (3)'!$E$2=0,20,IF(AND(B164&lt;'graph (3)'!$E$10+'graph (3)'!$E$32,B164&gt;'graph (3)'!$E$10-'graph (3)'!$E$32),0.25,NA()))</f>
        <v>#REF!</v>
      </c>
      <c r="K164" s="806" t="e">
        <f aca="false">IF('graph (3)'!$E$20=0,0,IF('graph (3)'!$E$2=0,20,IF(AND(B164&lt;'graph (3)'!$E$20+'graph (3)'!$E$32,B164&gt;'graph (3)'!$E$20-'graph (3)'!$E$32),0.25,0)))</f>
        <v>#REF!</v>
      </c>
      <c r="L164" s="806" t="e">
        <f aca="false">IF('graph (3)'!$E$22=0,0,IF('graph (3)'!$E$2=0,20,IF(AND(B164&gt;'graph (3)'!$E$22-'graph (3)'!$E$32,B164&lt;'graph (3)'!$E$22+'graph (3)'!$E$32),0.25,0)))</f>
        <v>#REF!</v>
      </c>
    </row>
    <row r="165" customFormat="false" ht="12.75" hidden="false" customHeight="false" outlineLevel="0" collapsed="false">
      <c r="B165" s="735" t="e">
        <f aca="false">IF('graph (3)'!$E$2=0,"",B164+'graph (3)'!$E$32)</f>
        <v>#REF!</v>
      </c>
      <c r="C165" s="805" t="e">
        <f aca="false">IF('graph (3)'!$E$2=0,20,IF(SUM(K165+L165=0),NA(),0.25))</f>
        <v>#REF!</v>
      </c>
      <c r="D165" s="321" t="e">
        <f aca="false">IF('graph (3)'!$E$2=0,20,IF(AND(B165&lt;'graph (3)'!$E$10+'graph (3)'!$E$32,B165&gt;'graph (3)'!$E$10-'graph (3)'!$E$32),0.25,NA()))</f>
        <v>#REF!</v>
      </c>
      <c r="K165" s="806" t="e">
        <f aca="false">IF('graph (3)'!$E$20=0,0,IF('graph (3)'!$E$2=0,20,IF(AND(B165&lt;'graph (3)'!$E$20+'graph (3)'!$E$32,B165&gt;'graph (3)'!$E$20-'graph (3)'!$E$32),0.25,0)))</f>
        <v>#REF!</v>
      </c>
      <c r="L165" s="806" t="e">
        <f aca="false">IF('graph (3)'!$E$22=0,0,IF('graph (3)'!$E$2=0,20,IF(AND(B165&gt;'graph (3)'!$E$22-'graph (3)'!$E$32,B165&lt;'graph (3)'!$E$22+'graph (3)'!$E$32),0.25,0)))</f>
        <v>#REF!</v>
      </c>
    </row>
    <row r="166" customFormat="false" ht="12.75" hidden="false" customHeight="false" outlineLevel="0" collapsed="false">
      <c r="B166" s="735" t="e">
        <f aca="false">IF('graph (3)'!$E$2=0,"",B165+'graph (3)'!$E$32)</f>
        <v>#REF!</v>
      </c>
      <c r="C166" s="805" t="e">
        <f aca="false">IF('graph (3)'!$E$2=0,20,IF(SUM(K166+L166=0),NA(),0.25))</f>
        <v>#REF!</v>
      </c>
      <c r="D166" s="321" t="e">
        <f aca="false">IF('graph (3)'!$E$2=0,20,IF(AND(B166&lt;'graph (3)'!$E$10+'graph (3)'!$E$32,B166&gt;'graph (3)'!$E$10-'graph (3)'!$E$32),0.25,NA()))</f>
        <v>#REF!</v>
      </c>
      <c r="K166" s="806" t="e">
        <f aca="false">IF('graph (3)'!$E$20=0,0,IF('graph (3)'!$E$2=0,20,IF(AND(B166&lt;'graph (3)'!$E$20+'graph (3)'!$E$32,B166&gt;'graph (3)'!$E$20-'graph (3)'!$E$32),0.25,0)))</f>
        <v>#REF!</v>
      </c>
      <c r="L166" s="806" t="e">
        <f aca="false">IF('graph (3)'!$E$22=0,0,IF('graph (3)'!$E$2=0,20,IF(AND(B166&gt;'graph (3)'!$E$22-'graph (3)'!$E$32,B166&lt;'graph (3)'!$E$22+'graph (3)'!$E$32),0.25,0)))</f>
        <v>#REF!</v>
      </c>
    </row>
    <row r="167" customFormat="false" ht="12.75" hidden="false" customHeight="false" outlineLevel="0" collapsed="false">
      <c r="B167" s="735" t="e">
        <f aca="false">IF('graph (3)'!$E$2=0,"",B166+'graph (3)'!$E$32)</f>
        <v>#REF!</v>
      </c>
      <c r="C167" s="805" t="e">
        <f aca="false">IF('graph (3)'!$E$2=0,20,IF(SUM(K167+L167=0),NA(),0.25))</f>
        <v>#REF!</v>
      </c>
      <c r="D167" s="321" t="e">
        <f aca="false">IF('graph (3)'!$E$2=0,20,IF(AND(B167&lt;'graph (3)'!$E$10+'graph (3)'!$E$32,B167&gt;'graph (3)'!$E$10-'graph (3)'!$E$32),0.25,NA()))</f>
        <v>#REF!</v>
      </c>
      <c r="K167" s="806" t="e">
        <f aca="false">IF('graph (3)'!$E$20=0,0,IF('graph (3)'!$E$2=0,20,IF(AND(B167&lt;'graph (3)'!$E$20+'graph (3)'!$E$32,B167&gt;'graph (3)'!$E$20-'graph (3)'!$E$32),0.25,0)))</f>
        <v>#REF!</v>
      </c>
      <c r="L167" s="806" t="e">
        <f aca="false">IF('graph (3)'!$E$22=0,0,IF('graph (3)'!$E$2=0,20,IF(AND(B167&gt;'graph (3)'!$E$22-'graph (3)'!$E$32,B167&lt;'graph (3)'!$E$22+'graph (3)'!$E$32),0.25,0)))</f>
        <v>#REF!</v>
      </c>
    </row>
    <row r="168" customFormat="false" ht="12.75" hidden="false" customHeight="false" outlineLevel="0" collapsed="false">
      <c r="B168" s="735" t="e">
        <f aca="false">IF('graph (3)'!$E$2=0,"",B167+'graph (3)'!$E$32)</f>
        <v>#REF!</v>
      </c>
      <c r="C168" s="805" t="e">
        <f aca="false">IF('graph (3)'!$E$2=0,20,IF(SUM(K168+L168=0),NA(),0.25))</f>
        <v>#REF!</v>
      </c>
      <c r="D168" s="321" t="e">
        <f aca="false">IF('graph (3)'!$E$2=0,20,IF(AND(B168&lt;'graph (3)'!$E$10+'graph (3)'!$E$32,B168&gt;'graph (3)'!$E$10-'graph (3)'!$E$32),0.25,NA()))</f>
        <v>#REF!</v>
      </c>
      <c r="K168" s="806" t="e">
        <f aca="false">IF('graph (3)'!$E$20=0,0,IF('graph (3)'!$E$2=0,20,IF(AND(B168&lt;'graph (3)'!$E$20+'graph (3)'!$E$32,B168&gt;'graph (3)'!$E$20-'graph (3)'!$E$32),0.25,0)))</f>
        <v>#REF!</v>
      </c>
      <c r="L168" s="806" t="e">
        <f aca="false">IF('graph (3)'!$E$22=0,0,IF('graph (3)'!$E$2=0,20,IF(AND(B168&gt;'graph (3)'!$E$22-'graph (3)'!$E$32,B168&lt;'graph (3)'!$E$22+'graph (3)'!$E$32),0.25,0)))</f>
        <v>#REF!</v>
      </c>
    </row>
    <row r="169" customFormat="false" ht="12.75" hidden="false" customHeight="false" outlineLevel="0" collapsed="false">
      <c r="B169" s="735" t="e">
        <f aca="false">IF('graph (3)'!$E$2=0,"",B168+'graph (3)'!$E$32)</f>
        <v>#REF!</v>
      </c>
      <c r="C169" s="805" t="e">
        <f aca="false">IF('graph (3)'!$E$2=0,20,IF(SUM(K169+L169=0),NA(),0.25))</f>
        <v>#REF!</v>
      </c>
      <c r="D169" s="321" t="e">
        <f aca="false">IF('graph (3)'!$E$2=0,20,IF(AND(B169&lt;'graph (3)'!$E$10+'graph (3)'!$E$32,B169&gt;'graph (3)'!$E$10-'graph (3)'!$E$32),0.25,NA()))</f>
        <v>#REF!</v>
      </c>
      <c r="K169" s="806" t="e">
        <f aca="false">IF('graph (3)'!$E$20=0,0,IF('graph (3)'!$E$2=0,20,IF(AND(B169&lt;'graph (3)'!$E$20+'graph (3)'!$E$32,B169&gt;'graph (3)'!$E$20-'graph (3)'!$E$32),0.25,0)))</f>
        <v>#REF!</v>
      </c>
      <c r="L169" s="806" t="e">
        <f aca="false">IF('graph (3)'!$E$22=0,0,IF('graph (3)'!$E$2=0,20,IF(AND(B169&gt;'graph (3)'!$E$22-'graph (3)'!$E$32,B169&lt;'graph (3)'!$E$22+'graph (3)'!$E$32),0.25,0)))</f>
        <v>#REF!</v>
      </c>
    </row>
    <row r="170" customFormat="false" ht="12.75" hidden="false" customHeight="false" outlineLevel="0" collapsed="false">
      <c r="B170" s="735" t="e">
        <f aca="false">IF('graph (3)'!$E$2=0,"",B169+'graph (3)'!$E$32)</f>
        <v>#REF!</v>
      </c>
      <c r="C170" s="805" t="e">
        <f aca="false">IF('graph (3)'!$E$2=0,20,IF(SUM(K170+L170=0),NA(),0.25))</f>
        <v>#REF!</v>
      </c>
      <c r="D170" s="321" t="e">
        <f aca="false">IF('graph (3)'!$E$2=0,20,IF(AND(B170&lt;'graph (3)'!$E$10+'graph (3)'!$E$32,B170&gt;'graph (3)'!$E$10-'graph (3)'!$E$32),0.25,NA()))</f>
        <v>#REF!</v>
      </c>
      <c r="K170" s="806" t="e">
        <f aca="false">IF('graph (3)'!$E$20=0,0,IF('graph (3)'!$E$2=0,20,IF(AND(B170&lt;'graph (3)'!$E$20+'graph (3)'!$E$32,B170&gt;'graph (3)'!$E$20-'graph (3)'!$E$32),0.25,0)))</f>
        <v>#REF!</v>
      </c>
      <c r="L170" s="806" t="e">
        <f aca="false">IF('graph (3)'!$E$22=0,0,IF('graph (3)'!$E$2=0,20,IF(AND(B170&gt;'graph (3)'!$E$22-'graph (3)'!$E$32,B170&lt;'graph (3)'!$E$22+'graph (3)'!$E$32),0.25,0)))</f>
        <v>#REF!</v>
      </c>
    </row>
    <row r="171" customFormat="false" ht="12.75" hidden="false" customHeight="false" outlineLevel="0" collapsed="false">
      <c r="B171" s="735" t="e">
        <f aca="false">IF('graph (3)'!$E$2=0,"",B170+'graph (3)'!$E$32)</f>
        <v>#REF!</v>
      </c>
      <c r="C171" s="805" t="e">
        <f aca="false">IF('graph (3)'!$E$2=0,20,IF(SUM(K171+L171=0),NA(),0.25))</f>
        <v>#REF!</v>
      </c>
      <c r="D171" s="321" t="e">
        <f aca="false">IF('graph (3)'!$E$2=0,20,IF(AND(B171&lt;'graph (3)'!$E$10+'graph (3)'!$E$32,B171&gt;'graph (3)'!$E$10-'graph (3)'!$E$32),0.25,NA()))</f>
        <v>#REF!</v>
      </c>
      <c r="K171" s="806" t="e">
        <f aca="false">IF('graph (3)'!$E$20=0,0,IF('graph (3)'!$E$2=0,20,IF(AND(B171&lt;'graph (3)'!$E$20+'graph (3)'!$E$32,B171&gt;'graph (3)'!$E$20-'graph (3)'!$E$32),0.25,0)))</f>
        <v>#REF!</v>
      </c>
      <c r="L171" s="806" t="e">
        <f aca="false">IF('graph (3)'!$E$22=0,0,IF('graph (3)'!$E$2=0,20,IF(AND(B171&gt;'graph (3)'!$E$22-'graph (3)'!$E$32,B171&lt;'graph (3)'!$E$22+'graph (3)'!$E$32),0.25,0)))</f>
        <v>#REF!</v>
      </c>
    </row>
    <row r="172" customFormat="false" ht="12.75" hidden="false" customHeight="false" outlineLevel="0" collapsed="false">
      <c r="B172" s="735" t="e">
        <f aca="false">IF('graph (3)'!$E$2=0,"",B171+'graph (3)'!$E$32)</f>
        <v>#REF!</v>
      </c>
      <c r="C172" s="805" t="e">
        <f aca="false">IF('graph (3)'!$E$2=0,20,IF(SUM(K172+L172=0),NA(),0.25))</f>
        <v>#REF!</v>
      </c>
      <c r="D172" s="321" t="e">
        <f aca="false">IF('graph (3)'!$E$2=0,20,IF(AND(B172&lt;'graph (3)'!$E$10+'graph (3)'!$E$32,B172&gt;'graph (3)'!$E$10-'graph (3)'!$E$32),0.25,NA()))</f>
        <v>#REF!</v>
      </c>
      <c r="K172" s="806" t="e">
        <f aca="false">IF('graph (3)'!$E$20=0,0,IF('graph (3)'!$E$2=0,20,IF(AND(B172&lt;'graph (3)'!$E$20+'graph (3)'!$E$32,B172&gt;'graph (3)'!$E$20-'graph (3)'!$E$32),0.25,0)))</f>
        <v>#REF!</v>
      </c>
      <c r="L172" s="806" t="e">
        <f aca="false">IF('graph (3)'!$E$22=0,0,IF('graph (3)'!$E$2=0,20,IF(AND(B172&gt;'graph (3)'!$E$22-'graph (3)'!$E$32,B172&lt;'graph (3)'!$E$22+'graph (3)'!$E$32),0.25,0)))</f>
        <v>#REF!</v>
      </c>
    </row>
    <row r="173" customFormat="false" ht="12.75" hidden="false" customHeight="false" outlineLevel="0" collapsed="false">
      <c r="B173" s="735" t="e">
        <f aca="false">IF('graph (3)'!$E$2=0,"",B172+'graph (3)'!$E$32)</f>
        <v>#REF!</v>
      </c>
      <c r="C173" s="805" t="e">
        <f aca="false">IF('graph (3)'!$E$2=0,20,IF(SUM(K173+L173=0),NA(),0.25))</f>
        <v>#REF!</v>
      </c>
      <c r="D173" s="321" t="e">
        <f aca="false">IF('graph (3)'!$E$2=0,20,IF(AND(B173&lt;'graph (3)'!$E$10+'graph (3)'!$E$32,B173&gt;'graph (3)'!$E$10-'graph (3)'!$E$32),0.25,NA()))</f>
        <v>#REF!</v>
      </c>
      <c r="K173" s="806" t="e">
        <f aca="false">IF('graph (3)'!$E$20=0,0,IF('graph (3)'!$E$2=0,20,IF(AND(B173&lt;'graph (3)'!$E$20+'graph (3)'!$E$32,B173&gt;'graph (3)'!$E$20-'graph (3)'!$E$32),0.25,0)))</f>
        <v>#REF!</v>
      </c>
      <c r="L173" s="806" t="e">
        <f aca="false">IF('graph (3)'!$E$22=0,0,IF('graph (3)'!$E$2=0,20,IF(AND(B173&gt;'graph (3)'!$E$22-'graph (3)'!$E$32,B173&lt;'graph (3)'!$E$22+'graph (3)'!$E$32),0.25,0)))</f>
        <v>#REF!</v>
      </c>
    </row>
    <row r="174" customFormat="false" ht="12.75" hidden="false" customHeight="false" outlineLevel="0" collapsed="false">
      <c r="B174" s="735" t="e">
        <f aca="false">IF('graph (3)'!$E$2=0,"",B173+'graph (3)'!$E$32)</f>
        <v>#REF!</v>
      </c>
      <c r="C174" s="805" t="e">
        <f aca="false">IF('graph (3)'!$E$2=0,20,IF(SUM(K174+L174=0),NA(),0.25))</f>
        <v>#REF!</v>
      </c>
      <c r="D174" s="321" t="e">
        <f aca="false">IF('graph (3)'!$E$2=0,20,IF(AND(B174&lt;'graph (3)'!$E$10+'graph (3)'!$E$32,B174&gt;'graph (3)'!$E$10-'graph (3)'!$E$32),0.25,NA()))</f>
        <v>#REF!</v>
      </c>
      <c r="K174" s="806" t="e">
        <f aca="false">IF('graph (3)'!$E$20=0,0,IF('graph (3)'!$E$2=0,20,IF(AND(B174&lt;'graph (3)'!$E$20+'graph (3)'!$E$32,B174&gt;'graph (3)'!$E$20-'graph (3)'!$E$32),0.25,0)))</f>
        <v>#REF!</v>
      </c>
      <c r="L174" s="806" t="e">
        <f aca="false">IF('graph (3)'!$E$22=0,0,IF('graph (3)'!$E$2=0,20,IF(AND(B174&gt;'graph (3)'!$E$22-'graph (3)'!$E$32,B174&lt;'graph (3)'!$E$22+'graph (3)'!$E$32),0.25,0)))</f>
        <v>#REF!</v>
      </c>
    </row>
    <row r="175" customFormat="false" ht="12.75" hidden="false" customHeight="false" outlineLevel="0" collapsed="false">
      <c r="B175" s="735" t="e">
        <f aca="false">IF('graph (3)'!$E$2=0,"",B174+'graph (3)'!$E$32)</f>
        <v>#REF!</v>
      </c>
      <c r="C175" s="805" t="e">
        <f aca="false">IF('graph (3)'!$E$2=0,20,IF(SUM(K175+L175=0),NA(),0.25))</f>
        <v>#REF!</v>
      </c>
      <c r="D175" s="321" t="e">
        <f aca="false">IF('graph (3)'!$E$2=0,20,IF(AND(B175&lt;'graph (3)'!$E$10+'graph (3)'!$E$32,B175&gt;'graph (3)'!$E$10-'graph (3)'!$E$32),0.25,NA()))</f>
        <v>#REF!</v>
      </c>
      <c r="K175" s="806" t="e">
        <f aca="false">IF('graph (3)'!$E$20=0,0,IF('graph (3)'!$E$2=0,20,IF(AND(B175&lt;'graph (3)'!$E$20+'graph (3)'!$E$32,B175&gt;'graph (3)'!$E$20-'graph (3)'!$E$32),0.25,0)))</f>
        <v>#REF!</v>
      </c>
      <c r="L175" s="806" t="e">
        <f aca="false">IF('graph (3)'!$E$22=0,0,IF('graph (3)'!$E$2=0,20,IF(AND(B175&gt;'graph (3)'!$E$22-'graph (3)'!$E$32,B175&lt;'graph (3)'!$E$22+'graph (3)'!$E$32),0.25,0)))</f>
        <v>#REF!</v>
      </c>
    </row>
    <row r="176" customFormat="false" ht="12.75" hidden="false" customHeight="false" outlineLevel="0" collapsed="false">
      <c r="B176" s="735" t="e">
        <f aca="false">IF('graph (3)'!$E$2=0,"",B175+'graph (3)'!$E$32)</f>
        <v>#REF!</v>
      </c>
      <c r="C176" s="805" t="e">
        <f aca="false">IF('graph (3)'!$E$2=0,20,IF(SUM(K176+L176=0),NA(),0.25))</f>
        <v>#REF!</v>
      </c>
      <c r="D176" s="321" t="e">
        <f aca="false">IF('graph (3)'!$E$2=0,20,IF(AND(B176&lt;'graph (3)'!$E$10+'graph (3)'!$E$32,B176&gt;'graph (3)'!$E$10-'graph (3)'!$E$32),0.25,NA()))</f>
        <v>#REF!</v>
      </c>
      <c r="K176" s="806" t="e">
        <f aca="false">IF('graph (3)'!$E$20=0,0,IF('graph (3)'!$E$2=0,20,IF(AND(B176&lt;'graph (3)'!$E$20+'graph (3)'!$E$32,B176&gt;'graph (3)'!$E$20-'graph (3)'!$E$32),0.25,0)))</f>
        <v>#REF!</v>
      </c>
      <c r="L176" s="806" t="e">
        <f aca="false">IF('graph (3)'!$E$22=0,0,IF('graph (3)'!$E$2=0,20,IF(AND(B176&gt;'graph (3)'!$E$22-'graph (3)'!$E$32,B176&lt;'graph (3)'!$E$22+'graph (3)'!$E$32),0.25,0)))</f>
        <v>#REF!</v>
      </c>
    </row>
    <row r="177" customFormat="false" ht="12.75" hidden="false" customHeight="false" outlineLevel="0" collapsed="false">
      <c r="B177" s="735" t="e">
        <f aca="false">IF('graph (3)'!$E$2=0,"",B176+'graph (3)'!$E$32)</f>
        <v>#REF!</v>
      </c>
      <c r="C177" s="805" t="e">
        <f aca="false">IF('graph (3)'!$E$2=0,20,IF(SUM(K177+L177=0),NA(),0.25))</f>
        <v>#REF!</v>
      </c>
      <c r="D177" s="321" t="e">
        <f aca="false">IF('graph (3)'!$E$2=0,20,IF(AND(B177&lt;'graph (3)'!$E$10+'graph (3)'!$E$32,B177&gt;'graph (3)'!$E$10-'graph (3)'!$E$32),0.25,NA()))</f>
        <v>#REF!</v>
      </c>
      <c r="K177" s="806" t="e">
        <f aca="false">IF('graph (3)'!$E$20=0,0,IF('graph (3)'!$E$2=0,20,IF(AND(B177&lt;'graph (3)'!$E$20+'graph (3)'!$E$32,B177&gt;'graph (3)'!$E$20-'graph (3)'!$E$32),0.25,0)))</f>
        <v>#REF!</v>
      </c>
      <c r="L177" s="806" t="e">
        <f aca="false">IF('graph (3)'!$E$22=0,0,IF('graph (3)'!$E$2=0,20,IF(AND(B177&gt;'graph (3)'!$E$22-'graph (3)'!$E$32,B177&lt;'graph (3)'!$E$22+'graph (3)'!$E$32),0.25,0)))</f>
        <v>#REF!</v>
      </c>
    </row>
    <row r="178" customFormat="false" ht="12.75" hidden="false" customHeight="false" outlineLevel="0" collapsed="false">
      <c r="B178" s="735" t="e">
        <f aca="false">IF('graph (3)'!$E$2=0,"",B177+'graph (3)'!$E$32)</f>
        <v>#REF!</v>
      </c>
      <c r="C178" s="805" t="e">
        <f aca="false">IF('graph (3)'!$E$2=0,20,IF(SUM(K178+L178=0),NA(),0.25))</f>
        <v>#REF!</v>
      </c>
      <c r="D178" s="321" t="e">
        <f aca="false">IF('graph (3)'!$E$2=0,20,IF(AND(B178&lt;'graph (3)'!$E$10+'graph (3)'!$E$32,B178&gt;'graph (3)'!$E$10-'graph (3)'!$E$32),0.25,NA()))</f>
        <v>#REF!</v>
      </c>
      <c r="K178" s="806" t="e">
        <f aca="false">IF('graph (3)'!$E$20=0,0,IF('graph (3)'!$E$2=0,20,IF(AND(B178&lt;'graph (3)'!$E$20+'graph (3)'!$E$32,B178&gt;'graph (3)'!$E$20-'graph (3)'!$E$32),0.25,0)))</f>
        <v>#REF!</v>
      </c>
      <c r="L178" s="806" t="e">
        <f aca="false">IF('graph (3)'!$E$22=0,0,IF('graph (3)'!$E$2=0,20,IF(AND(B178&gt;'graph (3)'!$E$22-'graph (3)'!$E$32,B178&lt;'graph (3)'!$E$22+'graph (3)'!$E$32),0.25,0)))</f>
        <v>#REF!</v>
      </c>
    </row>
    <row r="179" customFormat="false" ht="12.75" hidden="false" customHeight="false" outlineLevel="0" collapsed="false">
      <c r="B179" s="735" t="e">
        <f aca="false">IF('graph (3)'!$E$2=0,"",B178+'graph (3)'!$E$32)</f>
        <v>#REF!</v>
      </c>
      <c r="C179" s="805" t="e">
        <f aca="false">IF('graph (3)'!$E$2=0,20,IF(SUM(K179+L179=0),NA(),0.25))</f>
        <v>#REF!</v>
      </c>
      <c r="D179" s="321" t="e">
        <f aca="false">IF('graph (3)'!$E$2=0,20,IF(AND(B179&lt;'graph (3)'!$E$10+'graph (3)'!$E$32,B179&gt;'graph (3)'!$E$10-'graph (3)'!$E$32),0.25,NA()))</f>
        <v>#REF!</v>
      </c>
      <c r="K179" s="806" t="e">
        <f aca="false">IF('graph (3)'!$E$20=0,0,IF('graph (3)'!$E$2=0,20,IF(AND(B179&lt;'graph (3)'!$E$20+'graph (3)'!$E$32,B179&gt;'graph (3)'!$E$20-'graph (3)'!$E$32),0.25,0)))</f>
        <v>#REF!</v>
      </c>
      <c r="L179" s="806" t="e">
        <f aca="false">IF('graph (3)'!$E$22=0,0,IF('graph (3)'!$E$2=0,20,IF(AND(B179&gt;'graph (3)'!$E$22-'graph (3)'!$E$32,B179&lt;'graph (3)'!$E$22+'graph (3)'!$E$32),0.25,0)))</f>
        <v>#REF!</v>
      </c>
    </row>
    <row r="180" customFormat="false" ht="12.75" hidden="false" customHeight="false" outlineLevel="0" collapsed="false">
      <c r="B180" s="735" t="e">
        <f aca="false">IF('graph (3)'!$E$2=0,"",B179+'graph (3)'!$E$32)</f>
        <v>#REF!</v>
      </c>
      <c r="C180" s="805" t="e">
        <f aca="false">IF('graph (3)'!$E$2=0,20,IF(SUM(K180+L180=0),NA(),0.25))</f>
        <v>#REF!</v>
      </c>
      <c r="D180" s="321" t="e">
        <f aca="false">IF('graph (3)'!$E$2=0,20,IF(AND(B180&lt;'graph (3)'!$E$10+'graph (3)'!$E$32,B180&gt;'graph (3)'!$E$10-'graph (3)'!$E$32),0.25,NA()))</f>
        <v>#REF!</v>
      </c>
      <c r="K180" s="806" t="e">
        <f aca="false">IF('graph (3)'!$E$20=0,0,IF('graph (3)'!$E$2=0,20,IF(AND(B180&lt;'graph (3)'!$E$20+'graph (3)'!$E$32,B180&gt;'graph (3)'!$E$20-'graph (3)'!$E$32),0.25,0)))</f>
        <v>#REF!</v>
      </c>
      <c r="L180" s="806" t="e">
        <f aca="false">IF('graph (3)'!$E$22=0,0,IF('graph (3)'!$E$2=0,20,IF(AND(B180&gt;'graph (3)'!$E$22-'graph (3)'!$E$32,B180&lt;'graph (3)'!$E$22+'graph (3)'!$E$32),0.25,0)))</f>
        <v>#REF!</v>
      </c>
    </row>
    <row r="181" customFormat="false" ht="12.75" hidden="false" customHeight="false" outlineLevel="0" collapsed="false">
      <c r="B181" s="735" t="e">
        <f aca="false">IF('graph (3)'!$E$2=0,"",B180+'graph (3)'!$E$32)</f>
        <v>#REF!</v>
      </c>
      <c r="C181" s="805" t="e">
        <f aca="false">IF('graph (3)'!$E$2=0,20,IF(SUM(K181+L181=0),NA(),0.25))</f>
        <v>#REF!</v>
      </c>
      <c r="D181" s="321" t="e">
        <f aca="false">IF('graph (3)'!$E$2=0,20,IF(AND(B181&lt;'graph (3)'!$E$10+'graph (3)'!$E$32,B181&gt;'graph (3)'!$E$10-'graph (3)'!$E$32),0.25,NA()))</f>
        <v>#REF!</v>
      </c>
      <c r="K181" s="806" t="e">
        <f aca="false">IF('graph (3)'!$E$20=0,0,IF('graph (3)'!$E$2=0,20,IF(AND(B181&lt;'graph (3)'!$E$20+'graph (3)'!$E$32,B181&gt;'graph (3)'!$E$20-'graph (3)'!$E$32),0.25,0)))</f>
        <v>#REF!</v>
      </c>
      <c r="L181" s="806" t="e">
        <f aca="false">IF('graph (3)'!$E$22=0,0,IF('graph (3)'!$E$2=0,20,IF(AND(B181&gt;'graph (3)'!$E$22-'graph (3)'!$E$32,B181&lt;'graph (3)'!$E$22+'graph (3)'!$E$32),0.25,0)))</f>
        <v>#REF!</v>
      </c>
    </row>
    <row r="182" customFormat="false" ht="12.75" hidden="false" customHeight="false" outlineLevel="0" collapsed="false">
      <c r="B182" s="735" t="e">
        <f aca="false">IF('graph (3)'!$E$2=0,"",B181+'graph (3)'!$E$32)</f>
        <v>#REF!</v>
      </c>
      <c r="C182" s="805" t="e">
        <f aca="false">IF('graph (3)'!$E$2=0,20,IF(SUM(K182+L182=0),NA(),0.25))</f>
        <v>#REF!</v>
      </c>
      <c r="D182" s="321" t="e">
        <f aca="false">IF('graph (3)'!$E$2=0,20,IF(AND(B182&lt;'graph (3)'!$E$10+'graph (3)'!$E$32,B182&gt;'graph (3)'!$E$10-'graph (3)'!$E$32),0.25,NA()))</f>
        <v>#REF!</v>
      </c>
      <c r="K182" s="806" t="e">
        <f aca="false">IF('graph (3)'!$E$20=0,0,IF('graph (3)'!$E$2=0,20,IF(AND(B182&lt;'graph (3)'!$E$20+'graph (3)'!$E$32,B182&gt;'graph (3)'!$E$20-'graph (3)'!$E$32),0.25,0)))</f>
        <v>#REF!</v>
      </c>
      <c r="L182" s="806" t="e">
        <f aca="false">IF('graph (3)'!$E$22=0,0,IF('graph (3)'!$E$2=0,20,IF(AND(B182&gt;'graph (3)'!$E$22-'graph (3)'!$E$32,B182&lt;'graph (3)'!$E$22+'graph (3)'!$E$32),0.25,0)))</f>
        <v>#REF!</v>
      </c>
    </row>
    <row r="183" customFormat="false" ht="12.75" hidden="false" customHeight="false" outlineLevel="0" collapsed="false">
      <c r="B183" s="735" t="e">
        <f aca="false">IF('graph (3)'!$E$2=0,"",B182+'graph (3)'!$E$32)</f>
        <v>#REF!</v>
      </c>
      <c r="C183" s="805" t="e">
        <f aca="false">IF('graph (3)'!$E$2=0,20,IF(SUM(K183+L183=0),NA(),0.25))</f>
        <v>#REF!</v>
      </c>
      <c r="D183" s="321" t="e">
        <f aca="false">IF('graph (3)'!$E$2=0,20,IF(AND(B183&lt;'graph (3)'!$E$10+'graph (3)'!$E$32,B183&gt;'graph (3)'!$E$10-'graph (3)'!$E$32),0.25,NA()))</f>
        <v>#REF!</v>
      </c>
      <c r="K183" s="806" t="e">
        <f aca="false">IF('graph (3)'!$E$20=0,0,IF('graph (3)'!$E$2=0,20,IF(AND(B183&lt;'graph (3)'!$E$20+'graph (3)'!$E$32,B183&gt;'graph (3)'!$E$20-'graph (3)'!$E$32),0.25,0)))</f>
        <v>#REF!</v>
      </c>
      <c r="L183" s="806" t="e">
        <f aca="false">IF('graph (3)'!$E$22=0,0,IF('graph (3)'!$E$2=0,20,IF(AND(B183&gt;'graph (3)'!$E$22-'graph (3)'!$E$32,B183&lt;'graph (3)'!$E$22+'graph (3)'!$E$32),0.25,0)))</f>
        <v>#REF!</v>
      </c>
    </row>
    <row r="184" customFormat="false" ht="12.75" hidden="false" customHeight="false" outlineLevel="0" collapsed="false">
      <c r="B184" s="735" t="e">
        <f aca="false">IF('graph (3)'!$E$2=0,"",B183+'graph (3)'!$E$32)</f>
        <v>#REF!</v>
      </c>
      <c r="C184" s="805" t="e">
        <f aca="false">IF('graph (3)'!$E$2=0,20,IF(SUM(K184+L184=0),NA(),0.25))</f>
        <v>#REF!</v>
      </c>
      <c r="D184" s="321" t="e">
        <f aca="false">IF('graph (3)'!$E$2=0,20,IF(AND(B184&lt;'graph (3)'!$E$10+'graph (3)'!$E$32,B184&gt;'graph (3)'!$E$10-'graph (3)'!$E$32),0.25,NA()))</f>
        <v>#REF!</v>
      </c>
      <c r="K184" s="806" t="e">
        <f aca="false">IF('graph (3)'!$E$20=0,0,IF('graph (3)'!$E$2=0,20,IF(AND(B184&lt;'graph (3)'!$E$20+'graph (3)'!$E$32,B184&gt;'graph (3)'!$E$20-'graph (3)'!$E$32),0.25,0)))</f>
        <v>#REF!</v>
      </c>
      <c r="L184" s="806" t="e">
        <f aca="false">IF('graph (3)'!$E$22=0,0,IF('graph (3)'!$E$2=0,20,IF(AND(B184&gt;'graph (3)'!$E$22-'graph (3)'!$E$32,B184&lt;'graph (3)'!$E$22+'graph (3)'!$E$32),0.25,0)))</f>
        <v>#REF!</v>
      </c>
    </row>
    <row r="185" customFormat="false" ht="12.75" hidden="false" customHeight="false" outlineLevel="0" collapsed="false">
      <c r="B185" s="735" t="e">
        <f aca="false">IF('graph (3)'!$E$2=0,"",B184+'graph (3)'!$E$32)</f>
        <v>#REF!</v>
      </c>
      <c r="C185" s="805" t="e">
        <f aca="false">IF('graph (3)'!$E$2=0,20,IF(SUM(K185+L185=0),NA(),0.25))</f>
        <v>#REF!</v>
      </c>
      <c r="D185" s="321" t="e">
        <f aca="false">IF('graph (3)'!$E$2=0,20,IF(AND(B185&lt;'graph (3)'!$E$10+'graph (3)'!$E$32,B185&gt;'graph (3)'!$E$10-'graph (3)'!$E$32),0.25,NA()))</f>
        <v>#REF!</v>
      </c>
      <c r="K185" s="806" t="e">
        <f aca="false">IF('graph (3)'!$E$20=0,0,IF('graph (3)'!$E$2=0,20,IF(AND(B185&lt;'graph (3)'!$E$20+'graph (3)'!$E$32,B185&gt;'graph (3)'!$E$20-'graph (3)'!$E$32),0.25,0)))</f>
        <v>#REF!</v>
      </c>
      <c r="L185" s="806" t="e">
        <f aca="false">IF('graph (3)'!$E$22=0,0,IF('graph (3)'!$E$2=0,20,IF(AND(B185&gt;'graph (3)'!$E$22-'graph (3)'!$E$32,B185&lt;'graph (3)'!$E$22+'graph (3)'!$E$32),0.25,0)))</f>
        <v>#REF!</v>
      </c>
    </row>
    <row r="186" customFormat="false" ht="12.75" hidden="false" customHeight="false" outlineLevel="0" collapsed="false">
      <c r="B186" s="735" t="e">
        <f aca="false">IF('graph (3)'!$E$2=0,"",B185+'graph (3)'!$E$32)</f>
        <v>#REF!</v>
      </c>
      <c r="C186" s="805" t="e">
        <f aca="false">IF('graph (3)'!$E$2=0,20,IF(SUM(K186+L186=0),NA(),0.25))</f>
        <v>#REF!</v>
      </c>
      <c r="D186" s="321" t="e">
        <f aca="false">IF('graph (3)'!$E$2=0,20,IF(AND(B186&lt;'graph (3)'!$E$10+'graph (3)'!$E$32,B186&gt;'graph (3)'!$E$10-'graph (3)'!$E$32),0.25,NA()))</f>
        <v>#REF!</v>
      </c>
      <c r="K186" s="806" t="e">
        <f aca="false">IF('graph (3)'!$E$20=0,0,IF('graph (3)'!$E$2=0,20,IF(AND(B186&lt;'graph (3)'!$E$20+'graph (3)'!$E$32,B186&gt;'graph (3)'!$E$20-'graph (3)'!$E$32),0.25,0)))</f>
        <v>#REF!</v>
      </c>
      <c r="L186" s="806" t="e">
        <f aca="false">IF('graph (3)'!$E$22=0,0,IF('graph (3)'!$E$2=0,20,IF(AND(B186&gt;'graph (3)'!$E$22-'graph (3)'!$E$32,B186&lt;'graph (3)'!$E$22+'graph (3)'!$E$32),0.25,0)))</f>
        <v>#REF!</v>
      </c>
    </row>
    <row r="187" customFormat="false" ht="12.75" hidden="false" customHeight="false" outlineLevel="0" collapsed="false">
      <c r="B187" s="735" t="e">
        <f aca="false">IF('graph (3)'!$E$2=0,"",B186+'graph (3)'!$E$32)</f>
        <v>#REF!</v>
      </c>
      <c r="C187" s="805" t="e">
        <f aca="false">IF('graph (3)'!$E$2=0,20,IF(SUM(K187+L187=0),NA(),0.25))</f>
        <v>#REF!</v>
      </c>
      <c r="D187" s="321" t="e">
        <f aca="false">IF('graph (3)'!$E$2=0,20,IF(AND(B187&lt;'graph (3)'!$E$10+'graph (3)'!$E$32,B187&gt;'graph (3)'!$E$10-'graph (3)'!$E$32),0.25,NA()))</f>
        <v>#REF!</v>
      </c>
      <c r="K187" s="806" t="e">
        <f aca="false">IF('graph (3)'!$E$20=0,0,IF('graph (3)'!$E$2=0,20,IF(AND(B187&lt;'graph (3)'!$E$20+'graph (3)'!$E$32,B187&gt;'graph (3)'!$E$20-'graph (3)'!$E$32),0.25,0)))</f>
        <v>#REF!</v>
      </c>
      <c r="L187" s="806" t="e">
        <f aca="false">IF('graph (3)'!$E$22=0,0,IF('graph (3)'!$E$2=0,20,IF(AND(B187&gt;'graph (3)'!$E$22-'graph (3)'!$E$32,B187&lt;'graph (3)'!$E$22+'graph (3)'!$E$32),0.25,0)))</f>
        <v>#REF!</v>
      </c>
    </row>
    <row r="188" customFormat="false" ht="12.75" hidden="false" customHeight="false" outlineLevel="0" collapsed="false">
      <c r="B188" s="735" t="e">
        <f aca="false">IF('graph (3)'!$E$2=0,"",B187+'graph (3)'!$E$32)</f>
        <v>#REF!</v>
      </c>
      <c r="C188" s="805" t="e">
        <f aca="false">IF('graph (3)'!$E$2=0,20,IF(SUM(K188+L188=0),NA(),0.25))</f>
        <v>#REF!</v>
      </c>
      <c r="D188" s="321" t="e">
        <f aca="false">IF('graph (3)'!$E$2=0,20,IF(AND(B188&lt;'graph (3)'!$E$10+'graph (3)'!$E$32,B188&gt;'graph (3)'!$E$10-'graph (3)'!$E$32),0.25,NA()))</f>
        <v>#REF!</v>
      </c>
      <c r="K188" s="806" t="e">
        <f aca="false">IF('graph (3)'!$E$20=0,0,IF('graph (3)'!$E$2=0,20,IF(AND(B188&lt;'graph (3)'!$E$20+'graph (3)'!$E$32,B188&gt;'graph (3)'!$E$20-'graph (3)'!$E$32),0.25,0)))</f>
        <v>#REF!</v>
      </c>
      <c r="L188" s="806" t="e">
        <f aca="false">IF('graph (3)'!$E$22=0,0,IF('graph (3)'!$E$2=0,20,IF(AND(B188&gt;'graph (3)'!$E$22-'graph (3)'!$E$32,B188&lt;'graph (3)'!$E$22+'graph (3)'!$E$32),0.25,0)))</f>
        <v>#REF!</v>
      </c>
    </row>
    <row r="189" customFormat="false" ht="12.75" hidden="false" customHeight="false" outlineLevel="0" collapsed="false">
      <c r="B189" s="735" t="e">
        <f aca="false">IF('graph (3)'!$E$2=0,"",B188+'graph (3)'!$E$32)</f>
        <v>#REF!</v>
      </c>
      <c r="C189" s="805" t="e">
        <f aca="false">IF('graph (3)'!$E$2=0,20,IF(SUM(K189+L189=0),NA(),0.25))</f>
        <v>#REF!</v>
      </c>
      <c r="D189" s="321" t="e">
        <f aca="false">IF('graph (3)'!$E$2=0,20,IF(AND(B189&lt;'graph (3)'!$E$10+'graph (3)'!$E$32,B189&gt;'graph (3)'!$E$10-'graph (3)'!$E$32),0.25,NA()))</f>
        <v>#REF!</v>
      </c>
      <c r="K189" s="806" t="e">
        <f aca="false">IF('graph (3)'!$E$20=0,0,IF('graph (3)'!$E$2=0,20,IF(AND(B189&lt;'graph (3)'!$E$20+'graph (3)'!$E$32,B189&gt;'graph (3)'!$E$20-'graph (3)'!$E$32),0.25,0)))</f>
        <v>#REF!</v>
      </c>
      <c r="L189" s="806" t="e">
        <f aca="false">IF('graph (3)'!$E$22=0,0,IF('graph (3)'!$E$2=0,20,IF(AND(B189&gt;'graph (3)'!$E$22-'graph (3)'!$E$32,B189&lt;'graph (3)'!$E$22+'graph (3)'!$E$32),0.25,0)))</f>
        <v>#REF!</v>
      </c>
    </row>
    <row r="190" customFormat="false" ht="12.75" hidden="false" customHeight="false" outlineLevel="0" collapsed="false">
      <c r="B190" s="735" t="e">
        <f aca="false">IF('graph (3)'!$E$2=0,"",B189+'graph (3)'!$E$32)</f>
        <v>#REF!</v>
      </c>
      <c r="C190" s="805" t="e">
        <f aca="false">IF('graph (3)'!$E$2=0,20,IF(SUM(K190+L190=0),NA(),0.25))</f>
        <v>#REF!</v>
      </c>
      <c r="D190" s="321" t="e">
        <f aca="false">IF('graph (3)'!$E$2=0,20,IF(AND(B190&lt;'graph (3)'!$E$10+'graph (3)'!$E$32,B190&gt;'graph (3)'!$E$10-'graph (3)'!$E$32),0.25,NA()))</f>
        <v>#REF!</v>
      </c>
      <c r="K190" s="806" t="e">
        <f aca="false">IF('graph (3)'!$E$20=0,0,IF('graph (3)'!$E$2=0,20,IF(AND(B190&lt;'graph (3)'!$E$20+'graph (3)'!$E$32,B190&gt;'graph (3)'!$E$20-'graph (3)'!$E$32),0.25,0)))</f>
        <v>#REF!</v>
      </c>
      <c r="L190" s="806" t="e">
        <f aca="false">IF('graph (3)'!$E$22=0,0,IF('graph (3)'!$E$2=0,20,IF(AND(B190&gt;'graph (3)'!$E$22-'graph (3)'!$E$32,B190&lt;'graph (3)'!$E$22+'graph (3)'!$E$32),0.25,0)))</f>
        <v>#REF!</v>
      </c>
    </row>
    <row r="191" customFormat="false" ht="12.75" hidden="false" customHeight="false" outlineLevel="0" collapsed="false">
      <c r="B191" s="735" t="e">
        <f aca="false">IF('graph (3)'!$E$2=0,"",B190+'graph (3)'!$E$32)</f>
        <v>#REF!</v>
      </c>
      <c r="C191" s="805" t="e">
        <f aca="false">IF('graph (3)'!$E$2=0,20,IF(SUM(K191+L191=0),NA(),0.25))</f>
        <v>#REF!</v>
      </c>
      <c r="D191" s="321" t="e">
        <f aca="false">IF('graph (3)'!$E$2=0,20,IF(AND(B191&lt;'graph (3)'!$E$10+'graph (3)'!$E$32,B191&gt;'graph (3)'!$E$10-'graph (3)'!$E$32),0.25,NA()))</f>
        <v>#REF!</v>
      </c>
      <c r="K191" s="806" t="e">
        <f aca="false">IF('graph (3)'!$E$20=0,0,IF('graph (3)'!$E$2=0,20,IF(AND(B191&lt;'graph (3)'!$E$20+'graph (3)'!$E$32,B191&gt;'graph (3)'!$E$20-'graph (3)'!$E$32),0.25,0)))</f>
        <v>#REF!</v>
      </c>
      <c r="L191" s="806" t="e">
        <f aca="false">IF('graph (3)'!$E$22=0,0,IF('graph (3)'!$E$2=0,20,IF(AND(B191&gt;'graph (3)'!$E$22-'graph (3)'!$E$32,B191&lt;'graph (3)'!$E$22+'graph (3)'!$E$32),0.25,0)))</f>
        <v>#REF!</v>
      </c>
    </row>
    <row r="192" customFormat="false" ht="12.75" hidden="false" customHeight="false" outlineLevel="0" collapsed="false">
      <c r="B192" s="735" t="e">
        <f aca="false">IF('graph (3)'!$E$2=0,"",B191+'graph (3)'!$E$32)</f>
        <v>#REF!</v>
      </c>
      <c r="C192" s="805" t="e">
        <f aca="false">IF('graph (3)'!$E$2=0,20,IF(SUM(K192+L192=0),NA(),0.25))</f>
        <v>#REF!</v>
      </c>
      <c r="D192" s="321" t="e">
        <f aca="false">IF('graph (3)'!$E$2=0,20,IF(AND(B192&lt;'graph (3)'!$E$10+'graph (3)'!$E$32,B192&gt;'graph (3)'!$E$10-'graph (3)'!$E$32),0.25,NA()))</f>
        <v>#REF!</v>
      </c>
      <c r="K192" s="806" t="e">
        <f aca="false">IF('graph (3)'!$E$20=0,0,IF('graph (3)'!$E$2=0,20,IF(AND(B192&lt;'graph (3)'!$E$20+'graph (3)'!$E$32,B192&gt;'graph (3)'!$E$20-'graph (3)'!$E$32),0.25,0)))</f>
        <v>#REF!</v>
      </c>
      <c r="L192" s="806" t="e">
        <f aca="false">IF('graph (3)'!$E$22=0,0,IF('graph (3)'!$E$2=0,20,IF(AND(B192&gt;'graph (3)'!$E$22-'graph (3)'!$E$32,B192&lt;'graph (3)'!$E$22+'graph (3)'!$E$32),0.25,0)))</f>
        <v>#REF!</v>
      </c>
    </row>
    <row r="193" customFormat="false" ht="12.75" hidden="false" customHeight="false" outlineLevel="0" collapsed="false">
      <c r="B193" s="735" t="e">
        <f aca="false">IF('graph (3)'!$E$2=0,"",B192+'graph (3)'!$E$32)</f>
        <v>#REF!</v>
      </c>
      <c r="C193" s="805" t="e">
        <f aca="false">IF('graph (3)'!$E$2=0,20,IF(SUM(K193+L193=0),NA(),0.25))</f>
        <v>#REF!</v>
      </c>
      <c r="D193" s="321" t="e">
        <f aca="false">IF('graph (3)'!$E$2=0,20,IF(AND(B193&lt;'graph (3)'!$E$10+'graph (3)'!$E$32,B193&gt;'graph (3)'!$E$10-'graph (3)'!$E$32),0.25,NA()))</f>
        <v>#REF!</v>
      </c>
      <c r="K193" s="806" t="e">
        <f aca="false">IF('graph (3)'!$E$20=0,0,IF('graph (3)'!$E$2=0,20,IF(AND(B193&lt;'graph (3)'!$E$20+'graph (3)'!$E$32,B193&gt;'graph (3)'!$E$20-'graph (3)'!$E$32),0.25,0)))</f>
        <v>#REF!</v>
      </c>
      <c r="L193" s="806" t="e">
        <f aca="false">IF('graph (3)'!$E$22=0,0,IF('graph (3)'!$E$2=0,20,IF(AND(B193&gt;'graph (3)'!$E$22-'graph (3)'!$E$32,B193&lt;'graph (3)'!$E$22+'graph (3)'!$E$32),0.25,0)))</f>
        <v>#REF!</v>
      </c>
    </row>
    <row r="194" customFormat="false" ht="12.75" hidden="false" customHeight="false" outlineLevel="0" collapsed="false">
      <c r="B194" s="735" t="e">
        <f aca="false">IF('graph (3)'!$E$2=0,"",B193+'graph (3)'!$E$32)</f>
        <v>#REF!</v>
      </c>
      <c r="C194" s="805" t="e">
        <f aca="false">IF('graph (3)'!$E$2=0,20,IF(SUM(K194+L194=0),NA(),0.25))</f>
        <v>#REF!</v>
      </c>
      <c r="D194" s="321" t="e">
        <f aca="false">IF('graph (3)'!$E$2=0,20,IF(AND(B194&lt;'graph (3)'!$E$10+'graph (3)'!$E$32,B194&gt;'graph (3)'!$E$10-'graph (3)'!$E$32),0.25,NA()))</f>
        <v>#REF!</v>
      </c>
      <c r="K194" s="806" t="e">
        <f aca="false">IF('graph (3)'!$E$20=0,0,IF('graph (3)'!$E$2=0,20,IF(AND(B194&lt;'graph (3)'!$E$20+'graph (3)'!$E$32,B194&gt;'graph (3)'!$E$20-'graph (3)'!$E$32),0.25,0)))</f>
        <v>#REF!</v>
      </c>
      <c r="L194" s="806" t="e">
        <f aca="false">IF('graph (3)'!$E$22=0,0,IF('graph (3)'!$E$2=0,20,IF(AND(B194&gt;'graph (3)'!$E$22-'graph (3)'!$E$32,B194&lt;'graph (3)'!$E$22+'graph (3)'!$E$32),0.25,0)))</f>
        <v>#REF!</v>
      </c>
    </row>
    <row r="195" customFormat="false" ht="12.75" hidden="false" customHeight="false" outlineLevel="0" collapsed="false">
      <c r="B195" s="735" t="e">
        <f aca="false">IF('graph (3)'!$E$2=0,"",B194+'graph (3)'!$E$32)</f>
        <v>#REF!</v>
      </c>
      <c r="C195" s="805" t="e">
        <f aca="false">IF('graph (3)'!$E$2=0,20,IF(SUM(K195+L195=0),NA(),0.25))</f>
        <v>#REF!</v>
      </c>
      <c r="D195" s="321" t="e">
        <f aca="false">IF('graph (3)'!$E$2=0,20,IF(AND(B195&lt;'graph (3)'!$E$10+'graph (3)'!$E$32,B195&gt;'graph (3)'!$E$10-'graph (3)'!$E$32),0.25,NA()))</f>
        <v>#REF!</v>
      </c>
      <c r="K195" s="806" t="e">
        <f aca="false">IF('graph (3)'!$E$20=0,0,IF('graph (3)'!$E$2=0,20,IF(AND(B195&lt;'graph (3)'!$E$20+'graph (3)'!$E$32,B195&gt;'graph (3)'!$E$20-'graph (3)'!$E$32),0.25,0)))</f>
        <v>#REF!</v>
      </c>
      <c r="L195" s="806" t="e">
        <f aca="false">IF('graph (3)'!$E$22=0,0,IF('graph (3)'!$E$2=0,20,IF(AND(B195&gt;'graph (3)'!$E$22-'graph (3)'!$E$32,B195&lt;'graph (3)'!$E$22+'graph (3)'!$E$32),0.25,0)))</f>
        <v>#REF!</v>
      </c>
    </row>
    <row r="196" customFormat="false" ht="12.75" hidden="false" customHeight="false" outlineLevel="0" collapsed="false">
      <c r="B196" s="735" t="e">
        <f aca="false">IF('graph (3)'!$E$2=0,"",B195+'graph (3)'!$E$32)</f>
        <v>#REF!</v>
      </c>
      <c r="C196" s="805" t="e">
        <f aca="false">IF('graph (3)'!$E$2=0,20,IF(SUM(K196+L196=0),NA(),0.25))</f>
        <v>#REF!</v>
      </c>
      <c r="D196" s="321" t="e">
        <f aca="false">IF('graph (3)'!$E$2=0,20,IF(AND(B196&lt;'graph (3)'!$E$10+'graph (3)'!$E$32,B196&gt;'graph (3)'!$E$10-'graph (3)'!$E$32),0.25,NA()))</f>
        <v>#REF!</v>
      </c>
      <c r="K196" s="806" t="e">
        <f aca="false">IF('graph (3)'!$E$20=0,0,IF('graph (3)'!$E$2=0,20,IF(AND(B196&lt;'graph (3)'!$E$20+'graph (3)'!$E$32,B196&gt;'graph (3)'!$E$20-'graph (3)'!$E$32),0.25,0)))</f>
        <v>#REF!</v>
      </c>
      <c r="L196" s="806" t="e">
        <f aca="false">IF('graph (3)'!$E$22=0,0,IF('graph (3)'!$E$2=0,20,IF(AND(B196&gt;'graph (3)'!$E$22-'graph (3)'!$E$32,B196&lt;'graph (3)'!$E$22+'graph (3)'!$E$32),0.25,0)))</f>
        <v>#REF!</v>
      </c>
    </row>
    <row r="197" customFormat="false" ht="12.75" hidden="false" customHeight="false" outlineLevel="0" collapsed="false">
      <c r="B197" s="735" t="e">
        <f aca="false">IF('graph (3)'!$E$2=0,"",B196+'graph (3)'!$E$32)</f>
        <v>#REF!</v>
      </c>
      <c r="C197" s="805" t="e">
        <f aca="false">IF('graph (3)'!$E$2=0,20,IF(SUM(K197+L197=0),NA(),0.25))</f>
        <v>#REF!</v>
      </c>
      <c r="D197" s="321" t="e">
        <f aca="false">IF('graph (3)'!$E$2=0,20,IF(AND(B197&lt;'graph (3)'!$E$10+'graph (3)'!$E$32,B197&gt;'graph (3)'!$E$10-'graph (3)'!$E$32),0.25,NA()))</f>
        <v>#REF!</v>
      </c>
      <c r="K197" s="806" t="e">
        <f aca="false">IF('graph (3)'!$E$20=0,0,IF('graph (3)'!$E$2=0,20,IF(AND(B197&lt;'graph (3)'!$E$20+'graph (3)'!$E$32,B197&gt;'graph (3)'!$E$20-'graph (3)'!$E$32),0.25,0)))</f>
        <v>#REF!</v>
      </c>
      <c r="L197" s="806" t="e">
        <f aca="false">IF('graph (3)'!$E$22=0,0,IF('graph (3)'!$E$2=0,20,IF(AND(B197&gt;'graph (3)'!$E$22-'graph (3)'!$E$32,B197&lt;'graph (3)'!$E$22+'graph (3)'!$E$32),0.25,0)))</f>
        <v>#REF!</v>
      </c>
    </row>
    <row r="198" customFormat="false" ht="12.75" hidden="false" customHeight="false" outlineLevel="0" collapsed="false">
      <c r="B198" s="735" t="e">
        <f aca="false">IF('graph (3)'!$E$2=0,"",B197+'graph (3)'!$E$32)</f>
        <v>#REF!</v>
      </c>
      <c r="C198" s="805" t="e">
        <f aca="false">IF('graph (3)'!$E$2=0,20,IF(SUM(K198+L198=0),NA(),0.25))</f>
        <v>#REF!</v>
      </c>
      <c r="D198" s="321" t="e">
        <f aca="false">IF('graph (3)'!$E$2=0,20,IF(AND(B198&lt;'graph (3)'!$E$10+'graph (3)'!$E$32,B198&gt;'graph (3)'!$E$10-'graph (3)'!$E$32),0.25,NA()))</f>
        <v>#REF!</v>
      </c>
      <c r="K198" s="806" t="e">
        <f aca="false">IF('graph (3)'!$E$20=0,0,IF('graph (3)'!$E$2=0,20,IF(AND(B198&lt;'graph (3)'!$E$20+'graph (3)'!$E$32,B198&gt;'graph (3)'!$E$20-'graph (3)'!$E$32),0.25,0)))</f>
        <v>#REF!</v>
      </c>
      <c r="L198" s="806" t="e">
        <f aca="false">IF('graph (3)'!$E$22=0,0,IF('graph (3)'!$E$2=0,20,IF(AND(B198&gt;'graph (3)'!$E$22-'graph (3)'!$E$32,B198&lt;'graph (3)'!$E$22+'graph (3)'!$E$32),0.25,0)))</f>
        <v>#REF!</v>
      </c>
    </row>
    <row r="199" customFormat="false" ht="12.75" hidden="false" customHeight="false" outlineLevel="0" collapsed="false">
      <c r="B199" s="735" t="e">
        <f aca="false">IF('graph (3)'!$E$2=0,"",B198+'graph (3)'!$E$32)</f>
        <v>#REF!</v>
      </c>
      <c r="C199" s="805" t="e">
        <f aca="false">IF('graph (3)'!$E$2=0,20,IF(SUM(K199+L199=0),NA(),0.25))</f>
        <v>#REF!</v>
      </c>
      <c r="D199" s="321" t="e">
        <f aca="false">IF('graph (3)'!$E$2=0,20,IF(AND(B199&lt;'graph (3)'!$E$10+'graph (3)'!$E$32,B199&gt;'graph (3)'!$E$10-'graph (3)'!$E$32),0.25,NA()))</f>
        <v>#REF!</v>
      </c>
      <c r="K199" s="806" t="e">
        <f aca="false">IF('graph (3)'!$E$20=0,0,IF('graph (3)'!$E$2=0,20,IF(AND(B199&lt;'graph (3)'!$E$20+'graph (3)'!$E$32,B199&gt;'graph (3)'!$E$20-'graph (3)'!$E$32),0.25,0)))</f>
        <v>#REF!</v>
      </c>
      <c r="L199" s="806" t="e">
        <f aca="false">IF('graph (3)'!$E$22=0,0,IF('graph (3)'!$E$2=0,20,IF(AND(B199&gt;'graph (3)'!$E$22-'graph (3)'!$E$32,B199&lt;'graph (3)'!$E$22+'graph (3)'!$E$32),0.25,0)))</f>
        <v>#REF!</v>
      </c>
    </row>
    <row r="200" customFormat="false" ht="12.75" hidden="false" customHeight="false" outlineLevel="0" collapsed="false">
      <c r="B200" s="735" t="e">
        <f aca="false">IF('graph (3)'!$E$2=0,"",B199+'graph (3)'!$E$32)</f>
        <v>#REF!</v>
      </c>
      <c r="C200" s="805" t="e">
        <f aca="false">IF('graph (3)'!$E$2=0,20,IF(SUM(K200+L200=0),NA(),0.25))</f>
        <v>#REF!</v>
      </c>
      <c r="D200" s="321" t="e">
        <f aca="false">IF('graph (3)'!$E$2=0,20,IF(AND(B200&lt;'graph (3)'!$E$10+'graph (3)'!$E$32,B200&gt;'graph (3)'!$E$10-'graph (3)'!$E$32),0.25,NA()))</f>
        <v>#REF!</v>
      </c>
      <c r="K200" s="806" t="e">
        <f aca="false">IF('graph (3)'!$E$20=0,0,IF('graph (3)'!$E$2=0,20,IF(AND(B200&lt;'graph (3)'!$E$20+'graph (3)'!$E$32,B200&gt;'graph (3)'!$E$20-'graph (3)'!$E$32),0.25,0)))</f>
        <v>#REF!</v>
      </c>
      <c r="L200" s="806" t="e">
        <f aca="false">IF('graph (3)'!$E$22=0,0,IF('graph (3)'!$E$2=0,20,IF(AND(B200&gt;'graph (3)'!$E$22-'graph (3)'!$E$32,B200&lt;'graph (3)'!$E$22+'graph (3)'!$E$32),0.25,0)))</f>
        <v>#REF!</v>
      </c>
    </row>
    <row r="201" customFormat="false" ht="12.75" hidden="false" customHeight="false" outlineLevel="0" collapsed="false">
      <c r="B201" s="735" t="e">
        <f aca="false">IF('graph (3)'!$E$2=0,"",B200+'graph (3)'!$E$32)</f>
        <v>#REF!</v>
      </c>
      <c r="C201" s="805" t="e">
        <f aca="false">IF('graph (3)'!$E$2=0,20,IF(SUM(K201+L201=0),NA(),0.25))</f>
        <v>#REF!</v>
      </c>
      <c r="D201" s="321" t="e">
        <f aca="false">IF('graph (3)'!$E$2=0,20,IF(AND(B201&lt;'graph (3)'!$E$10+'graph (3)'!$E$32,B201&gt;'graph (3)'!$E$10-'graph (3)'!$E$32),0.25,NA()))</f>
        <v>#REF!</v>
      </c>
      <c r="K201" s="806" t="e">
        <f aca="false">IF('graph (3)'!$E$20=0,0,IF('graph (3)'!$E$2=0,20,IF(AND(B201&lt;'graph (3)'!$E$20+'graph (3)'!$E$32,B201&gt;'graph (3)'!$E$20-'graph (3)'!$E$32),0.25,0)))</f>
        <v>#REF!</v>
      </c>
      <c r="L201" s="806" t="e">
        <f aca="false">IF('graph (3)'!$E$22=0,0,IF('graph (3)'!$E$2=0,20,IF(AND(B201&gt;'graph (3)'!$E$22-'graph (3)'!$E$32,B201&lt;'graph (3)'!$E$22+'graph (3)'!$E$32),0.25,0)))</f>
        <v>#REF!</v>
      </c>
    </row>
    <row r="202" customFormat="false" ht="12.75" hidden="false" customHeight="false" outlineLevel="0" collapsed="false">
      <c r="B202" s="735" t="e">
        <f aca="false">IF('graph (3)'!$E$2=0,"",B201+'graph (3)'!$E$32)</f>
        <v>#REF!</v>
      </c>
      <c r="C202" s="805" t="e">
        <f aca="false">IF('graph (3)'!$E$2=0,20,IF(SUM(K202+L202=0),NA(),0.25))</f>
        <v>#REF!</v>
      </c>
      <c r="D202" s="321" t="e">
        <f aca="false">IF('graph (3)'!$E$2=0,20,IF(AND(B202&lt;'graph (3)'!$E$10+'graph (3)'!$E$32,B202&gt;'graph (3)'!$E$10-'graph (3)'!$E$32),0.25,NA()))</f>
        <v>#REF!</v>
      </c>
      <c r="K202" s="806" t="e">
        <f aca="false">IF('graph (3)'!$E$20=0,0,IF('graph (3)'!$E$2=0,20,IF(AND(B202&lt;'graph (3)'!$E$20+'graph (3)'!$E$32,B202&gt;'graph (3)'!$E$20-'graph (3)'!$E$32),0.25,0)))</f>
        <v>#REF!</v>
      </c>
      <c r="L202" s="806" t="e">
        <f aca="false">IF('graph (3)'!$E$22=0,0,IF('graph (3)'!$E$2=0,20,IF(AND(B202&gt;'graph (3)'!$E$22-'graph (3)'!$E$32,B202&lt;'graph (3)'!$E$22+'graph (3)'!$E$32),0.25,0)))</f>
        <v>#REF!</v>
      </c>
    </row>
    <row r="203" customFormat="false" ht="12.75" hidden="false" customHeight="false" outlineLevel="0" collapsed="false">
      <c r="B203" s="735" t="e">
        <f aca="false">IF('graph (3)'!$E$2=0,"",B202+'graph (3)'!$E$32)</f>
        <v>#REF!</v>
      </c>
      <c r="C203" s="805" t="e">
        <f aca="false">IF('graph (3)'!$E$2=0,20,IF(SUM(K203+L203=0),NA(),0.25))</f>
        <v>#REF!</v>
      </c>
      <c r="D203" s="321" t="e">
        <f aca="false">IF('graph (3)'!$E$2=0,20,IF(AND(B203&lt;'graph (3)'!$E$10+'graph (3)'!$E$32,B203&gt;'graph (3)'!$E$10-'graph (3)'!$E$32),0.25,NA()))</f>
        <v>#REF!</v>
      </c>
      <c r="K203" s="806" t="e">
        <f aca="false">IF('graph (3)'!$E$20=0,0,IF('graph (3)'!$E$2=0,20,IF(AND(B203&lt;'graph (3)'!$E$20+'graph (3)'!$E$32,B203&gt;'graph (3)'!$E$20-'graph (3)'!$E$32),0.25,0)))</f>
        <v>#REF!</v>
      </c>
      <c r="L203" s="806" t="e">
        <f aca="false">IF('graph (3)'!$E$22=0,0,IF('graph (3)'!$E$2=0,20,IF(AND(B203&gt;'graph (3)'!$E$22-'graph (3)'!$E$32,B203&lt;'graph (3)'!$E$22+'graph (3)'!$E$32),0.25,0)))</f>
        <v>#REF!</v>
      </c>
    </row>
    <row r="204" customFormat="false" ht="12.75" hidden="false" customHeight="false" outlineLevel="0" collapsed="false">
      <c r="B204" s="735" t="e">
        <f aca="false">IF('graph (3)'!$E$2=0,"",B203+'graph (3)'!$E$32)</f>
        <v>#REF!</v>
      </c>
      <c r="C204" s="805" t="e">
        <f aca="false">IF('graph (3)'!$E$2=0,20,IF(SUM(K204+L204=0),NA(),0.25))</f>
        <v>#REF!</v>
      </c>
      <c r="D204" s="321" t="e">
        <f aca="false">IF('graph (3)'!$E$2=0,20,IF(AND(B204&lt;'graph (3)'!$E$10+'graph (3)'!$E$32,B204&gt;'graph (3)'!$E$10-'graph (3)'!$E$32),0.25,NA()))</f>
        <v>#REF!</v>
      </c>
      <c r="K204" s="806" t="e">
        <f aca="false">IF('graph (3)'!$E$20=0,0,IF('graph (3)'!$E$2=0,20,IF(AND(B204&lt;'graph (3)'!$E$20+'graph (3)'!$E$32,B204&gt;'graph (3)'!$E$20-'graph (3)'!$E$32),0.25,0)))</f>
        <v>#REF!</v>
      </c>
      <c r="L204" s="806" t="e">
        <f aca="false">IF('graph (3)'!$E$22=0,0,IF('graph (3)'!$E$2=0,20,IF(AND(B204&gt;'graph (3)'!$E$22-'graph (3)'!$E$32,B204&lt;'graph (3)'!$E$22+'graph (3)'!$E$32),0.25,0)))</f>
        <v>#REF!</v>
      </c>
    </row>
    <row r="205" customFormat="false" ht="12.75" hidden="false" customHeight="false" outlineLevel="0" collapsed="false">
      <c r="B205" s="735" t="e">
        <f aca="false">IF('graph (3)'!$E$2=0,"",B204+'graph (3)'!$E$32)</f>
        <v>#REF!</v>
      </c>
      <c r="C205" s="805" t="e">
        <f aca="false">IF('graph (3)'!$E$2=0,20,IF(SUM(K205+L205=0),NA(),0.25))</f>
        <v>#REF!</v>
      </c>
      <c r="D205" s="321" t="e">
        <f aca="false">IF('graph (3)'!$E$2=0,20,IF(AND(B205&lt;'graph (3)'!$E$10+'graph (3)'!$E$32,B205&gt;'graph (3)'!$E$10-'graph (3)'!$E$32),0.25,NA()))</f>
        <v>#REF!</v>
      </c>
      <c r="K205" s="806" t="e">
        <f aca="false">IF('graph (3)'!$E$20=0,0,IF('graph (3)'!$E$2=0,20,IF(AND(B205&lt;'graph (3)'!$E$20+'graph (3)'!$E$32,B205&gt;'graph (3)'!$E$20-'graph (3)'!$E$32),0.25,0)))</f>
        <v>#REF!</v>
      </c>
      <c r="L205" s="806" t="e">
        <f aca="false">IF('graph (3)'!$E$22=0,0,IF('graph (3)'!$E$2=0,20,IF(AND(B205&gt;'graph (3)'!$E$22-'graph (3)'!$E$32,B205&lt;'graph (3)'!$E$22+'graph (3)'!$E$32),0.25,0)))</f>
        <v>#REF!</v>
      </c>
    </row>
    <row r="206" customFormat="false" ht="12.75" hidden="false" customHeight="false" outlineLevel="0" collapsed="false">
      <c r="B206" s="735" t="e">
        <f aca="false">IF('graph (3)'!$E$2=0,"",B205+'graph (3)'!$E$32)</f>
        <v>#REF!</v>
      </c>
      <c r="C206" s="805" t="e">
        <f aca="false">IF('graph (3)'!$E$2=0,20,IF(SUM(K206+L206=0),NA(),0.25))</f>
        <v>#REF!</v>
      </c>
      <c r="D206" s="321" t="e">
        <f aca="false">IF('graph (3)'!$E$2=0,20,IF(AND(B206&lt;'graph (3)'!$E$10+'graph (3)'!$E$32,B206&gt;'graph (3)'!$E$10-'graph (3)'!$E$32),0.25,NA()))</f>
        <v>#REF!</v>
      </c>
      <c r="K206" s="806" t="e">
        <f aca="false">IF('graph (3)'!$E$20=0,0,IF('graph (3)'!$E$2=0,20,IF(AND(B206&lt;'graph (3)'!$E$20+'graph (3)'!$E$32,B206&gt;'graph (3)'!$E$20-'graph (3)'!$E$32),0.25,0)))</f>
        <v>#REF!</v>
      </c>
      <c r="L206" s="806" t="e">
        <f aca="false">IF('graph (3)'!$E$22=0,0,IF('graph (3)'!$E$2=0,20,IF(AND(B206&gt;'graph (3)'!$E$22-'graph (3)'!$E$32,B206&lt;'graph (3)'!$E$22+'graph (3)'!$E$32),0.25,0)))</f>
        <v>#REF!</v>
      </c>
    </row>
    <row r="207" customFormat="false" ht="12.75" hidden="false" customHeight="false" outlineLevel="0" collapsed="false">
      <c r="B207" s="735" t="e">
        <f aca="false">IF('graph (3)'!$E$2=0,"",B206+'graph (3)'!$E$32)</f>
        <v>#REF!</v>
      </c>
      <c r="C207" s="805" t="e">
        <f aca="false">IF('graph (3)'!$E$2=0,20,IF(SUM(K207+L207=0),NA(),0.25))</f>
        <v>#REF!</v>
      </c>
      <c r="D207" s="321" t="e">
        <f aca="false">IF('graph (3)'!$E$2=0,20,IF(AND(B207&lt;'graph (3)'!$E$10+'graph (3)'!$E$32,B207&gt;'graph (3)'!$E$10-'graph (3)'!$E$32),0.25,NA()))</f>
        <v>#REF!</v>
      </c>
      <c r="K207" s="806" t="e">
        <f aca="false">IF('graph (3)'!$E$20=0,0,IF('graph (3)'!$E$2=0,20,IF(AND(B207&lt;'graph (3)'!$E$20+'graph (3)'!$E$32,B207&gt;'graph (3)'!$E$20-'graph (3)'!$E$32),0.25,0)))</f>
        <v>#REF!</v>
      </c>
      <c r="L207" s="806" t="e">
        <f aca="false">IF('graph (3)'!$E$22=0,0,IF('graph (3)'!$E$2=0,20,IF(AND(B207&gt;'graph (3)'!$E$22-'graph (3)'!$E$32,B207&lt;'graph (3)'!$E$22+'graph (3)'!$E$32),0.25,0)))</f>
        <v>#REF!</v>
      </c>
    </row>
    <row r="208" customFormat="false" ht="12.75" hidden="false" customHeight="false" outlineLevel="0" collapsed="false">
      <c r="B208" s="735" t="e">
        <f aca="false">IF('graph (3)'!$E$2=0,"",B207+'graph (3)'!$E$32)</f>
        <v>#REF!</v>
      </c>
      <c r="C208" s="805" t="e">
        <f aca="false">IF('graph (3)'!$E$2=0,20,IF(SUM(K208+L208=0),NA(),0.25))</f>
        <v>#REF!</v>
      </c>
      <c r="D208" s="321" t="e">
        <f aca="false">IF('graph (3)'!$E$2=0,20,IF(AND(B208&lt;'graph (3)'!$E$10+'graph (3)'!$E$32,B208&gt;'graph (3)'!$E$10-'graph (3)'!$E$32),0.25,NA()))</f>
        <v>#REF!</v>
      </c>
      <c r="K208" s="806" t="e">
        <f aca="false">IF('graph (3)'!$E$20=0,0,IF('graph (3)'!$E$2=0,20,IF(AND(B208&lt;'graph (3)'!$E$20+'graph (3)'!$E$32,B208&gt;'graph (3)'!$E$20-'graph (3)'!$E$32),0.25,0)))</f>
        <v>#REF!</v>
      </c>
      <c r="L208" s="806" t="e">
        <f aca="false">IF('graph (3)'!$E$22=0,0,IF('graph (3)'!$E$2=0,20,IF(AND(B208&gt;'graph (3)'!$E$22-'graph (3)'!$E$32,B208&lt;'graph (3)'!$E$22+'graph (3)'!$E$32),0.25,0)))</f>
        <v>#REF!</v>
      </c>
    </row>
    <row r="209" customFormat="false" ht="12.75" hidden="false" customHeight="false" outlineLevel="0" collapsed="false">
      <c r="B209" s="735" t="e">
        <f aca="false">IF('graph (3)'!$E$2=0,"",B208+'graph (3)'!$E$32)</f>
        <v>#REF!</v>
      </c>
      <c r="C209" s="805" t="e">
        <f aca="false">IF('graph (3)'!$E$2=0,20,IF(SUM(K209+L209=0),NA(),0.25))</f>
        <v>#REF!</v>
      </c>
      <c r="D209" s="321" t="e">
        <f aca="false">IF('graph (3)'!$E$2=0,20,IF(AND(B209&lt;'graph (3)'!$E$10+'graph (3)'!$E$32,B209&gt;'graph (3)'!$E$10-'graph (3)'!$E$32),0.25,NA()))</f>
        <v>#REF!</v>
      </c>
      <c r="K209" s="806" t="e">
        <f aca="false">IF('graph (3)'!$E$20=0,0,IF('graph (3)'!$E$2=0,20,IF(AND(B209&lt;'graph (3)'!$E$20+'graph (3)'!$E$32,B209&gt;'graph (3)'!$E$20-'graph (3)'!$E$32),0.25,0)))</f>
        <v>#REF!</v>
      </c>
      <c r="L209" s="806" t="e">
        <f aca="false">IF('graph (3)'!$E$22=0,0,IF('graph (3)'!$E$2=0,20,IF(AND(B209&gt;'graph (3)'!$E$22-'graph (3)'!$E$32,B209&lt;'graph (3)'!$E$22+'graph (3)'!$E$32),0.25,0)))</f>
        <v>#REF!</v>
      </c>
    </row>
    <row r="210" customFormat="false" ht="12.75" hidden="false" customHeight="false" outlineLevel="0" collapsed="false">
      <c r="B210" s="735" t="e">
        <f aca="false">IF('graph (3)'!$E$2=0,"",B209+'graph (3)'!$E$32)</f>
        <v>#REF!</v>
      </c>
      <c r="C210" s="805" t="e">
        <f aca="false">IF('graph (3)'!$E$2=0,20,IF(SUM(K210+L210=0),NA(),0.25))</f>
        <v>#REF!</v>
      </c>
      <c r="D210" s="321" t="e">
        <f aca="false">IF('graph (3)'!$E$2=0,20,IF(AND(B210&lt;'graph (3)'!$E$10+'graph (3)'!$E$32,B210&gt;'graph (3)'!$E$10-'graph (3)'!$E$32),0.25,NA()))</f>
        <v>#REF!</v>
      </c>
      <c r="K210" s="806" t="e">
        <f aca="false">IF('graph (3)'!$E$20=0,0,IF('graph (3)'!$E$2=0,20,IF(AND(B210&lt;'graph (3)'!$E$20+'graph (3)'!$E$32,B210&gt;'graph (3)'!$E$20-'graph (3)'!$E$32),0.25,0)))</f>
        <v>#REF!</v>
      </c>
      <c r="L210" s="806" t="e">
        <f aca="false">IF('graph (3)'!$E$22=0,0,IF('graph (3)'!$E$2=0,20,IF(AND(B210&gt;'graph (3)'!$E$22-'graph (3)'!$E$32,B210&lt;'graph (3)'!$E$22+'graph (3)'!$E$32),0.25,0)))</f>
        <v>#REF!</v>
      </c>
    </row>
    <row r="211" customFormat="false" ht="12.75" hidden="false" customHeight="false" outlineLevel="0" collapsed="false">
      <c r="B211" s="735" t="e">
        <f aca="false">IF('graph (3)'!$E$2=0,"",B210+'graph (3)'!$E$32)</f>
        <v>#REF!</v>
      </c>
      <c r="C211" s="805" t="e">
        <f aca="false">IF('graph (3)'!$E$2=0,20,IF(SUM(K211+L211=0),NA(),0.25))</f>
        <v>#REF!</v>
      </c>
      <c r="D211" s="321" t="e">
        <f aca="false">IF('graph (3)'!$E$2=0,20,IF(AND(B211&lt;'graph (3)'!$E$10+'graph (3)'!$E$32,B211&gt;'graph (3)'!$E$10-'graph (3)'!$E$32),0.25,NA()))</f>
        <v>#REF!</v>
      </c>
      <c r="K211" s="806" t="e">
        <f aca="false">IF('graph (3)'!$E$20=0,0,IF('graph (3)'!$E$2=0,20,IF(AND(B211&lt;'graph (3)'!$E$20+'graph (3)'!$E$32,B211&gt;'graph (3)'!$E$20-'graph (3)'!$E$32),0.25,0)))</f>
        <v>#REF!</v>
      </c>
      <c r="L211" s="806" t="e">
        <f aca="false">IF('graph (3)'!$E$22=0,0,IF('graph (3)'!$E$2=0,20,IF(AND(B211&gt;'graph (3)'!$E$22-'graph (3)'!$E$32,B211&lt;'graph (3)'!$E$22+'graph (3)'!$E$32),0.25,0)))</f>
        <v>#REF!</v>
      </c>
    </row>
    <row r="212" customFormat="false" ht="12.75" hidden="false" customHeight="false" outlineLevel="0" collapsed="false">
      <c r="B212" s="735" t="e">
        <f aca="false">IF('graph (3)'!$E$2=0,"",B211+'graph (3)'!$E$32)</f>
        <v>#REF!</v>
      </c>
      <c r="C212" s="805" t="e">
        <f aca="false">IF('graph (3)'!$E$2=0,20,IF(SUM(K212+L212=0),NA(),0.25))</f>
        <v>#REF!</v>
      </c>
      <c r="D212" s="321" t="e">
        <f aca="false">IF('graph (3)'!$E$2=0,20,IF(AND(B212&lt;'graph (3)'!$E$10+'graph (3)'!$E$32,B212&gt;'graph (3)'!$E$10-'graph (3)'!$E$32),0.25,NA()))</f>
        <v>#REF!</v>
      </c>
      <c r="K212" s="806" t="e">
        <f aca="false">IF('graph (3)'!$E$20=0,0,IF('graph (3)'!$E$2=0,20,IF(AND(B212&lt;'graph (3)'!$E$20+'graph (3)'!$E$32,B212&gt;'graph (3)'!$E$20-'graph (3)'!$E$32),0.25,0)))</f>
        <v>#REF!</v>
      </c>
      <c r="L212" s="806" t="e">
        <f aca="false">IF('graph (3)'!$E$22=0,0,IF('graph (3)'!$E$2=0,20,IF(AND(B212&gt;'graph (3)'!$E$22-'graph (3)'!$E$32,B212&lt;'graph (3)'!$E$22+'graph (3)'!$E$32),0.25,0)))</f>
        <v>#REF!</v>
      </c>
    </row>
    <row r="213" customFormat="false" ht="12.75" hidden="false" customHeight="false" outlineLevel="0" collapsed="false">
      <c r="B213" s="735" t="e">
        <f aca="false">IF('graph (3)'!$E$2=0,"",B212+'graph (3)'!$E$32)</f>
        <v>#REF!</v>
      </c>
      <c r="C213" s="805" t="e">
        <f aca="false">IF('graph (3)'!$E$2=0,20,IF(SUM(K213+L213=0),NA(),0.25))</f>
        <v>#REF!</v>
      </c>
      <c r="D213" s="321" t="e">
        <f aca="false">IF('graph (3)'!$E$2=0,20,IF(AND(B213&lt;'graph (3)'!$E$10+'graph (3)'!$E$32,B213&gt;'graph (3)'!$E$10-'graph (3)'!$E$32),0.25,NA()))</f>
        <v>#REF!</v>
      </c>
      <c r="K213" s="806" t="e">
        <f aca="false">IF('graph (3)'!$E$20=0,0,IF('graph (3)'!$E$2=0,20,IF(AND(B213&lt;'graph (3)'!$E$20+'graph (3)'!$E$32,B213&gt;'graph (3)'!$E$20-'graph (3)'!$E$32),0.25,0)))</f>
        <v>#REF!</v>
      </c>
      <c r="L213" s="806" t="e">
        <f aca="false">IF('graph (3)'!$E$22=0,0,IF('graph (3)'!$E$2=0,20,IF(AND(B213&gt;'graph (3)'!$E$22-'graph (3)'!$E$32,B213&lt;'graph (3)'!$E$22+'graph (3)'!$E$32),0.25,0)))</f>
        <v>#REF!</v>
      </c>
    </row>
    <row r="214" customFormat="false" ht="12.75" hidden="false" customHeight="false" outlineLevel="0" collapsed="false">
      <c r="B214" s="735" t="e">
        <f aca="false">IF('graph (3)'!$E$2=0,"",B213+'graph (3)'!$E$32)</f>
        <v>#REF!</v>
      </c>
      <c r="C214" s="805" t="e">
        <f aca="false">IF('graph (3)'!$E$2=0,20,IF(SUM(K214+L214=0),NA(),0.25))</f>
        <v>#REF!</v>
      </c>
      <c r="D214" s="321" t="e">
        <f aca="false">IF('graph (3)'!$E$2=0,20,IF(AND(B214&lt;'graph (3)'!$E$10+'graph (3)'!$E$32,B214&gt;'graph (3)'!$E$10-'graph (3)'!$E$32),0.25,NA()))</f>
        <v>#REF!</v>
      </c>
      <c r="K214" s="806" t="e">
        <f aca="false">IF('graph (3)'!$E$20=0,0,IF('graph (3)'!$E$2=0,20,IF(AND(B214&lt;'graph (3)'!$E$20+'graph (3)'!$E$32,B214&gt;'graph (3)'!$E$20-'graph (3)'!$E$32),0.25,0)))</f>
        <v>#REF!</v>
      </c>
      <c r="L214" s="806" t="e">
        <f aca="false">IF('graph (3)'!$E$22=0,0,IF('graph (3)'!$E$2=0,20,IF(AND(B214&gt;'graph (3)'!$E$22-'graph (3)'!$E$32,B214&lt;'graph (3)'!$E$22+'graph (3)'!$E$32),0.25,0)))</f>
        <v>#REF!</v>
      </c>
    </row>
    <row r="215" customFormat="false" ht="12.75" hidden="false" customHeight="false" outlineLevel="0" collapsed="false">
      <c r="B215" s="735" t="e">
        <f aca="false">IF('graph (3)'!$E$2=0,"",B214+'graph (3)'!$E$32)</f>
        <v>#REF!</v>
      </c>
      <c r="C215" s="805" t="e">
        <f aca="false">IF('graph (3)'!$E$2=0,20,IF(SUM(K215+L215=0),NA(),0.25))</f>
        <v>#REF!</v>
      </c>
      <c r="D215" s="321" t="e">
        <f aca="false">IF('graph (3)'!$E$2=0,20,IF(AND(B215&lt;'graph (3)'!$E$10+'graph (3)'!$E$32,B215&gt;'graph (3)'!$E$10-'graph (3)'!$E$32),0.25,NA()))</f>
        <v>#REF!</v>
      </c>
      <c r="K215" s="806" t="e">
        <f aca="false">IF('graph (3)'!$E$20=0,0,IF('graph (3)'!$E$2=0,20,IF(AND(B215&lt;'graph (3)'!$E$20+'graph (3)'!$E$32,B215&gt;'graph (3)'!$E$20-'graph (3)'!$E$32),0.25,0)))</f>
        <v>#REF!</v>
      </c>
      <c r="L215" s="806" t="e">
        <f aca="false">IF('graph (3)'!$E$22=0,0,IF('graph (3)'!$E$2=0,20,IF(AND(B215&gt;'graph (3)'!$E$22-'graph (3)'!$E$32,B215&lt;'graph (3)'!$E$22+'graph (3)'!$E$32),0.25,0)))</f>
        <v>#REF!</v>
      </c>
    </row>
    <row r="216" customFormat="false" ht="12.75" hidden="false" customHeight="false" outlineLevel="0" collapsed="false">
      <c r="B216" s="735" t="e">
        <f aca="false">IF('graph (3)'!$E$2=0,"",B215+'graph (3)'!$E$32)</f>
        <v>#REF!</v>
      </c>
      <c r="C216" s="805" t="e">
        <f aca="false">IF('graph (3)'!$E$2=0,20,IF(SUM(K216+L216=0),NA(),0.25))</f>
        <v>#REF!</v>
      </c>
      <c r="D216" s="321" t="e">
        <f aca="false">IF('graph (3)'!$E$2=0,20,IF(AND(B216&lt;'graph (3)'!$E$10+'graph (3)'!$E$32,B216&gt;'graph (3)'!$E$10-'graph (3)'!$E$32),0.25,NA()))</f>
        <v>#REF!</v>
      </c>
      <c r="K216" s="806" t="e">
        <f aca="false">IF('graph (3)'!$E$20=0,0,IF('graph (3)'!$E$2=0,20,IF(AND(B216&lt;'graph (3)'!$E$20+'graph (3)'!$E$32,B216&gt;'graph (3)'!$E$20-'graph (3)'!$E$32),0.25,0)))</f>
        <v>#REF!</v>
      </c>
      <c r="L216" s="806" t="e">
        <f aca="false">IF('graph (3)'!$E$22=0,0,IF('graph (3)'!$E$2=0,20,IF(AND(B216&gt;'graph (3)'!$E$22-'graph (3)'!$E$32,B216&lt;'graph (3)'!$E$22+'graph (3)'!$E$32),0.25,0)))</f>
        <v>#REF!</v>
      </c>
    </row>
    <row r="217" customFormat="false" ht="12.75" hidden="false" customHeight="false" outlineLevel="0" collapsed="false">
      <c r="B217" s="735" t="e">
        <f aca="false">IF('graph (3)'!$E$2=0,"",B216+'graph (3)'!$E$32)</f>
        <v>#REF!</v>
      </c>
      <c r="C217" s="805" t="e">
        <f aca="false">IF('graph (3)'!$E$2=0,20,IF(SUM(K217+L217=0),NA(),0.25))</f>
        <v>#REF!</v>
      </c>
      <c r="D217" s="321" t="e">
        <f aca="false">IF('graph (3)'!$E$2=0,20,IF(AND(B217&lt;'graph (3)'!$E$10+'graph (3)'!$E$32,B217&gt;'graph (3)'!$E$10-'graph (3)'!$E$32),0.25,NA()))</f>
        <v>#REF!</v>
      </c>
      <c r="K217" s="806" t="e">
        <f aca="false">IF('graph (3)'!$E$20=0,0,IF('graph (3)'!$E$2=0,20,IF(AND(B217&lt;'graph (3)'!$E$20+'graph (3)'!$E$32,B217&gt;'graph (3)'!$E$20-'graph (3)'!$E$32),0.25,0)))</f>
        <v>#REF!</v>
      </c>
      <c r="L217" s="806" t="e">
        <f aca="false">IF('graph (3)'!$E$22=0,0,IF('graph (3)'!$E$2=0,20,IF(AND(B217&gt;'graph (3)'!$E$22-'graph (3)'!$E$32,B217&lt;'graph (3)'!$E$22+'graph (3)'!$E$32),0.25,0)))</f>
        <v>#REF!</v>
      </c>
    </row>
    <row r="218" customFormat="false" ht="12.75" hidden="false" customHeight="false" outlineLevel="0" collapsed="false">
      <c r="B218" s="735" t="e">
        <f aca="false">IF('graph (3)'!$E$2=0,"",B217+'graph (3)'!$E$32)</f>
        <v>#REF!</v>
      </c>
      <c r="C218" s="805" t="e">
        <f aca="false">IF('graph (3)'!$E$2=0,20,IF(SUM(K218+L218=0),NA(),0.25))</f>
        <v>#REF!</v>
      </c>
      <c r="D218" s="321" t="e">
        <f aca="false">IF('graph (3)'!$E$2=0,20,IF(AND(B218&lt;'graph (3)'!$E$10+'graph (3)'!$E$32,B218&gt;'graph (3)'!$E$10-'graph (3)'!$E$32),0.25,NA()))</f>
        <v>#REF!</v>
      </c>
      <c r="K218" s="806" t="e">
        <f aca="false">IF('graph (3)'!$E$20=0,0,IF('graph (3)'!$E$2=0,20,IF(AND(B218&lt;'graph (3)'!$E$20+'graph (3)'!$E$32,B218&gt;'graph (3)'!$E$20-'graph (3)'!$E$32),0.25,0)))</f>
        <v>#REF!</v>
      </c>
      <c r="L218" s="806" t="e">
        <f aca="false">IF('graph (3)'!$E$22=0,0,IF('graph (3)'!$E$2=0,20,IF(AND(B218&gt;'graph (3)'!$E$22-'graph (3)'!$E$32,B218&lt;'graph (3)'!$E$22+'graph (3)'!$E$32),0.25,0)))</f>
        <v>#REF!</v>
      </c>
    </row>
    <row r="219" customFormat="false" ht="12.75" hidden="false" customHeight="false" outlineLevel="0" collapsed="false">
      <c r="B219" s="735" t="e">
        <f aca="false">IF('graph (3)'!$E$2=0,"",B218+'graph (3)'!$E$32)</f>
        <v>#REF!</v>
      </c>
      <c r="C219" s="805" t="e">
        <f aca="false">IF('graph (3)'!$E$2=0,20,IF(SUM(K219+L219=0),NA(),0.25))</f>
        <v>#REF!</v>
      </c>
      <c r="D219" s="321" t="e">
        <f aca="false">IF('graph (3)'!$E$2=0,20,IF(AND(B219&lt;'graph (3)'!$E$10+'graph (3)'!$E$32,B219&gt;'graph (3)'!$E$10-'graph (3)'!$E$32),0.25,NA()))</f>
        <v>#REF!</v>
      </c>
      <c r="K219" s="806" t="e">
        <f aca="false">IF('graph (3)'!$E$20=0,0,IF('graph (3)'!$E$2=0,20,IF(AND(B219&lt;'graph (3)'!$E$20+'graph (3)'!$E$32,B219&gt;'graph (3)'!$E$20-'graph (3)'!$E$32),0.25,0)))</f>
        <v>#REF!</v>
      </c>
      <c r="L219" s="806" t="e">
        <f aca="false">IF('graph (3)'!$E$22=0,0,IF('graph (3)'!$E$2=0,20,IF(AND(B219&gt;'graph (3)'!$E$22-'graph (3)'!$E$32,B219&lt;'graph (3)'!$E$22+'graph (3)'!$E$32),0.25,0)))</f>
        <v>#REF!</v>
      </c>
    </row>
    <row r="220" customFormat="false" ht="12.75" hidden="false" customHeight="false" outlineLevel="0" collapsed="false">
      <c r="B220" s="735" t="e">
        <f aca="false">IF('graph (3)'!$E$2=0,"",B219+'graph (3)'!$E$32)</f>
        <v>#REF!</v>
      </c>
      <c r="C220" s="805" t="e">
        <f aca="false">IF('graph (3)'!$E$2=0,20,IF(SUM(K220+L220=0),NA(),0.25))</f>
        <v>#REF!</v>
      </c>
      <c r="D220" s="321" t="e">
        <f aca="false">IF('graph (3)'!$E$2=0,20,IF(AND(B220&lt;'graph (3)'!$E$10+'graph (3)'!$E$32,B220&gt;'graph (3)'!$E$10-'graph (3)'!$E$32),0.25,NA()))</f>
        <v>#REF!</v>
      </c>
      <c r="K220" s="806" t="e">
        <f aca="false">IF('graph (3)'!$E$20=0,0,IF('graph (3)'!$E$2=0,20,IF(AND(B220&lt;'graph (3)'!$E$20+'graph (3)'!$E$32,B220&gt;'graph (3)'!$E$20-'graph (3)'!$E$32),0.25,0)))</f>
        <v>#REF!</v>
      </c>
      <c r="L220" s="806" t="e">
        <f aca="false">IF('graph (3)'!$E$22=0,0,IF('graph (3)'!$E$2=0,20,IF(AND(B220&gt;'graph (3)'!$E$22-'graph (3)'!$E$32,B220&lt;'graph (3)'!$E$22+'graph (3)'!$E$32),0.25,0)))</f>
        <v>#REF!</v>
      </c>
    </row>
    <row r="221" customFormat="false" ht="12.75" hidden="false" customHeight="false" outlineLevel="0" collapsed="false">
      <c r="B221" s="735" t="e">
        <f aca="false">IF('graph (3)'!$E$2=0,"",B220+'graph (3)'!$E$32)</f>
        <v>#REF!</v>
      </c>
      <c r="C221" s="805" t="e">
        <f aca="false">IF('graph (3)'!$E$2=0,20,IF(SUM(K221+L221=0),NA(),0.25))</f>
        <v>#REF!</v>
      </c>
      <c r="D221" s="321" t="e">
        <f aca="false">IF('graph (3)'!$E$2=0,20,IF(AND(B221&lt;'graph (3)'!$E$10+'graph (3)'!$E$32,B221&gt;'graph (3)'!$E$10-'graph (3)'!$E$32),0.25,NA()))</f>
        <v>#REF!</v>
      </c>
      <c r="K221" s="806" t="e">
        <f aca="false">IF('graph (3)'!$E$20=0,0,IF('graph (3)'!$E$2=0,20,IF(AND(B221&lt;'graph (3)'!$E$20+'graph (3)'!$E$32,B221&gt;'graph (3)'!$E$20-'graph (3)'!$E$32),0.25,0)))</f>
        <v>#REF!</v>
      </c>
      <c r="L221" s="806" t="e">
        <f aca="false">IF('graph (3)'!$E$22=0,0,IF('graph (3)'!$E$2=0,20,IF(AND(B221&gt;'graph (3)'!$E$22-'graph (3)'!$E$32,B221&lt;'graph (3)'!$E$22+'graph (3)'!$E$32),0.25,0)))</f>
        <v>#REF!</v>
      </c>
    </row>
    <row r="222" customFormat="false" ht="12.75" hidden="false" customHeight="false" outlineLevel="0" collapsed="false">
      <c r="B222" s="735" t="e">
        <f aca="false">IF('graph (3)'!$E$2=0,"",B221+'graph (3)'!$E$32)</f>
        <v>#REF!</v>
      </c>
      <c r="C222" s="805" t="e">
        <f aca="false">IF('graph (3)'!$E$2=0,20,IF(SUM(K222+L222=0),NA(),0.25))</f>
        <v>#REF!</v>
      </c>
      <c r="D222" s="321" t="e">
        <f aca="false">IF('graph (3)'!$E$2=0,20,IF(AND(B222&lt;'graph (3)'!$E$10+'graph (3)'!$E$32,B222&gt;'graph (3)'!$E$10-'graph (3)'!$E$32),0.25,NA()))</f>
        <v>#REF!</v>
      </c>
      <c r="K222" s="806" t="e">
        <f aca="false">IF('graph (3)'!$E$20=0,0,IF('graph (3)'!$E$2=0,20,IF(AND(B222&lt;'graph (3)'!$E$20+'graph (3)'!$E$32,B222&gt;'graph (3)'!$E$20-'graph (3)'!$E$32),0.25,0)))</f>
        <v>#REF!</v>
      </c>
      <c r="L222" s="806" t="e">
        <f aca="false">IF('graph (3)'!$E$22=0,0,IF('graph (3)'!$E$2=0,20,IF(AND(B222&gt;'graph (3)'!$E$22-'graph (3)'!$E$32,B222&lt;'graph (3)'!$E$22+'graph (3)'!$E$32),0.25,0)))</f>
        <v>#REF!</v>
      </c>
    </row>
    <row r="223" customFormat="false" ht="12.75" hidden="false" customHeight="false" outlineLevel="0" collapsed="false">
      <c r="B223" s="735" t="e">
        <f aca="false">IF('graph (3)'!$E$2=0,"",B222+'graph (3)'!$E$32)</f>
        <v>#REF!</v>
      </c>
      <c r="C223" s="805" t="e">
        <f aca="false">IF('graph (3)'!$E$2=0,20,IF(SUM(K223+L223=0),NA(),0.25))</f>
        <v>#REF!</v>
      </c>
      <c r="D223" s="321" t="e">
        <f aca="false">IF('graph (3)'!$E$2=0,20,IF(AND(B223&lt;'graph (3)'!$E$10+'graph (3)'!$E$32,B223&gt;'graph (3)'!$E$10-'graph (3)'!$E$32),0.25,NA()))</f>
        <v>#REF!</v>
      </c>
      <c r="K223" s="806" t="e">
        <f aca="false">IF('graph (3)'!$E$20=0,0,IF('graph (3)'!$E$2=0,20,IF(AND(B223&lt;'graph (3)'!$E$20+'graph (3)'!$E$32,B223&gt;'graph (3)'!$E$20-'graph (3)'!$E$32),0.25,0)))</f>
        <v>#REF!</v>
      </c>
      <c r="L223" s="806" t="e">
        <f aca="false">IF('graph (3)'!$E$22=0,0,IF('graph (3)'!$E$2=0,20,IF(AND(B223&gt;'graph (3)'!$E$22-'graph (3)'!$E$32,B223&lt;'graph (3)'!$E$22+'graph (3)'!$E$32),0.25,0)))</f>
        <v>#REF!</v>
      </c>
    </row>
    <row r="224" customFormat="false" ht="12.75" hidden="false" customHeight="false" outlineLevel="0" collapsed="false">
      <c r="B224" s="735" t="e">
        <f aca="false">IF('graph (3)'!$E$2=0,"",B223+'graph (3)'!$E$32)</f>
        <v>#REF!</v>
      </c>
      <c r="C224" s="805" t="e">
        <f aca="false">IF('graph (3)'!$E$2=0,20,IF(SUM(K224+L224=0),NA(),0.25))</f>
        <v>#REF!</v>
      </c>
      <c r="D224" s="321" t="e">
        <f aca="false">IF('graph (3)'!$E$2=0,20,IF(AND(B224&lt;'graph (3)'!$E$10+'graph (3)'!$E$32,B224&gt;'graph (3)'!$E$10-'graph (3)'!$E$32),0.25,NA()))</f>
        <v>#REF!</v>
      </c>
      <c r="K224" s="806" t="e">
        <f aca="false">IF('graph (3)'!$E$20=0,0,IF('graph (3)'!$E$2=0,20,IF(AND(B224&lt;'graph (3)'!$E$20+'graph (3)'!$E$32,B224&gt;'graph (3)'!$E$20-'graph (3)'!$E$32),0.25,0)))</f>
        <v>#REF!</v>
      </c>
      <c r="L224" s="806" t="e">
        <f aca="false">IF('graph (3)'!$E$22=0,0,IF('graph (3)'!$E$2=0,20,IF(AND(B224&gt;'graph (3)'!$E$22-'graph (3)'!$E$32,B224&lt;'graph (3)'!$E$22+'graph (3)'!$E$32),0.25,0)))</f>
        <v>#REF!</v>
      </c>
    </row>
    <row r="225" customFormat="false" ht="12.75" hidden="false" customHeight="false" outlineLevel="0" collapsed="false">
      <c r="B225" s="735" t="e">
        <f aca="false">IF('graph (3)'!$E$2=0,"",B224+'graph (3)'!$E$32)</f>
        <v>#REF!</v>
      </c>
      <c r="C225" s="805" t="e">
        <f aca="false">IF('graph (3)'!$E$2=0,20,IF(SUM(K225+L225=0),NA(),0.25))</f>
        <v>#REF!</v>
      </c>
      <c r="D225" s="321" t="e">
        <f aca="false">IF('graph (3)'!$E$2=0,20,IF(AND(B225&lt;'graph (3)'!$E$10+'graph (3)'!$E$32,B225&gt;'graph (3)'!$E$10-'graph (3)'!$E$32),0.25,NA()))</f>
        <v>#REF!</v>
      </c>
      <c r="K225" s="806" t="e">
        <f aca="false">IF('graph (3)'!$E$20=0,0,IF('graph (3)'!$E$2=0,20,IF(AND(B225&lt;'graph (3)'!$E$20+'graph (3)'!$E$32,B225&gt;'graph (3)'!$E$20-'graph (3)'!$E$32),0.25,0)))</f>
        <v>#REF!</v>
      </c>
      <c r="L225" s="806" t="e">
        <f aca="false">IF('graph (3)'!$E$22=0,0,IF('graph (3)'!$E$2=0,20,IF(AND(B225&gt;'graph (3)'!$E$22-'graph (3)'!$E$32,B225&lt;'graph (3)'!$E$22+'graph (3)'!$E$32),0.25,0)))</f>
        <v>#REF!</v>
      </c>
    </row>
    <row r="226" customFormat="false" ht="12.75" hidden="false" customHeight="false" outlineLevel="0" collapsed="false">
      <c r="B226" s="735" t="e">
        <f aca="false">IF('graph (3)'!$E$2=0,"",B225+'graph (3)'!$E$32)</f>
        <v>#REF!</v>
      </c>
      <c r="C226" s="805" t="e">
        <f aca="false">IF('graph (3)'!$E$2=0,20,IF(SUM(K226+L226=0),NA(),0.25))</f>
        <v>#REF!</v>
      </c>
      <c r="D226" s="321" t="e">
        <f aca="false">IF('graph (3)'!$E$2=0,20,IF(AND(B226&lt;'graph (3)'!$E$10+'graph (3)'!$E$32,B226&gt;'graph (3)'!$E$10-'graph (3)'!$E$32),0.25,NA()))</f>
        <v>#REF!</v>
      </c>
      <c r="K226" s="806" t="e">
        <f aca="false">IF('graph (3)'!$E$20=0,0,IF('graph (3)'!$E$2=0,20,IF(AND(B226&lt;'graph (3)'!$E$20+'graph (3)'!$E$32,B226&gt;'graph (3)'!$E$20-'graph (3)'!$E$32),0.25,0)))</f>
        <v>#REF!</v>
      </c>
      <c r="L226" s="806" t="e">
        <f aca="false">IF('graph (3)'!$E$22=0,0,IF('graph (3)'!$E$2=0,20,IF(AND(B226&gt;'graph (3)'!$E$22-'graph (3)'!$E$32,B226&lt;'graph (3)'!$E$22+'graph (3)'!$E$32),0.25,0)))</f>
        <v>#REF!</v>
      </c>
    </row>
    <row r="227" customFormat="false" ht="12.75" hidden="false" customHeight="false" outlineLevel="0" collapsed="false">
      <c r="B227" s="735" t="e">
        <f aca="false">IF('graph (3)'!$E$2=0,"",B226+'graph (3)'!$E$32)</f>
        <v>#REF!</v>
      </c>
      <c r="C227" s="805" t="e">
        <f aca="false">IF('graph (3)'!$E$2=0,20,IF(SUM(K227+L227=0),NA(),0.25))</f>
        <v>#REF!</v>
      </c>
      <c r="D227" s="321" t="e">
        <f aca="false">IF('graph (3)'!$E$2=0,20,IF(AND(B227&lt;'graph (3)'!$E$10+'graph (3)'!$E$32,B227&gt;'graph (3)'!$E$10-'graph (3)'!$E$32),0.25,NA()))</f>
        <v>#REF!</v>
      </c>
      <c r="K227" s="806" t="e">
        <f aca="false">IF('graph (3)'!$E$20=0,0,IF('graph (3)'!$E$2=0,20,IF(AND(B227&lt;'graph (3)'!$E$20+'graph (3)'!$E$32,B227&gt;'graph (3)'!$E$20-'graph (3)'!$E$32),0.25,0)))</f>
        <v>#REF!</v>
      </c>
      <c r="L227" s="806" t="e">
        <f aca="false">IF('graph (3)'!$E$22=0,0,IF('graph (3)'!$E$2=0,20,IF(AND(B227&gt;'graph (3)'!$E$22-'graph (3)'!$E$32,B227&lt;'graph (3)'!$E$22+'graph (3)'!$E$32),0.25,0)))</f>
        <v>#REF!</v>
      </c>
    </row>
    <row r="228" customFormat="false" ht="12.75" hidden="false" customHeight="false" outlineLevel="0" collapsed="false">
      <c r="B228" s="735" t="e">
        <f aca="false">IF('graph (3)'!$E$2=0,"",B227+'graph (3)'!$E$32)</f>
        <v>#REF!</v>
      </c>
      <c r="C228" s="805" t="e">
        <f aca="false">IF('graph (3)'!$E$2=0,20,IF(SUM(K228+L228=0),NA(),0.25))</f>
        <v>#REF!</v>
      </c>
      <c r="D228" s="321" t="e">
        <f aca="false">IF('graph (3)'!$E$2=0,20,IF(AND(B228&lt;'graph (3)'!$E$10+'graph (3)'!$E$32,B228&gt;'graph (3)'!$E$10-'graph (3)'!$E$32),0.25,NA()))</f>
        <v>#REF!</v>
      </c>
      <c r="K228" s="806" t="e">
        <f aca="false">IF('graph (3)'!$E$20=0,0,IF('graph (3)'!$E$2=0,20,IF(AND(B228&lt;'graph (3)'!$E$20+'graph (3)'!$E$32,B228&gt;'graph (3)'!$E$20-'graph (3)'!$E$32),0.25,0)))</f>
        <v>#REF!</v>
      </c>
      <c r="L228" s="806" t="e">
        <f aca="false">IF('graph (3)'!$E$22=0,0,IF('graph (3)'!$E$2=0,20,IF(AND(B228&gt;'graph (3)'!$E$22-'graph (3)'!$E$32,B228&lt;'graph (3)'!$E$22+'graph (3)'!$E$32),0.25,0)))</f>
        <v>#REF!</v>
      </c>
    </row>
    <row r="229" customFormat="false" ht="12.75" hidden="false" customHeight="false" outlineLevel="0" collapsed="false">
      <c r="B229" s="735" t="e">
        <f aca="false">IF('graph (3)'!$E$2=0,"",B228+'graph (3)'!$E$32)</f>
        <v>#REF!</v>
      </c>
      <c r="C229" s="805" t="e">
        <f aca="false">IF('graph (3)'!$E$2=0,20,IF(SUM(K229+L229=0),NA(),0.25))</f>
        <v>#REF!</v>
      </c>
      <c r="D229" s="321" t="e">
        <f aca="false">IF('graph (3)'!$E$2=0,20,IF(AND(B229&lt;'graph (3)'!$E$10+'graph (3)'!$E$32,B229&gt;'graph (3)'!$E$10-'graph (3)'!$E$32),0.25,NA()))</f>
        <v>#REF!</v>
      </c>
      <c r="K229" s="806" t="e">
        <f aca="false">IF('graph (3)'!$E$20=0,0,IF('graph (3)'!$E$2=0,20,IF(AND(B229&lt;'graph (3)'!$E$20+'graph (3)'!$E$32,B229&gt;'graph (3)'!$E$20-'graph (3)'!$E$32),0.25,0)))</f>
        <v>#REF!</v>
      </c>
      <c r="L229" s="806" t="e">
        <f aca="false">IF('graph (3)'!$E$22=0,0,IF('graph (3)'!$E$2=0,20,IF(AND(B229&gt;'graph (3)'!$E$22-'graph (3)'!$E$32,B229&lt;'graph (3)'!$E$22+'graph (3)'!$E$32),0.25,0)))</f>
        <v>#REF!</v>
      </c>
    </row>
    <row r="230" customFormat="false" ht="12.75" hidden="false" customHeight="false" outlineLevel="0" collapsed="false">
      <c r="B230" s="735" t="e">
        <f aca="false">IF('graph (3)'!$E$2=0,"",B229+'graph (3)'!$E$32)</f>
        <v>#REF!</v>
      </c>
      <c r="C230" s="805" t="e">
        <f aca="false">IF('graph (3)'!$E$2=0,20,IF(SUM(K230+L230=0),NA(),0.25))</f>
        <v>#REF!</v>
      </c>
      <c r="D230" s="321" t="e">
        <f aca="false">IF('graph (3)'!$E$2=0,20,IF(AND(B230&lt;'graph (3)'!$E$10+'graph (3)'!$E$32,B230&gt;'graph (3)'!$E$10-'graph (3)'!$E$32),0.25,NA()))</f>
        <v>#REF!</v>
      </c>
      <c r="K230" s="806" t="e">
        <f aca="false">IF('graph (3)'!$E$20=0,0,IF('graph (3)'!$E$2=0,20,IF(AND(B230&lt;'graph (3)'!$E$20+'graph (3)'!$E$32,B230&gt;'graph (3)'!$E$20-'graph (3)'!$E$32),0.25,0)))</f>
        <v>#REF!</v>
      </c>
      <c r="L230" s="806" t="e">
        <f aca="false">IF('graph (3)'!$E$22=0,0,IF('graph (3)'!$E$2=0,20,IF(AND(B230&gt;'graph (3)'!$E$22-'graph (3)'!$E$32,B230&lt;'graph (3)'!$E$22+'graph (3)'!$E$32),0.25,0)))</f>
        <v>#REF!</v>
      </c>
    </row>
    <row r="231" customFormat="false" ht="12.75" hidden="false" customHeight="false" outlineLevel="0" collapsed="false">
      <c r="B231" s="735" t="e">
        <f aca="false">IF('graph (3)'!$E$2=0,"",B230+'graph (3)'!$E$32)</f>
        <v>#REF!</v>
      </c>
      <c r="C231" s="805" t="e">
        <f aca="false">IF('graph (3)'!$E$2=0,20,IF(SUM(K231+L231=0),NA(),0.25))</f>
        <v>#REF!</v>
      </c>
      <c r="D231" s="321" t="e">
        <f aca="false">IF('graph (3)'!$E$2=0,20,IF(AND(B231&lt;'graph (3)'!$E$10+'graph (3)'!$E$32,B231&gt;'graph (3)'!$E$10-'graph (3)'!$E$32),0.25,NA()))</f>
        <v>#REF!</v>
      </c>
      <c r="K231" s="806" t="e">
        <f aca="false">IF('graph (3)'!$E$20=0,0,IF('graph (3)'!$E$2=0,20,IF(AND(B231&lt;'graph (3)'!$E$20+'graph (3)'!$E$32,B231&gt;'graph (3)'!$E$20-'graph (3)'!$E$32),0.25,0)))</f>
        <v>#REF!</v>
      </c>
      <c r="L231" s="806" t="e">
        <f aca="false">IF('graph (3)'!$E$22=0,0,IF('graph (3)'!$E$2=0,20,IF(AND(B231&gt;'graph (3)'!$E$22-'graph (3)'!$E$32,B231&lt;'graph (3)'!$E$22+'graph (3)'!$E$32),0.25,0)))</f>
        <v>#REF!</v>
      </c>
    </row>
    <row r="232" customFormat="false" ht="12.75" hidden="false" customHeight="false" outlineLevel="0" collapsed="false">
      <c r="B232" s="735" t="e">
        <f aca="false">IF('graph (3)'!$E$2=0,"",B231+'graph (3)'!$E$32)</f>
        <v>#REF!</v>
      </c>
      <c r="C232" s="805" t="e">
        <f aca="false">IF('graph (3)'!$E$2=0,20,IF(SUM(K232+L232=0),NA(),0.25))</f>
        <v>#REF!</v>
      </c>
      <c r="D232" s="321" t="e">
        <f aca="false">IF('graph (3)'!$E$2=0,20,IF(AND(B232&lt;'graph (3)'!$E$10+'graph (3)'!$E$32,B232&gt;'graph (3)'!$E$10-'graph (3)'!$E$32),0.25,NA()))</f>
        <v>#REF!</v>
      </c>
      <c r="K232" s="806" t="e">
        <f aca="false">IF('graph (3)'!$E$20=0,0,IF('graph (3)'!$E$2=0,20,IF(AND(B232&lt;'graph (3)'!$E$20+'graph (3)'!$E$32,B232&gt;'graph (3)'!$E$20-'graph (3)'!$E$32),0.25,0)))</f>
        <v>#REF!</v>
      </c>
      <c r="L232" s="806" t="e">
        <f aca="false">IF('graph (3)'!$E$22=0,0,IF('graph (3)'!$E$2=0,20,IF(AND(B232&gt;'graph (3)'!$E$22-'graph (3)'!$E$32,B232&lt;'graph (3)'!$E$22+'graph (3)'!$E$32),0.25,0)))</f>
        <v>#REF!</v>
      </c>
    </row>
    <row r="233" customFormat="false" ht="12.75" hidden="false" customHeight="false" outlineLevel="0" collapsed="false">
      <c r="B233" s="735" t="e">
        <f aca="false">IF('graph (3)'!$E$2=0,"",B232+'graph (3)'!$E$32)</f>
        <v>#REF!</v>
      </c>
      <c r="C233" s="805" t="e">
        <f aca="false">IF('graph (3)'!$E$2=0,20,IF(SUM(K233+L233=0),NA(),0.25))</f>
        <v>#REF!</v>
      </c>
      <c r="D233" s="321" t="e">
        <f aca="false">IF('graph (3)'!$E$2=0,20,IF(AND(B233&lt;'graph (3)'!$E$10+'graph (3)'!$E$32,B233&gt;'graph (3)'!$E$10-'graph (3)'!$E$32),0.25,NA()))</f>
        <v>#REF!</v>
      </c>
      <c r="K233" s="806" t="e">
        <f aca="false">IF('graph (3)'!$E$20=0,0,IF('graph (3)'!$E$2=0,20,IF(AND(B233&lt;'graph (3)'!$E$20+'graph (3)'!$E$32,B233&gt;'graph (3)'!$E$20-'graph (3)'!$E$32),0.25,0)))</f>
        <v>#REF!</v>
      </c>
      <c r="L233" s="806" t="e">
        <f aca="false">IF('graph (3)'!$E$22=0,0,IF('graph (3)'!$E$2=0,20,IF(AND(B233&gt;'graph (3)'!$E$22-'graph (3)'!$E$32,B233&lt;'graph (3)'!$E$22+'graph (3)'!$E$32),0.25,0)))</f>
        <v>#REF!</v>
      </c>
    </row>
    <row r="234" customFormat="false" ht="12.75" hidden="false" customHeight="false" outlineLevel="0" collapsed="false">
      <c r="B234" s="735" t="e">
        <f aca="false">IF('graph (3)'!$E$2=0,"",B233+'graph (3)'!$E$32)</f>
        <v>#REF!</v>
      </c>
      <c r="C234" s="805" t="e">
        <f aca="false">IF('graph (3)'!$E$2=0,20,IF(SUM(K234+L234=0),NA(),0.25))</f>
        <v>#REF!</v>
      </c>
      <c r="D234" s="321" t="e">
        <f aca="false">IF('graph (3)'!$E$2=0,20,IF(AND(B234&lt;'graph (3)'!$E$10+'graph (3)'!$E$32,B234&gt;'graph (3)'!$E$10-'graph (3)'!$E$32),0.25,NA()))</f>
        <v>#REF!</v>
      </c>
      <c r="K234" s="806" t="e">
        <f aca="false">IF('graph (3)'!$E$20=0,0,IF('graph (3)'!$E$2=0,20,IF(AND(B234&lt;'graph (3)'!$E$20+'graph (3)'!$E$32,B234&gt;'graph (3)'!$E$20-'graph (3)'!$E$32),0.25,0)))</f>
        <v>#REF!</v>
      </c>
      <c r="L234" s="806" t="e">
        <f aca="false">IF('graph (3)'!$E$22=0,0,IF('graph (3)'!$E$2=0,20,IF(AND(B234&gt;'graph (3)'!$E$22-'graph (3)'!$E$32,B234&lt;'graph (3)'!$E$22+'graph (3)'!$E$32),0.25,0)))</f>
        <v>#REF!</v>
      </c>
    </row>
    <row r="235" customFormat="false" ht="12.75" hidden="false" customHeight="false" outlineLevel="0" collapsed="false">
      <c r="B235" s="735" t="e">
        <f aca="false">IF('graph (3)'!$E$2=0,"",B234+'graph (3)'!$E$32)</f>
        <v>#REF!</v>
      </c>
      <c r="C235" s="805" t="e">
        <f aca="false">IF('graph (3)'!$E$2=0,20,IF(SUM(K235+L235=0),NA(),0.25))</f>
        <v>#REF!</v>
      </c>
      <c r="D235" s="321" t="e">
        <f aca="false">IF('graph (3)'!$E$2=0,20,IF(AND(B235&lt;'graph (3)'!$E$10+'graph (3)'!$E$32,B235&gt;'graph (3)'!$E$10-'graph (3)'!$E$32),0.25,NA()))</f>
        <v>#REF!</v>
      </c>
      <c r="K235" s="806" t="e">
        <f aca="false">IF('graph (3)'!$E$20=0,0,IF('graph (3)'!$E$2=0,20,IF(AND(B235&lt;'graph (3)'!$E$20+'graph (3)'!$E$32,B235&gt;'graph (3)'!$E$20-'graph (3)'!$E$32),0.25,0)))</f>
        <v>#REF!</v>
      </c>
      <c r="L235" s="806" t="e">
        <f aca="false">IF('graph (3)'!$E$22=0,0,IF('graph (3)'!$E$2=0,20,IF(AND(B235&gt;'graph (3)'!$E$22-'graph (3)'!$E$32,B235&lt;'graph (3)'!$E$22+'graph (3)'!$E$32),0.25,0)))</f>
        <v>#REF!</v>
      </c>
    </row>
    <row r="236" customFormat="false" ht="12.75" hidden="false" customHeight="false" outlineLevel="0" collapsed="false">
      <c r="B236" s="735" t="e">
        <f aca="false">IF('graph (3)'!$E$2=0,"",B235+'graph (3)'!$E$32)</f>
        <v>#REF!</v>
      </c>
      <c r="C236" s="805" t="e">
        <f aca="false">IF('graph (3)'!$E$2=0,20,IF(SUM(K236+L236=0),NA(),0.25))</f>
        <v>#REF!</v>
      </c>
      <c r="D236" s="321" t="e">
        <f aca="false">IF('graph (3)'!$E$2=0,20,IF(AND(B236&lt;'graph (3)'!$E$10+'graph (3)'!$E$32,B236&gt;'graph (3)'!$E$10-'graph (3)'!$E$32),0.25,NA()))</f>
        <v>#REF!</v>
      </c>
      <c r="K236" s="806" t="e">
        <f aca="false">IF('graph (3)'!$E$20=0,0,IF('graph (3)'!$E$2=0,20,IF(AND(B236&lt;'graph (3)'!$E$20+'graph (3)'!$E$32,B236&gt;'graph (3)'!$E$20-'graph (3)'!$E$32),0.25,0)))</f>
        <v>#REF!</v>
      </c>
      <c r="L236" s="806" t="e">
        <f aca="false">IF('graph (3)'!$E$22=0,0,IF('graph (3)'!$E$2=0,20,IF(AND(B236&gt;'graph (3)'!$E$22-'graph (3)'!$E$32,B236&lt;'graph (3)'!$E$22+'graph (3)'!$E$32),0.25,0)))</f>
        <v>#REF!</v>
      </c>
    </row>
    <row r="237" customFormat="false" ht="12.75" hidden="false" customHeight="false" outlineLevel="0" collapsed="false">
      <c r="B237" s="735" t="e">
        <f aca="false">IF('graph (3)'!$E$2=0,"",B236+'graph (3)'!$E$32)</f>
        <v>#REF!</v>
      </c>
      <c r="C237" s="805" t="e">
        <f aca="false">IF('graph (3)'!$E$2=0,20,IF(SUM(K237+L237=0),NA(),0.25))</f>
        <v>#REF!</v>
      </c>
      <c r="D237" s="321" t="e">
        <f aca="false">IF('graph (3)'!$E$2=0,20,IF(AND(B237&lt;'graph (3)'!$E$10+'graph (3)'!$E$32,B237&gt;'graph (3)'!$E$10-'graph (3)'!$E$32),0.25,NA()))</f>
        <v>#REF!</v>
      </c>
      <c r="K237" s="806" t="e">
        <f aca="false">IF('graph (3)'!$E$20=0,0,IF('graph (3)'!$E$2=0,20,IF(AND(B237&lt;'graph (3)'!$E$20+'graph (3)'!$E$32,B237&gt;'graph (3)'!$E$20-'graph (3)'!$E$32),0.25,0)))</f>
        <v>#REF!</v>
      </c>
      <c r="L237" s="806" t="e">
        <f aca="false">IF('graph (3)'!$E$22=0,0,IF('graph (3)'!$E$2=0,20,IF(AND(B237&gt;'graph (3)'!$E$22-'graph (3)'!$E$32,B237&lt;'graph (3)'!$E$22+'graph (3)'!$E$32),0.25,0)))</f>
        <v>#REF!</v>
      </c>
    </row>
    <row r="238" customFormat="false" ht="12.75" hidden="false" customHeight="false" outlineLevel="0" collapsed="false">
      <c r="B238" s="735" t="e">
        <f aca="false">IF('graph (3)'!$E$2=0,"",B237+'graph (3)'!$E$32)</f>
        <v>#REF!</v>
      </c>
      <c r="C238" s="805" t="e">
        <f aca="false">IF('graph (3)'!$E$2=0,20,IF(SUM(K238+L238=0),NA(),0.25))</f>
        <v>#REF!</v>
      </c>
      <c r="D238" s="321" t="e">
        <f aca="false">IF('graph (3)'!$E$2=0,20,IF(AND(B238&lt;'graph (3)'!$E$10+'graph (3)'!$E$32,B238&gt;'graph (3)'!$E$10-'graph (3)'!$E$32),0.25,NA()))</f>
        <v>#REF!</v>
      </c>
      <c r="K238" s="806" t="e">
        <f aca="false">IF('graph (3)'!$E$20=0,0,IF('graph (3)'!$E$2=0,20,IF(AND(B238&lt;'graph (3)'!$E$20+'graph (3)'!$E$32,B238&gt;'graph (3)'!$E$20-'graph (3)'!$E$32),0.25,0)))</f>
        <v>#REF!</v>
      </c>
      <c r="L238" s="806" t="e">
        <f aca="false">IF('graph (3)'!$E$22=0,0,IF('graph (3)'!$E$2=0,20,IF(AND(B238&gt;'graph (3)'!$E$22-'graph (3)'!$E$32,B238&lt;'graph (3)'!$E$22+'graph (3)'!$E$32),0.25,0)))</f>
        <v>#REF!</v>
      </c>
    </row>
    <row r="239" customFormat="false" ht="12.75" hidden="false" customHeight="false" outlineLevel="0" collapsed="false">
      <c r="B239" s="735" t="e">
        <f aca="false">IF('graph (3)'!$E$2=0,"",B238+'graph (3)'!$E$32)</f>
        <v>#REF!</v>
      </c>
      <c r="C239" s="805" t="e">
        <f aca="false">IF('graph (3)'!$E$2=0,20,IF(SUM(K239+L239=0),NA(),0.25))</f>
        <v>#REF!</v>
      </c>
      <c r="D239" s="321" t="e">
        <f aca="false">IF('graph (3)'!$E$2=0,20,IF(AND(B239&lt;'graph (3)'!$E$10+'graph (3)'!$E$32,B239&gt;'graph (3)'!$E$10-'graph (3)'!$E$32),0.25,NA()))</f>
        <v>#REF!</v>
      </c>
      <c r="K239" s="806" t="e">
        <f aca="false">IF('graph (3)'!$E$20=0,0,IF('graph (3)'!$E$2=0,20,IF(AND(B239&lt;'graph (3)'!$E$20+'graph (3)'!$E$32,B239&gt;'graph (3)'!$E$20-'graph (3)'!$E$32),0.25,0)))</f>
        <v>#REF!</v>
      </c>
      <c r="L239" s="806" t="e">
        <f aca="false">IF('graph (3)'!$E$22=0,0,IF('graph (3)'!$E$2=0,20,IF(AND(B239&gt;'graph (3)'!$E$22-'graph (3)'!$E$32,B239&lt;'graph (3)'!$E$22+'graph (3)'!$E$32),0.25,0)))</f>
        <v>#REF!</v>
      </c>
    </row>
    <row r="240" customFormat="false" ht="12.75" hidden="false" customHeight="false" outlineLevel="0" collapsed="false">
      <c r="B240" s="735" t="e">
        <f aca="false">IF('graph (3)'!$E$2=0,"",B239+'graph (3)'!$E$32)</f>
        <v>#REF!</v>
      </c>
      <c r="C240" s="805" t="e">
        <f aca="false">IF('graph (3)'!$E$2=0,20,IF(SUM(K240+L240=0),NA(),0.25))</f>
        <v>#REF!</v>
      </c>
      <c r="D240" s="321" t="e">
        <f aca="false">IF('graph (3)'!$E$2=0,20,IF(AND(B240&lt;'graph (3)'!$E$10+'graph (3)'!$E$32,B240&gt;'graph (3)'!$E$10-'graph (3)'!$E$32),0.25,NA()))</f>
        <v>#REF!</v>
      </c>
      <c r="K240" s="806" t="e">
        <f aca="false">IF('graph (3)'!$E$20=0,0,IF('graph (3)'!$E$2=0,20,IF(AND(B240&lt;'graph (3)'!$E$20+'graph (3)'!$E$32,B240&gt;'graph (3)'!$E$20-'graph (3)'!$E$32),0.25,0)))</f>
        <v>#REF!</v>
      </c>
      <c r="L240" s="806" t="e">
        <f aca="false">IF('graph (3)'!$E$22=0,0,IF('graph (3)'!$E$2=0,20,IF(AND(B240&gt;'graph (3)'!$E$22-'graph (3)'!$E$32,B240&lt;'graph (3)'!$E$22+'graph (3)'!$E$32),0.25,0)))</f>
        <v>#REF!</v>
      </c>
    </row>
    <row r="241" customFormat="false" ht="12.75" hidden="false" customHeight="false" outlineLevel="0" collapsed="false">
      <c r="B241" s="735" t="e">
        <f aca="false">IF('graph (3)'!$E$2=0,"",B240+'graph (3)'!$E$32)</f>
        <v>#REF!</v>
      </c>
      <c r="C241" s="805" t="e">
        <f aca="false">IF('graph (3)'!$E$2=0,20,IF(SUM(K241+L241=0),NA(),0.25))</f>
        <v>#REF!</v>
      </c>
      <c r="D241" s="321" t="e">
        <f aca="false">IF('graph (3)'!$E$2=0,20,IF(AND(B241&lt;'graph (3)'!$E$10+'graph (3)'!$E$32,B241&gt;'graph (3)'!$E$10-'graph (3)'!$E$32),0.25,NA()))</f>
        <v>#REF!</v>
      </c>
      <c r="K241" s="806" t="e">
        <f aca="false">IF('graph (3)'!$E$20=0,0,IF('graph (3)'!$E$2=0,20,IF(AND(B241&lt;'graph (3)'!$E$20+'graph (3)'!$E$32,B241&gt;'graph (3)'!$E$20-'graph (3)'!$E$32),0.25,0)))</f>
        <v>#REF!</v>
      </c>
      <c r="L241" s="806" t="e">
        <f aca="false">IF('graph (3)'!$E$22=0,0,IF('graph (3)'!$E$2=0,20,IF(AND(B241&gt;'graph (3)'!$E$22-'graph (3)'!$E$32,B241&lt;'graph (3)'!$E$22+'graph (3)'!$E$32),0.25,0)))</f>
        <v>#REF!</v>
      </c>
    </row>
    <row r="242" customFormat="false" ht="12.75" hidden="false" customHeight="false" outlineLevel="0" collapsed="false">
      <c r="B242" s="735" t="e">
        <f aca="false">IF('graph (3)'!$E$2=0,"",B241+'graph (3)'!$E$32)</f>
        <v>#REF!</v>
      </c>
      <c r="C242" s="805" t="e">
        <f aca="false">IF('graph (3)'!$E$2=0,20,IF(SUM(K242+L242=0),NA(),0.25))</f>
        <v>#REF!</v>
      </c>
      <c r="D242" s="321" t="e">
        <f aca="false">IF('graph (3)'!$E$2=0,20,IF(AND(B242&lt;'graph (3)'!$E$10+'graph (3)'!$E$32,B242&gt;'graph (3)'!$E$10-'graph (3)'!$E$32),0.25,NA()))</f>
        <v>#REF!</v>
      </c>
      <c r="K242" s="806" t="e">
        <f aca="false">IF('graph (3)'!$E$20=0,0,IF('graph (3)'!$E$2=0,20,IF(AND(B242&lt;'graph (3)'!$E$20+'graph (3)'!$E$32,B242&gt;'graph (3)'!$E$20-'graph (3)'!$E$32),0.25,0)))</f>
        <v>#REF!</v>
      </c>
      <c r="L242" s="806" t="e">
        <f aca="false">IF('graph (3)'!$E$22=0,0,IF('graph (3)'!$E$2=0,20,IF(AND(B242&gt;'graph (3)'!$E$22-'graph (3)'!$E$32,B242&lt;'graph (3)'!$E$22+'graph (3)'!$E$32),0.25,0)))</f>
        <v>#REF!</v>
      </c>
    </row>
    <row r="243" customFormat="false" ht="12.75" hidden="false" customHeight="false" outlineLevel="0" collapsed="false">
      <c r="B243" s="735" t="e">
        <f aca="false">IF('graph (3)'!$E$2=0,"",B242+'graph (3)'!$E$32)</f>
        <v>#REF!</v>
      </c>
      <c r="C243" s="805" t="e">
        <f aca="false">IF('graph (3)'!$E$2=0,20,IF(SUM(K243+L243=0),NA(),0.25))</f>
        <v>#REF!</v>
      </c>
      <c r="D243" s="321" t="e">
        <f aca="false">IF('graph (3)'!$E$2=0,20,IF(AND(B243&lt;'graph (3)'!$E$10+'graph (3)'!$E$32,B243&gt;'graph (3)'!$E$10-'graph (3)'!$E$32),0.25,NA()))</f>
        <v>#REF!</v>
      </c>
      <c r="K243" s="806" t="e">
        <f aca="false">IF('graph (3)'!$E$20=0,0,IF('graph (3)'!$E$2=0,20,IF(AND(B243&lt;'graph (3)'!$E$20+'graph (3)'!$E$32,B243&gt;'graph (3)'!$E$20-'graph (3)'!$E$32),0.25,0)))</f>
        <v>#REF!</v>
      </c>
      <c r="L243" s="806" t="e">
        <f aca="false">IF('graph (3)'!$E$22=0,0,IF('graph (3)'!$E$2=0,20,IF(AND(B243&gt;'graph (3)'!$E$22-'graph (3)'!$E$32,B243&lt;'graph (3)'!$E$22+'graph (3)'!$E$32),0.25,0)))</f>
        <v>#REF!</v>
      </c>
    </row>
    <row r="244" customFormat="false" ht="12.75" hidden="false" customHeight="false" outlineLevel="0" collapsed="false">
      <c r="B244" s="735" t="e">
        <f aca="false">IF('graph (3)'!$E$2=0,"",B243+'graph (3)'!$E$32)</f>
        <v>#REF!</v>
      </c>
      <c r="C244" s="805" t="e">
        <f aca="false">IF('graph (3)'!$E$2=0,20,IF(SUM(K244+L244=0),NA(),0.25))</f>
        <v>#REF!</v>
      </c>
      <c r="D244" s="321" t="e">
        <f aca="false">IF('graph (3)'!$E$2=0,20,IF(AND(B244&lt;'graph (3)'!$E$10+'graph (3)'!$E$32,B244&gt;'graph (3)'!$E$10-'graph (3)'!$E$32),0.25,NA()))</f>
        <v>#REF!</v>
      </c>
      <c r="K244" s="806" t="e">
        <f aca="false">IF('graph (3)'!$E$20=0,0,IF('graph (3)'!$E$2=0,20,IF(AND(B244&lt;'graph (3)'!$E$20+'graph (3)'!$E$32,B244&gt;'graph (3)'!$E$20-'graph (3)'!$E$32),0.25,0)))</f>
        <v>#REF!</v>
      </c>
      <c r="L244" s="806" t="e">
        <f aca="false">IF('graph (3)'!$E$22=0,0,IF('graph (3)'!$E$2=0,20,IF(AND(B244&gt;'graph (3)'!$E$22-'graph (3)'!$E$32,B244&lt;'graph (3)'!$E$22+'graph (3)'!$E$32),0.25,0)))</f>
        <v>#REF!</v>
      </c>
    </row>
    <row r="245" customFormat="false" ht="12.75" hidden="false" customHeight="false" outlineLevel="0" collapsed="false">
      <c r="B245" s="735" t="e">
        <f aca="false">IF('graph (3)'!$E$2=0,"",B244+'graph (3)'!$E$32)</f>
        <v>#REF!</v>
      </c>
      <c r="C245" s="805" t="e">
        <f aca="false">IF('graph (3)'!$E$2=0,20,IF(SUM(K245+L245=0),NA(),0.25))</f>
        <v>#REF!</v>
      </c>
      <c r="D245" s="321" t="e">
        <f aca="false">IF('graph (3)'!$E$2=0,20,IF(AND(B245&lt;'graph (3)'!$E$10+'graph (3)'!$E$32,B245&gt;'graph (3)'!$E$10-'graph (3)'!$E$32),0.25,NA()))</f>
        <v>#REF!</v>
      </c>
      <c r="K245" s="806" t="e">
        <f aca="false">IF('graph (3)'!$E$20=0,0,IF('graph (3)'!$E$2=0,20,IF(AND(B245&lt;'graph (3)'!$E$20+'graph (3)'!$E$32,B245&gt;'graph (3)'!$E$20-'graph (3)'!$E$32),0.25,0)))</f>
        <v>#REF!</v>
      </c>
      <c r="L245" s="806" t="e">
        <f aca="false">IF('graph (3)'!$E$22=0,0,IF('graph (3)'!$E$2=0,20,IF(AND(B245&gt;'graph (3)'!$E$22-'graph (3)'!$E$32,B245&lt;'graph (3)'!$E$22+'graph (3)'!$E$32),0.25,0)))</f>
        <v>#REF!</v>
      </c>
    </row>
    <row r="246" customFormat="false" ht="12.75" hidden="false" customHeight="false" outlineLevel="0" collapsed="false">
      <c r="B246" s="735" t="e">
        <f aca="false">IF('graph (3)'!$E$2=0,"",B245+'graph (3)'!$E$32)</f>
        <v>#REF!</v>
      </c>
      <c r="C246" s="805" t="e">
        <f aca="false">IF('graph (3)'!$E$2=0,20,IF(SUM(K246+L246=0),NA(),0.25))</f>
        <v>#REF!</v>
      </c>
      <c r="D246" s="321" t="e">
        <f aca="false">IF('graph (3)'!$E$2=0,20,IF(AND(B246&lt;'graph (3)'!$E$10+'graph (3)'!$E$32,B246&gt;'graph (3)'!$E$10-'graph (3)'!$E$32),0.25,NA()))</f>
        <v>#REF!</v>
      </c>
      <c r="K246" s="806" t="e">
        <f aca="false">IF('graph (3)'!$E$20=0,0,IF('graph (3)'!$E$2=0,20,IF(AND(B246&lt;'graph (3)'!$E$20+'graph (3)'!$E$32,B246&gt;'graph (3)'!$E$20-'graph (3)'!$E$32),0.25,0)))</f>
        <v>#REF!</v>
      </c>
      <c r="L246" s="806" t="e">
        <f aca="false">IF('graph (3)'!$E$22=0,0,IF('graph (3)'!$E$2=0,20,IF(AND(B246&gt;'graph (3)'!$E$22-'graph (3)'!$E$32,B246&lt;'graph (3)'!$E$22+'graph (3)'!$E$32),0.25,0)))</f>
        <v>#REF!</v>
      </c>
    </row>
    <row r="247" customFormat="false" ht="12.75" hidden="false" customHeight="false" outlineLevel="0" collapsed="false">
      <c r="B247" s="735" t="e">
        <f aca="false">IF('graph (3)'!$E$2=0,"",B246+'graph (3)'!$E$32)</f>
        <v>#REF!</v>
      </c>
      <c r="C247" s="805" t="e">
        <f aca="false">IF('graph (3)'!$E$2=0,20,IF(SUM(K247+L247=0),NA(),0.25))</f>
        <v>#REF!</v>
      </c>
      <c r="D247" s="321" t="e">
        <f aca="false">IF('graph (3)'!$E$2=0,20,IF(AND(B247&lt;'graph (3)'!$E$10+'graph (3)'!$E$32,B247&gt;'graph (3)'!$E$10-'graph (3)'!$E$32),0.25,NA()))</f>
        <v>#REF!</v>
      </c>
      <c r="K247" s="806" t="e">
        <f aca="false">IF('graph (3)'!$E$20=0,0,IF('graph (3)'!$E$2=0,20,IF(AND(B247&lt;'graph (3)'!$E$20+'graph (3)'!$E$32,B247&gt;'graph (3)'!$E$20-'graph (3)'!$E$32),0.25,0)))</f>
        <v>#REF!</v>
      </c>
      <c r="L247" s="806" t="e">
        <f aca="false">IF('graph (3)'!$E$22=0,0,IF('graph (3)'!$E$2=0,20,IF(AND(B247&gt;'graph (3)'!$E$22-'graph (3)'!$E$32,B247&lt;'graph (3)'!$E$22+'graph (3)'!$E$32),0.25,0)))</f>
        <v>#REF!</v>
      </c>
    </row>
    <row r="248" customFormat="false" ht="12.75" hidden="false" customHeight="false" outlineLevel="0" collapsed="false">
      <c r="B248" s="735" t="e">
        <f aca="false">IF('graph (3)'!$E$2=0,"",B247+'graph (3)'!$E$32)</f>
        <v>#REF!</v>
      </c>
      <c r="C248" s="805" t="e">
        <f aca="false">IF('graph (3)'!$E$2=0,20,IF(SUM(K248+L248=0),NA(),0.25))</f>
        <v>#REF!</v>
      </c>
      <c r="D248" s="321" t="e">
        <f aca="false">IF('graph (3)'!$E$2=0,20,IF(AND(B248&lt;'graph (3)'!$E$10+'graph (3)'!$E$32,B248&gt;'graph (3)'!$E$10-'graph (3)'!$E$32),0.25,NA()))</f>
        <v>#REF!</v>
      </c>
      <c r="K248" s="806" t="e">
        <f aca="false">IF('graph (3)'!$E$20=0,0,IF('graph (3)'!$E$2=0,20,IF(AND(B248&lt;'graph (3)'!$E$20+'graph (3)'!$E$32,B248&gt;'graph (3)'!$E$20-'graph (3)'!$E$32),0.25,0)))</f>
        <v>#REF!</v>
      </c>
      <c r="L248" s="806" t="e">
        <f aca="false">IF('graph (3)'!$E$22=0,0,IF('graph (3)'!$E$2=0,20,IF(AND(B248&gt;'graph (3)'!$E$22-'graph (3)'!$E$32,B248&lt;'graph (3)'!$E$22+'graph (3)'!$E$32),0.25,0)))</f>
        <v>#REF!</v>
      </c>
    </row>
    <row r="249" customFormat="false" ht="12.75" hidden="false" customHeight="false" outlineLevel="0" collapsed="false">
      <c r="B249" s="735" t="e">
        <f aca="false">IF('graph (3)'!$E$2=0,"",B248+'graph (3)'!$E$32)</f>
        <v>#REF!</v>
      </c>
      <c r="C249" s="805" t="e">
        <f aca="false">IF('graph (3)'!$E$2=0,20,IF(SUM(K249+L249=0),NA(),0.25))</f>
        <v>#REF!</v>
      </c>
      <c r="D249" s="321" t="e">
        <f aca="false">IF('graph (3)'!$E$2=0,20,IF(AND(B249&lt;'graph (3)'!$E$10+'graph (3)'!$E$32,B249&gt;'graph (3)'!$E$10-'graph (3)'!$E$32),0.25,NA()))</f>
        <v>#REF!</v>
      </c>
      <c r="K249" s="806" t="e">
        <f aca="false">IF('graph (3)'!$E$20=0,0,IF('graph (3)'!$E$2=0,20,IF(AND(B249&lt;'graph (3)'!$E$20+'graph (3)'!$E$32,B249&gt;'graph (3)'!$E$20-'graph (3)'!$E$32),0.25,0)))</f>
        <v>#REF!</v>
      </c>
      <c r="L249" s="806" t="e">
        <f aca="false">IF('graph (3)'!$E$22=0,0,IF('graph (3)'!$E$2=0,20,IF(AND(B249&gt;'graph (3)'!$E$22-'graph (3)'!$E$32,B249&lt;'graph (3)'!$E$22+'graph (3)'!$E$32),0.25,0)))</f>
        <v>#REF!</v>
      </c>
    </row>
    <row r="250" customFormat="false" ht="12.75" hidden="false" customHeight="false" outlineLevel="0" collapsed="false">
      <c r="B250" s="735" t="e">
        <f aca="false">IF('graph (3)'!$E$2=0,"",B249+'graph (3)'!$E$32)</f>
        <v>#REF!</v>
      </c>
      <c r="C250" s="805" t="e">
        <f aca="false">IF('graph (3)'!$E$2=0,20,IF(SUM(K250+L250=0),NA(),0.25))</f>
        <v>#REF!</v>
      </c>
      <c r="D250" s="321" t="e">
        <f aca="false">IF('graph (3)'!$E$2=0,20,IF(AND(B250&lt;'graph (3)'!$E$10+'graph (3)'!$E$32,B250&gt;'graph (3)'!$E$10-'graph (3)'!$E$32),0.25,NA()))</f>
        <v>#REF!</v>
      </c>
      <c r="K250" s="806" t="e">
        <f aca="false">IF('graph (3)'!$E$20=0,0,IF('graph (3)'!$E$2=0,20,IF(AND(B250&lt;'graph (3)'!$E$20+'graph (3)'!$E$32,B250&gt;'graph (3)'!$E$20-'graph (3)'!$E$32),0.25,0)))</f>
        <v>#REF!</v>
      </c>
      <c r="L250" s="806" t="e">
        <f aca="false">IF('graph (3)'!$E$22=0,0,IF('graph (3)'!$E$2=0,20,IF(AND(B250&gt;'graph (3)'!$E$22-'graph (3)'!$E$32,B250&lt;'graph (3)'!$E$22+'graph (3)'!$E$32),0.25,0)))</f>
        <v>#REF!</v>
      </c>
    </row>
    <row r="251" customFormat="false" ht="12.75" hidden="false" customHeight="false" outlineLevel="0" collapsed="false">
      <c r="B251" s="735" t="e">
        <f aca="false">IF('graph (3)'!$E$2=0,"",B250+'graph (3)'!$E$32)</f>
        <v>#REF!</v>
      </c>
      <c r="C251" s="805" t="e">
        <f aca="false">IF('graph (3)'!$E$2=0,20,IF(SUM(K251+L251=0),NA(),0.25))</f>
        <v>#REF!</v>
      </c>
      <c r="D251" s="321" t="e">
        <f aca="false">IF('graph (3)'!$E$2=0,20,IF(AND(B251&lt;'graph (3)'!$E$10+'graph (3)'!$E$32,B251&gt;'graph (3)'!$E$10-'graph (3)'!$E$32),0.25,NA()))</f>
        <v>#REF!</v>
      </c>
      <c r="K251" s="806" t="e">
        <f aca="false">IF('graph (3)'!$E$20=0,0,IF('graph (3)'!$E$2=0,20,IF(AND(B251&lt;'graph (3)'!$E$20+'graph (3)'!$E$32,B251&gt;'graph (3)'!$E$20-'graph (3)'!$E$32),0.25,0)))</f>
        <v>#REF!</v>
      </c>
      <c r="L251" s="806" t="e">
        <f aca="false">IF('graph (3)'!$E$22=0,0,IF('graph (3)'!$E$2=0,20,IF(AND(B251&gt;'graph (3)'!$E$22-'graph (3)'!$E$32,B251&lt;'graph (3)'!$E$22+'graph (3)'!$E$32),0.25,0)))</f>
        <v>#REF!</v>
      </c>
    </row>
    <row r="252" customFormat="false" ht="12.75" hidden="false" customHeight="false" outlineLevel="0" collapsed="false">
      <c r="B252" s="735" t="e">
        <f aca="false">IF('graph (3)'!$E$2=0,"",B251+'graph (3)'!$E$32)</f>
        <v>#REF!</v>
      </c>
      <c r="C252" s="805" t="e">
        <f aca="false">IF('graph (3)'!$E$2=0,20,IF(SUM(K252+L252=0),NA(),0.25))</f>
        <v>#REF!</v>
      </c>
      <c r="D252" s="321" t="e">
        <f aca="false">IF('graph (3)'!$E$2=0,20,IF(AND(B252&lt;'graph (3)'!$E$10+'graph (3)'!$E$32,B252&gt;'graph (3)'!$E$10-'graph (3)'!$E$32),0.25,NA()))</f>
        <v>#REF!</v>
      </c>
      <c r="K252" s="806" t="e">
        <f aca="false">IF('graph (3)'!$E$20=0,0,IF('graph (3)'!$E$2=0,20,IF(AND(B252&lt;'graph (3)'!$E$20+'graph (3)'!$E$32,B252&gt;'graph (3)'!$E$20-'graph (3)'!$E$32),0.25,0)))</f>
        <v>#REF!</v>
      </c>
      <c r="L252" s="806" t="e">
        <f aca="false">IF('graph (3)'!$E$22=0,0,IF('graph (3)'!$E$2=0,20,IF(AND(B252&gt;'graph (3)'!$E$22-'graph (3)'!$E$32,B252&lt;'graph (3)'!$E$22+'graph (3)'!$E$32),0.25,0)))</f>
        <v>#REF!</v>
      </c>
    </row>
    <row r="253" customFormat="false" ht="12.75" hidden="false" customHeight="false" outlineLevel="0" collapsed="false">
      <c r="B253" s="735" t="e">
        <f aca="false">IF('graph (3)'!$E$2=0,"",B252+'graph (3)'!$E$32)</f>
        <v>#REF!</v>
      </c>
      <c r="C253" s="805" t="e">
        <f aca="false">IF('graph (3)'!$E$2=0,20,IF(SUM(K253+L253=0),NA(),0.25))</f>
        <v>#REF!</v>
      </c>
      <c r="D253" s="321" t="e">
        <f aca="false">IF('graph (3)'!$E$2=0,20,IF(AND(B253&lt;'graph (3)'!$E$10+'graph (3)'!$E$32,B253&gt;'graph (3)'!$E$10-'graph (3)'!$E$32),0.25,NA()))</f>
        <v>#REF!</v>
      </c>
      <c r="K253" s="806" t="e">
        <f aca="false">IF('graph (3)'!$E$20=0,0,IF('graph (3)'!$E$2=0,20,IF(AND(B253&lt;'graph (3)'!$E$20+'graph (3)'!$E$32,B253&gt;'graph (3)'!$E$20-'graph (3)'!$E$32),0.25,0)))</f>
        <v>#REF!</v>
      </c>
      <c r="L253" s="806" t="e">
        <f aca="false">IF('graph (3)'!$E$22=0,0,IF('graph (3)'!$E$2=0,20,IF(AND(B253&gt;'graph (3)'!$E$22-'graph (3)'!$E$32,B253&lt;'graph (3)'!$E$22+'graph (3)'!$E$32),0.25,0)))</f>
        <v>#REF!</v>
      </c>
    </row>
    <row r="254" customFormat="false" ht="12.75" hidden="false" customHeight="false" outlineLevel="0" collapsed="false">
      <c r="B254" s="735" t="e">
        <f aca="false">IF('graph (3)'!$E$2=0,"",B253+'graph (3)'!$E$32)</f>
        <v>#REF!</v>
      </c>
      <c r="C254" s="805" t="e">
        <f aca="false">IF('graph (3)'!$E$2=0,20,IF(SUM(K254+L254=0),NA(),0.25))</f>
        <v>#REF!</v>
      </c>
      <c r="D254" s="321" t="e">
        <f aca="false">IF('graph (3)'!$E$2=0,20,IF(AND(B254&lt;'graph (3)'!$E$10+'graph (3)'!$E$32,B254&gt;'graph (3)'!$E$10-'graph (3)'!$E$32),0.25,NA()))</f>
        <v>#REF!</v>
      </c>
      <c r="K254" s="806" t="e">
        <f aca="false">IF('graph (3)'!$E$20=0,0,IF('graph (3)'!$E$2=0,20,IF(AND(B254&lt;'graph (3)'!$E$20+'graph (3)'!$E$32,B254&gt;'graph (3)'!$E$20-'graph (3)'!$E$32),0.25,0)))</f>
        <v>#REF!</v>
      </c>
      <c r="L254" s="806" t="e">
        <f aca="false">IF('graph (3)'!$E$22=0,0,IF('graph (3)'!$E$2=0,20,IF(AND(B254&gt;'graph (3)'!$E$22-'graph (3)'!$E$32,B254&lt;'graph (3)'!$E$22+'graph (3)'!$E$32),0.25,0)))</f>
        <v>#REF!</v>
      </c>
    </row>
    <row r="255" customFormat="false" ht="12.75" hidden="false" customHeight="false" outlineLevel="0" collapsed="false">
      <c r="B255" s="735" t="e">
        <f aca="false">IF('graph (3)'!$E$2=0,"",B254+'graph (3)'!$E$32)</f>
        <v>#REF!</v>
      </c>
      <c r="C255" s="805" t="e">
        <f aca="false">IF('graph (3)'!$E$2=0,20,IF(SUM(K255+L255=0),NA(),0.25))</f>
        <v>#REF!</v>
      </c>
      <c r="D255" s="321" t="e">
        <f aca="false">IF('graph (3)'!$E$2=0,20,IF(AND(B255&lt;'graph (3)'!$E$10+'graph (3)'!$E$32,B255&gt;'graph (3)'!$E$10-'graph (3)'!$E$32),0.25,NA()))</f>
        <v>#REF!</v>
      </c>
      <c r="K255" s="806" t="e">
        <f aca="false">IF('graph (3)'!$E$20=0,0,IF('graph (3)'!$E$2=0,20,IF(AND(B255&lt;'graph (3)'!$E$20+'graph (3)'!$E$32,B255&gt;'graph (3)'!$E$20-'graph (3)'!$E$32),0.25,0)))</f>
        <v>#REF!</v>
      </c>
      <c r="L255" s="806" t="e">
        <f aca="false">IF('graph (3)'!$E$22=0,0,IF('graph (3)'!$E$2=0,20,IF(AND(B255&gt;'graph (3)'!$E$22-'graph (3)'!$E$32,B255&lt;'graph (3)'!$E$22+'graph (3)'!$E$32),0.25,0)))</f>
        <v>#REF!</v>
      </c>
    </row>
    <row r="256" customFormat="false" ht="12.75" hidden="false" customHeight="false" outlineLevel="0" collapsed="false">
      <c r="B256" s="735" t="e">
        <f aca="false">IF('graph (3)'!$E$2=0,"",B255+'graph (3)'!$E$32)</f>
        <v>#REF!</v>
      </c>
      <c r="C256" s="805" t="e">
        <f aca="false">IF('graph (3)'!$E$2=0,20,IF(SUM(K256+L256=0),NA(),0.25))</f>
        <v>#REF!</v>
      </c>
      <c r="D256" s="321" t="e">
        <f aca="false">IF('graph (3)'!$E$2=0,20,IF(AND(B256&lt;'graph (3)'!$E$10+'graph (3)'!$E$32,B256&gt;'graph (3)'!$E$10-'graph (3)'!$E$32),0.25,NA()))</f>
        <v>#REF!</v>
      </c>
      <c r="K256" s="806" t="e">
        <f aca="false">IF('graph (3)'!$E$20=0,0,IF('graph (3)'!$E$2=0,20,IF(AND(B256&lt;'graph (3)'!$E$20+'graph (3)'!$E$32,B256&gt;'graph (3)'!$E$20-'graph (3)'!$E$32),0.25,0)))</f>
        <v>#REF!</v>
      </c>
      <c r="L256" s="806" t="e">
        <f aca="false">IF('graph (3)'!$E$22=0,0,IF('graph (3)'!$E$2=0,20,IF(AND(B256&gt;'graph (3)'!$E$22-'graph (3)'!$E$32,B256&lt;'graph (3)'!$E$22+'graph (3)'!$E$32),0.25,0)))</f>
        <v>#REF!</v>
      </c>
    </row>
    <row r="257" customFormat="false" ht="12.75" hidden="false" customHeight="false" outlineLevel="0" collapsed="false">
      <c r="B257" s="735" t="e">
        <f aca="false">IF('graph (3)'!$E$2=0,"",B256+'graph (3)'!$E$32)</f>
        <v>#REF!</v>
      </c>
      <c r="C257" s="805" t="e">
        <f aca="false">IF('graph (3)'!$E$2=0,20,IF(SUM(K257+L257=0),NA(),0.25))</f>
        <v>#REF!</v>
      </c>
      <c r="D257" s="321" t="e">
        <f aca="false">IF('graph (3)'!$E$2=0,20,IF(AND(B257&lt;'graph (3)'!$E$10+'graph (3)'!$E$32,B257&gt;'graph (3)'!$E$10-'graph (3)'!$E$32),0.25,NA()))</f>
        <v>#REF!</v>
      </c>
      <c r="K257" s="806" t="e">
        <f aca="false">IF('graph (3)'!$E$20=0,0,IF('graph (3)'!$E$2=0,20,IF(AND(B257&lt;'graph (3)'!$E$20+'graph (3)'!$E$32,B257&gt;'graph (3)'!$E$20-'graph (3)'!$E$32),0.25,0)))</f>
        <v>#REF!</v>
      </c>
      <c r="L257" s="806" t="e">
        <f aca="false">IF('graph (3)'!$E$22=0,0,IF('graph (3)'!$E$2=0,20,IF(AND(B257&gt;'graph (3)'!$E$22-'graph (3)'!$E$32,B257&lt;'graph (3)'!$E$22+'graph (3)'!$E$32),0.25,0)))</f>
        <v>#REF!</v>
      </c>
    </row>
    <row r="258" customFormat="false" ht="12.75" hidden="false" customHeight="false" outlineLevel="0" collapsed="false">
      <c r="B258" s="735" t="e">
        <f aca="false">IF('graph (3)'!$E$2=0,"",B257+'graph (3)'!$E$32)</f>
        <v>#REF!</v>
      </c>
      <c r="C258" s="805" t="e">
        <f aca="false">IF('graph (3)'!$E$2=0,20,IF(SUM(K258+L258=0),NA(),0.25))</f>
        <v>#REF!</v>
      </c>
      <c r="D258" s="321" t="e">
        <f aca="false">IF('graph (3)'!$E$2=0,20,IF(AND(B258&lt;'graph (3)'!$E$10+'graph (3)'!$E$32,B258&gt;'graph (3)'!$E$10-'graph (3)'!$E$32),0.25,NA()))</f>
        <v>#REF!</v>
      </c>
      <c r="K258" s="806" t="e">
        <f aca="false">IF('graph (3)'!$E$20=0,0,IF('graph (3)'!$E$2=0,20,IF(AND(B258&lt;'graph (3)'!$E$20+'graph (3)'!$E$32,B258&gt;'graph (3)'!$E$20-'graph (3)'!$E$32),0.25,0)))</f>
        <v>#REF!</v>
      </c>
      <c r="L258" s="806" t="e">
        <f aca="false">IF('graph (3)'!$E$22=0,0,IF('graph (3)'!$E$2=0,20,IF(AND(B258&gt;'graph (3)'!$E$22-'graph (3)'!$E$32,B258&lt;'graph (3)'!$E$22+'graph (3)'!$E$32),0.25,0)))</f>
        <v>#REF!</v>
      </c>
    </row>
    <row r="259" customFormat="false" ht="12.75" hidden="false" customHeight="false" outlineLevel="0" collapsed="false">
      <c r="B259" s="735" t="e">
        <f aca="false">IF('graph (3)'!$E$2=0,"",B258+'graph (3)'!$E$32)</f>
        <v>#REF!</v>
      </c>
      <c r="C259" s="805" t="e">
        <f aca="false">IF('graph (3)'!$E$2=0,20,IF(SUM(K259+L259=0),NA(),0.25))</f>
        <v>#REF!</v>
      </c>
      <c r="D259" s="321" t="e">
        <f aca="false">IF('graph (3)'!$E$2=0,20,IF(AND(B259&lt;'graph (3)'!$E$10+'graph (3)'!$E$32,B259&gt;'graph (3)'!$E$10-'graph (3)'!$E$32),0.25,NA()))</f>
        <v>#REF!</v>
      </c>
      <c r="K259" s="806" t="e">
        <f aca="false">IF('graph (3)'!$E$20=0,0,IF('graph (3)'!$E$2=0,20,IF(AND(B259&lt;'graph (3)'!$E$20+'graph (3)'!$E$32,B259&gt;'graph (3)'!$E$20-'graph (3)'!$E$32),0.25,0)))</f>
        <v>#REF!</v>
      </c>
      <c r="L259" s="806" t="e">
        <f aca="false">IF('graph (3)'!$E$22=0,0,IF('graph (3)'!$E$2=0,20,IF(AND(B259&gt;'graph (3)'!$E$22-'graph (3)'!$E$32,B259&lt;'graph (3)'!$E$22+'graph (3)'!$E$32),0.25,0)))</f>
        <v>#REF!</v>
      </c>
    </row>
    <row r="260" customFormat="false" ht="12.75" hidden="false" customHeight="false" outlineLevel="0" collapsed="false">
      <c r="B260" s="735" t="e">
        <f aca="false">IF('graph (3)'!$E$2=0,"",B259+'graph (3)'!$E$32)</f>
        <v>#REF!</v>
      </c>
      <c r="C260" s="805" t="e">
        <f aca="false">IF('graph (3)'!$E$2=0,20,IF(SUM(K260+L260=0),NA(),0.25))</f>
        <v>#REF!</v>
      </c>
      <c r="D260" s="321" t="e">
        <f aca="false">IF('graph (3)'!$E$2=0,20,IF(AND(B260&lt;'graph (3)'!$E$10+'graph (3)'!$E$32,B260&gt;'graph (3)'!$E$10-'graph (3)'!$E$32),0.25,NA()))</f>
        <v>#REF!</v>
      </c>
      <c r="K260" s="806" t="e">
        <f aca="false">IF('graph (3)'!$E$20=0,0,IF('graph (3)'!$E$2=0,20,IF(AND(B260&lt;'graph (3)'!$E$20+'graph (3)'!$E$32,B260&gt;'graph (3)'!$E$20-'graph (3)'!$E$32),0.25,0)))</f>
        <v>#REF!</v>
      </c>
      <c r="L260" s="806" t="e">
        <f aca="false">IF('graph (3)'!$E$22=0,0,IF('graph (3)'!$E$2=0,20,IF(AND(B260&gt;'graph (3)'!$E$22-'graph (3)'!$E$32,B260&lt;'graph (3)'!$E$22+'graph (3)'!$E$32),0.25,0)))</f>
        <v>#REF!</v>
      </c>
    </row>
    <row r="261" customFormat="false" ht="12.75" hidden="false" customHeight="false" outlineLevel="0" collapsed="false">
      <c r="B261" s="735" t="e">
        <f aca="false">IF('graph (3)'!$E$2=0,"",B260+'graph (3)'!$E$32)</f>
        <v>#REF!</v>
      </c>
      <c r="C261" s="805" t="e">
        <f aca="false">IF('graph (3)'!$E$2=0,20,IF(SUM(K261+L261=0),NA(),0.25))</f>
        <v>#REF!</v>
      </c>
      <c r="D261" s="321" t="e">
        <f aca="false">IF('graph (3)'!$E$2=0,20,IF(AND(B261&lt;'graph (3)'!$E$10+'graph (3)'!$E$32,B261&gt;'graph (3)'!$E$10-'graph (3)'!$E$32),0.25,NA()))</f>
        <v>#REF!</v>
      </c>
      <c r="K261" s="806" t="e">
        <f aca="false">IF('graph (3)'!$E$20=0,0,IF('graph (3)'!$E$2=0,20,IF(AND(B261&lt;'graph (3)'!$E$20+'graph (3)'!$E$32,B261&gt;'graph (3)'!$E$20-'graph (3)'!$E$32),0.25,0)))</f>
        <v>#REF!</v>
      </c>
      <c r="L261" s="806" t="e">
        <f aca="false">IF('graph (3)'!$E$22=0,0,IF('graph (3)'!$E$2=0,20,IF(AND(B261&gt;'graph (3)'!$E$22-'graph (3)'!$E$32,B261&lt;'graph (3)'!$E$22+'graph (3)'!$E$32),0.25,0)))</f>
        <v>#REF!</v>
      </c>
    </row>
    <row r="262" customFormat="false" ht="12.75" hidden="false" customHeight="false" outlineLevel="0" collapsed="false">
      <c r="B262" s="735" t="e">
        <f aca="false">IF('graph (3)'!$E$2=0,"",B261+'graph (3)'!$E$32)</f>
        <v>#REF!</v>
      </c>
      <c r="C262" s="805" t="e">
        <f aca="false">IF('graph (3)'!$E$2=0,20,IF(SUM(K262+L262=0),NA(),0.25))</f>
        <v>#REF!</v>
      </c>
      <c r="D262" s="321" t="e">
        <f aca="false">IF('graph (3)'!$E$2=0,20,IF(AND(B262&lt;'graph (3)'!$E$10+'graph (3)'!$E$32,B262&gt;'graph (3)'!$E$10-'graph (3)'!$E$32),0.25,NA()))</f>
        <v>#REF!</v>
      </c>
      <c r="K262" s="806" t="e">
        <f aca="false">IF('graph (3)'!$E$20=0,0,IF('graph (3)'!$E$2=0,20,IF(AND(B262&lt;'graph (3)'!$E$20+'graph (3)'!$E$32,B262&gt;'graph (3)'!$E$20-'graph (3)'!$E$32),0.25,0)))</f>
        <v>#REF!</v>
      </c>
      <c r="L262" s="806" t="e">
        <f aca="false">IF('graph (3)'!$E$22=0,0,IF('graph (3)'!$E$2=0,20,IF(AND(B262&gt;'graph (3)'!$E$22-'graph (3)'!$E$32,B262&lt;'graph (3)'!$E$22+'graph (3)'!$E$32),0.25,0)))</f>
        <v>#REF!</v>
      </c>
    </row>
    <row r="263" customFormat="false" ht="12.75" hidden="false" customHeight="false" outlineLevel="0" collapsed="false">
      <c r="B263" s="735" t="e">
        <f aca="false">IF('graph (3)'!$E$2=0,"",B262+'graph (3)'!$E$32)</f>
        <v>#REF!</v>
      </c>
      <c r="C263" s="805" t="e">
        <f aca="false">IF('graph (3)'!$E$2=0,20,IF(SUM(K263+L263=0),NA(),0.25))</f>
        <v>#REF!</v>
      </c>
      <c r="D263" s="321" t="e">
        <f aca="false">IF('graph (3)'!$E$2=0,20,IF(AND(B263&lt;'graph (3)'!$E$10+'graph (3)'!$E$32,B263&gt;'graph (3)'!$E$10-'graph (3)'!$E$32),0.25,NA()))</f>
        <v>#REF!</v>
      </c>
      <c r="K263" s="806" t="e">
        <f aca="false">IF('graph (3)'!$E$20=0,0,IF('graph (3)'!$E$2=0,20,IF(AND(B263&lt;'graph (3)'!$E$20+'graph (3)'!$E$32,B263&gt;'graph (3)'!$E$20-'graph (3)'!$E$32),0.25,0)))</f>
        <v>#REF!</v>
      </c>
      <c r="L263" s="806" t="e">
        <f aca="false">IF('graph (3)'!$E$22=0,0,IF('graph (3)'!$E$2=0,20,IF(AND(B263&gt;'graph (3)'!$E$22-'graph (3)'!$E$32,B263&lt;'graph (3)'!$E$22+'graph (3)'!$E$32),0.25,0)))</f>
        <v>#REF!</v>
      </c>
    </row>
    <row r="264" customFormat="false" ht="12.75" hidden="false" customHeight="false" outlineLevel="0" collapsed="false">
      <c r="B264" s="735" t="e">
        <f aca="false">IF('graph (3)'!$E$2=0,"",B263+'graph (3)'!$E$32)</f>
        <v>#REF!</v>
      </c>
      <c r="C264" s="805" t="e">
        <f aca="false">IF('graph (3)'!$E$2=0,20,IF(SUM(K264+L264=0),NA(),0.25))</f>
        <v>#REF!</v>
      </c>
      <c r="D264" s="321" t="e">
        <f aca="false">IF('graph (3)'!$E$2=0,20,IF(AND(B264&lt;'graph (3)'!$E$10+'graph (3)'!$E$32,B264&gt;'graph (3)'!$E$10-'graph (3)'!$E$32),0.25,NA()))</f>
        <v>#REF!</v>
      </c>
      <c r="K264" s="806" t="e">
        <f aca="false">IF('graph (3)'!$E$20=0,0,IF('graph (3)'!$E$2=0,20,IF(AND(B264&lt;'graph (3)'!$E$20+'graph (3)'!$E$32,B264&gt;'graph (3)'!$E$20-'graph (3)'!$E$32),0.25,0)))</f>
        <v>#REF!</v>
      </c>
      <c r="L264" s="806" t="e">
        <f aca="false">IF('graph (3)'!$E$22=0,0,IF('graph (3)'!$E$2=0,20,IF(AND(B264&gt;'graph (3)'!$E$22-'graph (3)'!$E$32,B264&lt;'graph (3)'!$E$22+'graph (3)'!$E$32),0.25,0)))</f>
        <v>#REF!</v>
      </c>
    </row>
    <row r="265" customFormat="false" ht="12.75" hidden="false" customHeight="false" outlineLevel="0" collapsed="false">
      <c r="B265" s="735" t="e">
        <f aca="false">IF('graph (3)'!$E$2=0,"",B264+'graph (3)'!$E$32)</f>
        <v>#REF!</v>
      </c>
      <c r="C265" s="805" t="e">
        <f aca="false">IF('graph (3)'!$E$2=0,20,IF(SUM(K265+L265=0),NA(),0.25))</f>
        <v>#REF!</v>
      </c>
      <c r="D265" s="321" t="e">
        <f aca="false">IF('graph (3)'!$E$2=0,20,IF(AND(B265&lt;'graph (3)'!$E$10+'graph (3)'!$E$32,B265&gt;'graph (3)'!$E$10-'graph (3)'!$E$32),0.25,NA()))</f>
        <v>#REF!</v>
      </c>
      <c r="K265" s="806" t="e">
        <f aca="false">IF('graph (3)'!$E$20=0,0,IF('graph (3)'!$E$2=0,20,IF(AND(B265&lt;'graph (3)'!$E$20+'graph (3)'!$E$32,B265&gt;'graph (3)'!$E$20-'graph (3)'!$E$32),0.25,0)))</f>
        <v>#REF!</v>
      </c>
      <c r="L265" s="806" t="e">
        <f aca="false">IF('graph (3)'!$E$22=0,0,IF('graph (3)'!$E$2=0,20,IF(AND(B265&gt;'graph (3)'!$E$22-'graph (3)'!$E$32,B265&lt;'graph (3)'!$E$22+'graph (3)'!$E$32),0.25,0)))</f>
        <v>#REF!</v>
      </c>
    </row>
    <row r="266" customFormat="false" ht="12.75" hidden="false" customHeight="false" outlineLevel="0" collapsed="false">
      <c r="B266" s="735" t="e">
        <f aca="false">IF('graph (3)'!$E$2=0,"",B265+'graph (3)'!$E$32)</f>
        <v>#REF!</v>
      </c>
      <c r="C266" s="805" t="e">
        <f aca="false">IF('graph (3)'!$E$2=0,20,IF(SUM(K266+L266=0),NA(),0.25))</f>
        <v>#REF!</v>
      </c>
      <c r="D266" s="321" t="e">
        <f aca="false">IF('graph (3)'!$E$2=0,20,IF(AND(B266&lt;'graph (3)'!$E$10+'graph (3)'!$E$32,B266&gt;'graph (3)'!$E$10-'graph (3)'!$E$32),0.25,NA()))</f>
        <v>#REF!</v>
      </c>
      <c r="K266" s="806" t="e">
        <f aca="false">IF('graph (3)'!$E$20=0,0,IF('graph (3)'!$E$2=0,20,IF(AND(B266&lt;'graph (3)'!$E$20+'graph (3)'!$E$32,B266&gt;'graph (3)'!$E$20-'graph (3)'!$E$32),0.25,0)))</f>
        <v>#REF!</v>
      </c>
      <c r="L266" s="806" t="e">
        <f aca="false">IF('graph (3)'!$E$22=0,0,IF('graph (3)'!$E$2=0,20,IF(AND(B266&gt;'graph (3)'!$E$22-'graph (3)'!$E$32,B266&lt;'graph (3)'!$E$22+'graph (3)'!$E$32),0.25,0)))</f>
        <v>#REF!</v>
      </c>
    </row>
    <row r="267" customFormat="false" ht="12.75" hidden="false" customHeight="false" outlineLevel="0" collapsed="false">
      <c r="B267" s="735" t="e">
        <f aca="false">IF('graph (3)'!$E$2=0,"",B266+'graph (3)'!$E$32)</f>
        <v>#REF!</v>
      </c>
      <c r="C267" s="805" t="e">
        <f aca="false">IF('graph (3)'!$E$2=0,20,IF(SUM(K267+L267=0),NA(),0.25))</f>
        <v>#REF!</v>
      </c>
      <c r="D267" s="321" t="e">
        <f aca="false">IF('graph (3)'!$E$2=0,20,IF(AND(B267&lt;'graph (3)'!$E$10+'graph (3)'!$E$32,B267&gt;'graph (3)'!$E$10-'graph (3)'!$E$32),0.25,NA()))</f>
        <v>#REF!</v>
      </c>
      <c r="K267" s="806" t="e">
        <f aca="false">IF('graph (3)'!$E$20=0,0,IF('graph (3)'!$E$2=0,20,IF(AND(B267&lt;'graph (3)'!$E$20+'graph (3)'!$E$32,B267&gt;'graph (3)'!$E$20-'graph (3)'!$E$32),0.25,0)))</f>
        <v>#REF!</v>
      </c>
      <c r="L267" s="806" t="e">
        <f aca="false">IF('graph (3)'!$E$22=0,0,IF('graph (3)'!$E$2=0,20,IF(AND(B267&gt;'graph (3)'!$E$22-'graph (3)'!$E$32,B267&lt;'graph (3)'!$E$22+'graph (3)'!$E$32),0.25,0)))</f>
        <v>#REF!</v>
      </c>
    </row>
    <row r="268" customFormat="false" ht="12.75" hidden="false" customHeight="false" outlineLevel="0" collapsed="false">
      <c r="B268" s="735" t="e">
        <f aca="false">IF('graph (3)'!$E$2=0,"",B267+'graph (3)'!$E$32)</f>
        <v>#REF!</v>
      </c>
      <c r="C268" s="805" t="e">
        <f aca="false">IF('graph (3)'!$E$2=0,20,IF(SUM(K268+L268=0),NA(),0.25))</f>
        <v>#REF!</v>
      </c>
      <c r="D268" s="321" t="e">
        <f aca="false">IF('graph (3)'!$E$2=0,20,IF(AND(B268&lt;'graph (3)'!$E$10+'graph (3)'!$E$32,B268&gt;'graph (3)'!$E$10-'graph (3)'!$E$32),0.25,NA()))</f>
        <v>#REF!</v>
      </c>
      <c r="K268" s="806" t="e">
        <f aca="false">IF('graph (3)'!$E$20=0,0,IF('graph (3)'!$E$2=0,20,IF(AND(B268&lt;'graph (3)'!$E$20+'graph (3)'!$E$32,B268&gt;'graph (3)'!$E$20-'graph (3)'!$E$32),0.25,0)))</f>
        <v>#REF!</v>
      </c>
      <c r="L268" s="806" t="e">
        <f aca="false">IF('graph (3)'!$E$22=0,0,IF('graph (3)'!$E$2=0,20,IF(AND(B268&gt;'graph (3)'!$E$22-'graph (3)'!$E$32,B268&lt;'graph (3)'!$E$22+'graph (3)'!$E$32),0.25,0)))</f>
        <v>#REF!</v>
      </c>
    </row>
    <row r="269" customFormat="false" ht="12.75" hidden="false" customHeight="false" outlineLevel="0" collapsed="false">
      <c r="B269" s="735" t="e">
        <f aca="false">IF('graph (3)'!$E$2=0,"",B268+'graph (3)'!$E$32)</f>
        <v>#REF!</v>
      </c>
      <c r="C269" s="805" t="e">
        <f aca="false">IF('graph (3)'!$E$2=0,20,IF(SUM(K269+L269=0),NA(),0.25))</f>
        <v>#REF!</v>
      </c>
      <c r="D269" s="321" t="e">
        <f aca="false">IF('graph (3)'!$E$2=0,20,IF(AND(B269&lt;'graph (3)'!$E$10+'graph (3)'!$E$32,B269&gt;'graph (3)'!$E$10-'graph (3)'!$E$32),0.25,NA()))</f>
        <v>#REF!</v>
      </c>
      <c r="K269" s="806" t="e">
        <f aca="false">IF('graph (3)'!$E$20=0,0,IF('graph (3)'!$E$2=0,20,IF(AND(B269&lt;'graph (3)'!$E$20+'graph (3)'!$E$32,B269&gt;'graph (3)'!$E$20-'graph (3)'!$E$32),0.25,0)))</f>
        <v>#REF!</v>
      </c>
      <c r="L269" s="806" t="e">
        <f aca="false">IF('graph (3)'!$E$22=0,0,IF('graph (3)'!$E$2=0,20,IF(AND(B269&gt;'graph (3)'!$E$22-'graph (3)'!$E$32,B269&lt;'graph (3)'!$E$22+'graph (3)'!$E$32),0.25,0)))</f>
        <v>#REF!</v>
      </c>
    </row>
    <row r="270" customFormat="false" ht="12.75" hidden="false" customHeight="false" outlineLevel="0" collapsed="false">
      <c r="B270" s="735" t="e">
        <f aca="false">IF('graph (3)'!$E$2=0,"",B269+'graph (3)'!$E$32)</f>
        <v>#REF!</v>
      </c>
      <c r="C270" s="805" t="e">
        <f aca="false">IF('graph (3)'!$E$2=0,20,IF(SUM(K270+L270=0),NA(),0.25))</f>
        <v>#REF!</v>
      </c>
      <c r="D270" s="321" t="e">
        <f aca="false">IF('graph (3)'!$E$2=0,20,IF(AND(B270&lt;'graph (3)'!$E$10+'graph (3)'!$E$32,B270&gt;'graph (3)'!$E$10-'graph (3)'!$E$32),0.25,NA()))</f>
        <v>#REF!</v>
      </c>
      <c r="K270" s="806" t="e">
        <f aca="false">IF('graph (3)'!$E$20=0,0,IF('graph (3)'!$E$2=0,20,IF(AND(B270&lt;'graph (3)'!$E$20+'graph (3)'!$E$32,B270&gt;'graph (3)'!$E$20-'graph (3)'!$E$32),0.25,0)))</f>
        <v>#REF!</v>
      </c>
      <c r="L270" s="806" t="e">
        <f aca="false">IF('graph (3)'!$E$22=0,0,IF('graph (3)'!$E$2=0,20,IF(AND(B270&gt;'graph (3)'!$E$22-'graph (3)'!$E$32,B270&lt;'graph (3)'!$E$22+'graph (3)'!$E$32),0.25,0)))</f>
        <v>#REF!</v>
      </c>
    </row>
    <row r="271" customFormat="false" ht="12.75" hidden="false" customHeight="false" outlineLevel="0" collapsed="false">
      <c r="B271" s="735" t="e">
        <f aca="false">IF('graph (3)'!$E$2=0,"",B270+'graph (3)'!$E$32)</f>
        <v>#REF!</v>
      </c>
      <c r="C271" s="805" t="e">
        <f aca="false">IF('graph (3)'!$E$2=0,20,IF(SUM(K271+L271=0),NA(),0.25))</f>
        <v>#REF!</v>
      </c>
      <c r="D271" s="321" t="e">
        <f aca="false">IF('graph (3)'!$E$2=0,20,IF(AND(B271&lt;'graph (3)'!$E$10+'graph (3)'!$E$32,B271&gt;'graph (3)'!$E$10-'graph (3)'!$E$32),0.25,NA()))</f>
        <v>#REF!</v>
      </c>
      <c r="K271" s="806" t="e">
        <f aca="false">IF('graph (3)'!$E$20=0,0,IF('graph (3)'!$E$2=0,20,IF(AND(B271&lt;'graph (3)'!$E$20+'graph (3)'!$E$32,B271&gt;'graph (3)'!$E$20-'graph (3)'!$E$32),0.25,0)))</f>
        <v>#REF!</v>
      </c>
      <c r="L271" s="806" t="e">
        <f aca="false">IF('graph (3)'!$E$22=0,0,IF('graph (3)'!$E$2=0,20,IF(AND(B271&gt;'graph (3)'!$E$22-'graph (3)'!$E$32,B271&lt;'graph (3)'!$E$22+'graph (3)'!$E$32),0.25,0)))</f>
        <v>#REF!</v>
      </c>
    </row>
    <row r="272" customFormat="false" ht="12.75" hidden="false" customHeight="false" outlineLevel="0" collapsed="false">
      <c r="B272" s="735" t="e">
        <f aca="false">IF('graph (3)'!$E$2=0,"",B271+'graph (3)'!$E$32)</f>
        <v>#REF!</v>
      </c>
      <c r="C272" s="805" t="e">
        <f aca="false">IF('graph (3)'!$E$2=0,20,IF(SUM(K272+L272=0),NA(),0.25))</f>
        <v>#REF!</v>
      </c>
      <c r="D272" s="321" t="e">
        <f aca="false">IF('graph (3)'!$E$2=0,20,IF(AND(B272&lt;'graph (3)'!$E$10+'graph (3)'!$E$32,B272&gt;'graph (3)'!$E$10-'graph (3)'!$E$32),0.25,NA()))</f>
        <v>#REF!</v>
      </c>
      <c r="K272" s="806" t="e">
        <f aca="false">IF('graph (3)'!$E$20=0,0,IF('graph (3)'!$E$2=0,20,IF(AND(B272&lt;'graph (3)'!$E$20+'graph (3)'!$E$32,B272&gt;'graph (3)'!$E$20-'graph (3)'!$E$32),0.25,0)))</f>
        <v>#REF!</v>
      </c>
      <c r="L272" s="806" t="e">
        <f aca="false">IF('graph (3)'!$E$22=0,0,IF('graph (3)'!$E$2=0,20,IF(AND(B272&gt;'graph (3)'!$E$22-'graph (3)'!$E$32,B272&lt;'graph (3)'!$E$22+'graph (3)'!$E$32),0.25,0)))</f>
        <v>#REF!</v>
      </c>
    </row>
    <row r="273" customFormat="false" ht="12.75" hidden="false" customHeight="false" outlineLevel="0" collapsed="false">
      <c r="B273" s="735" t="e">
        <f aca="false">IF('graph (3)'!$E$2=0,"",B272+'graph (3)'!$E$32)</f>
        <v>#REF!</v>
      </c>
      <c r="C273" s="805" t="e">
        <f aca="false">IF('graph (3)'!$E$2=0,20,IF(SUM(K273+L273=0),NA(),0.25))</f>
        <v>#REF!</v>
      </c>
      <c r="D273" s="321" t="e">
        <f aca="false">IF('graph (3)'!$E$2=0,20,IF(AND(B273&lt;'graph (3)'!$E$10+'graph (3)'!$E$32,B273&gt;'graph (3)'!$E$10-'graph (3)'!$E$32),0.25,NA()))</f>
        <v>#REF!</v>
      </c>
      <c r="K273" s="806" t="e">
        <f aca="false">IF('graph (3)'!$E$20=0,0,IF('graph (3)'!$E$2=0,20,IF(AND(B273&lt;'graph (3)'!$E$20+'graph (3)'!$E$32,B273&gt;'graph (3)'!$E$20-'graph (3)'!$E$32),0.25,0)))</f>
        <v>#REF!</v>
      </c>
      <c r="L273" s="806" t="e">
        <f aca="false">IF('graph (3)'!$E$22=0,0,IF('graph (3)'!$E$2=0,20,IF(AND(B273&gt;'graph (3)'!$E$22-'graph (3)'!$E$32,B273&lt;'graph (3)'!$E$22+'graph (3)'!$E$32),0.25,0)))</f>
        <v>#REF!</v>
      </c>
    </row>
    <row r="274" customFormat="false" ht="12.75" hidden="false" customHeight="false" outlineLevel="0" collapsed="false">
      <c r="B274" s="735" t="e">
        <f aca="false">IF('graph (3)'!$E$2=0,"",B273+'graph (3)'!$E$32)</f>
        <v>#REF!</v>
      </c>
      <c r="C274" s="805" t="e">
        <f aca="false">IF('graph (3)'!$E$2=0,20,IF(SUM(K274+L274=0),NA(),0.25))</f>
        <v>#REF!</v>
      </c>
      <c r="D274" s="321" t="e">
        <f aca="false">IF('graph (3)'!$E$2=0,20,IF(AND(B274&lt;'graph (3)'!$E$10+'graph (3)'!$E$32,B274&gt;'graph (3)'!$E$10-'graph (3)'!$E$32),0.25,NA()))</f>
        <v>#REF!</v>
      </c>
      <c r="K274" s="806" t="e">
        <f aca="false">IF('graph (3)'!$E$20=0,0,IF('graph (3)'!$E$2=0,20,IF(AND(B274&lt;'graph (3)'!$E$20+'graph (3)'!$E$32,B274&gt;'graph (3)'!$E$20-'graph (3)'!$E$32),0.25,0)))</f>
        <v>#REF!</v>
      </c>
      <c r="L274" s="806" t="e">
        <f aca="false">IF('graph (3)'!$E$22=0,0,IF('graph (3)'!$E$2=0,20,IF(AND(B274&gt;'graph (3)'!$E$22-'graph (3)'!$E$32,B274&lt;'graph (3)'!$E$22+'graph (3)'!$E$32),0.25,0)))</f>
        <v>#REF!</v>
      </c>
    </row>
    <row r="275" customFormat="false" ht="12.75" hidden="false" customHeight="false" outlineLevel="0" collapsed="false">
      <c r="B275" s="735" t="e">
        <f aca="false">IF('graph (3)'!$E$2=0,"",B274+'graph (3)'!$E$32)</f>
        <v>#REF!</v>
      </c>
      <c r="C275" s="805" t="e">
        <f aca="false">IF('graph (3)'!$E$2=0,20,IF(SUM(K275+L275=0),NA(),0.25))</f>
        <v>#REF!</v>
      </c>
      <c r="D275" s="321" t="e">
        <f aca="false">IF('graph (3)'!$E$2=0,20,IF(AND(B275&lt;'graph (3)'!$E$10+'graph (3)'!$E$32,B275&gt;'graph (3)'!$E$10-'graph (3)'!$E$32),0.25,NA()))</f>
        <v>#REF!</v>
      </c>
      <c r="K275" s="806" t="e">
        <f aca="false">IF('graph (3)'!$E$20=0,0,IF('graph (3)'!$E$2=0,20,IF(AND(B275&lt;'graph (3)'!$E$20+'graph (3)'!$E$32,B275&gt;'graph (3)'!$E$20-'graph (3)'!$E$32),0.25,0)))</f>
        <v>#REF!</v>
      </c>
      <c r="L275" s="806" t="e">
        <f aca="false">IF('graph (3)'!$E$22=0,0,IF('graph (3)'!$E$2=0,20,IF(AND(B275&gt;'graph (3)'!$E$22-'graph (3)'!$E$32,B275&lt;'graph (3)'!$E$22+'graph (3)'!$E$32),0.25,0)))</f>
        <v>#REF!</v>
      </c>
    </row>
    <row r="276" customFormat="false" ht="12.75" hidden="false" customHeight="false" outlineLevel="0" collapsed="false">
      <c r="B276" s="735" t="e">
        <f aca="false">IF('graph (3)'!$E$2=0,"",B275+'graph (3)'!$E$32)</f>
        <v>#REF!</v>
      </c>
      <c r="C276" s="805" t="e">
        <f aca="false">IF('graph (3)'!$E$2=0,20,IF(SUM(K276+L276=0),NA(),0.25))</f>
        <v>#REF!</v>
      </c>
      <c r="D276" s="321" t="e">
        <f aca="false">IF('graph (3)'!$E$2=0,20,IF(AND(B276&lt;'graph (3)'!$E$10+'graph (3)'!$E$32,B276&gt;'graph (3)'!$E$10-'graph (3)'!$E$32),0.25,NA()))</f>
        <v>#REF!</v>
      </c>
      <c r="K276" s="806" t="e">
        <f aca="false">IF('graph (3)'!$E$20=0,0,IF('graph (3)'!$E$2=0,20,IF(AND(B276&lt;'graph (3)'!$E$20+'graph (3)'!$E$32,B276&gt;'graph (3)'!$E$20-'graph (3)'!$E$32),0.25,0)))</f>
        <v>#REF!</v>
      </c>
      <c r="L276" s="806" t="e">
        <f aca="false">IF('graph (3)'!$E$22=0,0,IF('graph (3)'!$E$2=0,20,IF(AND(B276&gt;'graph (3)'!$E$22-'graph (3)'!$E$32,B276&lt;'graph (3)'!$E$22+'graph (3)'!$E$32),0.25,0)))</f>
        <v>#REF!</v>
      </c>
    </row>
    <row r="277" customFormat="false" ht="12.75" hidden="false" customHeight="false" outlineLevel="0" collapsed="false">
      <c r="B277" s="735" t="e">
        <f aca="false">IF('graph (3)'!$E$2=0,"",B276+'graph (3)'!$E$32)</f>
        <v>#REF!</v>
      </c>
      <c r="C277" s="805" t="e">
        <f aca="false">IF('graph (3)'!$E$2=0,20,IF(SUM(K277+L277=0),NA(),0.25))</f>
        <v>#REF!</v>
      </c>
      <c r="D277" s="321" t="e">
        <f aca="false">IF('graph (3)'!$E$2=0,20,IF(AND(B277&lt;'graph (3)'!$E$10+'graph (3)'!$E$32,B277&gt;'graph (3)'!$E$10-'graph (3)'!$E$32),0.25,NA()))</f>
        <v>#REF!</v>
      </c>
      <c r="K277" s="806" t="e">
        <f aca="false">IF('graph (3)'!$E$20=0,0,IF('graph (3)'!$E$2=0,20,IF(AND(B277&lt;'graph (3)'!$E$20+'graph (3)'!$E$32,B277&gt;'graph (3)'!$E$20-'graph (3)'!$E$32),0.25,0)))</f>
        <v>#REF!</v>
      </c>
      <c r="L277" s="806" t="e">
        <f aca="false">IF('graph (3)'!$E$22=0,0,IF('graph (3)'!$E$2=0,20,IF(AND(B277&gt;'graph (3)'!$E$22-'graph (3)'!$E$32,B277&lt;'graph (3)'!$E$22+'graph (3)'!$E$32),0.25,0)))</f>
        <v>#REF!</v>
      </c>
    </row>
    <row r="278" customFormat="false" ht="12.75" hidden="false" customHeight="false" outlineLevel="0" collapsed="false">
      <c r="B278" s="735" t="e">
        <f aca="false">IF('graph (3)'!$E$2=0,"",B277+'graph (3)'!$E$32)</f>
        <v>#REF!</v>
      </c>
      <c r="C278" s="805" t="e">
        <f aca="false">IF('graph (3)'!$E$2=0,20,IF(SUM(K278+L278=0),NA(),0.25))</f>
        <v>#REF!</v>
      </c>
      <c r="D278" s="321" t="e">
        <f aca="false">IF('graph (3)'!$E$2=0,20,IF(AND(B278&lt;'graph (3)'!$E$10+'graph (3)'!$E$32,B278&gt;'graph (3)'!$E$10-'graph (3)'!$E$32),0.25,NA()))</f>
        <v>#REF!</v>
      </c>
      <c r="K278" s="806" t="e">
        <f aca="false">IF('graph (3)'!$E$20=0,0,IF('graph (3)'!$E$2=0,20,IF(AND(B278&lt;'graph (3)'!$E$20+'graph (3)'!$E$32,B278&gt;'graph (3)'!$E$20-'graph (3)'!$E$32),0.25,0)))</f>
        <v>#REF!</v>
      </c>
      <c r="L278" s="806" t="e">
        <f aca="false">IF('graph (3)'!$E$22=0,0,IF('graph (3)'!$E$2=0,20,IF(AND(B278&gt;'graph (3)'!$E$22-'graph (3)'!$E$32,B278&lt;'graph (3)'!$E$22+'graph (3)'!$E$32),0.25,0)))</f>
        <v>#REF!</v>
      </c>
    </row>
    <row r="279" customFormat="false" ht="12.75" hidden="false" customHeight="false" outlineLevel="0" collapsed="false">
      <c r="B279" s="735" t="e">
        <f aca="false">IF('graph (3)'!$E$2=0,"",B278+'graph (3)'!$E$32)</f>
        <v>#REF!</v>
      </c>
      <c r="C279" s="805" t="e">
        <f aca="false">IF('graph (3)'!$E$2=0,20,IF(SUM(K279+L279=0),NA(),0.25))</f>
        <v>#REF!</v>
      </c>
      <c r="D279" s="321" t="e">
        <f aca="false">IF('graph (3)'!$E$2=0,20,IF(AND(B279&lt;'graph (3)'!$E$10+'graph (3)'!$E$32,B279&gt;'graph (3)'!$E$10-'graph (3)'!$E$32),0.25,NA()))</f>
        <v>#REF!</v>
      </c>
      <c r="K279" s="806" t="e">
        <f aca="false">IF('graph (3)'!$E$20=0,0,IF('graph (3)'!$E$2=0,20,IF(AND(B279&lt;'graph (3)'!$E$20+'graph (3)'!$E$32,B279&gt;'graph (3)'!$E$20-'graph (3)'!$E$32),0.25,0)))</f>
        <v>#REF!</v>
      </c>
      <c r="L279" s="806" t="e">
        <f aca="false">IF('graph (3)'!$E$22=0,0,IF('graph (3)'!$E$2=0,20,IF(AND(B279&gt;'graph (3)'!$E$22-'graph (3)'!$E$32,B279&lt;'graph (3)'!$E$22+'graph (3)'!$E$32),0.25,0)))</f>
        <v>#REF!</v>
      </c>
    </row>
    <row r="280" customFormat="false" ht="12.75" hidden="false" customHeight="false" outlineLevel="0" collapsed="false">
      <c r="B280" s="735" t="e">
        <f aca="false">IF('graph (3)'!$E$2=0,"",B279+'graph (3)'!$E$32)</f>
        <v>#REF!</v>
      </c>
      <c r="C280" s="805" t="e">
        <f aca="false">IF('graph (3)'!$E$2=0,20,IF(SUM(K280+L280=0),NA(),0.25))</f>
        <v>#REF!</v>
      </c>
      <c r="D280" s="321" t="e">
        <f aca="false">IF('graph (3)'!$E$2=0,20,IF(AND(B280&lt;'graph (3)'!$E$10+'graph (3)'!$E$32,B280&gt;'graph (3)'!$E$10-'graph (3)'!$E$32),0.25,NA()))</f>
        <v>#REF!</v>
      </c>
      <c r="K280" s="806" t="e">
        <f aca="false">IF('graph (3)'!$E$20=0,0,IF('graph (3)'!$E$2=0,20,IF(AND(B280&lt;'graph (3)'!$E$20+'graph (3)'!$E$32,B280&gt;'graph (3)'!$E$20-'graph (3)'!$E$32),0.25,0)))</f>
        <v>#REF!</v>
      </c>
      <c r="L280" s="806" t="e">
        <f aca="false">IF('graph (3)'!$E$22=0,0,IF('graph (3)'!$E$2=0,20,IF(AND(B280&gt;'graph (3)'!$E$22-'graph (3)'!$E$32,B280&lt;'graph (3)'!$E$22+'graph (3)'!$E$32),0.25,0)))</f>
        <v>#REF!</v>
      </c>
    </row>
    <row r="281" customFormat="false" ht="12.75" hidden="false" customHeight="false" outlineLevel="0" collapsed="false">
      <c r="B281" s="735" t="e">
        <f aca="false">IF('graph (3)'!$E$2=0,"",B280+'graph (3)'!$E$32)</f>
        <v>#REF!</v>
      </c>
      <c r="C281" s="805" t="e">
        <f aca="false">IF('graph (3)'!$E$2=0,20,IF(SUM(K281+L281=0),NA(),0.25))</f>
        <v>#REF!</v>
      </c>
      <c r="D281" s="321" t="e">
        <f aca="false">IF('graph (3)'!$E$2=0,20,IF(AND(B281&lt;'graph (3)'!$E$10+'graph (3)'!$E$32,B281&gt;'graph (3)'!$E$10-'graph (3)'!$E$32),0.25,NA()))</f>
        <v>#REF!</v>
      </c>
      <c r="K281" s="806" t="e">
        <f aca="false">IF('graph (3)'!$E$20=0,0,IF('graph (3)'!$E$2=0,20,IF(AND(B281&lt;'graph (3)'!$E$20+'graph (3)'!$E$32,B281&gt;'graph (3)'!$E$20-'graph (3)'!$E$32),0.25,0)))</f>
        <v>#REF!</v>
      </c>
      <c r="L281" s="806" t="e">
        <f aca="false">IF('graph (3)'!$E$22=0,0,IF('graph (3)'!$E$2=0,20,IF(AND(B281&gt;'graph (3)'!$E$22-'graph (3)'!$E$32,B281&lt;'graph (3)'!$E$22+'graph (3)'!$E$32),0.25,0)))</f>
        <v>#REF!</v>
      </c>
    </row>
    <row r="282" customFormat="false" ht="12.75" hidden="false" customHeight="false" outlineLevel="0" collapsed="false">
      <c r="B282" s="735" t="e">
        <f aca="false">IF('graph (3)'!$E$2=0,"",B281+'graph (3)'!$E$32)</f>
        <v>#REF!</v>
      </c>
      <c r="C282" s="805" t="e">
        <f aca="false">IF('graph (3)'!$E$2=0,20,IF(SUM(K282+L282=0),NA(),0.25))</f>
        <v>#REF!</v>
      </c>
      <c r="D282" s="321" t="e">
        <f aca="false">IF('graph (3)'!$E$2=0,20,IF(AND(B282&lt;'graph (3)'!$E$10+'graph (3)'!$E$32,B282&gt;'graph (3)'!$E$10-'graph (3)'!$E$32),0.25,NA()))</f>
        <v>#REF!</v>
      </c>
      <c r="K282" s="806" t="e">
        <f aca="false">IF('graph (3)'!$E$20=0,0,IF('graph (3)'!$E$2=0,20,IF(AND(B282&lt;'graph (3)'!$E$20+'graph (3)'!$E$32,B282&gt;'graph (3)'!$E$20-'graph (3)'!$E$32),0.25,0)))</f>
        <v>#REF!</v>
      </c>
      <c r="L282" s="806" t="e">
        <f aca="false">IF('graph (3)'!$E$22=0,0,IF('graph (3)'!$E$2=0,20,IF(AND(B282&gt;'graph (3)'!$E$22-'graph (3)'!$E$32,B282&lt;'graph (3)'!$E$22+'graph (3)'!$E$32),0.25,0)))</f>
        <v>#REF!</v>
      </c>
    </row>
    <row r="283" customFormat="false" ht="12.75" hidden="false" customHeight="false" outlineLevel="0" collapsed="false">
      <c r="B283" s="735" t="e">
        <f aca="false">IF('graph (3)'!$E$2=0,"",B282+'graph (3)'!$E$32)</f>
        <v>#REF!</v>
      </c>
      <c r="C283" s="805" t="e">
        <f aca="false">IF('graph (3)'!$E$2=0,20,IF(SUM(K283+L283=0),NA(),0.25))</f>
        <v>#REF!</v>
      </c>
      <c r="D283" s="321" t="e">
        <f aca="false">IF('graph (3)'!$E$2=0,20,IF(AND(B283&lt;'graph (3)'!$E$10+'graph (3)'!$E$32,B283&gt;'graph (3)'!$E$10-'graph (3)'!$E$32),0.25,NA()))</f>
        <v>#REF!</v>
      </c>
      <c r="K283" s="806" t="e">
        <f aca="false">IF('graph (3)'!$E$20=0,0,IF('graph (3)'!$E$2=0,20,IF(AND(B283&lt;'graph (3)'!$E$20+'graph (3)'!$E$32,B283&gt;'graph (3)'!$E$20-'graph (3)'!$E$32),0.25,0)))</f>
        <v>#REF!</v>
      </c>
      <c r="L283" s="806" t="e">
        <f aca="false">IF('graph (3)'!$E$22=0,0,IF('graph (3)'!$E$2=0,20,IF(AND(B283&gt;'graph (3)'!$E$22-'graph (3)'!$E$32,B283&lt;'graph (3)'!$E$22+'graph (3)'!$E$32),0.25,0)))</f>
        <v>#REF!</v>
      </c>
    </row>
    <row r="284" customFormat="false" ht="12.75" hidden="false" customHeight="false" outlineLevel="0" collapsed="false">
      <c r="B284" s="735" t="e">
        <f aca="false">IF('graph (3)'!$E$2=0,"",B283+'graph (3)'!$E$32)</f>
        <v>#REF!</v>
      </c>
      <c r="C284" s="805" t="e">
        <f aca="false">IF('graph (3)'!$E$2=0,20,IF(SUM(K284+L284=0),NA(),0.25))</f>
        <v>#REF!</v>
      </c>
      <c r="D284" s="321" t="e">
        <f aca="false">IF('graph (3)'!$E$2=0,20,IF(AND(B284&lt;'graph (3)'!$E$10+'graph (3)'!$E$32,B284&gt;'graph (3)'!$E$10-'graph (3)'!$E$32),0.25,NA()))</f>
        <v>#REF!</v>
      </c>
      <c r="K284" s="806" t="e">
        <f aca="false">IF('graph (3)'!$E$20=0,0,IF('graph (3)'!$E$2=0,20,IF(AND(B284&lt;'graph (3)'!$E$20+'graph (3)'!$E$32,B284&gt;'graph (3)'!$E$20-'graph (3)'!$E$32),0.25,0)))</f>
        <v>#REF!</v>
      </c>
      <c r="L284" s="806" t="e">
        <f aca="false">IF('graph (3)'!$E$22=0,0,IF('graph (3)'!$E$2=0,20,IF(AND(B284&gt;'graph (3)'!$E$22-'graph (3)'!$E$32,B284&lt;'graph (3)'!$E$22+'graph (3)'!$E$32),0.25,0)))</f>
        <v>#REF!</v>
      </c>
    </row>
    <row r="285" customFormat="false" ht="12.75" hidden="false" customHeight="false" outlineLevel="0" collapsed="false">
      <c r="B285" s="735" t="e">
        <f aca="false">IF('graph (3)'!$E$2=0,"",B284+'graph (3)'!$E$32)</f>
        <v>#REF!</v>
      </c>
      <c r="C285" s="805" t="e">
        <f aca="false">IF('graph (3)'!$E$2=0,20,IF(SUM(K285+L285=0),NA(),0.25))</f>
        <v>#REF!</v>
      </c>
      <c r="D285" s="321" t="e">
        <f aca="false">IF('graph (3)'!$E$2=0,20,IF(AND(B285&lt;'graph (3)'!$E$10+'graph (3)'!$E$32,B285&gt;'graph (3)'!$E$10-'graph (3)'!$E$32),0.25,NA()))</f>
        <v>#REF!</v>
      </c>
      <c r="K285" s="806" t="e">
        <f aca="false">IF('graph (3)'!$E$20=0,0,IF('graph (3)'!$E$2=0,20,IF(AND(B285&lt;'graph (3)'!$E$20+'graph (3)'!$E$32,B285&gt;'graph (3)'!$E$20-'graph (3)'!$E$32),0.25,0)))</f>
        <v>#REF!</v>
      </c>
      <c r="L285" s="806" t="e">
        <f aca="false">IF('graph (3)'!$E$22=0,0,IF('graph (3)'!$E$2=0,20,IF(AND(B285&gt;'graph (3)'!$E$22-'graph (3)'!$E$32,B285&lt;'graph (3)'!$E$22+'graph (3)'!$E$32),0.25,0)))</f>
        <v>#REF!</v>
      </c>
    </row>
    <row r="286" customFormat="false" ht="12.75" hidden="false" customHeight="false" outlineLevel="0" collapsed="false">
      <c r="B286" s="735" t="e">
        <f aca="false">IF('graph (3)'!$E$2=0,"",B285+'graph (3)'!$E$32)</f>
        <v>#REF!</v>
      </c>
      <c r="C286" s="805" t="e">
        <f aca="false">IF('graph (3)'!$E$2=0,20,IF(SUM(K286+L286=0),NA(),0.25))</f>
        <v>#REF!</v>
      </c>
      <c r="D286" s="321" t="e">
        <f aca="false">IF('graph (3)'!$E$2=0,20,IF(AND(B286&lt;'graph (3)'!$E$10+'graph (3)'!$E$32,B286&gt;'graph (3)'!$E$10-'graph (3)'!$E$32),0.25,NA()))</f>
        <v>#REF!</v>
      </c>
      <c r="K286" s="806" t="e">
        <f aca="false">IF('graph (3)'!$E$20=0,0,IF('graph (3)'!$E$2=0,20,IF(AND(B286&lt;'graph (3)'!$E$20+'graph (3)'!$E$32,B286&gt;'graph (3)'!$E$20-'graph (3)'!$E$32),0.25,0)))</f>
        <v>#REF!</v>
      </c>
      <c r="L286" s="806" t="e">
        <f aca="false">IF('graph (3)'!$E$22=0,0,IF('graph (3)'!$E$2=0,20,IF(AND(B286&gt;'graph (3)'!$E$22-'graph (3)'!$E$32,B286&lt;'graph (3)'!$E$22+'graph (3)'!$E$32),0.25,0)))</f>
        <v>#REF!</v>
      </c>
    </row>
    <row r="287" customFormat="false" ht="12.75" hidden="false" customHeight="false" outlineLevel="0" collapsed="false">
      <c r="B287" s="735" t="e">
        <f aca="false">IF('graph (3)'!$E$2=0,"",B286+'graph (3)'!$E$32)</f>
        <v>#REF!</v>
      </c>
      <c r="C287" s="805" t="e">
        <f aca="false">IF('graph (3)'!$E$2=0,20,IF(SUM(K287+L287=0),NA(),0.25))</f>
        <v>#REF!</v>
      </c>
      <c r="D287" s="321" t="e">
        <f aca="false">IF('graph (3)'!$E$2=0,20,IF(AND(B287&lt;'graph (3)'!$E$10+'graph (3)'!$E$32,B287&gt;'graph (3)'!$E$10-'graph (3)'!$E$32),0.25,NA()))</f>
        <v>#REF!</v>
      </c>
      <c r="K287" s="806" t="e">
        <f aca="false">IF('graph (3)'!$E$20=0,0,IF('graph (3)'!$E$2=0,20,IF(AND(B287&lt;'graph (3)'!$E$20+'graph (3)'!$E$32,B287&gt;'graph (3)'!$E$20-'graph (3)'!$E$32),0.25,0)))</f>
        <v>#REF!</v>
      </c>
      <c r="L287" s="806" t="e">
        <f aca="false">IF('graph (3)'!$E$22=0,0,IF('graph (3)'!$E$2=0,20,IF(AND(B287&gt;'graph (3)'!$E$22-'graph (3)'!$E$32,B287&lt;'graph (3)'!$E$22+'graph (3)'!$E$32),0.25,0)))</f>
        <v>#REF!</v>
      </c>
    </row>
    <row r="288" customFormat="false" ht="12.75" hidden="false" customHeight="false" outlineLevel="0" collapsed="false">
      <c r="B288" s="735" t="e">
        <f aca="false">IF('graph (3)'!$E$2=0,"",B287+'graph (3)'!$E$32)</f>
        <v>#REF!</v>
      </c>
      <c r="C288" s="805" t="e">
        <f aca="false">IF('graph (3)'!$E$2=0,20,IF(SUM(K288+L288=0),NA(),0.25))</f>
        <v>#REF!</v>
      </c>
      <c r="D288" s="321" t="e">
        <f aca="false">IF('graph (3)'!$E$2=0,20,IF(AND(B288&lt;'graph (3)'!$E$10+'graph (3)'!$E$32,B288&gt;'graph (3)'!$E$10-'graph (3)'!$E$32),0.25,NA()))</f>
        <v>#REF!</v>
      </c>
      <c r="K288" s="806" t="e">
        <f aca="false">IF('graph (3)'!$E$20=0,0,IF('graph (3)'!$E$2=0,20,IF(AND(B288&lt;'graph (3)'!$E$20+'graph (3)'!$E$32,B288&gt;'graph (3)'!$E$20-'graph (3)'!$E$32),0.25,0)))</f>
        <v>#REF!</v>
      </c>
      <c r="L288" s="806" t="e">
        <f aca="false">IF('graph (3)'!$E$22=0,0,IF('graph (3)'!$E$2=0,20,IF(AND(B288&gt;'graph (3)'!$E$22-'graph (3)'!$E$32,B288&lt;'graph (3)'!$E$22+'graph (3)'!$E$32),0.25,0)))</f>
        <v>#REF!</v>
      </c>
    </row>
    <row r="289" customFormat="false" ht="12.75" hidden="false" customHeight="false" outlineLevel="0" collapsed="false">
      <c r="B289" s="735" t="e">
        <f aca="false">IF('graph (3)'!$E$2=0,"",B288+'graph (3)'!$E$32)</f>
        <v>#REF!</v>
      </c>
      <c r="C289" s="805" t="e">
        <f aca="false">IF('graph (3)'!$E$2=0,20,IF(SUM(K289+L289=0),NA(),0.25))</f>
        <v>#REF!</v>
      </c>
      <c r="D289" s="321" t="e">
        <f aca="false">IF('graph (3)'!$E$2=0,20,IF(AND(B289&lt;'graph (3)'!$E$10+'graph (3)'!$E$32,B289&gt;'graph (3)'!$E$10-'graph (3)'!$E$32),0.25,NA()))</f>
        <v>#REF!</v>
      </c>
      <c r="K289" s="806" t="e">
        <f aca="false">IF('graph (3)'!$E$20=0,0,IF('graph (3)'!$E$2=0,20,IF(AND(B289&lt;'graph (3)'!$E$20+'graph (3)'!$E$32,B289&gt;'graph (3)'!$E$20-'graph (3)'!$E$32),0.25,0)))</f>
        <v>#REF!</v>
      </c>
      <c r="L289" s="806" t="e">
        <f aca="false">IF('graph (3)'!$E$22=0,0,IF('graph (3)'!$E$2=0,20,IF(AND(B289&gt;'graph (3)'!$E$22-'graph (3)'!$E$32,B289&lt;'graph (3)'!$E$22+'graph (3)'!$E$32),0.25,0)))</f>
        <v>#REF!</v>
      </c>
    </row>
    <row r="290" customFormat="false" ht="12.75" hidden="false" customHeight="false" outlineLevel="0" collapsed="false">
      <c r="B290" s="735" t="e">
        <f aca="false">IF('graph (3)'!$E$2=0,"",B289+'graph (3)'!$E$32)</f>
        <v>#REF!</v>
      </c>
      <c r="C290" s="805" t="e">
        <f aca="false">IF('graph (3)'!$E$2=0,20,IF(SUM(K290+L290=0),NA(),0.25))</f>
        <v>#REF!</v>
      </c>
      <c r="D290" s="321" t="e">
        <f aca="false">IF('graph (3)'!$E$2=0,20,IF(AND(B290&lt;'graph (3)'!$E$10+'graph (3)'!$E$32,B290&gt;'graph (3)'!$E$10-'graph (3)'!$E$32),0.25,NA()))</f>
        <v>#REF!</v>
      </c>
      <c r="K290" s="806" t="e">
        <f aca="false">IF('graph (3)'!$E$20=0,0,IF('graph (3)'!$E$2=0,20,IF(AND(B290&lt;'graph (3)'!$E$20+'graph (3)'!$E$32,B290&gt;'graph (3)'!$E$20-'graph (3)'!$E$32),0.25,0)))</f>
        <v>#REF!</v>
      </c>
      <c r="L290" s="806" t="e">
        <f aca="false">IF('graph (3)'!$E$22=0,0,IF('graph (3)'!$E$2=0,20,IF(AND(B290&gt;'graph (3)'!$E$22-'graph (3)'!$E$32,B290&lt;'graph (3)'!$E$22+'graph (3)'!$E$32),0.25,0)))</f>
        <v>#REF!</v>
      </c>
    </row>
    <row r="291" customFormat="false" ht="12.75" hidden="false" customHeight="false" outlineLevel="0" collapsed="false">
      <c r="B291" s="735" t="e">
        <f aca="false">IF('graph (3)'!$E$2=0,"",B290+'graph (3)'!$E$32)</f>
        <v>#REF!</v>
      </c>
      <c r="C291" s="805" t="e">
        <f aca="false">IF('graph (3)'!$E$2=0,20,IF(SUM(K291+L291=0),NA(),0.25))</f>
        <v>#REF!</v>
      </c>
      <c r="D291" s="321" t="e">
        <f aca="false">IF('graph (3)'!$E$2=0,20,IF(AND(B291&lt;'graph (3)'!$E$10+'graph (3)'!$E$32,B291&gt;'graph (3)'!$E$10-'graph (3)'!$E$32),0.25,NA()))</f>
        <v>#REF!</v>
      </c>
      <c r="K291" s="806" t="e">
        <f aca="false">IF('graph (3)'!$E$20=0,0,IF('graph (3)'!$E$2=0,20,IF(AND(B291&lt;'graph (3)'!$E$20+'graph (3)'!$E$32,B291&gt;'graph (3)'!$E$20-'graph (3)'!$E$32),0.25,0)))</f>
        <v>#REF!</v>
      </c>
      <c r="L291" s="806" t="e">
        <f aca="false">IF('graph (3)'!$E$22=0,0,IF('graph (3)'!$E$2=0,20,IF(AND(B291&gt;'graph (3)'!$E$22-'graph (3)'!$E$32,B291&lt;'graph (3)'!$E$22+'graph (3)'!$E$32),0.25,0)))</f>
        <v>#REF!</v>
      </c>
    </row>
    <row r="292" customFormat="false" ht="12.75" hidden="false" customHeight="false" outlineLevel="0" collapsed="false">
      <c r="B292" s="735" t="e">
        <f aca="false">IF('graph (3)'!$E$2=0,"",B291+'graph (3)'!$E$32)</f>
        <v>#REF!</v>
      </c>
      <c r="C292" s="805" t="e">
        <f aca="false">IF('graph (3)'!$E$2=0,20,IF(SUM(K292+L292=0),NA(),0.25))</f>
        <v>#REF!</v>
      </c>
      <c r="D292" s="321" t="e">
        <f aca="false">IF('graph (3)'!$E$2=0,20,IF(AND(B292&lt;'graph (3)'!$E$10+'graph (3)'!$E$32,B292&gt;'graph (3)'!$E$10-'graph (3)'!$E$32),0.25,NA()))</f>
        <v>#REF!</v>
      </c>
      <c r="K292" s="806" t="e">
        <f aca="false">IF('graph (3)'!$E$20=0,0,IF('graph (3)'!$E$2=0,20,IF(AND(B292&lt;'graph (3)'!$E$20+'graph (3)'!$E$32,B292&gt;'graph (3)'!$E$20-'graph (3)'!$E$32),0.25,0)))</f>
        <v>#REF!</v>
      </c>
      <c r="L292" s="806" t="e">
        <f aca="false">IF('graph (3)'!$E$22=0,0,IF('graph (3)'!$E$2=0,20,IF(AND(B292&gt;'graph (3)'!$E$22-'graph (3)'!$E$32,B292&lt;'graph (3)'!$E$22+'graph (3)'!$E$32),0.25,0)))</f>
        <v>#REF!</v>
      </c>
    </row>
    <row r="293" customFormat="false" ht="12.75" hidden="false" customHeight="false" outlineLevel="0" collapsed="false">
      <c r="B293" s="735" t="e">
        <f aca="false">IF('graph (3)'!$E$2=0,"",B292+'graph (3)'!$E$32)</f>
        <v>#REF!</v>
      </c>
      <c r="C293" s="805" t="e">
        <f aca="false">IF('graph (3)'!$E$2=0,20,IF(SUM(K293+L293=0),NA(),0.25))</f>
        <v>#REF!</v>
      </c>
      <c r="D293" s="321" t="e">
        <f aca="false">IF('graph (3)'!$E$2=0,20,IF(AND(B293&lt;'graph (3)'!$E$10+'graph (3)'!$E$32,B293&gt;'graph (3)'!$E$10-'graph (3)'!$E$32),0.25,NA()))</f>
        <v>#REF!</v>
      </c>
      <c r="K293" s="806" t="e">
        <f aca="false">IF('graph (3)'!$E$20=0,0,IF('graph (3)'!$E$2=0,20,IF(AND(B293&lt;'graph (3)'!$E$20+'graph (3)'!$E$32,B293&gt;'graph (3)'!$E$20-'graph (3)'!$E$32),0.25,0)))</f>
        <v>#REF!</v>
      </c>
      <c r="L293" s="806" t="e">
        <f aca="false">IF('graph (3)'!$E$22=0,0,IF('graph (3)'!$E$2=0,20,IF(AND(B293&gt;'graph (3)'!$E$22-'graph (3)'!$E$32,B293&lt;'graph (3)'!$E$22+'graph (3)'!$E$32),0.25,0)))</f>
        <v>#REF!</v>
      </c>
    </row>
    <row r="294" customFormat="false" ht="12.75" hidden="false" customHeight="false" outlineLevel="0" collapsed="false">
      <c r="B294" s="735" t="e">
        <f aca="false">IF('graph (3)'!$E$2=0,"",B293+'graph (3)'!$E$32)</f>
        <v>#REF!</v>
      </c>
      <c r="C294" s="805" t="e">
        <f aca="false">IF('graph (3)'!$E$2=0,20,IF(SUM(K294+L294=0),NA(),0.25))</f>
        <v>#REF!</v>
      </c>
      <c r="D294" s="321" t="e">
        <f aca="false">IF('graph (3)'!$E$2=0,20,IF(AND(B294&lt;'graph (3)'!$E$10+'graph (3)'!$E$32,B294&gt;'graph (3)'!$E$10-'graph (3)'!$E$32),0.25,NA()))</f>
        <v>#REF!</v>
      </c>
      <c r="K294" s="806" t="e">
        <f aca="false">IF('graph (3)'!$E$20=0,0,IF('graph (3)'!$E$2=0,20,IF(AND(B294&lt;'graph (3)'!$E$20+'graph (3)'!$E$32,B294&gt;'graph (3)'!$E$20-'graph (3)'!$E$32),0.25,0)))</f>
        <v>#REF!</v>
      </c>
      <c r="L294" s="806" t="e">
        <f aca="false">IF('graph (3)'!$E$22=0,0,IF('graph (3)'!$E$2=0,20,IF(AND(B294&gt;'graph (3)'!$E$22-'graph (3)'!$E$32,B294&lt;'graph (3)'!$E$22+'graph (3)'!$E$32),0.25,0)))</f>
        <v>#REF!</v>
      </c>
    </row>
    <row r="295" customFormat="false" ht="12.75" hidden="false" customHeight="false" outlineLevel="0" collapsed="false">
      <c r="B295" s="735" t="e">
        <f aca="false">IF('graph (3)'!$E$2=0,"",B294+'graph (3)'!$E$32)</f>
        <v>#REF!</v>
      </c>
      <c r="C295" s="805" t="e">
        <f aca="false">IF('graph (3)'!$E$2=0,20,IF(SUM(K295+L295=0),NA(),0.25))</f>
        <v>#REF!</v>
      </c>
      <c r="D295" s="321" t="e">
        <f aca="false">IF('graph (3)'!$E$2=0,20,IF(AND(B295&lt;'graph (3)'!$E$10+'graph (3)'!$E$32,B295&gt;'graph (3)'!$E$10-'graph (3)'!$E$32),0.25,NA()))</f>
        <v>#REF!</v>
      </c>
      <c r="K295" s="806" t="e">
        <f aca="false">IF('graph (3)'!$E$20=0,0,IF('graph (3)'!$E$2=0,20,IF(AND(B295&lt;'graph (3)'!$E$20+'graph (3)'!$E$32,B295&gt;'graph (3)'!$E$20-'graph (3)'!$E$32),0.25,0)))</f>
        <v>#REF!</v>
      </c>
      <c r="L295" s="806" t="e">
        <f aca="false">IF('graph (3)'!$E$22=0,0,IF('graph (3)'!$E$2=0,20,IF(AND(B295&gt;'graph (3)'!$E$22-'graph (3)'!$E$32,B295&lt;'graph (3)'!$E$22+'graph (3)'!$E$32),0.25,0)))</f>
        <v>#REF!</v>
      </c>
    </row>
    <row r="296" customFormat="false" ht="12.75" hidden="false" customHeight="false" outlineLevel="0" collapsed="false">
      <c r="B296" s="735" t="e">
        <f aca="false">IF('graph (3)'!$E$2=0,"",B295+'graph (3)'!$E$32)</f>
        <v>#REF!</v>
      </c>
      <c r="C296" s="805" t="e">
        <f aca="false">IF('graph (3)'!$E$2=0,20,IF(SUM(K296+L296=0),NA(),0.25))</f>
        <v>#REF!</v>
      </c>
      <c r="D296" s="321" t="e">
        <f aca="false">IF('graph (3)'!$E$2=0,20,IF(AND(B296&lt;'graph (3)'!$E$10+'graph (3)'!$E$32,B296&gt;'graph (3)'!$E$10-'graph (3)'!$E$32),0.25,NA()))</f>
        <v>#REF!</v>
      </c>
      <c r="K296" s="806" t="e">
        <f aca="false">IF('graph (3)'!$E$20=0,0,IF('graph (3)'!$E$2=0,20,IF(AND(B296&lt;'graph (3)'!$E$20+'graph (3)'!$E$32,B296&gt;'graph (3)'!$E$20-'graph (3)'!$E$32),0.25,0)))</f>
        <v>#REF!</v>
      </c>
      <c r="L296" s="806" t="e">
        <f aca="false">IF('graph (3)'!$E$22=0,0,IF('graph (3)'!$E$2=0,20,IF(AND(B296&gt;'graph (3)'!$E$22-'graph (3)'!$E$32,B296&lt;'graph (3)'!$E$22+'graph (3)'!$E$32),0.25,0)))</f>
        <v>#REF!</v>
      </c>
    </row>
    <row r="297" customFormat="false" ht="12.75" hidden="false" customHeight="false" outlineLevel="0" collapsed="false">
      <c r="B297" s="735" t="e">
        <f aca="false">IF('graph (3)'!$E$2=0,"",B296+'graph (3)'!$E$32)</f>
        <v>#REF!</v>
      </c>
      <c r="C297" s="805" t="e">
        <f aca="false">IF('graph (3)'!$E$2=0,20,IF(SUM(K297+L297=0),NA(),0.25))</f>
        <v>#REF!</v>
      </c>
      <c r="D297" s="321" t="e">
        <f aca="false">IF('graph (3)'!$E$2=0,20,IF(AND(B297&lt;'graph (3)'!$E$10+'graph (3)'!$E$32,B297&gt;'graph (3)'!$E$10-'graph (3)'!$E$32),0.25,NA()))</f>
        <v>#REF!</v>
      </c>
      <c r="K297" s="806" t="e">
        <f aca="false">IF('graph (3)'!$E$20=0,0,IF('graph (3)'!$E$2=0,20,IF(AND(B297&lt;'graph (3)'!$E$20+'graph (3)'!$E$32,B297&gt;'graph (3)'!$E$20-'graph (3)'!$E$32),0.25,0)))</f>
        <v>#REF!</v>
      </c>
      <c r="L297" s="806" t="e">
        <f aca="false">IF('graph (3)'!$E$22=0,0,IF('graph (3)'!$E$2=0,20,IF(AND(B297&gt;'graph (3)'!$E$22-'graph (3)'!$E$32,B297&lt;'graph (3)'!$E$22+'graph (3)'!$E$32),0.25,0)))</f>
        <v>#REF!</v>
      </c>
    </row>
    <row r="298" customFormat="false" ht="12.75" hidden="false" customHeight="false" outlineLevel="0" collapsed="false">
      <c r="B298" s="735" t="e">
        <f aca="false">IF('graph (3)'!$E$2=0,"",B297+'graph (3)'!$E$32)</f>
        <v>#REF!</v>
      </c>
      <c r="C298" s="805" t="e">
        <f aca="false">IF('graph (3)'!$E$2=0,20,IF(SUM(K298+L298=0),NA(),0.25))</f>
        <v>#REF!</v>
      </c>
      <c r="D298" s="321" t="e">
        <f aca="false">IF('graph (3)'!$E$2=0,20,IF(AND(B298&lt;'graph (3)'!$E$10+'graph (3)'!$E$32,B298&gt;'graph (3)'!$E$10-'graph (3)'!$E$32),0.25,NA()))</f>
        <v>#REF!</v>
      </c>
      <c r="K298" s="806" t="e">
        <f aca="false">IF('graph (3)'!$E$20=0,0,IF('graph (3)'!$E$2=0,20,IF(AND(B298&lt;'graph (3)'!$E$20+'graph (3)'!$E$32,B298&gt;'graph (3)'!$E$20-'graph (3)'!$E$32),0.25,0)))</f>
        <v>#REF!</v>
      </c>
      <c r="L298" s="806" t="e">
        <f aca="false">IF('graph (3)'!$E$22=0,0,IF('graph (3)'!$E$2=0,20,IF(AND(B298&gt;'graph (3)'!$E$22-'graph (3)'!$E$32,B298&lt;'graph (3)'!$E$22+'graph (3)'!$E$32),0.25,0)))</f>
        <v>#REF!</v>
      </c>
    </row>
    <row r="299" customFormat="false" ht="12.75" hidden="false" customHeight="false" outlineLevel="0" collapsed="false">
      <c r="B299" s="735" t="e">
        <f aca="false">IF('graph (3)'!$E$2=0,"",B298+'graph (3)'!$E$32)</f>
        <v>#REF!</v>
      </c>
      <c r="C299" s="805" t="e">
        <f aca="false">IF('graph (3)'!$E$2=0,20,IF(SUM(K299+L299=0),NA(),0.25))</f>
        <v>#REF!</v>
      </c>
      <c r="D299" s="321" t="e">
        <f aca="false">IF('graph (3)'!$E$2=0,20,IF(AND(B299&lt;'graph (3)'!$E$10+'graph (3)'!$E$32,B299&gt;'graph (3)'!$E$10-'graph (3)'!$E$32),0.25,NA()))</f>
        <v>#REF!</v>
      </c>
      <c r="K299" s="806" t="e">
        <f aca="false">IF('graph (3)'!$E$20=0,0,IF('graph (3)'!$E$2=0,20,IF(AND(B299&lt;'graph (3)'!$E$20+'graph (3)'!$E$32,B299&gt;'graph (3)'!$E$20-'graph (3)'!$E$32),0.25,0)))</f>
        <v>#REF!</v>
      </c>
      <c r="L299" s="806" t="e">
        <f aca="false">IF('graph (3)'!$E$22=0,0,IF('graph (3)'!$E$2=0,20,IF(AND(B299&gt;'graph (3)'!$E$22-'graph (3)'!$E$32,B299&lt;'graph (3)'!$E$22+'graph (3)'!$E$32),0.25,0)))</f>
        <v>#REF!</v>
      </c>
    </row>
    <row r="300" customFormat="false" ht="12.75" hidden="false" customHeight="false" outlineLevel="0" collapsed="false">
      <c r="B300" s="735" t="e">
        <f aca="false">IF('graph (3)'!$E$2=0,"",B299+'graph (3)'!$E$32)</f>
        <v>#REF!</v>
      </c>
      <c r="C300" s="805" t="e">
        <f aca="false">IF('graph (3)'!$E$2=0,20,IF(SUM(K300+L300=0),NA(),0.25))</f>
        <v>#REF!</v>
      </c>
      <c r="D300" s="321" t="e">
        <f aca="false">IF('graph (3)'!$E$2=0,20,IF(AND(B300&lt;'graph (3)'!$E$10+'graph (3)'!$E$32,B300&gt;'graph (3)'!$E$10-'graph (3)'!$E$32),0.25,NA()))</f>
        <v>#REF!</v>
      </c>
      <c r="K300" s="806" t="e">
        <f aca="false">IF('graph (3)'!$E$20=0,0,IF('graph (3)'!$E$2=0,20,IF(AND(B300&lt;'graph (3)'!$E$20+'graph (3)'!$E$32,B300&gt;'graph (3)'!$E$20-'graph (3)'!$E$32),0.25,0)))</f>
        <v>#REF!</v>
      </c>
      <c r="L300" s="806" t="e">
        <f aca="false">IF('graph (3)'!$E$22=0,0,IF('graph (3)'!$E$2=0,20,IF(AND(B300&gt;'graph (3)'!$E$22-'graph (3)'!$E$32,B300&lt;'graph (3)'!$E$22+'graph (3)'!$E$32),0.25,0)))</f>
        <v>#REF!</v>
      </c>
    </row>
    <row r="301" customFormat="false" ht="12.75" hidden="false" customHeight="false" outlineLevel="0" collapsed="false">
      <c r="B301" s="735" t="e">
        <f aca="false">IF('graph (3)'!$E$2=0,"",B300+'graph (3)'!$E$32)</f>
        <v>#REF!</v>
      </c>
      <c r="C301" s="805" t="e">
        <f aca="false">IF('graph (3)'!$E$2=0,20,IF(SUM(K301+L301=0),NA(),0.25))</f>
        <v>#REF!</v>
      </c>
      <c r="D301" s="321" t="e">
        <f aca="false">IF('graph (3)'!$E$2=0,20,IF(AND(B301&lt;'graph (3)'!$E$10+'graph (3)'!$E$32,B301&gt;'graph (3)'!$E$10-'graph (3)'!$E$32),0.25,NA()))</f>
        <v>#REF!</v>
      </c>
      <c r="K301" s="806" t="e">
        <f aca="false">IF('graph (3)'!$E$20=0,0,IF('graph (3)'!$E$2=0,20,IF(AND(B301&lt;'graph (3)'!$E$20+'graph (3)'!$E$32,B301&gt;'graph (3)'!$E$20-'graph (3)'!$E$32),0.25,0)))</f>
        <v>#REF!</v>
      </c>
      <c r="L301" s="806" t="e">
        <f aca="false">IF('graph (3)'!$E$22=0,0,IF('graph (3)'!$E$2=0,20,IF(AND(B301&gt;'graph (3)'!$E$22-'graph (3)'!$E$32,B301&lt;'graph (3)'!$E$22+'graph (3)'!$E$32),0.25,0)))</f>
        <v>#REF!</v>
      </c>
    </row>
    <row r="302" customFormat="false" ht="12.75" hidden="false" customHeight="false" outlineLevel="0" collapsed="false">
      <c r="B302" s="735" t="e">
        <f aca="false">IF('graph (3)'!$E$2=0,"",B301+'graph (3)'!$E$32)</f>
        <v>#REF!</v>
      </c>
      <c r="C302" s="805" t="e">
        <f aca="false">IF('graph (3)'!$E$2=0,20,IF(SUM(K302+L302=0),NA(),0.25))</f>
        <v>#REF!</v>
      </c>
      <c r="D302" s="321" t="e">
        <f aca="false">IF('graph (3)'!$E$2=0,20,IF(AND(B302&lt;'graph (3)'!$E$10+'graph (3)'!$E$32,B302&gt;'graph (3)'!$E$10-'graph (3)'!$E$32),0.25,NA()))</f>
        <v>#REF!</v>
      </c>
      <c r="K302" s="806" t="e">
        <f aca="false">IF('graph (3)'!$E$20=0,0,IF('graph (3)'!$E$2=0,20,IF(AND(B302&lt;'graph (3)'!$E$20+'graph (3)'!$E$32,B302&gt;'graph (3)'!$E$20-'graph (3)'!$E$32),0.25,0)))</f>
        <v>#REF!</v>
      </c>
      <c r="L302" s="806" t="e">
        <f aca="false">IF('graph (3)'!$E$22=0,0,IF('graph (3)'!$E$2=0,20,IF(AND(B302&gt;'graph (3)'!$E$22-'graph (3)'!$E$32,B302&lt;'graph (3)'!$E$22+'graph (3)'!$E$32),0.25,0)))</f>
        <v>#REF!</v>
      </c>
    </row>
    <row r="303" customFormat="false" ht="12.75" hidden="false" customHeight="false" outlineLevel="0" collapsed="false">
      <c r="B303" s="735" t="e">
        <f aca="false">IF('graph (3)'!$E$2=0,"",B302+'graph (3)'!$E$32)</f>
        <v>#REF!</v>
      </c>
      <c r="C303" s="805" t="e">
        <f aca="false">IF('graph (3)'!$E$2=0,20,IF(SUM(K303+L303=0),NA(),0.25))</f>
        <v>#REF!</v>
      </c>
      <c r="D303" s="321" t="e">
        <f aca="false">IF('graph (3)'!$E$2=0,20,IF(AND(B303&lt;'graph (3)'!$E$10+'graph (3)'!$E$32,B303&gt;'graph (3)'!$E$10-'graph (3)'!$E$32),0.25,NA()))</f>
        <v>#REF!</v>
      </c>
      <c r="K303" s="806" t="e">
        <f aca="false">IF('graph (3)'!$E$20=0,0,IF('graph (3)'!$E$2=0,20,IF(AND(B303&lt;'graph (3)'!$E$20+'graph (3)'!$E$32,B303&gt;'graph (3)'!$E$20-'graph (3)'!$E$32),0.25,0)))</f>
        <v>#REF!</v>
      </c>
      <c r="L303" s="806" t="e">
        <f aca="false">IF('graph (3)'!$E$22=0,0,IF('graph (3)'!$E$2=0,20,IF(AND(B303&gt;'graph (3)'!$E$22-'graph (3)'!$E$32,B303&lt;'graph (3)'!$E$22+'graph (3)'!$E$32),0.25,0)))</f>
        <v>#REF!</v>
      </c>
    </row>
    <row r="304" customFormat="false" ht="12.75" hidden="false" customHeight="false" outlineLevel="0" collapsed="false">
      <c r="B304" s="735" t="e">
        <f aca="false">IF('graph (3)'!$E$2=0,"",B303+'graph (3)'!$E$32)</f>
        <v>#REF!</v>
      </c>
      <c r="C304" s="805" t="e">
        <f aca="false">IF('graph (3)'!$E$2=0,20,IF(SUM(K304+L304=0),NA(),0.25))</f>
        <v>#REF!</v>
      </c>
      <c r="D304" s="321" t="e">
        <f aca="false">IF('graph (3)'!$E$2=0,20,IF(AND(B304&lt;'graph (3)'!$E$10+'graph (3)'!$E$32,B304&gt;'graph (3)'!$E$10-'graph (3)'!$E$32),0.25,NA()))</f>
        <v>#REF!</v>
      </c>
      <c r="K304" s="806" t="e">
        <f aca="false">IF('graph (3)'!$E$20=0,0,IF('graph (3)'!$E$2=0,20,IF(AND(B304&lt;'graph (3)'!$E$20+'graph (3)'!$E$32,B304&gt;'graph (3)'!$E$20-'graph (3)'!$E$32),0.25,0)))</f>
        <v>#REF!</v>
      </c>
      <c r="L304" s="806" t="e">
        <f aca="false">IF('graph (3)'!$E$22=0,0,IF('graph (3)'!$E$2=0,20,IF(AND(B304&gt;'graph (3)'!$E$22-'graph (3)'!$E$32,B304&lt;'graph (3)'!$E$22+'graph (3)'!$E$32),0.25,0)))</f>
        <v>#REF!</v>
      </c>
    </row>
    <row r="305" customFormat="false" ht="12.75" hidden="false" customHeight="false" outlineLevel="0" collapsed="false">
      <c r="B305" s="735" t="e">
        <f aca="false">IF('graph (3)'!$E$2=0,"",B304+'graph (3)'!$E$32)</f>
        <v>#REF!</v>
      </c>
      <c r="C305" s="805" t="e">
        <f aca="false">IF('graph (3)'!$E$2=0,20,IF(SUM(K305+L305=0),NA(),0.25))</f>
        <v>#REF!</v>
      </c>
      <c r="D305" s="321" t="e">
        <f aca="false">IF('graph (3)'!$E$2=0,20,IF(AND(B305&lt;'graph (3)'!$E$10+'graph (3)'!$E$32,B305&gt;'graph (3)'!$E$10-'graph (3)'!$E$32),0.25,NA()))</f>
        <v>#REF!</v>
      </c>
      <c r="K305" s="806" t="e">
        <f aca="false">IF('graph (3)'!$E$20=0,0,IF('graph (3)'!$E$2=0,20,IF(AND(B305&lt;'graph (3)'!$E$20+'graph (3)'!$E$32,B305&gt;'graph (3)'!$E$20-'graph (3)'!$E$32),0.25,0)))</f>
        <v>#REF!</v>
      </c>
      <c r="L305" s="806" t="e">
        <f aca="false">IF('graph (3)'!$E$22=0,0,IF('graph (3)'!$E$2=0,20,IF(AND(B305&gt;'graph (3)'!$E$22-'graph (3)'!$E$32,B305&lt;'graph (3)'!$E$22+'graph (3)'!$E$32),0.25,0)))</f>
        <v>#REF!</v>
      </c>
    </row>
    <row r="306" customFormat="false" ht="12.75" hidden="false" customHeight="false" outlineLevel="0" collapsed="false">
      <c r="B306" s="735" t="e">
        <f aca="false">IF('graph (3)'!$E$2=0,"",B305+'graph (3)'!$E$32)</f>
        <v>#REF!</v>
      </c>
      <c r="C306" s="805" t="e">
        <f aca="false">IF('graph (3)'!$E$2=0,20,IF(SUM(K306+L306=0),NA(),0.25))</f>
        <v>#REF!</v>
      </c>
      <c r="D306" s="321" t="e">
        <f aca="false">IF('graph (3)'!$E$2=0,20,IF(AND(B306&lt;'graph (3)'!$E$10+'graph (3)'!$E$32,B306&gt;'graph (3)'!$E$10-'graph (3)'!$E$32),0.25,NA()))</f>
        <v>#REF!</v>
      </c>
      <c r="K306" s="806" t="e">
        <f aca="false">IF('graph (3)'!$E$20=0,0,IF('graph (3)'!$E$2=0,20,IF(AND(B306&lt;'graph (3)'!$E$20+'graph (3)'!$E$32,B306&gt;'graph (3)'!$E$20-'graph (3)'!$E$32),0.25,0)))</f>
        <v>#REF!</v>
      </c>
      <c r="L306" s="806" t="e">
        <f aca="false">IF('graph (3)'!$E$22=0,0,IF('graph (3)'!$E$2=0,20,IF(AND(B306&gt;'graph (3)'!$E$22-'graph (3)'!$E$32,B306&lt;'graph (3)'!$E$22+'graph (3)'!$E$32),0.25,0)))</f>
        <v>#REF!</v>
      </c>
    </row>
    <row r="307" customFormat="false" ht="12.75" hidden="false" customHeight="false" outlineLevel="0" collapsed="false">
      <c r="B307" s="735" t="e">
        <f aca="false">IF('graph (3)'!$E$2=0,"",B306+'graph (3)'!$E$32)</f>
        <v>#REF!</v>
      </c>
      <c r="C307" s="805" t="e">
        <f aca="false">IF('graph (3)'!$E$2=0,20,IF(SUM(K307+L307=0),NA(),0.25))</f>
        <v>#REF!</v>
      </c>
      <c r="D307" s="321" t="e">
        <f aca="false">IF('graph (3)'!$E$2=0,20,IF(AND(B307&lt;'graph (3)'!$E$10+'graph (3)'!$E$32,B307&gt;'graph (3)'!$E$10-'graph (3)'!$E$32),0.25,NA()))</f>
        <v>#REF!</v>
      </c>
      <c r="K307" s="806" t="e">
        <f aca="false">IF('graph (3)'!$E$20=0,0,IF('graph (3)'!$E$2=0,20,IF(AND(B307&lt;'graph (3)'!$E$20+'graph (3)'!$E$32,B307&gt;'graph (3)'!$E$20-'graph (3)'!$E$32),0.25,0)))</f>
        <v>#REF!</v>
      </c>
      <c r="L307" s="806" t="e">
        <f aca="false">IF('graph (3)'!$E$22=0,0,IF('graph (3)'!$E$2=0,20,IF(AND(B307&gt;'graph (3)'!$E$22-'graph (3)'!$E$32,B307&lt;'graph (3)'!$E$22+'graph (3)'!$E$32),0.25,0)))</f>
        <v>#REF!</v>
      </c>
    </row>
    <row r="308" customFormat="false" ht="12.75" hidden="false" customHeight="false" outlineLevel="0" collapsed="false">
      <c r="B308" s="735" t="e">
        <f aca="false">IF('graph (3)'!$E$2=0,"",B307+'graph (3)'!$E$32)</f>
        <v>#REF!</v>
      </c>
      <c r="C308" s="805" t="e">
        <f aca="false">IF('graph (3)'!$E$2=0,20,IF(SUM(K308+L308=0),NA(),0.25))</f>
        <v>#REF!</v>
      </c>
      <c r="D308" s="321" t="e">
        <f aca="false">IF('graph (3)'!$E$2=0,20,IF(AND(B308&lt;'graph (3)'!$E$10+'graph (3)'!$E$32,B308&gt;'graph (3)'!$E$10-'graph (3)'!$E$32),0.25,NA()))</f>
        <v>#REF!</v>
      </c>
      <c r="K308" s="806" t="e">
        <f aca="false">IF('graph (3)'!$E$20=0,0,IF('graph (3)'!$E$2=0,20,IF(AND(B308&lt;'graph (3)'!$E$20+'graph (3)'!$E$32,B308&gt;'graph (3)'!$E$20-'graph (3)'!$E$32),0.25,0)))</f>
        <v>#REF!</v>
      </c>
      <c r="L308" s="806" t="e">
        <f aca="false">IF('graph (3)'!$E$22=0,0,IF('graph (3)'!$E$2=0,20,IF(AND(B308&gt;'graph (3)'!$E$22-'graph (3)'!$E$32,B308&lt;'graph (3)'!$E$22+'graph (3)'!$E$32),0.25,0)))</f>
        <v>#REF!</v>
      </c>
    </row>
    <row r="309" customFormat="false" ht="12.75" hidden="false" customHeight="false" outlineLevel="0" collapsed="false">
      <c r="B309" s="735" t="e">
        <f aca="false">IF('graph (3)'!$E$2=0,"",B308+'graph (3)'!$E$32)</f>
        <v>#REF!</v>
      </c>
      <c r="C309" s="805" t="e">
        <f aca="false">IF('graph (3)'!$E$2=0,20,IF(SUM(K309+L309=0),NA(),0.25))</f>
        <v>#REF!</v>
      </c>
      <c r="D309" s="321" t="e">
        <f aca="false">IF('graph (3)'!$E$2=0,20,IF(AND(B309&lt;'graph (3)'!$E$10+'graph (3)'!$E$32,B309&gt;'graph (3)'!$E$10-'graph (3)'!$E$32),0.25,NA()))</f>
        <v>#REF!</v>
      </c>
      <c r="K309" s="806" t="e">
        <f aca="false">IF('graph (3)'!$E$20=0,0,IF('graph (3)'!$E$2=0,20,IF(AND(B309&lt;'graph (3)'!$E$20+'graph (3)'!$E$32,B309&gt;'graph (3)'!$E$20-'graph (3)'!$E$32),0.25,0)))</f>
        <v>#REF!</v>
      </c>
      <c r="L309" s="806" t="e">
        <f aca="false">IF('graph (3)'!$E$22=0,0,IF('graph (3)'!$E$2=0,20,IF(AND(B309&gt;'graph (3)'!$E$22-'graph (3)'!$E$32,B309&lt;'graph (3)'!$E$22+'graph (3)'!$E$32),0.25,0)))</f>
        <v>#REF!</v>
      </c>
    </row>
    <row r="310" customFormat="false" ht="12.75" hidden="false" customHeight="false" outlineLevel="0" collapsed="false">
      <c r="B310" s="735" t="e">
        <f aca="false">IF('graph (3)'!$E$2=0,"",B309+'graph (3)'!$E$32)</f>
        <v>#REF!</v>
      </c>
      <c r="C310" s="805" t="e">
        <f aca="false">IF('graph (3)'!$E$2=0,20,IF(SUM(K310+L310=0),NA(),0.25))</f>
        <v>#REF!</v>
      </c>
      <c r="D310" s="321" t="e">
        <f aca="false">IF('graph (3)'!$E$2=0,20,IF(AND(B310&lt;'graph (3)'!$E$10+'graph (3)'!$E$32,B310&gt;'graph (3)'!$E$10-'graph (3)'!$E$32),0.25,NA()))</f>
        <v>#REF!</v>
      </c>
      <c r="K310" s="806" t="e">
        <f aca="false">IF('graph (3)'!$E$20=0,0,IF('graph (3)'!$E$2=0,20,IF(AND(B310&lt;'graph (3)'!$E$20+'graph (3)'!$E$32,B310&gt;'graph (3)'!$E$20-'graph (3)'!$E$32),0.25,0)))</f>
        <v>#REF!</v>
      </c>
      <c r="L310" s="806" t="e">
        <f aca="false">IF('graph (3)'!$E$22=0,0,IF('graph (3)'!$E$2=0,20,IF(AND(B310&gt;'graph (3)'!$E$22-'graph (3)'!$E$32,B310&lt;'graph (3)'!$E$22+'graph (3)'!$E$32),0.25,0)))</f>
        <v>#REF!</v>
      </c>
    </row>
    <row r="311" customFormat="false" ht="12.75" hidden="false" customHeight="false" outlineLevel="0" collapsed="false">
      <c r="B311" s="735" t="e">
        <f aca="false">IF('graph (3)'!$E$2=0,"",B310+'graph (3)'!$E$32)</f>
        <v>#REF!</v>
      </c>
      <c r="C311" s="805" t="e">
        <f aca="false">IF('graph (3)'!$E$2=0,20,IF(SUM(K311+L311=0),NA(),0.25))</f>
        <v>#REF!</v>
      </c>
      <c r="D311" s="321" t="e">
        <f aca="false">IF('graph (3)'!$E$2=0,20,IF(AND(B311&lt;'graph (3)'!$E$10+'graph (3)'!$E$32,B311&gt;'graph (3)'!$E$10-'graph (3)'!$E$32),0.25,NA()))</f>
        <v>#REF!</v>
      </c>
      <c r="K311" s="806" t="e">
        <f aca="false">IF('graph (3)'!$E$20=0,0,IF('graph (3)'!$E$2=0,20,IF(AND(B311&lt;'graph (3)'!$E$20+'graph (3)'!$E$32,B311&gt;'graph (3)'!$E$20-'graph (3)'!$E$32),0.25,0)))</f>
        <v>#REF!</v>
      </c>
      <c r="L311" s="806" t="e">
        <f aca="false">IF('graph (3)'!$E$22=0,0,IF('graph (3)'!$E$2=0,20,IF(AND(B311&gt;'graph (3)'!$E$22-'graph (3)'!$E$32,B311&lt;'graph (3)'!$E$22+'graph (3)'!$E$32),0.25,0)))</f>
        <v>#REF!</v>
      </c>
    </row>
    <row r="312" customFormat="false" ht="12.75" hidden="false" customHeight="false" outlineLevel="0" collapsed="false">
      <c r="B312" s="735" t="e">
        <f aca="false">IF('graph (3)'!$E$2=0,"",B311+'graph (3)'!$E$32)</f>
        <v>#REF!</v>
      </c>
      <c r="C312" s="805" t="e">
        <f aca="false">IF('graph (3)'!$E$2=0,20,IF(SUM(K312+L312=0),NA(),0.25))</f>
        <v>#REF!</v>
      </c>
      <c r="D312" s="321" t="e">
        <f aca="false">IF('graph (3)'!$E$2=0,20,IF(AND(B312&lt;'graph (3)'!$E$10+'graph (3)'!$E$32,B312&gt;'graph (3)'!$E$10-'graph (3)'!$E$32),0.25,NA()))</f>
        <v>#REF!</v>
      </c>
      <c r="K312" s="806" t="e">
        <f aca="false">IF('graph (3)'!$E$20=0,0,IF('graph (3)'!$E$2=0,20,IF(AND(B312&lt;'graph (3)'!$E$20+'graph (3)'!$E$32,B312&gt;'graph (3)'!$E$20-'graph (3)'!$E$32),0.25,0)))</f>
        <v>#REF!</v>
      </c>
      <c r="L312" s="806" t="e">
        <f aca="false">IF('graph (3)'!$E$22=0,0,IF('graph (3)'!$E$2=0,20,IF(AND(B312&gt;'graph (3)'!$E$22-'graph (3)'!$E$32,B312&lt;'graph (3)'!$E$22+'graph (3)'!$E$32),0.25,0)))</f>
        <v>#REF!</v>
      </c>
    </row>
    <row r="313" customFormat="false" ht="12.75" hidden="false" customHeight="false" outlineLevel="0" collapsed="false">
      <c r="B313" s="735" t="e">
        <f aca="false">IF('graph (3)'!$E$2=0,"",B312+'graph (3)'!$E$32)</f>
        <v>#REF!</v>
      </c>
      <c r="C313" s="805" t="e">
        <f aca="false">IF('graph (3)'!$E$2=0,20,IF(SUM(K313+L313=0),NA(),0.25))</f>
        <v>#REF!</v>
      </c>
      <c r="D313" s="321" t="e">
        <f aca="false">IF('graph (3)'!$E$2=0,20,IF(AND(B313&lt;'graph (3)'!$E$10+'graph (3)'!$E$32,B313&gt;'graph (3)'!$E$10-'graph (3)'!$E$32),0.25,NA()))</f>
        <v>#REF!</v>
      </c>
      <c r="K313" s="806" t="e">
        <f aca="false">IF('graph (3)'!$E$20=0,0,IF('graph (3)'!$E$2=0,20,IF(AND(B313&lt;'graph (3)'!$E$20+'graph (3)'!$E$32,B313&gt;'graph (3)'!$E$20-'graph (3)'!$E$32),0.25,0)))</f>
        <v>#REF!</v>
      </c>
      <c r="L313" s="806" t="e">
        <f aca="false">IF('graph (3)'!$E$22=0,0,IF('graph (3)'!$E$2=0,20,IF(AND(B313&gt;'graph (3)'!$E$22-'graph (3)'!$E$32,B313&lt;'graph (3)'!$E$22+'graph (3)'!$E$32),0.25,0)))</f>
        <v>#REF!</v>
      </c>
    </row>
    <row r="314" customFormat="false" ht="12.75" hidden="false" customHeight="false" outlineLevel="0" collapsed="false">
      <c r="B314" s="735" t="e">
        <f aca="false">IF('graph (3)'!$E$2=0,"",B313+'graph (3)'!$E$32)</f>
        <v>#REF!</v>
      </c>
      <c r="C314" s="805" t="e">
        <f aca="false">IF('graph (3)'!$E$2=0,20,IF(SUM(K314+L314=0),NA(),0.25))</f>
        <v>#REF!</v>
      </c>
      <c r="D314" s="321" t="e">
        <f aca="false">IF('graph (3)'!$E$2=0,20,IF(AND(B314&lt;'graph (3)'!$E$10+'graph (3)'!$E$32,B314&gt;'graph (3)'!$E$10-'graph (3)'!$E$32),0.25,NA()))</f>
        <v>#REF!</v>
      </c>
      <c r="K314" s="806" t="e">
        <f aca="false">IF('graph (3)'!$E$20=0,0,IF('graph (3)'!$E$2=0,20,IF(AND(B314&lt;'graph (3)'!$E$20+'graph (3)'!$E$32,B314&gt;'graph (3)'!$E$20-'graph (3)'!$E$32),0.25,0)))</f>
        <v>#REF!</v>
      </c>
      <c r="L314" s="806" t="e">
        <f aca="false">IF('graph (3)'!$E$22=0,0,IF('graph (3)'!$E$2=0,20,IF(AND(B314&gt;'graph (3)'!$E$22-'graph (3)'!$E$32,B314&lt;'graph (3)'!$E$22+'graph (3)'!$E$32),0.25,0)))</f>
        <v>#REF!</v>
      </c>
    </row>
    <row r="315" customFormat="false" ht="12.75" hidden="false" customHeight="false" outlineLevel="0" collapsed="false">
      <c r="B315" s="735" t="e">
        <f aca="false">IF('graph (3)'!$E$2=0,"",B314+'graph (3)'!$E$32)</f>
        <v>#REF!</v>
      </c>
      <c r="C315" s="805" t="e">
        <f aca="false">IF('graph (3)'!$E$2=0,20,IF(SUM(K315+L315=0),NA(),0.25))</f>
        <v>#REF!</v>
      </c>
      <c r="D315" s="321" t="e">
        <f aca="false">IF('graph (3)'!$E$2=0,20,IF(AND(B315&lt;'graph (3)'!$E$10+'graph (3)'!$E$32,B315&gt;'graph (3)'!$E$10-'graph (3)'!$E$32),0.25,NA()))</f>
        <v>#REF!</v>
      </c>
      <c r="K315" s="806" t="e">
        <f aca="false">IF('graph (3)'!$E$20=0,0,IF('graph (3)'!$E$2=0,20,IF(AND(B315&lt;'graph (3)'!$E$20+'graph (3)'!$E$32,B315&gt;'graph (3)'!$E$20-'graph (3)'!$E$32),0.25,0)))</f>
        <v>#REF!</v>
      </c>
      <c r="L315" s="806" t="e">
        <f aca="false">IF('graph (3)'!$E$22=0,0,IF('graph (3)'!$E$2=0,20,IF(AND(B315&gt;'graph (3)'!$E$22-'graph (3)'!$E$32,B315&lt;'graph (3)'!$E$22+'graph (3)'!$E$32),0.25,0)))</f>
        <v>#REF!</v>
      </c>
    </row>
    <row r="316" customFormat="false" ht="12.75" hidden="false" customHeight="false" outlineLevel="0" collapsed="false">
      <c r="B316" s="735" t="e">
        <f aca="false">IF('graph (3)'!$E$2=0,"",B315+'graph (3)'!$E$32)</f>
        <v>#REF!</v>
      </c>
      <c r="C316" s="805" t="e">
        <f aca="false">IF('graph (3)'!$E$2=0,20,IF(SUM(K316+L316=0),NA(),0.25))</f>
        <v>#REF!</v>
      </c>
      <c r="D316" s="321" t="e">
        <f aca="false">IF('graph (3)'!$E$2=0,20,IF(AND(B316&lt;'graph (3)'!$E$10+'graph (3)'!$E$32,B316&gt;'graph (3)'!$E$10-'graph (3)'!$E$32),0.25,NA()))</f>
        <v>#REF!</v>
      </c>
      <c r="K316" s="806" t="e">
        <f aca="false">IF('graph (3)'!$E$20=0,0,IF('graph (3)'!$E$2=0,20,IF(AND(B316&lt;'graph (3)'!$E$20+'graph (3)'!$E$32,B316&gt;'graph (3)'!$E$20-'graph (3)'!$E$32),0.25,0)))</f>
        <v>#REF!</v>
      </c>
      <c r="L316" s="806" t="e">
        <f aca="false">IF('graph (3)'!$E$22=0,0,IF('graph (3)'!$E$2=0,20,IF(AND(B316&gt;'graph (3)'!$E$22-'graph (3)'!$E$32,B316&lt;'graph (3)'!$E$22+'graph (3)'!$E$32),0.25,0)))</f>
        <v>#REF!</v>
      </c>
    </row>
    <row r="317" customFormat="false" ht="12.75" hidden="false" customHeight="false" outlineLevel="0" collapsed="false">
      <c r="B317" s="735" t="e">
        <f aca="false">IF('graph (3)'!$E$2=0,"",B316+'graph (3)'!$E$32)</f>
        <v>#REF!</v>
      </c>
      <c r="C317" s="805" t="e">
        <f aca="false">IF('graph (3)'!$E$2=0,20,IF(SUM(K317+L317=0),NA(),0.25))</f>
        <v>#REF!</v>
      </c>
      <c r="D317" s="321" t="e">
        <f aca="false">IF('graph (3)'!$E$2=0,20,IF(AND(B317&lt;'graph (3)'!$E$10+'graph (3)'!$E$32,B317&gt;'graph (3)'!$E$10-'graph (3)'!$E$32),0.25,NA()))</f>
        <v>#REF!</v>
      </c>
      <c r="K317" s="806" t="e">
        <f aca="false">IF('graph (3)'!$E$20=0,0,IF('graph (3)'!$E$2=0,20,IF(AND(B317&lt;'graph (3)'!$E$20+'graph (3)'!$E$32,B317&gt;'graph (3)'!$E$20-'graph (3)'!$E$32),0.25,0)))</f>
        <v>#REF!</v>
      </c>
      <c r="L317" s="806" t="e">
        <f aca="false">IF('graph (3)'!$E$22=0,0,IF('graph (3)'!$E$2=0,20,IF(AND(B317&gt;'graph (3)'!$E$22-'graph (3)'!$E$32,B317&lt;'graph (3)'!$E$22+'graph (3)'!$E$32),0.25,0)))</f>
        <v>#REF!</v>
      </c>
    </row>
    <row r="318" customFormat="false" ht="12.75" hidden="false" customHeight="false" outlineLevel="0" collapsed="false">
      <c r="B318" s="735" t="e">
        <f aca="false">IF('graph (3)'!$E$2=0,"",B317+'graph (3)'!$E$32)</f>
        <v>#REF!</v>
      </c>
      <c r="C318" s="805" t="e">
        <f aca="false">IF('graph (3)'!$E$2=0,20,IF(SUM(K318+L318=0),NA(),0.25))</f>
        <v>#REF!</v>
      </c>
      <c r="D318" s="321" t="e">
        <f aca="false">IF('graph (3)'!$E$2=0,20,IF(AND(B318&lt;'graph (3)'!$E$10+'graph (3)'!$E$32,B318&gt;'graph (3)'!$E$10-'graph (3)'!$E$32),0.25,NA()))</f>
        <v>#REF!</v>
      </c>
      <c r="K318" s="806" t="e">
        <f aca="false">IF('graph (3)'!$E$20=0,0,IF('graph (3)'!$E$2=0,20,IF(AND(B318&lt;'graph (3)'!$E$20+'graph (3)'!$E$32,B318&gt;'graph (3)'!$E$20-'graph (3)'!$E$32),0.25,0)))</f>
        <v>#REF!</v>
      </c>
      <c r="L318" s="806" t="e">
        <f aca="false">IF('graph (3)'!$E$22=0,0,IF('graph (3)'!$E$2=0,20,IF(AND(B318&gt;'graph (3)'!$E$22-'graph (3)'!$E$32,B318&lt;'graph (3)'!$E$22+'graph (3)'!$E$32),0.25,0)))</f>
        <v>#REF!</v>
      </c>
    </row>
    <row r="319" customFormat="false" ht="12.75" hidden="false" customHeight="false" outlineLevel="0" collapsed="false">
      <c r="B319" s="735" t="e">
        <f aca="false">IF('graph (3)'!$E$2=0,"",B318+'graph (3)'!$E$32)</f>
        <v>#REF!</v>
      </c>
      <c r="C319" s="805" t="e">
        <f aca="false">IF('graph (3)'!$E$2=0,20,IF(SUM(K319+L319=0),NA(),0.25))</f>
        <v>#REF!</v>
      </c>
      <c r="D319" s="321" t="e">
        <f aca="false">IF('graph (3)'!$E$2=0,20,IF(AND(B319&lt;'graph (3)'!$E$10+'graph (3)'!$E$32,B319&gt;'graph (3)'!$E$10-'graph (3)'!$E$32),0.25,NA()))</f>
        <v>#REF!</v>
      </c>
      <c r="K319" s="806" t="e">
        <f aca="false">IF('graph (3)'!$E$20=0,0,IF('graph (3)'!$E$2=0,20,IF(AND(B319&lt;'graph (3)'!$E$20+'graph (3)'!$E$32,B319&gt;'graph (3)'!$E$20-'graph (3)'!$E$32),0.25,0)))</f>
        <v>#REF!</v>
      </c>
      <c r="L319" s="806" t="e">
        <f aca="false">IF('graph (3)'!$E$22=0,0,IF('graph (3)'!$E$2=0,20,IF(AND(B319&gt;'graph (3)'!$E$22-'graph (3)'!$E$32,B319&lt;'graph (3)'!$E$22+'graph (3)'!$E$32),0.25,0)))</f>
        <v>#REF!</v>
      </c>
    </row>
    <row r="320" customFormat="false" ht="12.75" hidden="false" customHeight="false" outlineLevel="0" collapsed="false">
      <c r="B320" s="735" t="e">
        <f aca="false">IF('graph (3)'!$E$2=0,"",B319+'graph (3)'!$E$32)</f>
        <v>#REF!</v>
      </c>
      <c r="C320" s="805" t="e">
        <f aca="false">IF('graph (3)'!$E$2=0,20,IF(SUM(K320+L320=0),NA(),0.25))</f>
        <v>#REF!</v>
      </c>
      <c r="D320" s="321" t="e">
        <f aca="false">IF('graph (3)'!$E$2=0,20,IF(AND(B320&lt;'graph (3)'!$E$10+'graph (3)'!$E$32,B320&gt;'graph (3)'!$E$10-'graph (3)'!$E$32),0.25,NA()))</f>
        <v>#REF!</v>
      </c>
      <c r="K320" s="806" t="e">
        <f aca="false">IF('graph (3)'!$E$20=0,0,IF('graph (3)'!$E$2=0,20,IF(AND(B320&lt;'graph (3)'!$E$20+'graph (3)'!$E$32,B320&gt;'graph (3)'!$E$20-'graph (3)'!$E$32),0.25,0)))</f>
        <v>#REF!</v>
      </c>
      <c r="L320" s="806" t="e">
        <f aca="false">IF('graph (3)'!$E$22=0,0,IF('graph (3)'!$E$2=0,20,IF(AND(B320&gt;'graph (3)'!$E$22-'graph (3)'!$E$32,B320&lt;'graph (3)'!$E$22+'graph (3)'!$E$32),0.25,0)))</f>
        <v>#REF!</v>
      </c>
    </row>
    <row r="321" customFormat="false" ht="12.75" hidden="false" customHeight="false" outlineLevel="0" collapsed="false">
      <c r="B321" s="735" t="e">
        <f aca="false">IF('graph (3)'!$E$2=0,"",B320+'graph (3)'!$E$32)</f>
        <v>#REF!</v>
      </c>
      <c r="C321" s="805" t="e">
        <f aca="false">IF('graph (3)'!$E$2=0,20,IF(SUM(K321+L321=0),NA(),0.25))</f>
        <v>#REF!</v>
      </c>
      <c r="D321" s="321" t="e">
        <f aca="false">IF('graph (3)'!$E$2=0,20,IF(AND(B321&lt;'graph (3)'!$E$10+'graph (3)'!$E$32,B321&gt;'graph (3)'!$E$10-'graph (3)'!$E$32),0.25,NA()))</f>
        <v>#REF!</v>
      </c>
      <c r="K321" s="806" t="e">
        <f aca="false">IF('graph (3)'!$E$20=0,0,IF('graph (3)'!$E$2=0,20,IF(AND(B321&lt;'graph (3)'!$E$20+'graph (3)'!$E$32,B321&gt;'graph (3)'!$E$20-'graph (3)'!$E$32),0.25,0)))</f>
        <v>#REF!</v>
      </c>
      <c r="L321" s="806" t="e">
        <f aca="false">IF('graph (3)'!$E$22=0,0,IF('graph (3)'!$E$2=0,20,IF(AND(B321&gt;'graph (3)'!$E$22-'graph (3)'!$E$32,B321&lt;'graph (3)'!$E$22+'graph (3)'!$E$32),0.25,0)))</f>
        <v>#REF!</v>
      </c>
    </row>
    <row r="322" customFormat="false" ht="12.75" hidden="false" customHeight="false" outlineLevel="0" collapsed="false">
      <c r="B322" s="735" t="e">
        <f aca="false">IF('graph (3)'!$E$2=0,"",B321+'graph (3)'!$E$32)</f>
        <v>#REF!</v>
      </c>
      <c r="C322" s="805" t="e">
        <f aca="false">IF('graph (3)'!$E$2=0,20,IF(SUM(K322+L322=0),NA(),0.25))</f>
        <v>#REF!</v>
      </c>
      <c r="D322" s="321" t="e">
        <f aca="false">IF('graph (3)'!$E$2=0,20,IF(AND(B322&lt;'graph (3)'!$E$10+'graph (3)'!$E$32,B322&gt;'graph (3)'!$E$10-'graph (3)'!$E$32),0.25,NA()))</f>
        <v>#REF!</v>
      </c>
      <c r="K322" s="806" t="e">
        <f aca="false">IF('graph (3)'!$E$20=0,0,IF('graph (3)'!$E$2=0,20,IF(AND(B322&lt;'graph (3)'!$E$20+'graph (3)'!$E$32,B322&gt;'graph (3)'!$E$20-'graph (3)'!$E$32),0.25,0)))</f>
        <v>#REF!</v>
      </c>
      <c r="L322" s="806" t="e">
        <f aca="false">IF('graph (3)'!$E$22=0,0,IF('graph (3)'!$E$2=0,20,IF(AND(B322&gt;'graph (3)'!$E$22-'graph (3)'!$E$32,B322&lt;'graph (3)'!$E$22+'graph (3)'!$E$32),0.25,0)))</f>
        <v>#REF!</v>
      </c>
    </row>
    <row r="323" customFormat="false" ht="12.75" hidden="false" customHeight="false" outlineLevel="0" collapsed="false">
      <c r="B323" s="735" t="e">
        <f aca="false">IF('graph (3)'!$E$2=0,"",B322+'graph (3)'!$E$32)</f>
        <v>#REF!</v>
      </c>
      <c r="C323" s="805" t="e">
        <f aca="false">IF('graph (3)'!$E$2=0,20,IF(SUM(K323+L323=0),NA(),0.25))</f>
        <v>#REF!</v>
      </c>
      <c r="D323" s="321" t="e">
        <f aca="false">IF('graph (3)'!$E$2=0,20,IF(AND(B323&lt;'graph (3)'!$E$10+'graph (3)'!$E$32,B323&gt;'graph (3)'!$E$10-'graph (3)'!$E$32),0.25,NA()))</f>
        <v>#REF!</v>
      </c>
      <c r="K323" s="806" t="e">
        <f aca="false">IF('graph (3)'!$E$20=0,0,IF('graph (3)'!$E$2=0,20,IF(AND(B323&lt;'graph (3)'!$E$20+'graph (3)'!$E$32,B323&gt;'graph (3)'!$E$20-'graph (3)'!$E$32),0.25,0)))</f>
        <v>#REF!</v>
      </c>
      <c r="L323" s="806" t="e">
        <f aca="false">IF('graph (3)'!$E$22=0,0,IF('graph (3)'!$E$2=0,20,IF(AND(B323&gt;'graph (3)'!$E$22-'graph (3)'!$E$32,B323&lt;'graph (3)'!$E$22+'graph (3)'!$E$32),0.25,0)))</f>
        <v>#REF!</v>
      </c>
    </row>
    <row r="324" customFormat="false" ht="12.75" hidden="false" customHeight="false" outlineLevel="0" collapsed="false">
      <c r="B324" s="735" t="e">
        <f aca="false">IF('graph (3)'!$E$2=0,"",B323+'graph (3)'!$E$32)</f>
        <v>#REF!</v>
      </c>
      <c r="C324" s="805" t="e">
        <f aca="false">IF('graph (3)'!$E$2=0,20,IF(SUM(K324+L324=0),NA(),0.25))</f>
        <v>#REF!</v>
      </c>
      <c r="D324" s="321" t="e">
        <f aca="false">IF('graph (3)'!$E$2=0,20,IF(AND(B324&lt;'graph (3)'!$E$10+'graph (3)'!$E$32,B324&gt;'graph (3)'!$E$10-'graph (3)'!$E$32),0.25,NA()))</f>
        <v>#REF!</v>
      </c>
      <c r="K324" s="806" t="e">
        <f aca="false">IF('graph (3)'!$E$20=0,0,IF('graph (3)'!$E$2=0,20,IF(AND(B324&lt;'graph (3)'!$E$20+'graph (3)'!$E$32,B324&gt;'graph (3)'!$E$20-'graph (3)'!$E$32),0.25,0)))</f>
        <v>#REF!</v>
      </c>
      <c r="L324" s="806" t="e">
        <f aca="false">IF('graph (3)'!$E$22=0,0,IF('graph (3)'!$E$2=0,20,IF(AND(B324&gt;'graph (3)'!$E$22-'graph (3)'!$E$32,B324&lt;'graph (3)'!$E$22+'graph (3)'!$E$32),0.25,0)))</f>
        <v>#REF!</v>
      </c>
    </row>
    <row r="325" customFormat="false" ht="12.75" hidden="false" customHeight="false" outlineLevel="0" collapsed="false">
      <c r="B325" s="735" t="e">
        <f aca="false">IF('graph (3)'!$E$2=0,"",B324+'graph (3)'!$E$32)</f>
        <v>#REF!</v>
      </c>
      <c r="C325" s="805" t="e">
        <f aca="false">IF('graph (3)'!$E$2=0,20,IF(SUM(K325+L325=0),NA(),0.25))</f>
        <v>#REF!</v>
      </c>
      <c r="D325" s="321" t="e">
        <f aca="false">IF('graph (3)'!$E$2=0,20,IF(AND(B325&lt;'graph (3)'!$E$10+'graph (3)'!$E$32,B325&gt;'graph (3)'!$E$10-'graph (3)'!$E$32),0.25,NA()))</f>
        <v>#REF!</v>
      </c>
      <c r="K325" s="806" t="e">
        <f aca="false">IF('graph (3)'!$E$20=0,0,IF('graph (3)'!$E$2=0,20,IF(AND(B325&lt;'graph (3)'!$E$20+'graph (3)'!$E$32,B325&gt;'graph (3)'!$E$20-'graph (3)'!$E$32),0.25,0)))</f>
        <v>#REF!</v>
      </c>
      <c r="L325" s="806" t="e">
        <f aca="false">IF('graph (3)'!$E$22=0,0,IF('graph (3)'!$E$2=0,20,IF(AND(B325&gt;'graph (3)'!$E$22-'graph (3)'!$E$32,B325&lt;'graph (3)'!$E$22+'graph (3)'!$E$32),0.25,0)))</f>
        <v>#REF!</v>
      </c>
    </row>
    <row r="326" customFormat="false" ht="12.75" hidden="false" customHeight="false" outlineLevel="0" collapsed="false">
      <c r="B326" s="735" t="e">
        <f aca="false">IF('graph (3)'!$E$2=0,"",B325+'graph (3)'!$E$32)</f>
        <v>#REF!</v>
      </c>
      <c r="C326" s="805" t="e">
        <f aca="false">IF('graph (3)'!$E$2=0,20,IF(SUM(K326+L326=0),NA(),0.25))</f>
        <v>#REF!</v>
      </c>
      <c r="D326" s="321" t="e">
        <f aca="false">IF('graph (3)'!$E$2=0,20,IF(AND(B326&lt;'graph (3)'!$E$10+'graph (3)'!$E$32,B326&gt;'graph (3)'!$E$10-'graph (3)'!$E$32),0.25,NA()))</f>
        <v>#REF!</v>
      </c>
      <c r="K326" s="806" t="e">
        <f aca="false">IF('graph (3)'!$E$20=0,0,IF('graph (3)'!$E$2=0,20,IF(AND(B326&lt;'graph (3)'!$E$20+'graph (3)'!$E$32,B326&gt;'graph (3)'!$E$20-'graph (3)'!$E$32),0.25,0)))</f>
        <v>#REF!</v>
      </c>
      <c r="L326" s="806" t="e">
        <f aca="false">IF('graph (3)'!$E$22=0,0,IF('graph (3)'!$E$2=0,20,IF(AND(B326&gt;'graph (3)'!$E$22-'graph (3)'!$E$32,B326&lt;'graph (3)'!$E$22+'graph (3)'!$E$32),0.25,0)))</f>
        <v>#REF!</v>
      </c>
    </row>
    <row r="327" customFormat="false" ht="12.75" hidden="false" customHeight="false" outlineLevel="0" collapsed="false">
      <c r="B327" s="735" t="e">
        <f aca="false">IF('graph (3)'!$E$2=0,"",B326+'graph (3)'!$E$32)</f>
        <v>#REF!</v>
      </c>
      <c r="C327" s="805" t="e">
        <f aca="false">IF('graph (3)'!$E$2=0,20,IF(SUM(K327+L327=0),NA(),0.25))</f>
        <v>#REF!</v>
      </c>
      <c r="D327" s="321" t="e">
        <f aca="false">IF('graph (3)'!$E$2=0,20,IF(AND(B327&lt;'graph (3)'!$E$10+'graph (3)'!$E$32,B327&gt;'graph (3)'!$E$10-'graph (3)'!$E$32),0.25,NA()))</f>
        <v>#REF!</v>
      </c>
      <c r="K327" s="806" t="e">
        <f aca="false">IF('graph (3)'!$E$20=0,0,IF('graph (3)'!$E$2=0,20,IF(AND(B327&lt;'graph (3)'!$E$20+'graph (3)'!$E$32,B327&gt;'graph (3)'!$E$20-'graph (3)'!$E$32),0.25,0)))</f>
        <v>#REF!</v>
      </c>
      <c r="L327" s="806" t="e">
        <f aca="false">IF('graph (3)'!$E$22=0,0,IF('graph (3)'!$E$2=0,20,IF(AND(B327&gt;'graph (3)'!$E$22-'graph (3)'!$E$32,B327&lt;'graph (3)'!$E$22+'graph (3)'!$E$32),0.25,0)))</f>
        <v>#REF!</v>
      </c>
    </row>
    <row r="328" customFormat="false" ht="12.75" hidden="false" customHeight="false" outlineLevel="0" collapsed="false">
      <c r="B328" s="735" t="e">
        <f aca="false">IF('graph (3)'!$E$2=0,"",B327+'graph (3)'!$E$32)</f>
        <v>#REF!</v>
      </c>
      <c r="C328" s="805" t="e">
        <f aca="false">IF('graph (3)'!$E$2=0,20,IF(SUM(K328+L328=0),NA(),0.25))</f>
        <v>#REF!</v>
      </c>
      <c r="D328" s="321" t="e">
        <f aca="false">IF('graph (3)'!$E$2=0,20,IF(AND(B328&lt;'graph (3)'!$E$10+'graph (3)'!$E$32,B328&gt;'graph (3)'!$E$10-'graph (3)'!$E$32),0.25,NA()))</f>
        <v>#REF!</v>
      </c>
      <c r="K328" s="806" t="e">
        <f aca="false">IF('graph (3)'!$E$20=0,0,IF('graph (3)'!$E$2=0,20,IF(AND(B328&lt;'graph (3)'!$E$20+'graph (3)'!$E$32,B328&gt;'graph (3)'!$E$20-'graph (3)'!$E$32),0.25,0)))</f>
        <v>#REF!</v>
      </c>
      <c r="L328" s="806" t="e">
        <f aca="false">IF('graph (3)'!$E$22=0,0,IF('graph (3)'!$E$2=0,20,IF(AND(B328&gt;'graph (3)'!$E$22-'graph (3)'!$E$32,B328&lt;'graph (3)'!$E$22+'graph (3)'!$E$32),0.25,0)))</f>
        <v>#REF!</v>
      </c>
    </row>
    <row r="329" customFormat="false" ht="12.75" hidden="false" customHeight="false" outlineLevel="0" collapsed="false">
      <c r="B329" s="735" t="e">
        <f aca="false">IF('graph (3)'!$E$2=0,"",B328+'graph (3)'!$E$32)</f>
        <v>#REF!</v>
      </c>
      <c r="C329" s="805" t="e">
        <f aca="false">IF('graph (3)'!$E$2=0,20,IF(SUM(K329+L329=0),NA(),0.25))</f>
        <v>#REF!</v>
      </c>
      <c r="D329" s="321" t="e">
        <f aca="false">IF('graph (3)'!$E$2=0,20,IF(AND(B329&lt;'graph (3)'!$E$10+'graph (3)'!$E$32,B329&gt;'graph (3)'!$E$10-'graph (3)'!$E$32),0.25,NA()))</f>
        <v>#REF!</v>
      </c>
      <c r="K329" s="806" t="e">
        <f aca="false">IF('graph (3)'!$E$20=0,0,IF('graph (3)'!$E$2=0,20,IF(AND(B329&lt;'graph (3)'!$E$20+'graph (3)'!$E$32,B329&gt;'graph (3)'!$E$20-'graph (3)'!$E$32),0.25,0)))</f>
        <v>#REF!</v>
      </c>
      <c r="L329" s="806" t="e">
        <f aca="false">IF('graph (3)'!$E$22=0,0,IF('graph (3)'!$E$2=0,20,IF(AND(B329&gt;'graph (3)'!$E$22-'graph (3)'!$E$32,B329&lt;'graph (3)'!$E$22+'graph (3)'!$E$32),0.25,0)))</f>
        <v>#REF!</v>
      </c>
    </row>
    <row r="330" customFormat="false" ht="12.75" hidden="false" customHeight="false" outlineLevel="0" collapsed="false">
      <c r="B330" s="735" t="e">
        <f aca="false">IF('graph (3)'!$E$2=0,"",B329+'graph (3)'!$E$32)</f>
        <v>#REF!</v>
      </c>
      <c r="C330" s="805" t="e">
        <f aca="false">IF('graph (3)'!$E$2=0,20,IF(SUM(K330+L330=0),NA(),0.25))</f>
        <v>#REF!</v>
      </c>
      <c r="D330" s="321" t="e">
        <f aca="false">IF('graph (3)'!$E$2=0,20,IF(AND(B330&lt;'graph (3)'!$E$10+'graph (3)'!$E$32,B330&gt;'graph (3)'!$E$10-'graph (3)'!$E$32),0.25,NA()))</f>
        <v>#REF!</v>
      </c>
      <c r="K330" s="806" t="e">
        <f aca="false">IF('graph (3)'!$E$20=0,0,IF('graph (3)'!$E$2=0,20,IF(AND(B330&lt;'graph (3)'!$E$20+'graph (3)'!$E$32,B330&gt;'graph (3)'!$E$20-'graph (3)'!$E$32),0.25,0)))</f>
        <v>#REF!</v>
      </c>
      <c r="L330" s="806" t="e">
        <f aca="false">IF('graph (3)'!$E$22=0,0,IF('graph (3)'!$E$2=0,20,IF(AND(B330&gt;'graph (3)'!$E$22-'graph (3)'!$E$32,B330&lt;'graph (3)'!$E$22+'graph (3)'!$E$32),0.25,0)))</f>
        <v>#REF!</v>
      </c>
    </row>
    <row r="331" customFormat="false" ht="12.75" hidden="false" customHeight="false" outlineLevel="0" collapsed="false">
      <c r="B331" s="735" t="e">
        <f aca="false">IF('graph (3)'!$E$2=0,"",B330+'graph (3)'!$E$32)</f>
        <v>#REF!</v>
      </c>
      <c r="C331" s="805" t="e">
        <f aca="false">IF('graph (3)'!$E$2=0,20,IF(SUM(K331+L331=0),NA(),0.25))</f>
        <v>#REF!</v>
      </c>
      <c r="D331" s="321" t="e">
        <f aca="false">IF('graph (3)'!$E$2=0,20,IF(AND(B331&lt;'graph (3)'!$E$10+'graph (3)'!$E$32,B331&gt;'graph (3)'!$E$10-'graph (3)'!$E$32),0.25,NA()))</f>
        <v>#REF!</v>
      </c>
      <c r="K331" s="806" t="e">
        <f aca="false">IF('graph (3)'!$E$20=0,0,IF('graph (3)'!$E$2=0,20,IF(AND(B331&lt;'graph (3)'!$E$20+'graph (3)'!$E$32,B331&gt;'graph (3)'!$E$20-'graph (3)'!$E$32),0.25,0)))</f>
        <v>#REF!</v>
      </c>
      <c r="L331" s="806" t="e">
        <f aca="false">IF('graph (3)'!$E$22=0,0,IF('graph (3)'!$E$2=0,20,IF(AND(B331&gt;'graph (3)'!$E$22-'graph (3)'!$E$32,B331&lt;'graph (3)'!$E$22+'graph (3)'!$E$32),0.25,0)))</f>
        <v>#REF!</v>
      </c>
    </row>
    <row r="332" customFormat="false" ht="12.75" hidden="false" customHeight="false" outlineLevel="0" collapsed="false">
      <c r="B332" s="735" t="e">
        <f aca="false">IF('graph (3)'!$E$2=0,"",B331+'graph (3)'!$E$32)</f>
        <v>#REF!</v>
      </c>
      <c r="C332" s="805" t="e">
        <f aca="false">IF('graph (3)'!$E$2=0,20,IF(SUM(K332+L332=0),NA(),0.25))</f>
        <v>#REF!</v>
      </c>
      <c r="D332" s="321" t="e">
        <f aca="false">IF('graph (3)'!$E$2=0,20,IF(AND(B332&lt;'graph (3)'!$E$10+'graph (3)'!$E$32,B332&gt;'graph (3)'!$E$10-'graph (3)'!$E$32),0.25,NA()))</f>
        <v>#REF!</v>
      </c>
      <c r="K332" s="806" t="e">
        <f aca="false">IF('graph (3)'!$E$20=0,0,IF('graph (3)'!$E$2=0,20,IF(AND(B332&lt;'graph (3)'!$E$20+'graph (3)'!$E$32,B332&gt;'graph (3)'!$E$20-'graph (3)'!$E$32),0.25,0)))</f>
        <v>#REF!</v>
      </c>
      <c r="L332" s="806" t="e">
        <f aca="false">IF('graph (3)'!$E$22=0,0,IF('graph (3)'!$E$2=0,20,IF(AND(B332&gt;'graph (3)'!$E$22-'graph (3)'!$E$32,B332&lt;'graph (3)'!$E$22+'graph (3)'!$E$32),0.25,0)))</f>
        <v>#REF!</v>
      </c>
    </row>
    <row r="333" customFormat="false" ht="12.75" hidden="false" customHeight="false" outlineLevel="0" collapsed="false">
      <c r="B333" s="735" t="e">
        <f aca="false">IF('graph (3)'!$E$2=0,"",B332+'graph (3)'!$E$32)</f>
        <v>#REF!</v>
      </c>
      <c r="C333" s="805" t="e">
        <f aca="false">IF('graph (3)'!$E$2=0,20,IF(SUM(K333+L333=0),NA(),0.25))</f>
        <v>#REF!</v>
      </c>
      <c r="D333" s="321" t="e">
        <f aca="false">IF('graph (3)'!$E$2=0,20,IF(AND(B333&lt;'graph (3)'!$E$10+'graph (3)'!$E$32,B333&gt;'graph (3)'!$E$10-'graph (3)'!$E$32),0.25,NA()))</f>
        <v>#REF!</v>
      </c>
      <c r="K333" s="806" t="e">
        <f aca="false">IF('graph (3)'!$E$20=0,0,IF('graph (3)'!$E$2=0,20,IF(AND(B333&lt;'graph (3)'!$E$20+'graph (3)'!$E$32,B333&gt;'graph (3)'!$E$20-'graph (3)'!$E$32),0.25,0)))</f>
        <v>#REF!</v>
      </c>
      <c r="L333" s="806" t="e">
        <f aca="false">IF('graph (3)'!$E$22=0,0,IF('graph (3)'!$E$2=0,20,IF(AND(B333&gt;'graph (3)'!$E$22-'graph (3)'!$E$32,B333&lt;'graph (3)'!$E$22+'graph (3)'!$E$32),0.25,0)))</f>
        <v>#REF!</v>
      </c>
    </row>
    <row r="334" customFormat="false" ht="12.75" hidden="false" customHeight="false" outlineLevel="0" collapsed="false">
      <c r="B334" s="735" t="e">
        <f aca="false">IF('graph (3)'!$E$2=0,"",B333+'graph (3)'!$E$32)</f>
        <v>#REF!</v>
      </c>
      <c r="C334" s="805" t="e">
        <f aca="false">IF('graph (3)'!$E$2=0,20,IF(SUM(K334+L334=0),NA(),0.25))</f>
        <v>#REF!</v>
      </c>
      <c r="D334" s="321" t="e">
        <f aca="false">IF('graph (3)'!$E$2=0,20,IF(AND(B334&lt;'graph (3)'!$E$10+'graph (3)'!$E$32,B334&gt;'graph (3)'!$E$10-'graph (3)'!$E$32),0.25,NA()))</f>
        <v>#REF!</v>
      </c>
      <c r="K334" s="806" t="e">
        <f aca="false">IF('graph (3)'!$E$20=0,0,IF('graph (3)'!$E$2=0,20,IF(AND(B334&lt;'graph (3)'!$E$20+'graph (3)'!$E$32,B334&gt;'graph (3)'!$E$20-'graph (3)'!$E$32),0.25,0)))</f>
        <v>#REF!</v>
      </c>
      <c r="L334" s="806" t="e">
        <f aca="false">IF('graph (3)'!$E$22=0,0,IF('graph (3)'!$E$2=0,20,IF(AND(B334&gt;'graph (3)'!$E$22-'graph (3)'!$E$32,B334&lt;'graph (3)'!$E$22+'graph (3)'!$E$32),0.25,0)))</f>
        <v>#REF!</v>
      </c>
    </row>
    <row r="335" customFormat="false" ht="12.75" hidden="false" customHeight="false" outlineLevel="0" collapsed="false">
      <c r="B335" s="735" t="e">
        <f aca="false">IF('graph (3)'!$E$2=0,"",B334+'graph (3)'!$E$32)</f>
        <v>#REF!</v>
      </c>
      <c r="C335" s="805" t="e">
        <f aca="false">IF('graph (3)'!$E$2=0,20,IF(SUM(K335+L335=0),NA(),0.25))</f>
        <v>#REF!</v>
      </c>
      <c r="D335" s="321" t="e">
        <f aca="false">IF('graph (3)'!$E$2=0,20,IF(AND(B335&lt;'graph (3)'!$E$10+'graph (3)'!$E$32,B335&gt;'graph (3)'!$E$10-'graph (3)'!$E$32),0.25,NA()))</f>
        <v>#REF!</v>
      </c>
      <c r="K335" s="806" t="e">
        <f aca="false">IF('graph (3)'!$E$20=0,0,IF('graph (3)'!$E$2=0,20,IF(AND(B335&lt;'graph (3)'!$E$20+'graph (3)'!$E$32,B335&gt;'graph (3)'!$E$20-'graph (3)'!$E$32),0.25,0)))</f>
        <v>#REF!</v>
      </c>
      <c r="L335" s="806" t="e">
        <f aca="false">IF('graph (3)'!$E$22=0,0,IF('graph (3)'!$E$2=0,20,IF(AND(B335&gt;'graph (3)'!$E$22-'graph (3)'!$E$32,B335&lt;'graph (3)'!$E$22+'graph (3)'!$E$32),0.25,0)))</f>
        <v>#REF!</v>
      </c>
    </row>
    <row r="336" customFormat="false" ht="12.75" hidden="false" customHeight="false" outlineLevel="0" collapsed="false">
      <c r="B336" s="735" t="e">
        <f aca="false">IF('graph (3)'!$E$2=0,"",B335+'graph (3)'!$E$32)</f>
        <v>#REF!</v>
      </c>
      <c r="C336" s="805" t="e">
        <f aca="false">IF('graph (3)'!$E$2=0,20,IF(SUM(K336+L336=0),NA(),0.25))</f>
        <v>#REF!</v>
      </c>
      <c r="D336" s="321" t="e">
        <f aca="false">IF('graph (3)'!$E$2=0,20,IF(AND(B336&lt;'graph (3)'!$E$10+'graph (3)'!$E$32,B336&gt;'graph (3)'!$E$10-'graph (3)'!$E$32),0.25,NA()))</f>
        <v>#REF!</v>
      </c>
      <c r="K336" s="806" t="e">
        <f aca="false">IF('graph (3)'!$E$20=0,0,IF('graph (3)'!$E$2=0,20,IF(AND(B336&lt;'graph (3)'!$E$20+'graph (3)'!$E$32,B336&gt;'graph (3)'!$E$20-'graph (3)'!$E$32),0.25,0)))</f>
        <v>#REF!</v>
      </c>
      <c r="L336" s="806" t="e">
        <f aca="false">IF('graph (3)'!$E$22=0,0,IF('graph (3)'!$E$2=0,20,IF(AND(B336&gt;'graph (3)'!$E$22-'graph (3)'!$E$32,B336&lt;'graph (3)'!$E$22+'graph (3)'!$E$32),0.25,0)))</f>
        <v>#REF!</v>
      </c>
    </row>
    <row r="337" customFormat="false" ht="12.75" hidden="false" customHeight="false" outlineLevel="0" collapsed="false">
      <c r="B337" s="735" t="e">
        <f aca="false">IF('graph (3)'!$E$2=0,"",B336+'graph (3)'!$E$32)</f>
        <v>#REF!</v>
      </c>
      <c r="C337" s="805" t="e">
        <f aca="false">IF('graph (3)'!$E$2=0,20,IF(SUM(K337+L337=0),NA(),0.25))</f>
        <v>#REF!</v>
      </c>
      <c r="D337" s="321" t="e">
        <f aca="false">IF('graph (3)'!$E$2=0,20,IF(AND(B337&lt;'graph (3)'!$E$10+'graph (3)'!$E$32,B337&gt;'graph (3)'!$E$10-'graph (3)'!$E$32),0.25,NA()))</f>
        <v>#REF!</v>
      </c>
      <c r="K337" s="806" t="e">
        <f aca="false">IF('graph (3)'!$E$20=0,0,IF('graph (3)'!$E$2=0,20,IF(AND(B337&lt;'graph (3)'!$E$20+'graph (3)'!$E$32,B337&gt;'graph (3)'!$E$20-'graph (3)'!$E$32),0.25,0)))</f>
        <v>#REF!</v>
      </c>
      <c r="L337" s="806" t="e">
        <f aca="false">IF('graph (3)'!$E$22=0,0,IF('graph (3)'!$E$2=0,20,IF(AND(B337&gt;'graph (3)'!$E$22-'graph (3)'!$E$32,B337&lt;'graph (3)'!$E$22+'graph (3)'!$E$32),0.25,0)))</f>
        <v>#REF!</v>
      </c>
    </row>
    <row r="338" customFormat="false" ht="12.75" hidden="false" customHeight="false" outlineLevel="0" collapsed="false">
      <c r="B338" s="735" t="e">
        <f aca="false">IF('graph (3)'!$E$2=0,"",B337+'graph (3)'!$E$32)</f>
        <v>#REF!</v>
      </c>
      <c r="C338" s="805" t="e">
        <f aca="false">IF('graph (3)'!$E$2=0,20,IF(SUM(K338+L338=0),NA(),0.25))</f>
        <v>#REF!</v>
      </c>
      <c r="D338" s="321" t="e">
        <f aca="false">IF('graph (3)'!$E$2=0,20,IF(AND(B338&lt;'graph (3)'!$E$10+'graph (3)'!$E$32,B338&gt;'graph (3)'!$E$10-'graph (3)'!$E$32),0.25,NA()))</f>
        <v>#REF!</v>
      </c>
      <c r="K338" s="806" t="e">
        <f aca="false">IF('graph (3)'!$E$20=0,0,IF('graph (3)'!$E$2=0,20,IF(AND(B338&lt;'graph (3)'!$E$20+'graph (3)'!$E$32,B338&gt;'graph (3)'!$E$20-'graph (3)'!$E$32),0.25,0)))</f>
        <v>#REF!</v>
      </c>
      <c r="L338" s="806" t="e">
        <f aca="false">IF('graph (3)'!$E$22=0,0,IF('graph (3)'!$E$2=0,20,IF(AND(B338&gt;'graph (3)'!$E$22-'graph (3)'!$E$32,B338&lt;'graph (3)'!$E$22+'graph (3)'!$E$32),0.25,0)))</f>
        <v>#REF!</v>
      </c>
    </row>
    <row r="339" customFormat="false" ht="12.75" hidden="false" customHeight="false" outlineLevel="0" collapsed="false">
      <c r="B339" s="735" t="e">
        <f aca="false">IF('graph (3)'!$E$2=0,"",B338+'graph (3)'!$E$32)</f>
        <v>#REF!</v>
      </c>
      <c r="C339" s="805" t="e">
        <f aca="false">IF('graph (3)'!$E$2=0,20,IF(SUM(K339+L339=0),NA(),0.25))</f>
        <v>#REF!</v>
      </c>
      <c r="D339" s="321" t="e">
        <f aca="false">IF('graph (3)'!$E$2=0,20,IF(AND(B339&lt;'graph (3)'!$E$10+'graph (3)'!$E$32,B339&gt;'graph (3)'!$E$10-'graph (3)'!$E$32),0.25,NA()))</f>
        <v>#REF!</v>
      </c>
      <c r="K339" s="806" t="e">
        <f aca="false">IF('graph (3)'!$E$20=0,0,IF('graph (3)'!$E$2=0,20,IF(AND(B339&lt;'graph (3)'!$E$20+'graph (3)'!$E$32,B339&gt;'graph (3)'!$E$20-'graph (3)'!$E$32),0.25,0)))</f>
        <v>#REF!</v>
      </c>
      <c r="L339" s="806" t="e">
        <f aca="false">IF('graph (3)'!$E$22=0,0,IF('graph (3)'!$E$2=0,20,IF(AND(B339&gt;'graph (3)'!$E$22-'graph (3)'!$E$32,B339&lt;'graph (3)'!$E$22+'graph (3)'!$E$32),0.25,0)))</f>
        <v>#REF!</v>
      </c>
    </row>
    <row r="340" customFormat="false" ht="12.75" hidden="false" customHeight="false" outlineLevel="0" collapsed="false">
      <c r="B340" s="735" t="e">
        <f aca="false">IF('graph (3)'!$E$2=0,"",B339+'graph (3)'!$E$32)</f>
        <v>#REF!</v>
      </c>
      <c r="C340" s="805" t="e">
        <f aca="false">IF('graph (3)'!$E$2=0,20,IF(SUM(K340+L340=0),NA(),0.25))</f>
        <v>#REF!</v>
      </c>
      <c r="D340" s="321" t="e">
        <f aca="false">IF('graph (3)'!$E$2=0,20,IF(AND(B340&lt;'graph (3)'!$E$10+'graph (3)'!$E$32,B340&gt;'graph (3)'!$E$10-'graph (3)'!$E$32),0.25,NA()))</f>
        <v>#REF!</v>
      </c>
      <c r="K340" s="806" t="e">
        <f aca="false">IF('graph (3)'!$E$20=0,0,IF('graph (3)'!$E$2=0,20,IF(AND(B340&lt;'graph (3)'!$E$20+'graph (3)'!$E$32,B340&gt;'graph (3)'!$E$20-'graph (3)'!$E$32),0.25,0)))</f>
        <v>#REF!</v>
      </c>
      <c r="L340" s="806" t="e">
        <f aca="false">IF('graph (3)'!$E$22=0,0,IF('graph (3)'!$E$2=0,20,IF(AND(B340&gt;'graph (3)'!$E$22-'graph (3)'!$E$32,B340&lt;'graph (3)'!$E$22+'graph (3)'!$E$32),0.25,0)))</f>
        <v>#REF!</v>
      </c>
    </row>
    <row r="341" customFormat="false" ht="12.75" hidden="false" customHeight="false" outlineLevel="0" collapsed="false">
      <c r="B341" s="735" t="e">
        <f aca="false">IF('graph (3)'!$E$2=0,"",B340+'graph (3)'!$E$32)</f>
        <v>#REF!</v>
      </c>
      <c r="C341" s="805" t="e">
        <f aca="false">IF('graph (3)'!$E$2=0,20,IF(SUM(K341+L341=0),NA(),0.25))</f>
        <v>#REF!</v>
      </c>
      <c r="D341" s="321" t="e">
        <f aca="false">IF('graph (3)'!$E$2=0,20,IF(AND(B341&lt;'graph (3)'!$E$10+'graph (3)'!$E$32,B341&gt;'graph (3)'!$E$10-'graph (3)'!$E$32),0.25,NA()))</f>
        <v>#REF!</v>
      </c>
      <c r="K341" s="806" t="e">
        <f aca="false">IF('graph (3)'!$E$20=0,0,IF('graph (3)'!$E$2=0,20,IF(AND(B341&lt;'graph (3)'!$E$20+'graph (3)'!$E$32,B341&gt;'graph (3)'!$E$20-'graph (3)'!$E$32),0.25,0)))</f>
        <v>#REF!</v>
      </c>
      <c r="L341" s="806" t="e">
        <f aca="false">IF('graph (3)'!$E$22=0,0,IF('graph (3)'!$E$2=0,20,IF(AND(B341&gt;'graph (3)'!$E$22-'graph (3)'!$E$32,B341&lt;'graph (3)'!$E$22+'graph (3)'!$E$32),0.25,0)))</f>
        <v>#REF!</v>
      </c>
    </row>
    <row r="342" customFormat="false" ht="12.75" hidden="false" customHeight="false" outlineLevel="0" collapsed="false">
      <c r="B342" s="735" t="e">
        <f aca="false">IF('graph (3)'!$E$2=0,"",B341+'graph (3)'!$E$32)</f>
        <v>#REF!</v>
      </c>
      <c r="C342" s="805" t="e">
        <f aca="false">IF('graph (3)'!$E$2=0,20,IF(SUM(K342+L342=0),NA(),0.25))</f>
        <v>#REF!</v>
      </c>
      <c r="D342" s="321" t="e">
        <f aca="false">IF('graph (3)'!$E$2=0,20,IF(AND(B342&lt;'graph (3)'!$E$10+'graph (3)'!$E$32,B342&gt;'graph (3)'!$E$10-'graph (3)'!$E$32),0.25,NA()))</f>
        <v>#REF!</v>
      </c>
      <c r="K342" s="806" t="e">
        <f aca="false">IF('graph (3)'!$E$20=0,0,IF('graph (3)'!$E$2=0,20,IF(AND(B342&lt;'graph (3)'!$E$20+'graph (3)'!$E$32,B342&gt;'graph (3)'!$E$20-'graph (3)'!$E$32),0.25,0)))</f>
        <v>#REF!</v>
      </c>
      <c r="L342" s="806" t="e">
        <f aca="false">IF('graph (3)'!$E$22=0,0,IF('graph (3)'!$E$2=0,20,IF(AND(B342&gt;'graph (3)'!$E$22-'graph (3)'!$E$32,B342&lt;'graph (3)'!$E$22+'graph (3)'!$E$32),0.25,0)))</f>
        <v>#REF!</v>
      </c>
    </row>
    <row r="343" customFormat="false" ht="12.75" hidden="false" customHeight="false" outlineLevel="0" collapsed="false">
      <c r="B343" s="735" t="e">
        <f aca="false">IF('graph (3)'!$E$2=0,"",B342+'graph (3)'!$E$32)</f>
        <v>#REF!</v>
      </c>
      <c r="C343" s="805" t="e">
        <f aca="false">IF('graph (3)'!$E$2=0,20,IF(SUM(K343+L343=0),NA(),0.25))</f>
        <v>#REF!</v>
      </c>
      <c r="D343" s="321" t="e">
        <f aca="false">IF('graph (3)'!$E$2=0,20,IF(AND(B343&lt;'graph (3)'!$E$10+'graph (3)'!$E$32,B343&gt;'graph (3)'!$E$10-'graph (3)'!$E$32),0.25,NA()))</f>
        <v>#REF!</v>
      </c>
      <c r="K343" s="806" t="e">
        <f aca="false">IF('graph (3)'!$E$20=0,0,IF('graph (3)'!$E$2=0,20,IF(AND(B343&lt;'graph (3)'!$E$20+'graph (3)'!$E$32,B343&gt;'graph (3)'!$E$20-'graph (3)'!$E$32),0.25,0)))</f>
        <v>#REF!</v>
      </c>
      <c r="L343" s="806" t="e">
        <f aca="false">IF('graph (3)'!$E$22=0,0,IF('graph (3)'!$E$2=0,20,IF(AND(B343&gt;'graph (3)'!$E$22-'graph (3)'!$E$32,B343&lt;'graph (3)'!$E$22+'graph (3)'!$E$32),0.25,0)))</f>
        <v>#REF!</v>
      </c>
    </row>
    <row r="344" customFormat="false" ht="12.75" hidden="false" customHeight="false" outlineLevel="0" collapsed="false">
      <c r="B344" s="735" t="e">
        <f aca="false">IF('graph (3)'!$E$2=0,"",B343+'graph (3)'!$E$32)</f>
        <v>#REF!</v>
      </c>
      <c r="C344" s="805" t="e">
        <f aca="false">IF('graph (3)'!$E$2=0,20,IF(SUM(K344+L344=0),NA(),0.25))</f>
        <v>#REF!</v>
      </c>
      <c r="D344" s="321" t="e">
        <f aca="false">IF('graph (3)'!$E$2=0,20,IF(AND(B344&lt;'graph (3)'!$E$10+'graph (3)'!$E$32,B344&gt;'graph (3)'!$E$10-'graph (3)'!$E$32),0.25,NA()))</f>
        <v>#REF!</v>
      </c>
      <c r="K344" s="806" t="e">
        <f aca="false">IF('graph (3)'!$E$20=0,0,IF('graph (3)'!$E$2=0,20,IF(AND(B344&lt;'graph (3)'!$E$20+'graph (3)'!$E$32,B344&gt;'graph (3)'!$E$20-'graph (3)'!$E$32),0.25,0)))</f>
        <v>#REF!</v>
      </c>
      <c r="L344" s="806" t="e">
        <f aca="false">IF('graph (3)'!$E$22=0,0,IF('graph (3)'!$E$2=0,20,IF(AND(B344&gt;'graph (3)'!$E$22-'graph (3)'!$E$32,B344&lt;'graph (3)'!$E$22+'graph (3)'!$E$32),0.25,0)))</f>
        <v>#REF!</v>
      </c>
    </row>
    <row r="345" customFormat="false" ht="12.75" hidden="false" customHeight="false" outlineLevel="0" collapsed="false">
      <c r="B345" s="735" t="e">
        <f aca="false">IF('graph (3)'!$E$2=0,"",B344+'graph (3)'!$E$32)</f>
        <v>#REF!</v>
      </c>
      <c r="C345" s="805" t="e">
        <f aca="false">IF('graph (3)'!$E$2=0,20,IF(SUM(K345+L345=0),NA(),0.25))</f>
        <v>#REF!</v>
      </c>
      <c r="D345" s="321" t="e">
        <f aca="false">IF('graph (3)'!$E$2=0,20,IF(AND(B345&lt;'graph (3)'!$E$10+'graph (3)'!$E$32,B345&gt;'graph (3)'!$E$10-'graph (3)'!$E$32),0.25,NA()))</f>
        <v>#REF!</v>
      </c>
      <c r="K345" s="806" t="e">
        <f aca="false">IF('graph (3)'!$E$20=0,0,IF('graph (3)'!$E$2=0,20,IF(AND(B345&lt;'graph (3)'!$E$20+'graph (3)'!$E$32,B345&gt;'graph (3)'!$E$20-'graph (3)'!$E$32),0.25,0)))</f>
        <v>#REF!</v>
      </c>
      <c r="L345" s="806" t="e">
        <f aca="false">IF('graph (3)'!$E$22=0,0,IF('graph (3)'!$E$2=0,20,IF(AND(B345&gt;'graph (3)'!$E$22-'graph (3)'!$E$32,B345&lt;'graph (3)'!$E$22+'graph (3)'!$E$32),0.25,0)))</f>
        <v>#REF!</v>
      </c>
    </row>
    <row r="346" customFormat="false" ht="12.75" hidden="false" customHeight="false" outlineLevel="0" collapsed="false">
      <c r="B346" s="735" t="e">
        <f aca="false">IF('graph (3)'!$E$2=0,"",B345+'graph (3)'!$E$32)</f>
        <v>#REF!</v>
      </c>
      <c r="C346" s="805" t="e">
        <f aca="false">IF('graph (3)'!$E$2=0,20,IF(SUM(K346+L346=0),NA(),0.25))</f>
        <v>#REF!</v>
      </c>
      <c r="D346" s="321" t="e">
        <f aca="false">IF('graph (3)'!$E$2=0,20,IF(AND(B346&lt;'graph (3)'!$E$10+'graph (3)'!$E$32,B346&gt;'graph (3)'!$E$10-'graph (3)'!$E$32),0.25,NA()))</f>
        <v>#REF!</v>
      </c>
      <c r="K346" s="806" t="e">
        <f aca="false">IF('graph (3)'!$E$20=0,0,IF('graph (3)'!$E$2=0,20,IF(AND(B346&lt;'graph (3)'!$E$20+'graph (3)'!$E$32,B346&gt;'graph (3)'!$E$20-'graph (3)'!$E$32),0.25,0)))</f>
        <v>#REF!</v>
      </c>
      <c r="L346" s="806" t="e">
        <f aca="false">IF('graph (3)'!$E$22=0,0,IF('graph (3)'!$E$2=0,20,IF(AND(B346&gt;'graph (3)'!$E$22-'graph (3)'!$E$32,B346&lt;'graph (3)'!$E$22+'graph (3)'!$E$32),0.25,0)))</f>
        <v>#REF!</v>
      </c>
    </row>
    <row r="347" customFormat="false" ht="12.75" hidden="false" customHeight="false" outlineLevel="0" collapsed="false">
      <c r="B347" s="735" t="e">
        <f aca="false">IF('graph (3)'!$E$2=0,"",B346+'graph (3)'!$E$32)</f>
        <v>#REF!</v>
      </c>
      <c r="C347" s="805" t="e">
        <f aca="false">IF('graph (3)'!$E$2=0,20,IF(SUM(K347+L347=0),NA(),0.25))</f>
        <v>#REF!</v>
      </c>
      <c r="D347" s="321" t="e">
        <f aca="false">IF('graph (3)'!$E$2=0,20,IF(AND(B347&lt;'graph (3)'!$E$10+'graph (3)'!$E$32,B347&gt;'graph (3)'!$E$10-'graph (3)'!$E$32),0.25,NA()))</f>
        <v>#REF!</v>
      </c>
      <c r="K347" s="806" t="e">
        <f aca="false">IF('graph (3)'!$E$20=0,0,IF('graph (3)'!$E$2=0,20,IF(AND(B347&lt;'graph (3)'!$E$20+'graph (3)'!$E$32,B347&gt;'graph (3)'!$E$20-'graph (3)'!$E$32),0.25,0)))</f>
        <v>#REF!</v>
      </c>
      <c r="L347" s="806" t="e">
        <f aca="false">IF('graph (3)'!$E$22=0,0,IF('graph (3)'!$E$2=0,20,IF(AND(B347&gt;'graph (3)'!$E$22-'graph (3)'!$E$32,B347&lt;'graph (3)'!$E$22+'graph (3)'!$E$32),0.25,0)))</f>
        <v>#REF!</v>
      </c>
    </row>
    <row r="348" customFormat="false" ht="12.75" hidden="false" customHeight="false" outlineLevel="0" collapsed="false">
      <c r="B348" s="735" t="e">
        <f aca="false">IF('graph (3)'!$E$2=0,"",B347+'graph (3)'!$E$32)</f>
        <v>#REF!</v>
      </c>
      <c r="C348" s="805" t="e">
        <f aca="false">IF('graph (3)'!$E$2=0,20,IF(SUM(K348+L348=0),NA(),0.25))</f>
        <v>#REF!</v>
      </c>
      <c r="D348" s="321" t="e">
        <f aca="false">IF('graph (3)'!$E$2=0,20,IF(AND(B348&lt;'graph (3)'!$E$10+'graph (3)'!$E$32,B348&gt;'graph (3)'!$E$10-'graph (3)'!$E$32),0.25,NA()))</f>
        <v>#REF!</v>
      </c>
      <c r="K348" s="806" t="e">
        <f aca="false">IF('graph (3)'!$E$20=0,0,IF('graph (3)'!$E$2=0,20,IF(AND(B348&lt;'graph (3)'!$E$20+'graph (3)'!$E$32,B348&gt;'graph (3)'!$E$20-'graph (3)'!$E$32),0.25,0)))</f>
        <v>#REF!</v>
      </c>
      <c r="L348" s="806" t="e">
        <f aca="false">IF('graph (3)'!$E$22=0,0,IF('graph (3)'!$E$2=0,20,IF(AND(B348&gt;'graph (3)'!$E$22-'graph (3)'!$E$32,B348&lt;'graph (3)'!$E$22+'graph (3)'!$E$32),0.25,0)))</f>
        <v>#REF!</v>
      </c>
    </row>
    <row r="349" customFormat="false" ht="12.75" hidden="false" customHeight="false" outlineLevel="0" collapsed="false">
      <c r="B349" s="735" t="e">
        <f aca="false">IF('graph (3)'!$E$2=0,"",B348+'graph (3)'!$E$32)</f>
        <v>#REF!</v>
      </c>
      <c r="C349" s="805" t="e">
        <f aca="false">IF('graph (3)'!$E$2=0,20,IF(SUM(K349+L349=0),NA(),0.25))</f>
        <v>#REF!</v>
      </c>
      <c r="D349" s="321" t="e">
        <f aca="false">IF('graph (3)'!$E$2=0,20,IF(AND(B349&lt;'graph (3)'!$E$10+'graph (3)'!$E$32,B349&gt;'graph (3)'!$E$10-'graph (3)'!$E$32),0.25,NA()))</f>
        <v>#REF!</v>
      </c>
      <c r="K349" s="806" t="e">
        <f aca="false">IF('graph (3)'!$E$20=0,0,IF('graph (3)'!$E$2=0,20,IF(AND(B349&lt;'graph (3)'!$E$20+'graph (3)'!$E$32,B349&gt;'graph (3)'!$E$20-'graph (3)'!$E$32),0.25,0)))</f>
        <v>#REF!</v>
      </c>
      <c r="L349" s="806" t="e">
        <f aca="false">IF('graph (3)'!$E$22=0,0,IF('graph (3)'!$E$2=0,20,IF(AND(B349&gt;'graph (3)'!$E$22-'graph (3)'!$E$32,B349&lt;'graph (3)'!$E$22+'graph (3)'!$E$32),0.25,0)))</f>
        <v>#REF!</v>
      </c>
    </row>
    <row r="350" customFormat="false" ht="12.75" hidden="false" customHeight="false" outlineLevel="0" collapsed="false">
      <c r="B350" s="735" t="e">
        <f aca="false">IF('graph (3)'!$E$2=0,"",B349+'graph (3)'!$E$32)</f>
        <v>#REF!</v>
      </c>
      <c r="C350" s="805" t="e">
        <f aca="false">IF('graph (3)'!$E$2=0,20,IF(SUM(K350+L350=0),NA(),0.25))</f>
        <v>#REF!</v>
      </c>
      <c r="D350" s="321" t="e">
        <f aca="false">IF('graph (3)'!$E$2=0,20,IF(AND(B350&lt;'graph (3)'!$E$10+'graph (3)'!$E$32,B350&gt;'graph (3)'!$E$10-'graph (3)'!$E$32),0.25,NA()))</f>
        <v>#REF!</v>
      </c>
      <c r="K350" s="806" t="e">
        <f aca="false">IF('graph (3)'!$E$20=0,0,IF('graph (3)'!$E$2=0,20,IF(AND(B350&lt;'graph (3)'!$E$20+'graph (3)'!$E$32,B350&gt;'graph (3)'!$E$20-'graph (3)'!$E$32),0.25,0)))</f>
        <v>#REF!</v>
      </c>
      <c r="L350" s="806" t="e">
        <f aca="false">IF('graph (3)'!$E$22=0,0,IF('graph (3)'!$E$2=0,20,IF(AND(B350&gt;'graph (3)'!$E$22-'graph (3)'!$E$32,B350&lt;'graph (3)'!$E$22+'graph (3)'!$E$32),0.25,0)))</f>
        <v>#REF!</v>
      </c>
    </row>
    <row r="351" customFormat="false" ht="12.75" hidden="false" customHeight="false" outlineLevel="0" collapsed="false">
      <c r="B351" s="735" t="e">
        <f aca="false">IF('graph (3)'!$E$2=0,"",B350+'graph (3)'!$E$32)</f>
        <v>#REF!</v>
      </c>
      <c r="C351" s="805" t="e">
        <f aca="false">IF('graph (3)'!$E$2=0,20,IF(SUM(K351+L351=0),NA(),0.25))</f>
        <v>#REF!</v>
      </c>
      <c r="D351" s="321" t="e">
        <f aca="false">IF('graph (3)'!$E$2=0,20,IF(AND(B351&lt;'graph (3)'!$E$10+'graph (3)'!$E$32,B351&gt;'graph (3)'!$E$10-'graph (3)'!$E$32),0.25,NA()))</f>
        <v>#REF!</v>
      </c>
      <c r="K351" s="806" t="e">
        <f aca="false">IF('graph (3)'!$E$20=0,0,IF('graph (3)'!$E$2=0,20,IF(AND(B351&lt;'graph (3)'!$E$20+'graph (3)'!$E$32,B351&gt;'graph (3)'!$E$20-'graph (3)'!$E$32),0.25,0)))</f>
        <v>#REF!</v>
      </c>
      <c r="L351" s="806" t="e">
        <f aca="false">IF('graph (3)'!$E$22=0,0,IF('graph (3)'!$E$2=0,20,IF(AND(B351&gt;'graph (3)'!$E$22-'graph (3)'!$E$32,B351&lt;'graph (3)'!$E$22+'graph (3)'!$E$32),0.25,0)))</f>
        <v>#REF!</v>
      </c>
    </row>
    <row r="352" customFormat="false" ht="12.75" hidden="false" customHeight="false" outlineLevel="0" collapsed="false">
      <c r="B352" s="735" t="e">
        <f aca="false">IF('graph (3)'!$E$2=0,"",B351+'graph (3)'!$E$32)</f>
        <v>#REF!</v>
      </c>
      <c r="C352" s="805" t="e">
        <f aca="false">IF('graph (3)'!$E$2=0,20,IF(SUM(K352+L352=0),NA(),0.25))</f>
        <v>#REF!</v>
      </c>
      <c r="D352" s="321" t="e">
        <f aca="false">IF('graph (3)'!$E$2=0,20,IF(AND(B352&lt;'graph (3)'!$E$10+'graph (3)'!$E$32,B352&gt;'graph (3)'!$E$10-'graph (3)'!$E$32),0.25,NA()))</f>
        <v>#REF!</v>
      </c>
      <c r="K352" s="806" t="e">
        <f aca="false">IF('graph (3)'!$E$20=0,0,IF('graph (3)'!$E$2=0,20,IF(AND(B352&lt;'graph (3)'!$E$20+'graph (3)'!$E$32,B352&gt;'graph (3)'!$E$20-'graph (3)'!$E$32),0.25,0)))</f>
        <v>#REF!</v>
      </c>
      <c r="L352" s="806" t="e">
        <f aca="false">IF('graph (3)'!$E$22=0,0,IF('graph (3)'!$E$2=0,20,IF(AND(B352&gt;'graph (3)'!$E$22-'graph (3)'!$E$32,B352&lt;'graph (3)'!$E$22+'graph (3)'!$E$32),0.25,0)))</f>
        <v>#REF!</v>
      </c>
    </row>
    <row r="353" customFormat="false" ht="12.75" hidden="false" customHeight="false" outlineLevel="0" collapsed="false">
      <c r="B353" s="735" t="e">
        <f aca="false">IF('graph (3)'!$E$2=0,"",B352+'graph (3)'!$E$32)</f>
        <v>#REF!</v>
      </c>
      <c r="C353" s="805" t="e">
        <f aca="false">IF('graph (3)'!$E$2=0,20,IF(SUM(K353+L353=0),NA(),0.25))</f>
        <v>#REF!</v>
      </c>
      <c r="D353" s="321" t="e">
        <f aca="false">IF('graph (3)'!$E$2=0,20,IF(AND(B353&lt;'graph (3)'!$E$10+'graph (3)'!$E$32,B353&gt;'graph (3)'!$E$10-'graph (3)'!$E$32),0.25,NA()))</f>
        <v>#REF!</v>
      </c>
      <c r="K353" s="806" t="e">
        <f aca="false">IF('graph (3)'!$E$20=0,0,IF('graph (3)'!$E$2=0,20,IF(AND(B353&lt;'graph (3)'!$E$20+'graph (3)'!$E$32,B353&gt;'graph (3)'!$E$20-'graph (3)'!$E$32),0.25,0)))</f>
        <v>#REF!</v>
      </c>
      <c r="L353" s="806" t="e">
        <f aca="false">IF('graph (3)'!$E$22=0,0,IF('graph (3)'!$E$2=0,20,IF(AND(B353&gt;'graph (3)'!$E$22-'graph (3)'!$E$32,B353&lt;'graph (3)'!$E$22+'graph (3)'!$E$32),0.25,0)))</f>
        <v>#REF!</v>
      </c>
    </row>
    <row r="354" customFormat="false" ht="12.75" hidden="false" customHeight="false" outlineLevel="0" collapsed="false">
      <c r="B354" s="735" t="e">
        <f aca="false">IF('graph (3)'!$E$2=0,"",B353+'graph (3)'!$E$32)</f>
        <v>#REF!</v>
      </c>
      <c r="C354" s="805" t="e">
        <f aca="false">IF('graph (3)'!$E$2=0,20,IF(SUM(K354+L354=0),NA(),0.25))</f>
        <v>#REF!</v>
      </c>
      <c r="D354" s="321" t="e">
        <f aca="false">IF('graph (3)'!$E$2=0,20,IF(AND(B354&lt;'graph (3)'!$E$10+'graph (3)'!$E$32,B354&gt;'graph (3)'!$E$10-'graph (3)'!$E$32),0.25,NA()))</f>
        <v>#REF!</v>
      </c>
      <c r="K354" s="806" t="e">
        <f aca="false">IF('graph (3)'!$E$20=0,0,IF('graph (3)'!$E$2=0,20,IF(AND(B354&lt;'graph (3)'!$E$20+'graph (3)'!$E$32,B354&gt;'graph (3)'!$E$20-'graph (3)'!$E$32),0.25,0)))</f>
        <v>#REF!</v>
      </c>
      <c r="L354" s="806" t="e">
        <f aca="false">IF('graph (3)'!$E$22=0,0,IF('graph (3)'!$E$2=0,20,IF(AND(B354&gt;'graph (3)'!$E$22-'graph (3)'!$E$32,B354&lt;'graph (3)'!$E$22+'graph (3)'!$E$32),0.25,0)))</f>
        <v>#REF!</v>
      </c>
    </row>
    <row r="355" customFormat="false" ht="12.75" hidden="false" customHeight="false" outlineLevel="0" collapsed="false">
      <c r="B355" s="735" t="e">
        <f aca="false">IF('graph (3)'!$E$2=0,"",B354+'graph (3)'!$E$32)</f>
        <v>#REF!</v>
      </c>
      <c r="C355" s="805" t="e">
        <f aca="false">IF('graph (3)'!$E$2=0,20,IF(SUM(K355+L355=0),NA(),0.25))</f>
        <v>#REF!</v>
      </c>
      <c r="D355" s="321" t="e">
        <f aca="false">IF('graph (3)'!$E$2=0,20,IF(AND(B355&lt;'graph (3)'!$E$10+'graph (3)'!$E$32,B355&gt;'graph (3)'!$E$10-'graph (3)'!$E$32),0.25,NA()))</f>
        <v>#REF!</v>
      </c>
      <c r="K355" s="806" t="e">
        <f aca="false">IF('graph (3)'!$E$20=0,0,IF('graph (3)'!$E$2=0,20,IF(AND(B355&lt;'graph (3)'!$E$20+'graph (3)'!$E$32,B355&gt;'graph (3)'!$E$20-'graph (3)'!$E$32),0.25,0)))</f>
        <v>#REF!</v>
      </c>
      <c r="L355" s="806" t="e">
        <f aca="false">IF('graph (3)'!$E$22=0,0,IF('graph (3)'!$E$2=0,20,IF(AND(B355&gt;'graph (3)'!$E$22-'graph (3)'!$E$32,B355&lt;'graph (3)'!$E$22+'graph (3)'!$E$32),0.25,0)))</f>
        <v>#REF!</v>
      </c>
    </row>
    <row r="356" customFormat="false" ht="12.75" hidden="false" customHeight="false" outlineLevel="0" collapsed="false">
      <c r="B356" s="735" t="e">
        <f aca="false">IF('graph (3)'!$E$2=0,"",B355+'graph (3)'!$E$32)</f>
        <v>#REF!</v>
      </c>
      <c r="C356" s="805" t="e">
        <f aca="false">IF('graph (3)'!$E$2=0,20,IF(SUM(K356+L356=0),NA(),0.25))</f>
        <v>#REF!</v>
      </c>
      <c r="D356" s="321" t="e">
        <f aca="false">IF('graph (3)'!$E$2=0,20,IF(AND(B356&lt;'graph (3)'!$E$10+'graph (3)'!$E$32,B356&gt;'graph (3)'!$E$10-'graph (3)'!$E$32),0.25,NA()))</f>
        <v>#REF!</v>
      </c>
      <c r="K356" s="806" t="e">
        <f aca="false">IF('graph (3)'!$E$20=0,0,IF('graph (3)'!$E$2=0,20,IF(AND(B356&lt;'graph (3)'!$E$20+'graph (3)'!$E$32,B356&gt;'graph (3)'!$E$20-'graph (3)'!$E$32),0.25,0)))</f>
        <v>#REF!</v>
      </c>
      <c r="L356" s="806" t="e">
        <f aca="false">IF('graph (3)'!$E$22=0,0,IF('graph (3)'!$E$2=0,20,IF(AND(B356&gt;'graph (3)'!$E$22-'graph (3)'!$E$32,B356&lt;'graph (3)'!$E$22+'graph (3)'!$E$32),0.25,0)))</f>
        <v>#REF!</v>
      </c>
    </row>
    <row r="357" customFormat="false" ht="12.75" hidden="false" customHeight="false" outlineLevel="0" collapsed="false">
      <c r="B357" s="735" t="e">
        <f aca="false">IF('graph (3)'!$E$2=0,"",B356+'graph (3)'!$E$32)</f>
        <v>#REF!</v>
      </c>
      <c r="C357" s="805" t="e">
        <f aca="false">IF('graph (3)'!$E$2=0,20,IF(SUM(K357+L357=0),NA(),0.25))</f>
        <v>#REF!</v>
      </c>
      <c r="D357" s="321" t="e">
        <f aca="false">IF('graph (3)'!$E$2=0,20,IF(AND(B357&lt;'graph (3)'!$E$10+'graph (3)'!$E$32,B357&gt;'graph (3)'!$E$10-'graph (3)'!$E$32),0.25,NA()))</f>
        <v>#REF!</v>
      </c>
      <c r="K357" s="806" t="e">
        <f aca="false">IF('graph (3)'!$E$20=0,0,IF('graph (3)'!$E$2=0,20,IF(AND(B357&lt;'graph (3)'!$E$20+'graph (3)'!$E$32,B357&gt;'graph (3)'!$E$20-'graph (3)'!$E$32),0.25,0)))</f>
        <v>#REF!</v>
      </c>
      <c r="L357" s="806" t="e">
        <f aca="false">IF('graph (3)'!$E$22=0,0,IF('graph (3)'!$E$2=0,20,IF(AND(B357&gt;'graph (3)'!$E$22-'graph (3)'!$E$32,B357&lt;'graph (3)'!$E$22+'graph (3)'!$E$32),0.25,0)))</f>
        <v>#REF!</v>
      </c>
    </row>
    <row r="358" customFormat="false" ht="12.75" hidden="false" customHeight="false" outlineLevel="0" collapsed="false">
      <c r="B358" s="735" t="e">
        <f aca="false">IF('graph (3)'!$E$2=0,"",B357+'graph (3)'!$E$32)</f>
        <v>#REF!</v>
      </c>
      <c r="C358" s="805" t="e">
        <f aca="false">IF('graph (3)'!$E$2=0,20,IF(SUM(K358+L358=0),NA(),0.25))</f>
        <v>#REF!</v>
      </c>
      <c r="D358" s="321" t="e">
        <f aca="false">IF('graph (3)'!$E$2=0,20,IF(AND(B358&lt;'graph (3)'!$E$10+'graph (3)'!$E$32,B358&gt;'graph (3)'!$E$10-'graph (3)'!$E$32),0.25,NA()))</f>
        <v>#REF!</v>
      </c>
      <c r="K358" s="806" t="e">
        <f aca="false">IF('graph (3)'!$E$20=0,0,IF('graph (3)'!$E$2=0,20,IF(AND(B358&lt;'graph (3)'!$E$20+'graph (3)'!$E$32,B358&gt;'graph (3)'!$E$20-'graph (3)'!$E$32),0.25,0)))</f>
        <v>#REF!</v>
      </c>
      <c r="L358" s="806" t="e">
        <f aca="false">IF('graph (3)'!$E$22=0,0,IF('graph (3)'!$E$2=0,20,IF(AND(B358&gt;'graph (3)'!$E$22-'graph (3)'!$E$32,B358&lt;'graph (3)'!$E$22+'graph (3)'!$E$32),0.25,0)))</f>
        <v>#REF!</v>
      </c>
    </row>
    <row r="359" customFormat="false" ht="12.75" hidden="false" customHeight="false" outlineLevel="0" collapsed="false">
      <c r="B359" s="735" t="e">
        <f aca="false">IF('graph (3)'!$E$2=0,"",B358+'graph (3)'!$E$32)</f>
        <v>#REF!</v>
      </c>
      <c r="C359" s="805" t="e">
        <f aca="false">IF('graph (3)'!$E$2=0,20,IF(SUM(K359+L359=0),NA(),0.25))</f>
        <v>#REF!</v>
      </c>
      <c r="D359" s="321" t="e">
        <f aca="false">IF('graph (3)'!$E$2=0,20,IF(AND(B359&lt;'graph (3)'!$E$10+'graph (3)'!$E$32,B359&gt;'graph (3)'!$E$10-'graph (3)'!$E$32),0.25,NA()))</f>
        <v>#REF!</v>
      </c>
      <c r="K359" s="806" t="e">
        <f aca="false">IF('graph (3)'!$E$20=0,0,IF('graph (3)'!$E$2=0,20,IF(AND(B359&lt;'graph (3)'!$E$20+'graph (3)'!$E$32,B359&gt;'graph (3)'!$E$20-'graph (3)'!$E$32),0.25,0)))</f>
        <v>#REF!</v>
      </c>
      <c r="L359" s="806" t="e">
        <f aca="false">IF('graph (3)'!$E$22=0,0,IF('graph (3)'!$E$2=0,20,IF(AND(B359&gt;'graph (3)'!$E$22-'graph (3)'!$E$32,B359&lt;'graph (3)'!$E$22+'graph (3)'!$E$32),0.25,0)))</f>
        <v>#REF!</v>
      </c>
    </row>
    <row r="360" customFormat="false" ht="12.75" hidden="false" customHeight="false" outlineLevel="0" collapsed="false">
      <c r="B360" s="735" t="e">
        <f aca="false">IF('graph (3)'!$E$2=0,"",B359+'graph (3)'!$E$32)</f>
        <v>#REF!</v>
      </c>
      <c r="C360" s="805" t="e">
        <f aca="false">IF('graph (3)'!$E$2=0,20,IF(SUM(K360+L360=0),NA(),0.25))</f>
        <v>#REF!</v>
      </c>
      <c r="D360" s="321" t="e">
        <f aca="false">IF('graph (3)'!$E$2=0,20,IF(AND(B360&lt;'graph (3)'!$E$10+'graph (3)'!$E$32,B360&gt;'graph (3)'!$E$10-'graph (3)'!$E$32),0.25,NA()))</f>
        <v>#REF!</v>
      </c>
      <c r="K360" s="806" t="e">
        <f aca="false">IF('graph (3)'!$E$20=0,0,IF('graph (3)'!$E$2=0,20,IF(AND(B360&lt;'graph (3)'!$E$20+'graph (3)'!$E$32,B360&gt;'graph (3)'!$E$20-'graph (3)'!$E$32),0.25,0)))</f>
        <v>#REF!</v>
      </c>
      <c r="L360" s="806" t="e">
        <f aca="false">IF('graph (3)'!$E$22=0,0,IF('graph (3)'!$E$2=0,20,IF(AND(B360&gt;'graph (3)'!$E$22-'graph (3)'!$E$32,B360&lt;'graph (3)'!$E$22+'graph (3)'!$E$32),0.25,0)))</f>
        <v>#REF!</v>
      </c>
    </row>
    <row r="361" customFormat="false" ht="12.75" hidden="false" customHeight="false" outlineLevel="0" collapsed="false">
      <c r="B361" s="735" t="e">
        <f aca="false">IF('graph (3)'!$E$2=0,"",B360+'graph (3)'!$E$32)</f>
        <v>#REF!</v>
      </c>
      <c r="C361" s="805" t="e">
        <f aca="false">IF('graph (3)'!$E$2=0,20,IF(SUM(K361+L361=0),NA(),0.25))</f>
        <v>#REF!</v>
      </c>
      <c r="D361" s="321" t="e">
        <f aca="false">IF('graph (3)'!$E$2=0,20,IF(AND(B361&lt;'graph (3)'!$E$10+'graph (3)'!$E$32,B361&gt;'graph (3)'!$E$10-'graph (3)'!$E$32),0.25,NA()))</f>
        <v>#REF!</v>
      </c>
      <c r="K361" s="806" t="e">
        <f aca="false">IF('graph (3)'!$E$20=0,0,IF('graph (3)'!$E$2=0,20,IF(AND(B361&lt;'graph (3)'!$E$20+'graph (3)'!$E$32,B361&gt;'graph (3)'!$E$20-'graph (3)'!$E$32),0.25,0)))</f>
        <v>#REF!</v>
      </c>
      <c r="L361" s="806" t="e">
        <f aca="false">IF('graph (3)'!$E$22=0,0,IF('graph (3)'!$E$2=0,20,IF(AND(B361&gt;'graph (3)'!$E$22-'graph (3)'!$E$32,B361&lt;'graph (3)'!$E$22+'graph (3)'!$E$32),0.25,0)))</f>
        <v>#REF!</v>
      </c>
    </row>
    <row r="362" customFormat="false" ht="12.75" hidden="false" customHeight="false" outlineLevel="0" collapsed="false">
      <c r="B362" s="735" t="e">
        <f aca="false">IF('graph (3)'!$E$2=0,"",B361+'graph (3)'!$E$32)</f>
        <v>#REF!</v>
      </c>
      <c r="C362" s="805" t="e">
        <f aca="false">IF('graph (3)'!$E$2=0,20,IF(SUM(K362+L362=0),NA(),0.25))</f>
        <v>#REF!</v>
      </c>
      <c r="D362" s="321" t="e">
        <f aca="false">IF('graph (3)'!$E$2=0,20,IF(AND(B362&lt;'graph (3)'!$E$10+'graph (3)'!$E$32,B362&gt;'graph (3)'!$E$10-'graph (3)'!$E$32),0.25,NA()))</f>
        <v>#REF!</v>
      </c>
      <c r="K362" s="806" t="e">
        <f aca="false">IF('graph (3)'!$E$20=0,0,IF('graph (3)'!$E$2=0,20,IF(AND(B362&lt;'graph (3)'!$E$20+'graph (3)'!$E$32,B362&gt;'graph (3)'!$E$20-'graph (3)'!$E$32),0.25,0)))</f>
        <v>#REF!</v>
      </c>
      <c r="L362" s="806" t="e">
        <f aca="false">IF('graph (3)'!$E$22=0,0,IF('graph (3)'!$E$2=0,20,IF(AND(B362&gt;'graph (3)'!$E$22-'graph (3)'!$E$32,B362&lt;'graph (3)'!$E$22+'graph (3)'!$E$32),0.25,0)))</f>
        <v>#REF!</v>
      </c>
    </row>
    <row r="363" customFormat="false" ht="12.75" hidden="false" customHeight="false" outlineLevel="0" collapsed="false">
      <c r="B363" s="735" t="e">
        <f aca="false">IF('graph (3)'!$E$2=0,"",B362+'graph (3)'!$E$32)</f>
        <v>#REF!</v>
      </c>
      <c r="C363" s="805" t="e">
        <f aca="false">IF('graph (3)'!$E$2=0,20,IF(SUM(K363+L363=0),NA(),0.25))</f>
        <v>#REF!</v>
      </c>
      <c r="D363" s="321" t="e">
        <f aca="false">IF('graph (3)'!$E$2=0,20,IF(AND(B363&lt;'graph (3)'!$E$10+'graph (3)'!$E$32,B363&gt;'graph (3)'!$E$10-'graph (3)'!$E$32),0.25,NA()))</f>
        <v>#REF!</v>
      </c>
      <c r="K363" s="806" t="e">
        <f aca="false">IF('graph (3)'!$E$20=0,0,IF('graph (3)'!$E$2=0,20,IF(AND(B363&lt;'graph (3)'!$E$20+'graph (3)'!$E$32,B363&gt;'graph (3)'!$E$20-'graph (3)'!$E$32),0.25,0)))</f>
        <v>#REF!</v>
      </c>
      <c r="L363" s="806" t="e">
        <f aca="false">IF('graph (3)'!$E$22=0,0,IF('graph (3)'!$E$2=0,20,IF(AND(B363&gt;'graph (3)'!$E$22-'graph (3)'!$E$32,B363&lt;'graph (3)'!$E$22+'graph (3)'!$E$32),0.25,0)))</f>
        <v>#REF!</v>
      </c>
    </row>
    <row r="364" customFormat="false" ht="12.75" hidden="false" customHeight="false" outlineLevel="0" collapsed="false">
      <c r="B364" s="735" t="e">
        <f aca="false">IF('graph (3)'!$E$2=0,"",B363+'graph (3)'!$E$32)</f>
        <v>#REF!</v>
      </c>
      <c r="C364" s="805" t="e">
        <f aca="false">IF('graph (3)'!$E$2=0,20,IF(SUM(K364+L364=0),NA(),0.25))</f>
        <v>#REF!</v>
      </c>
      <c r="D364" s="321" t="e">
        <f aca="false">IF('graph (3)'!$E$2=0,20,IF(AND(B364&lt;'graph (3)'!$E$10+'graph (3)'!$E$32,B364&gt;'graph (3)'!$E$10-'graph (3)'!$E$32),0.25,NA()))</f>
        <v>#REF!</v>
      </c>
      <c r="K364" s="806" t="e">
        <f aca="false">IF('graph (3)'!$E$20=0,0,IF('graph (3)'!$E$2=0,20,IF(AND(B364&lt;'graph (3)'!$E$20+'graph (3)'!$E$32,B364&gt;'graph (3)'!$E$20-'graph (3)'!$E$32),0.25,0)))</f>
        <v>#REF!</v>
      </c>
      <c r="L364" s="806" t="e">
        <f aca="false">IF('graph (3)'!$E$22=0,0,IF('graph (3)'!$E$2=0,20,IF(AND(B364&gt;'graph (3)'!$E$22-'graph (3)'!$E$32,B364&lt;'graph (3)'!$E$22+'graph (3)'!$E$32),0.25,0)))</f>
        <v>#REF!</v>
      </c>
    </row>
    <row r="365" customFormat="false" ht="12.75" hidden="false" customHeight="false" outlineLevel="0" collapsed="false">
      <c r="B365" s="735" t="e">
        <f aca="false">IF('graph (3)'!$E$2=0,"",B364+'graph (3)'!$E$32)</f>
        <v>#REF!</v>
      </c>
      <c r="C365" s="805" t="e">
        <f aca="false">IF('graph (3)'!$E$2=0,20,IF(SUM(K365+L365=0),NA(),0.25))</f>
        <v>#REF!</v>
      </c>
      <c r="D365" s="321" t="e">
        <f aca="false">IF('graph (3)'!$E$2=0,20,IF(AND(B365&lt;'graph (3)'!$E$10+'graph (3)'!$E$32,B365&gt;'graph (3)'!$E$10-'graph (3)'!$E$32),0.25,NA()))</f>
        <v>#REF!</v>
      </c>
      <c r="K365" s="806" t="e">
        <f aca="false">IF('graph (3)'!$E$20=0,0,IF('graph (3)'!$E$2=0,20,IF(AND(B365&lt;'graph (3)'!$E$20+'graph (3)'!$E$32,B365&gt;'graph (3)'!$E$20-'graph (3)'!$E$32),0.25,0)))</f>
        <v>#REF!</v>
      </c>
      <c r="L365" s="806" t="e">
        <f aca="false">IF('graph (3)'!$E$22=0,0,IF('graph (3)'!$E$2=0,20,IF(AND(B365&gt;'graph (3)'!$E$22-'graph (3)'!$E$32,B365&lt;'graph (3)'!$E$22+'graph (3)'!$E$32),0.25,0)))</f>
        <v>#REF!</v>
      </c>
    </row>
    <row r="366" customFormat="false" ht="12.75" hidden="false" customHeight="false" outlineLevel="0" collapsed="false">
      <c r="B366" s="735" t="e">
        <f aca="false">IF('graph (3)'!$E$2=0,"",B365+'graph (3)'!$E$32)</f>
        <v>#REF!</v>
      </c>
      <c r="C366" s="805" t="e">
        <f aca="false">IF('graph (3)'!$E$2=0,20,IF(SUM(K366+L366=0),NA(),0.25))</f>
        <v>#REF!</v>
      </c>
      <c r="D366" s="321" t="e">
        <f aca="false">IF('graph (3)'!$E$2=0,20,IF(AND(B366&lt;'graph (3)'!$E$10+'graph (3)'!$E$32,B366&gt;'graph (3)'!$E$10-'graph (3)'!$E$32),0.25,NA()))</f>
        <v>#REF!</v>
      </c>
      <c r="K366" s="806" t="e">
        <f aca="false">IF('graph (3)'!$E$20=0,0,IF('graph (3)'!$E$2=0,20,IF(AND(B366&lt;'graph (3)'!$E$20+'graph (3)'!$E$32,B366&gt;'graph (3)'!$E$20-'graph (3)'!$E$32),0.25,0)))</f>
        <v>#REF!</v>
      </c>
      <c r="L366" s="806" t="e">
        <f aca="false">IF('graph (3)'!$E$22=0,0,IF('graph (3)'!$E$2=0,20,IF(AND(B366&gt;'graph (3)'!$E$22-'graph (3)'!$E$32,B366&lt;'graph (3)'!$E$22+'graph (3)'!$E$32),0.25,0)))</f>
        <v>#REF!</v>
      </c>
    </row>
    <row r="367" customFormat="false" ht="12.75" hidden="false" customHeight="false" outlineLevel="0" collapsed="false">
      <c r="B367" s="735" t="e">
        <f aca="false">IF('graph (3)'!$E$2=0,"",B366+'graph (3)'!$E$32)</f>
        <v>#REF!</v>
      </c>
      <c r="C367" s="805" t="e">
        <f aca="false">IF('graph (3)'!$E$2=0,20,IF(SUM(K367+L367=0),NA(),0.25))</f>
        <v>#REF!</v>
      </c>
      <c r="D367" s="321" t="e">
        <f aca="false">IF('graph (3)'!$E$2=0,20,IF(AND(B367&lt;'graph (3)'!$E$10+'graph (3)'!$E$32,B367&gt;'graph (3)'!$E$10-'graph (3)'!$E$32),0.25,NA()))</f>
        <v>#REF!</v>
      </c>
      <c r="K367" s="806" t="e">
        <f aca="false">IF('graph (3)'!$E$20=0,0,IF('graph (3)'!$E$2=0,20,IF(AND(B367&lt;'graph (3)'!$E$20+'graph (3)'!$E$32,B367&gt;'graph (3)'!$E$20-'graph (3)'!$E$32),0.25,0)))</f>
        <v>#REF!</v>
      </c>
      <c r="L367" s="806" t="e">
        <f aca="false">IF('graph (3)'!$E$22=0,0,IF('graph (3)'!$E$2=0,20,IF(AND(B367&gt;'graph (3)'!$E$22-'graph (3)'!$E$32,B367&lt;'graph (3)'!$E$22+'graph (3)'!$E$32),0.25,0)))</f>
        <v>#REF!</v>
      </c>
    </row>
    <row r="368" customFormat="false" ht="12.75" hidden="false" customHeight="false" outlineLevel="0" collapsed="false">
      <c r="B368" s="735" t="e">
        <f aca="false">IF('graph (3)'!$E$2=0,"",B367+'graph (3)'!$E$32)</f>
        <v>#REF!</v>
      </c>
      <c r="C368" s="805" t="e">
        <f aca="false">IF('graph (3)'!$E$2=0,20,IF(SUM(K368+L368=0),NA(),0.25))</f>
        <v>#REF!</v>
      </c>
      <c r="D368" s="321" t="e">
        <f aca="false">IF('graph (3)'!$E$2=0,20,IF(AND(B368&lt;'graph (3)'!$E$10+'graph (3)'!$E$32,B368&gt;'graph (3)'!$E$10-'graph (3)'!$E$32),0.25,NA()))</f>
        <v>#REF!</v>
      </c>
      <c r="K368" s="806" t="e">
        <f aca="false">IF('graph (3)'!$E$20=0,0,IF('graph (3)'!$E$2=0,20,IF(AND(B368&lt;'graph (3)'!$E$20+'graph (3)'!$E$32,B368&gt;'graph (3)'!$E$20-'graph (3)'!$E$32),0.25,0)))</f>
        <v>#REF!</v>
      </c>
      <c r="L368" s="806" t="e">
        <f aca="false">IF('graph (3)'!$E$22=0,0,IF('graph (3)'!$E$2=0,20,IF(AND(B368&gt;'graph (3)'!$E$22-'graph (3)'!$E$32,B368&lt;'graph (3)'!$E$22+'graph (3)'!$E$32),0.25,0)))</f>
        <v>#REF!</v>
      </c>
    </row>
    <row r="369" customFormat="false" ht="12.75" hidden="false" customHeight="false" outlineLevel="0" collapsed="false">
      <c r="B369" s="735" t="e">
        <f aca="false">IF('graph (3)'!$E$2=0,"",B368+'graph (3)'!$E$32)</f>
        <v>#REF!</v>
      </c>
      <c r="C369" s="805" t="e">
        <f aca="false">IF('graph (3)'!$E$2=0,20,IF(SUM(K369+L369=0),NA(),0.25))</f>
        <v>#REF!</v>
      </c>
      <c r="D369" s="321" t="e">
        <f aca="false">IF('graph (3)'!$E$2=0,20,IF(AND(B369&lt;'graph (3)'!$E$10+'graph (3)'!$E$32,B369&gt;'graph (3)'!$E$10-'graph (3)'!$E$32),0.25,NA()))</f>
        <v>#REF!</v>
      </c>
      <c r="K369" s="806" t="e">
        <f aca="false">IF('graph (3)'!$E$20=0,0,IF('graph (3)'!$E$2=0,20,IF(AND(B369&lt;'graph (3)'!$E$20+'graph (3)'!$E$32,B369&gt;'graph (3)'!$E$20-'graph (3)'!$E$32),0.25,0)))</f>
        <v>#REF!</v>
      </c>
      <c r="L369" s="806" t="e">
        <f aca="false">IF('graph (3)'!$E$22=0,0,IF('graph (3)'!$E$2=0,20,IF(AND(B369&gt;'graph (3)'!$E$22-'graph (3)'!$E$32,B369&lt;'graph (3)'!$E$22+'graph (3)'!$E$32),0.25,0)))</f>
        <v>#REF!</v>
      </c>
    </row>
    <row r="370" customFormat="false" ht="12.75" hidden="false" customHeight="false" outlineLevel="0" collapsed="false">
      <c r="B370" s="735" t="e">
        <f aca="false">IF('graph (3)'!$E$2=0,"",B369+'graph (3)'!$E$32)</f>
        <v>#REF!</v>
      </c>
      <c r="C370" s="805" t="e">
        <f aca="false">IF('graph (3)'!$E$2=0,20,IF(SUM(K370+L370=0),NA(),0.25))</f>
        <v>#REF!</v>
      </c>
      <c r="D370" s="321" t="e">
        <f aca="false">IF('graph (3)'!$E$2=0,20,IF(AND(B370&lt;'graph (3)'!$E$10+'graph (3)'!$E$32,B370&gt;'graph (3)'!$E$10-'graph (3)'!$E$32),0.25,NA()))</f>
        <v>#REF!</v>
      </c>
      <c r="K370" s="806" t="e">
        <f aca="false">IF('graph (3)'!$E$20=0,0,IF('graph (3)'!$E$2=0,20,IF(AND(B370&lt;'graph (3)'!$E$20+'graph (3)'!$E$32,B370&gt;'graph (3)'!$E$20-'graph (3)'!$E$32),0.25,0)))</f>
        <v>#REF!</v>
      </c>
      <c r="L370" s="806" t="e">
        <f aca="false">IF('graph (3)'!$E$22=0,0,IF('graph (3)'!$E$2=0,20,IF(AND(B370&gt;'graph (3)'!$E$22-'graph (3)'!$E$32,B370&lt;'graph (3)'!$E$22+'graph (3)'!$E$32),0.25,0)))</f>
        <v>#REF!</v>
      </c>
    </row>
    <row r="371" customFormat="false" ht="12.75" hidden="false" customHeight="false" outlineLevel="0" collapsed="false">
      <c r="B371" s="735" t="e">
        <f aca="false">IF('graph (3)'!$E$2=0,"",B370+'graph (3)'!$E$32)</f>
        <v>#REF!</v>
      </c>
      <c r="C371" s="805" t="e">
        <f aca="false">IF('graph (3)'!$E$2=0,20,IF(SUM(K371+L371=0),NA(),0.25))</f>
        <v>#REF!</v>
      </c>
      <c r="D371" s="321" t="e">
        <f aca="false">IF('graph (3)'!$E$2=0,20,IF(AND(B371&lt;'graph (3)'!$E$10+'graph (3)'!$E$32,B371&gt;'graph (3)'!$E$10-'graph (3)'!$E$32),0.25,NA()))</f>
        <v>#REF!</v>
      </c>
      <c r="K371" s="806" t="e">
        <f aca="false">IF('graph (3)'!$E$20=0,0,IF('graph (3)'!$E$2=0,20,IF(AND(B371&lt;'graph (3)'!$E$20+'graph (3)'!$E$32,B371&gt;'graph (3)'!$E$20-'graph (3)'!$E$32),0.25,0)))</f>
        <v>#REF!</v>
      </c>
      <c r="L371" s="806" t="e">
        <f aca="false">IF('graph (3)'!$E$22=0,0,IF('graph (3)'!$E$2=0,20,IF(AND(B371&gt;'graph (3)'!$E$22-'graph (3)'!$E$32,B371&lt;'graph (3)'!$E$22+'graph (3)'!$E$32),0.25,0)))</f>
        <v>#REF!</v>
      </c>
    </row>
    <row r="372" customFormat="false" ht="12.75" hidden="false" customHeight="false" outlineLevel="0" collapsed="false">
      <c r="B372" s="735" t="e">
        <f aca="false">IF('graph (3)'!$E$2=0,"",B371+'graph (3)'!$E$32)</f>
        <v>#REF!</v>
      </c>
      <c r="C372" s="805" t="e">
        <f aca="false">IF('graph (3)'!$E$2=0,20,IF(SUM(K372+L372=0),NA(),0.25))</f>
        <v>#REF!</v>
      </c>
      <c r="D372" s="321" t="e">
        <f aca="false">IF('graph (3)'!$E$2=0,20,IF(AND(B372&lt;'graph (3)'!$E$10+'graph (3)'!$E$32,B372&gt;'graph (3)'!$E$10-'graph (3)'!$E$32),0.25,NA()))</f>
        <v>#REF!</v>
      </c>
      <c r="K372" s="806" t="e">
        <f aca="false">IF('graph (3)'!$E$20=0,0,IF('graph (3)'!$E$2=0,20,IF(AND(B372&lt;'graph (3)'!$E$20+'graph (3)'!$E$32,B372&gt;'graph (3)'!$E$20-'graph (3)'!$E$32),0.25,0)))</f>
        <v>#REF!</v>
      </c>
      <c r="L372" s="806" t="e">
        <f aca="false">IF('graph (3)'!$E$22=0,0,IF('graph (3)'!$E$2=0,20,IF(AND(B372&gt;'graph (3)'!$E$22-'graph (3)'!$E$32,B372&lt;'graph (3)'!$E$22+'graph (3)'!$E$32),0.25,0)))</f>
        <v>#REF!</v>
      </c>
    </row>
    <row r="373" customFormat="false" ht="12.75" hidden="false" customHeight="false" outlineLevel="0" collapsed="false">
      <c r="B373" s="735" t="e">
        <f aca="false">IF('graph (3)'!$E$2=0,"",B372+'graph (3)'!$E$32)</f>
        <v>#REF!</v>
      </c>
      <c r="C373" s="805" t="e">
        <f aca="false">IF('graph (3)'!$E$2=0,20,IF(SUM(K373+L373=0),NA(),0.25))</f>
        <v>#REF!</v>
      </c>
      <c r="D373" s="321" t="e">
        <f aca="false">IF('graph (3)'!$E$2=0,20,IF(AND(B373&lt;'graph (3)'!$E$10+'graph (3)'!$E$32,B373&gt;'graph (3)'!$E$10-'graph (3)'!$E$32),0.25,NA()))</f>
        <v>#REF!</v>
      </c>
      <c r="K373" s="806" t="e">
        <f aca="false">IF('graph (3)'!$E$20=0,0,IF('graph (3)'!$E$2=0,20,IF(AND(B373&lt;'graph (3)'!$E$20+'graph (3)'!$E$32,B373&gt;'graph (3)'!$E$20-'graph (3)'!$E$32),0.25,0)))</f>
        <v>#REF!</v>
      </c>
      <c r="L373" s="806" t="e">
        <f aca="false">IF('graph (3)'!$E$22=0,0,IF('graph (3)'!$E$2=0,20,IF(AND(B373&gt;'graph (3)'!$E$22-'graph (3)'!$E$32,B373&lt;'graph (3)'!$E$22+'graph (3)'!$E$32),0.25,0)))</f>
        <v>#REF!</v>
      </c>
    </row>
    <row r="374" customFormat="false" ht="12.75" hidden="false" customHeight="false" outlineLevel="0" collapsed="false">
      <c r="B374" s="735" t="e">
        <f aca="false">IF('graph (3)'!$E$2=0,"",B373+'graph (3)'!$E$32)</f>
        <v>#REF!</v>
      </c>
      <c r="C374" s="805" t="e">
        <f aca="false">IF('graph (3)'!$E$2=0,20,IF(SUM(K374+L374=0),NA(),0.25))</f>
        <v>#REF!</v>
      </c>
      <c r="D374" s="321" t="e">
        <f aca="false">IF('graph (3)'!$E$2=0,20,IF(AND(B374&lt;'graph (3)'!$E$10+'graph (3)'!$E$32,B374&gt;'graph (3)'!$E$10-'graph (3)'!$E$32),0.25,NA()))</f>
        <v>#REF!</v>
      </c>
      <c r="K374" s="806" t="e">
        <f aca="false">IF('graph (3)'!$E$20=0,0,IF('graph (3)'!$E$2=0,20,IF(AND(B374&lt;'graph (3)'!$E$20+'graph (3)'!$E$32,B374&gt;'graph (3)'!$E$20-'graph (3)'!$E$32),0.25,0)))</f>
        <v>#REF!</v>
      </c>
      <c r="L374" s="806" t="e">
        <f aca="false">IF('graph (3)'!$E$22=0,0,IF('graph (3)'!$E$2=0,20,IF(AND(B374&gt;'graph (3)'!$E$22-'graph (3)'!$E$32,B374&lt;'graph (3)'!$E$22+'graph (3)'!$E$32),0.25,0)))</f>
        <v>#REF!</v>
      </c>
    </row>
    <row r="375" customFormat="false" ht="12.75" hidden="false" customHeight="false" outlineLevel="0" collapsed="false">
      <c r="B375" s="735" t="e">
        <f aca="false">IF('graph (3)'!$E$2=0,"",B374+'graph (3)'!$E$32)</f>
        <v>#REF!</v>
      </c>
      <c r="C375" s="805" t="e">
        <f aca="false">IF('graph (3)'!$E$2=0,20,IF(SUM(K375+L375=0),NA(),0.25))</f>
        <v>#REF!</v>
      </c>
      <c r="D375" s="321" t="e">
        <f aca="false">IF('graph (3)'!$E$2=0,20,IF(AND(B375&lt;'graph (3)'!$E$10+'graph (3)'!$E$32,B375&gt;'graph (3)'!$E$10-'graph (3)'!$E$32),0.25,NA()))</f>
        <v>#REF!</v>
      </c>
      <c r="K375" s="806" t="e">
        <f aca="false">IF('graph (3)'!$E$20=0,0,IF('graph (3)'!$E$2=0,20,IF(AND(B375&lt;'graph (3)'!$E$20+'graph (3)'!$E$32,B375&gt;'graph (3)'!$E$20-'graph (3)'!$E$32),0.25,0)))</f>
        <v>#REF!</v>
      </c>
      <c r="L375" s="806" t="e">
        <f aca="false">IF('graph (3)'!$E$22=0,0,IF('graph (3)'!$E$2=0,20,IF(AND(B375&gt;'graph (3)'!$E$22-'graph (3)'!$E$32,B375&lt;'graph (3)'!$E$22+'graph (3)'!$E$32),0.25,0)))</f>
        <v>#REF!</v>
      </c>
    </row>
    <row r="376" customFormat="false" ht="12.75" hidden="false" customHeight="false" outlineLevel="0" collapsed="false">
      <c r="B376" s="735" t="e">
        <f aca="false">IF('graph (3)'!$E$2=0,"",B375+'graph (3)'!$E$32)</f>
        <v>#REF!</v>
      </c>
      <c r="C376" s="805" t="e">
        <f aca="false">IF('graph (3)'!$E$2=0,20,IF(SUM(K376+L376=0),NA(),0.25))</f>
        <v>#REF!</v>
      </c>
      <c r="D376" s="321" t="e">
        <f aca="false">IF('graph (3)'!$E$2=0,20,IF(AND(B376&lt;'graph (3)'!$E$10+'graph (3)'!$E$32,B376&gt;'graph (3)'!$E$10-'graph (3)'!$E$32),0.25,NA()))</f>
        <v>#REF!</v>
      </c>
      <c r="K376" s="806" t="e">
        <f aca="false">IF('graph (3)'!$E$20=0,0,IF('graph (3)'!$E$2=0,20,IF(AND(B376&lt;'graph (3)'!$E$20+'graph (3)'!$E$32,B376&gt;'graph (3)'!$E$20-'graph (3)'!$E$32),0.25,0)))</f>
        <v>#REF!</v>
      </c>
      <c r="L376" s="806" t="e">
        <f aca="false">IF('graph (3)'!$E$22=0,0,IF('graph (3)'!$E$2=0,20,IF(AND(B376&gt;'graph (3)'!$E$22-'graph (3)'!$E$32,B376&lt;'graph (3)'!$E$22+'graph (3)'!$E$32),0.25,0)))</f>
        <v>#REF!</v>
      </c>
    </row>
    <row r="377" customFormat="false" ht="12.75" hidden="false" customHeight="false" outlineLevel="0" collapsed="false">
      <c r="B377" s="735" t="e">
        <f aca="false">IF('graph (3)'!$E$2=0,"",B376+'graph (3)'!$E$32)</f>
        <v>#REF!</v>
      </c>
      <c r="C377" s="805" t="e">
        <f aca="false">IF('graph (3)'!$E$2=0,20,IF(SUM(K377+L377=0),NA(),0.25))</f>
        <v>#REF!</v>
      </c>
      <c r="D377" s="321" t="e">
        <f aca="false">IF('graph (3)'!$E$2=0,20,IF(AND(B377&lt;'graph (3)'!$E$10+'graph (3)'!$E$32,B377&gt;'graph (3)'!$E$10-'graph (3)'!$E$32),0.25,NA()))</f>
        <v>#REF!</v>
      </c>
      <c r="K377" s="806" t="e">
        <f aca="false">IF('graph (3)'!$E$20=0,0,IF('graph (3)'!$E$2=0,20,IF(AND(B377&lt;'graph (3)'!$E$20+'graph (3)'!$E$32,B377&gt;'graph (3)'!$E$20-'graph (3)'!$E$32),0.25,0)))</f>
        <v>#REF!</v>
      </c>
      <c r="L377" s="806" t="e">
        <f aca="false">IF('graph (3)'!$E$22=0,0,IF('graph (3)'!$E$2=0,20,IF(AND(B377&gt;'graph (3)'!$E$22-'graph (3)'!$E$32,B377&lt;'graph (3)'!$E$22+'graph (3)'!$E$32),0.25,0)))</f>
        <v>#REF!</v>
      </c>
    </row>
    <row r="378" customFormat="false" ht="12.75" hidden="false" customHeight="false" outlineLevel="0" collapsed="false">
      <c r="B378" s="735" t="e">
        <f aca="false">IF('graph (3)'!$E$2=0,"",B377+'graph (3)'!$E$32)</f>
        <v>#REF!</v>
      </c>
      <c r="C378" s="805" t="e">
        <f aca="false">IF('graph (3)'!$E$2=0,20,IF(SUM(K378+L378=0),NA(),0.25))</f>
        <v>#REF!</v>
      </c>
      <c r="D378" s="321" t="e">
        <f aca="false">IF('graph (3)'!$E$2=0,20,IF(AND(B378&lt;'graph (3)'!$E$10+'graph (3)'!$E$32,B378&gt;'graph (3)'!$E$10-'graph (3)'!$E$32),0.25,NA()))</f>
        <v>#REF!</v>
      </c>
      <c r="K378" s="806" t="e">
        <f aca="false">IF('graph (3)'!$E$20=0,0,IF('graph (3)'!$E$2=0,20,IF(AND(B378&lt;'graph (3)'!$E$20+'graph (3)'!$E$32,B378&gt;'graph (3)'!$E$20-'graph (3)'!$E$32),0.25,0)))</f>
        <v>#REF!</v>
      </c>
      <c r="L378" s="806" t="e">
        <f aca="false">IF('graph (3)'!$E$22=0,0,IF('graph (3)'!$E$2=0,20,IF(AND(B378&gt;'graph (3)'!$E$22-'graph (3)'!$E$32,B378&lt;'graph (3)'!$E$22+'graph (3)'!$E$32),0.25,0)))</f>
        <v>#REF!</v>
      </c>
    </row>
    <row r="379" customFormat="false" ht="12.75" hidden="false" customHeight="false" outlineLevel="0" collapsed="false">
      <c r="B379" s="735" t="e">
        <f aca="false">IF('graph (3)'!$E$2=0,"",B378+'graph (3)'!$E$32)</f>
        <v>#REF!</v>
      </c>
      <c r="C379" s="805" t="e">
        <f aca="false">IF('graph (3)'!$E$2=0,20,IF(SUM(K379+L379=0),NA(),0.25))</f>
        <v>#REF!</v>
      </c>
      <c r="D379" s="321" t="e">
        <f aca="false">IF('graph (3)'!$E$2=0,20,IF(AND(B379&lt;'graph (3)'!$E$10+'graph (3)'!$E$32,B379&gt;'graph (3)'!$E$10-'graph (3)'!$E$32),0.25,NA()))</f>
        <v>#REF!</v>
      </c>
      <c r="K379" s="806" t="e">
        <f aca="false">IF('graph (3)'!$E$20=0,0,IF('graph (3)'!$E$2=0,20,IF(AND(B379&lt;'graph (3)'!$E$20+'graph (3)'!$E$32,B379&gt;'graph (3)'!$E$20-'graph (3)'!$E$32),0.25,0)))</f>
        <v>#REF!</v>
      </c>
      <c r="L379" s="806" t="e">
        <f aca="false">IF('graph (3)'!$E$22=0,0,IF('graph (3)'!$E$2=0,20,IF(AND(B379&gt;'graph (3)'!$E$22-'graph (3)'!$E$32,B379&lt;'graph (3)'!$E$22+'graph (3)'!$E$32),0.25,0)))</f>
        <v>#REF!</v>
      </c>
    </row>
    <row r="380" customFormat="false" ht="12.75" hidden="false" customHeight="false" outlineLevel="0" collapsed="false">
      <c r="B380" s="735" t="e">
        <f aca="false">IF('graph (3)'!$E$2=0,"",B379+'graph (3)'!$E$32)</f>
        <v>#REF!</v>
      </c>
      <c r="C380" s="805" t="e">
        <f aca="false">IF('graph (3)'!$E$2=0,20,IF(SUM(K380+L380=0),NA(),0.25))</f>
        <v>#REF!</v>
      </c>
      <c r="D380" s="321" t="e">
        <f aca="false">IF('graph (3)'!$E$2=0,20,IF(AND(B380&lt;'graph (3)'!$E$10+'graph (3)'!$E$32,B380&gt;'graph (3)'!$E$10-'graph (3)'!$E$32),0.25,NA()))</f>
        <v>#REF!</v>
      </c>
      <c r="K380" s="806" t="e">
        <f aca="false">IF('graph (3)'!$E$20=0,0,IF('graph (3)'!$E$2=0,20,IF(AND(B380&lt;'graph (3)'!$E$20+'graph (3)'!$E$32,B380&gt;'graph (3)'!$E$20-'graph (3)'!$E$32),0.25,0)))</f>
        <v>#REF!</v>
      </c>
      <c r="L380" s="806" t="e">
        <f aca="false">IF('graph (3)'!$E$22=0,0,IF('graph (3)'!$E$2=0,20,IF(AND(B380&gt;'graph (3)'!$E$22-'graph (3)'!$E$32,B380&lt;'graph (3)'!$E$22+'graph (3)'!$E$32),0.25,0)))</f>
        <v>#REF!</v>
      </c>
    </row>
    <row r="381" customFormat="false" ht="12.75" hidden="false" customHeight="false" outlineLevel="0" collapsed="false">
      <c r="B381" s="735" t="e">
        <f aca="false">IF('graph (3)'!$E$2=0,"",B380+'graph (3)'!$E$32)</f>
        <v>#REF!</v>
      </c>
      <c r="C381" s="805" t="e">
        <f aca="false">IF('graph (3)'!$E$2=0,20,IF(SUM(K381+L381=0),NA(),0.25))</f>
        <v>#REF!</v>
      </c>
      <c r="D381" s="321" t="e">
        <f aca="false">IF('graph (3)'!$E$2=0,20,IF(AND(B381&lt;'graph (3)'!$E$10+'graph (3)'!$E$32,B381&gt;'graph (3)'!$E$10-'graph (3)'!$E$32),0.25,NA()))</f>
        <v>#REF!</v>
      </c>
      <c r="K381" s="806" t="e">
        <f aca="false">IF('graph (3)'!$E$20=0,0,IF('graph (3)'!$E$2=0,20,IF(AND(B381&lt;'graph (3)'!$E$20+'graph (3)'!$E$32,B381&gt;'graph (3)'!$E$20-'graph (3)'!$E$32),0.25,0)))</f>
        <v>#REF!</v>
      </c>
      <c r="L381" s="806" t="e">
        <f aca="false">IF('graph (3)'!$E$22=0,0,IF('graph (3)'!$E$2=0,20,IF(AND(B381&gt;'graph (3)'!$E$22-'graph (3)'!$E$32,B381&lt;'graph (3)'!$E$22+'graph (3)'!$E$32),0.25,0)))</f>
        <v>#REF!</v>
      </c>
    </row>
    <row r="382" customFormat="false" ht="12.75" hidden="false" customHeight="false" outlineLevel="0" collapsed="false">
      <c r="B382" s="735" t="e">
        <f aca="false">IF('graph (3)'!$E$2=0,"",B381+'graph (3)'!$E$32)</f>
        <v>#REF!</v>
      </c>
      <c r="C382" s="805" t="e">
        <f aca="false">IF('graph (3)'!$E$2=0,20,IF(SUM(K382+L382=0),NA(),0.25))</f>
        <v>#REF!</v>
      </c>
      <c r="D382" s="321" t="e">
        <f aca="false">IF('graph (3)'!$E$2=0,20,IF(AND(B382&lt;'graph (3)'!$E$10+'graph (3)'!$E$32,B382&gt;'graph (3)'!$E$10-'graph (3)'!$E$32),0.25,NA()))</f>
        <v>#REF!</v>
      </c>
      <c r="K382" s="806" t="e">
        <f aca="false">IF('graph (3)'!$E$20=0,0,IF('graph (3)'!$E$2=0,20,IF(AND(B382&lt;'graph (3)'!$E$20+'graph (3)'!$E$32,B382&gt;'graph (3)'!$E$20-'graph (3)'!$E$32),0.25,0)))</f>
        <v>#REF!</v>
      </c>
      <c r="L382" s="806" t="e">
        <f aca="false">IF('graph (3)'!$E$22=0,0,IF('graph (3)'!$E$2=0,20,IF(AND(B382&gt;'graph (3)'!$E$22-'graph (3)'!$E$32,B382&lt;'graph (3)'!$E$22+'graph (3)'!$E$32),0.25,0)))</f>
        <v>#REF!</v>
      </c>
    </row>
    <row r="383" customFormat="false" ht="12.75" hidden="false" customHeight="false" outlineLevel="0" collapsed="false">
      <c r="B383" s="735" t="e">
        <f aca="false">IF('graph (3)'!$E$2=0,"",B382+'graph (3)'!$E$32)</f>
        <v>#REF!</v>
      </c>
      <c r="C383" s="805" t="e">
        <f aca="false">IF('graph (3)'!$E$2=0,20,IF(SUM(K383+L383=0),NA(),0.25))</f>
        <v>#REF!</v>
      </c>
      <c r="D383" s="321" t="e">
        <f aca="false">IF('graph (3)'!$E$2=0,20,IF(AND(B383&lt;'graph (3)'!$E$10+'graph (3)'!$E$32,B383&gt;'graph (3)'!$E$10-'graph (3)'!$E$32),0.25,NA()))</f>
        <v>#REF!</v>
      </c>
      <c r="K383" s="806" t="e">
        <f aca="false">IF('graph (3)'!$E$20=0,0,IF('graph (3)'!$E$2=0,20,IF(AND(B383&lt;'graph (3)'!$E$20+'graph (3)'!$E$32,B383&gt;'graph (3)'!$E$20-'graph (3)'!$E$32),0.25,0)))</f>
        <v>#REF!</v>
      </c>
      <c r="L383" s="806" t="e">
        <f aca="false">IF('graph (3)'!$E$22=0,0,IF('graph (3)'!$E$2=0,20,IF(AND(B383&gt;'graph (3)'!$E$22-'graph (3)'!$E$32,B383&lt;'graph (3)'!$E$22+'graph (3)'!$E$32),0.25,0)))</f>
        <v>#REF!</v>
      </c>
    </row>
    <row r="384" customFormat="false" ht="12.75" hidden="false" customHeight="false" outlineLevel="0" collapsed="false">
      <c r="B384" s="735" t="e">
        <f aca="false">IF('graph (3)'!$E$2=0,"",B383+'graph (3)'!$E$32)</f>
        <v>#REF!</v>
      </c>
      <c r="C384" s="805" t="e">
        <f aca="false">IF('graph (3)'!$E$2=0,20,IF(SUM(K384+L384=0),NA(),0.25))</f>
        <v>#REF!</v>
      </c>
      <c r="D384" s="321" t="e">
        <f aca="false">IF('graph (3)'!$E$2=0,20,IF(AND(B384&lt;'graph (3)'!$E$10+'graph (3)'!$E$32,B384&gt;'graph (3)'!$E$10-'graph (3)'!$E$32),0.25,NA()))</f>
        <v>#REF!</v>
      </c>
      <c r="K384" s="806" t="e">
        <f aca="false">IF('graph (3)'!$E$20=0,0,IF('graph (3)'!$E$2=0,20,IF(AND(B384&lt;'graph (3)'!$E$20+'graph (3)'!$E$32,B384&gt;'graph (3)'!$E$20-'graph (3)'!$E$32),0.25,0)))</f>
        <v>#REF!</v>
      </c>
      <c r="L384" s="806" t="e">
        <f aca="false">IF('graph (3)'!$E$22=0,0,IF('graph (3)'!$E$2=0,20,IF(AND(B384&gt;'graph (3)'!$E$22-'graph (3)'!$E$32,B384&lt;'graph (3)'!$E$22+'graph (3)'!$E$32),0.25,0)))</f>
        <v>#REF!</v>
      </c>
    </row>
    <row r="385" customFormat="false" ht="12.75" hidden="false" customHeight="false" outlineLevel="0" collapsed="false">
      <c r="B385" s="735" t="e">
        <f aca="false">IF('graph (3)'!$E$2=0,"",B384+'graph (3)'!$E$32)</f>
        <v>#REF!</v>
      </c>
      <c r="C385" s="805" t="e">
        <f aca="false">IF('graph (3)'!$E$2=0,20,IF(SUM(K385+L385=0),NA(),0.25))</f>
        <v>#REF!</v>
      </c>
      <c r="D385" s="321" t="e">
        <f aca="false">IF('graph (3)'!$E$2=0,20,IF(AND(B385&lt;'graph (3)'!$E$10+'graph (3)'!$E$32,B385&gt;'graph (3)'!$E$10-'graph (3)'!$E$32),0.25,NA()))</f>
        <v>#REF!</v>
      </c>
      <c r="K385" s="806" t="e">
        <f aca="false">IF('graph (3)'!$E$20=0,0,IF('graph (3)'!$E$2=0,20,IF(AND(B385&lt;'graph (3)'!$E$20+'graph (3)'!$E$32,B385&gt;'graph (3)'!$E$20-'graph (3)'!$E$32),0.25,0)))</f>
        <v>#REF!</v>
      </c>
      <c r="L385" s="806" t="e">
        <f aca="false">IF('graph (3)'!$E$22=0,0,IF('graph (3)'!$E$2=0,20,IF(AND(B385&gt;'graph (3)'!$E$22-'graph (3)'!$E$32,B385&lt;'graph (3)'!$E$22+'graph (3)'!$E$32),0.25,0)))</f>
        <v>#REF!</v>
      </c>
    </row>
    <row r="386" customFormat="false" ht="12.75" hidden="false" customHeight="false" outlineLevel="0" collapsed="false">
      <c r="B386" s="735" t="e">
        <f aca="false">IF('graph (3)'!$E$2=0,"",B385+'graph (3)'!$E$32)</f>
        <v>#REF!</v>
      </c>
      <c r="C386" s="805" t="e">
        <f aca="false">IF('graph (3)'!$E$2=0,20,IF(SUM(K386+L386=0),NA(),0.25))</f>
        <v>#REF!</v>
      </c>
      <c r="D386" s="321" t="e">
        <f aca="false">IF('graph (3)'!$E$2=0,20,IF(AND(B386&lt;'graph (3)'!$E$10+'graph (3)'!$E$32,B386&gt;'graph (3)'!$E$10-'graph (3)'!$E$32),0.25,NA()))</f>
        <v>#REF!</v>
      </c>
      <c r="K386" s="806" t="e">
        <f aca="false">IF('graph (3)'!$E$20=0,0,IF('graph (3)'!$E$2=0,20,IF(AND(B386&lt;'graph (3)'!$E$20+'graph (3)'!$E$32,B386&gt;'graph (3)'!$E$20-'graph (3)'!$E$32),0.25,0)))</f>
        <v>#REF!</v>
      </c>
      <c r="L386" s="806" t="e">
        <f aca="false">IF('graph (3)'!$E$22=0,0,IF('graph (3)'!$E$2=0,20,IF(AND(B386&gt;'graph (3)'!$E$22-'graph (3)'!$E$32,B386&lt;'graph (3)'!$E$22+'graph (3)'!$E$32),0.25,0)))</f>
        <v>#REF!</v>
      </c>
    </row>
    <row r="387" customFormat="false" ht="12.75" hidden="false" customHeight="false" outlineLevel="0" collapsed="false">
      <c r="B387" s="735" t="e">
        <f aca="false">IF('graph (3)'!$E$2=0,"",B386+'graph (3)'!$E$32)</f>
        <v>#REF!</v>
      </c>
      <c r="C387" s="805" t="e">
        <f aca="false">IF('graph (3)'!$E$2=0,20,IF(SUM(K387+L387=0),NA(),0.25))</f>
        <v>#REF!</v>
      </c>
      <c r="D387" s="321" t="e">
        <f aca="false">IF('graph (3)'!$E$2=0,20,IF(AND(B387&lt;'graph (3)'!$E$10+'graph (3)'!$E$32,B387&gt;'graph (3)'!$E$10-'graph (3)'!$E$32),0.25,NA()))</f>
        <v>#REF!</v>
      </c>
      <c r="K387" s="806" t="e">
        <f aca="false">IF('graph (3)'!$E$20=0,0,IF('graph (3)'!$E$2=0,20,IF(AND(B387&lt;'graph (3)'!$E$20+'graph (3)'!$E$32,B387&gt;'graph (3)'!$E$20-'graph (3)'!$E$32),0.25,0)))</f>
        <v>#REF!</v>
      </c>
      <c r="L387" s="806" t="e">
        <f aca="false">IF('graph (3)'!$E$22=0,0,IF('graph (3)'!$E$2=0,20,IF(AND(B387&gt;'graph (3)'!$E$22-'graph (3)'!$E$32,B387&lt;'graph (3)'!$E$22+'graph (3)'!$E$32),0.25,0)))</f>
        <v>#REF!</v>
      </c>
    </row>
    <row r="388" customFormat="false" ht="12.75" hidden="false" customHeight="false" outlineLevel="0" collapsed="false">
      <c r="B388" s="735" t="e">
        <f aca="false">IF('graph (3)'!$E$2=0,"",B387+'graph (3)'!$E$32)</f>
        <v>#REF!</v>
      </c>
      <c r="C388" s="805" t="e">
        <f aca="false">IF('graph (3)'!$E$2=0,20,IF(SUM(K388+L388=0),NA(),0.25))</f>
        <v>#REF!</v>
      </c>
      <c r="D388" s="321" t="e">
        <f aca="false">IF('graph (3)'!$E$2=0,20,IF(AND(B388&lt;'graph (3)'!$E$10+'graph (3)'!$E$32,B388&gt;'graph (3)'!$E$10-'graph (3)'!$E$32),0.25,NA()))</f>
        <v>#REF!</v>
      </c>
      <c r="K388" s="806" t="e">
        <f aca="false">IF('graph (3)'!$E$20=0,0,IF('graph (3)'!$E$2=0,20,IF(AND(B388&lt;'graph (3)'!$E$20+'graph (3)'!$E$32,B388&gt;'graph (3)'!$E$20-'graph (3)'!$E$32),0.25,0)))</f>
        <v>#REF!</v>
      </c>
      <c r="L388" s="806" t="e">
        <f aca="false">IF('graph (3)'!$E$22=0,0,IF('graph (3)'!$E$2=0,20,IF(AND(B388&gt;'graph (3)'!$E$22-'graph (3)'!$E$32,B388&lt;'graph (3)'!$E$22+'graph (3)'!$E$32),0.25,0)))</f>
        <v>#REF!</v>
      </c>
    </row>
    <row r="389" customFormat="false" ht="12.75" hidden="false" customHeight="false" outlineLevel="0" collapsed="false">
      <c r="B389" s="735" t="e">
        <f aca="false">IF('graph (3)'!$E$2=0,"",B388+'graph (3)'!$E$32)</f>
        <v>#REF!</v>
      </c>
      <c r="C389" s="805" t="e">
        <f aca="false">IF('graph (3)'!$E$2=0,20,IF(SUM(K389+L389=0),NA(),0.25))</f>
        <v>#REF!</v>
      </c>
      <c r="D389" s="321" t="e">
        <f aca="false">IF('graph (3)'!$E$2=0,20,IF(AND(B389&lt;'graph (3)'!$E$10+'graph (3)'!$E$32,B389&gt;'graph (3)'!$E$10-'graph (3)'!$E$32),0.25,NA()))</f>
        <v>#REF!</v>
      </c>
      <c r="K389" s="806" t="e">
        <f aca="false">IF('graph (3)'!$E$20=0,0,IF('graph (3)'!$E$2=0,20,IF(AND(B389&lt;'graph (3)'!$E$20+'graph (3)'!$E$32,B389&gt;'graph (3)'!$E$20-'graph (3)'!$E$32),0.25,0)))</f>
        <v>#REF!</v>
      </c>
      <c r="L389" s="806" t="e">
        <f aca="false">IF('graph (3)'!$E$22=0,0,IF('graph (3)'!$E$2=0,20,IF(AND(B389&gt;'graph (3)'!$E$22-'graph (3)'!$E$32,B389&lt;'graph (3)'!$E$22+'graph (3)'!$E$32),0.25,0)))</f>
        <v>#REF!</v>
      </c>
    </row>
    <row r="390" customFormat="false" ht="12.75" hidden="false" customHeight="false" outlineLevel="0" collapsed="false">
      <c r="B390" s="735" t="e">
        <f aca="false">IF('graph (3)'!$E$2=0,"",B389+'graph (3)'!$E$32)</f>
        <v>#REF!</v>
      </c>
      <c r="C390" s="805" t="e">
        <f aca="false">IF('graph (3)'!$E$2=0,20,IF(SUM(K390+L390=0),NA(),0.25))</f>
        <v>#REF!</v>
      </c>
      <c r="D390" s="321" t="e">
        <f aca="false">IF('graph (3)'!$E$2=0,20,IF(AND(B390&lt;'graph (3)'!$E$10+'graph (3)'!$E$32,B390&gt;'graph (3)'!$E$10-'graph (3)'!$E$32),0.25,NA()))</f>
        <v>#REF!</v>
      </c>
      <c r="K390" s="806" t="e">
        <f aca="false">IF('graph (3)'!$E$20=0,0,IF('graph (3)'!$E$2=0,20,IF(AND(B390&lt;'graph (3)'!$E$20+'graph (3)'!$E$32,B390&gt;'graph (3)'!$E$20-'graph (3)'!$E$32),0.25,0)))</f>
        <v>#REF!</v>
      </c>
      <c r="L390" s="806" t="e">
        <f aca="false">IF('graph (3)'!$E$22=0,0,IF('graph (3)'!$E$2=0,20,IF(AND(B390&gt;'graph (3)'!$E$22-'graph (3)'!$E$32,B390&lt;'graph (3)'!$E$22+'graph (3)'!$E$32),0.25,0)))</f>
        <v>#REF!</v>
      </c>
    </row>
    <row r="391" customFormat="false" ht="12.75" hidden="false" customHeight="false" outlineLevel="0" collapsed="false">
      <c r="B391" s="735" t="e">
        <f aca="false">IF('graph (3)'!$E$2=0,"",B390+'graph (3)'!$E$32)</f>
        <v>#REF!</v>
      </c>
      <c r="C391" s="805" t="e">
        <f aca="false">IF('graph (3)'!$E$2=0,20,IF(SUM(K391+L391=0),NA(),0.25))</f>
        <v>#REF!</v>
      </c>
      <c r="D391" s="321" t="e">
        <f aca="false">IF('graph (3)'!$E$2=0,20,IF(AND(B391&lt;'graph (3)'!$E$10+'graph (3)'!$E$32,B391&gt;'graph (3)'!$E$10-'graph (3)'!$E$32),0.25,NA()))</f>
        <v>#REF!</v>
      </c>
      <c r="K391" s="806" t="e">
        <f aca="false">IF('graph (3)'!$E$20=0,0,IF('graph (3)'!$E$2=0,20,IF(AND(B391&lt;'graph (3)'!$E$20+'graph (3)'!$E$32,B391&gt;'graph (3)'!$E$20-'graph (3)'!$E$32),0.25,0)))</f>
        <v>#REF!</v>
      </c>
      <c r="L391" s="806" t="e">
        <f aca="false">IF('graph (3)'!$E$22=0,0,IF('graph (3)'!$E$2=0,20,IF(AND(B391&gt;'graph (3)'!$E$22-'graph (3)'!$E$32,B391&lt;'graph (3)'!$E$22+'graph (3)'!$E$32),0.25,0)))</f>
        <v>#REF!</v>
      </c>
    </row>
    <row r="392" customFormat="false" ht="12.75" hidden="false" customHeight="false" outlineLevel="0" collapsed="false">
      <c r="B392" s="735" t="e">
        <f aca="false">IF('graph (3)'!$E$2=0,"",B391+'graph (3)'!$E$32)</f>
        <v>#REF!</v>
      </c>
      <c r="C392" s="805" t="e">
        <f aca="false">IF('graph (3)'!$E$2=0,20,IF(SUM(K392+L392=0),NA(),0.25))</f>
        <v>#REF!</v>
      </c>
      <c r="D392" s="321" t="e">
        <f aca="false">IF('graph (3)'!$E$2=0,20,IF(AND(B392&lt;'graph (3)'!$E$10+'graph (3)'!$E$32,B392&gt;'graph (3)'!$E$10-'graph (3)'!$E$32),0.25,NA()))</f>
        <v>#REF!</v>
      </c>
      <c r="K392" s="806" t="e">
        <f aca="false">IF('graph (3)'!$E$20=0,0,IF('graph (3)'!$E$2=0,20,IF(AND(B392&lt;'graph (3)'!$E$20+'graph (3)'!$E$32,B392&gt;'graph (3)'!$E$20-'graph (3)'!$E$32),0.25,0)))</f>
        <v>#REF!</v>
      </c>
      <c r="L392" s="806" t="e">
        <f aca="false">IF('graph (3)'!$E$22=0,0,IF('graph (3)'!$E$2=0,20,IF(AND(B392&gt;'graph (3)'!$E$22-'graph (3)'!$E$32,B392&lt;'graph (3)'!$E$22+'graph (3)'!$E$32),0.25,0)))</f>
        <v>#REF!</v>
      </c>
    </row>
    <row r="393" customFormat="false" ht="12.75" hidden="false" customHeight="false" outlineLevel="0" collapsed="false">
      <c r="B393" s="735" t="e">
        <f aca="false">IF('graph (3)'!$E$2=0,"",B392+'graph (3)'!$E$32)</f>
        <v>#REF!</v>
      </c>
      <c r="C393" s="805" t="e">
        <f aca="false">IF('graph (3)'!$E$2=0,20,IF(SUM(K393+L393=0),NA(),0.25))</f>
        <v>#REF!</v>
      </c>
      <c r="D393" s="321" t="e">
        <f aca="false">IF('graph (3)'!$E$2=0,20,IF(AND(B393&lt;'graph (3)'!$E$10+'graph (3)'!$E$32,B393&gt;'graph (3)'!$E$10-'graph (3)'!$E$32),0.25,NA()))</f>
        <v>#REF!</v>
      </c>
      <c r="K393" s="806" t="e">
        <f aca="false">IF('graph (3)'!$E$20=0,0,IF('graph (3)'!$E$2=0,20,IF(AND(B393&lt;'graph (3)'!$E$20+'graph (3)'!$E$32,B393&gt;'graph (3)'!$E$20-'graph (3)'!$E$32),0.25,0)))</f>
        <v>#REF!</v>
      </c>
      <c r="L393" s="806" t="e">
        <f aca="false">IF('graph (3)'!$E$22=0,0,IF('graph (3)'!$E$2=0,20,IF(AND(B393&gt;'graph (3)'!$E$22-'graph (3)'!$E$32,B393&lt;'graph (3)'!$E$22+'graph (3)'!$E$32),0.25,0)))</f>
        <v>#REF!</v>
      </c>
    </row>
    <row r="394" customFormat="false" ht="12.75" hidden="false" customHeight="false" outlineLevel="0" collapsed="false">
      <c r="B394" s="735" t="e">
        <f aca="false">IF('graph (3)'!$E$2=0,"",B393+'graph (3)'!$E$32)</f>
        <v>#REF!</v>
      </c>
      <c r="C394" s="805" t="e">
        <f aca="false">IF('graph (3)'!$E$2=0,20,IF(SUM(K394+L394=0),NA(),0.25))</f>
        <v>#REF!</v>
      </c>
      <c r="D394" s="321" t="e">
        <f aca="false">IF('graph (3)'!$E$2=0,20,IF(AND(B394&lt;'graph (3)'!$E$10+'graph (3)'!$E$32,B394&gt;'graph (3)'!$E$10-'graph (3)'!$E$32),0.25,NA()))</f>
        <v>#REF!</v>
      </c>
      <c r="K394" s="806" t="e">
        <f aca="false">IF('graph (3)'!$E$20=0,0,IF('graph (3)'!$E$2=0,20,IF(AND(B394&lt;'graph (3)'!$E$20+'graph (3)'!$E$32,B394&gt;'graph (3)'!$E$20-'graph (3)'!$E$32),0.25,0)))</f>
        <v>#REF!</v>
      </c>
      <c r="L394" s="806" t="e">
        <f aca="false">IF('graph (3)'!$E$22=0,0,IF('graph (3)'!$E$2=0,20,IF(AND(B394&gt;'graph (3)'!$E$22-'graph (3)'!$E$32,B394&lt;'graph (3)'!$E$22+'graph (3)'!$E$32),0.25,0)))</f>
        <v>#REF!</v>
      </c>
    </row>
    <row r="395" customFormat="false" ht="12.75" hidden="false" customHeight="false" outlineLevel="0" collapsed="false">
      <c r="B395" s="735" t="e">
        <f aca="false">IF('graph (3)'!$E$2=0,"",B394+'graph (3)'!$E$32)</f>
        <v>#REF!</v>
      </c>
      <c r="C395" s="805" t="e">
        <f aca="false">IF('graph (3)'!$E$2=0,20,IF(SUM(K395+L395=0),NA(),0.25))</f>
        <v>#REF!</v>
      </c>
      <c r="D395" s="321" t="e">
        <f aca="false">IF('graph (3)'!$E$2=0,20,IF(AND(B395&lt;'graph (3)'!$E$10+'graph (3)'!$E$32,B395&gt;'graph (3)'!$E$10-'graph (3)'!$E$32),0.25,NA()))</f>
        <v>#REF!</v>
      </c>
      <c r="K395" s="806" t="e">
        <f aca="false">IF('graph (3)'!$E$20=0,0,IF('graph (3)'!$E$2=0,20,IF(AND(B395&lt;'graph (3)'!$E$20+'graph (3)'!$E$32,B395&gt;'graph (3)'!$E$20-'graph (3)'!$E$32),0.25,0)))</f>
        <v>#REF!</v>
      </c>
      <c r="L395" s="806" t="e">
        <f aca="false">IF('graph (3)'!$E$22=0,0,IF('graph (3)'!$E$2=0,20,IF(AND(B395&gt;'graph (3)'!$E$22-'graph (3)'!$E$32,B395&lt;'graph (3)'!$E$22+'graph (3)'!$E$32),0.25,0)))</f>
        <v>#REF!</v>
      </c>
    </row>
    <row r="396" customFormat="false" ht="12.75" hidden="false" customHeight="false" outlineLevel="0" collapsed="false">
      <c r="B396" s="735" t="e">
        <f aca="false">IF('graph (3)'!$E$2=0,"",B395+'graph (3)'!$E$32)</f>
        <v>#REF!</v>
      </c>
      <c r="C396" s="805" t="e">
        <f aca="false">IF('graph (3)'!$E$2=0,20,IF(SUM(K396+L396=0),NA(),0.25))</f>
        <v>#REF!</v>
      </c>
      <c r="D396" s="321" t="e">
        <f aca="false">IF('graph (3)'!$E$2=0,20,IF(AND(B396&lt;'graph (3)'!$E$10+'graph (3)'!$E$32,B396&gt;'graph (3)'!$E$10-'graph (3)'!$E$32),0.25,NA()))</f>
        <v>#REF!</v>
      </c>
      <c r="K396" s="806" t="e">
        <f aca="false">IF('graph (3)'!$E$20=0,0,IF('graph (3)'!$E$2=0,20,IF(AND(B396&lt;'graph (3)'!$E$20+'graph (3)'!$E$32,B396&gt;'graph (3)'!$E$20-'graph (3)'!$E$32),0.25,0)))</f>
        <v>#REF!</v>
      </c>
      <c r="L396" s="806" t="e">
        <f aca="false">IF('graph (3)'!$E$22=0,0,IF('graph (3)'!$E$2=0,20,IF(AND(B396&gt;'graph (3)'!$E$22-'graph (3)'!$E$32,B396&lt;'graph (3)'!$E$22+'graph (3)'!$E$32),0.25,0)))</f>
        <v>#REF!</v>
      </c>
    </row>
    <row r="397" customFormat="false" ht="12.75" hidden="false" customHeight="false" outlineLevel="0" collapsed="false">
      <c r="B397" s="735" t="e">
        <f aca="false">IF('graph (3)'!$E$2=0,"",B396+'graph (3)'!$E$32)</f>
        <v>#REF!</v>
      </c>
      <c r="C397" s="805" t="e">
        <f aca="false">IF('graph (3)'!$E$2=0,20,IF(SUM(K397+L397=0),NA(),0.25))</f>
        <v>#REF!</v>
      </c>
      <c r="D397" s="321" t="e">
        <f aca="false">IF('graph (3)'!$E$2=0,20,IF(AND(B397&lt;'graph (3)'!$E$10+'graph (3)'!$E$32,B397&gt;'graph (3)'!$E$10-'graph (3)'!$E$32),0.25,NA()))</f>
        <v>#REF!</v>
      </c>
      <c r="K397" s="806" t="e">
        <f aca="false">IF('graph (3)'!$E$20=0,0,IF('graph (3)'!$E$2=0,20,IF(AND(B397&lt;'graph (3)'!$E$20+'graph (3)'!$E$32,B397&gt;'graph (3)'!$E$20-'graph (3)'!$E$32),0.25,0)))</f>
        <v>#REF!</v>
      </c>
      <c r="L397" s="806" t="e">
        <f aca="false">IF('graph (3)'!$E$22=0,0,IF('graph (3)'!$E$2=0,20,IF(AND(B397&gt;'graph (3)'!$E$22-'graph (3)'!$E$32,B397&lt;'graph (3)'!$E$22+'graph (3)'!$E$32),0.25,0)))</f>
        <v>#REF!</v>
      </c>
    </row>
    <row r="398" customFormat="false" ht="12.75" hidden="false" customHeight="false" outlineLevel="0" collapsed="false">
      <c r="B398" s="735" t="e">
        <f aca="false">IF('graph (3)'!$E$2=0,"",B397+'graph (3)'!$E$32)</f>
        <v>#REF!</v>
      </c>
      <c r="C398" s="805" t="e">
        <f aca="false">IF('graph (3)'!$E$2=0,20,IF(SUM(K398+L398=0),NA(),0.25))</f>
        <v>#REF!</v>
      </c>
      <c r="D398" s="321" t="e">
        <f aca="false">IF('graph (3)'!$E$2=0,20,IF(AND(B398&lt;'graph (3)'!$E$10+'graph (3)'!$E$32,B398&gt;'graph (3)'!$E$10-'graph (3)'!$E$32),0.25,NA()))</f>
        <v>#REF!</v>
      </c>
      <c r="K398" s="806" t="e">
        <f aca="false">IF('graph (3)'!$E$20=0,0,IF('graph (3)'!$E$2=0,20,IF(AND(B398&lt;'graph (3)'!$E$20+'graph (3)'!$E$32,B398&gt;'graph (3)'!$E$20-'graph (3)'!$E$32),0.25,0)))</f>
        <v>#REF!</v>
      </c>
      <c r="L398" s="806" t="e">
        <f aca="false">IF('graph (3)'!$E$22=0,0,IF('graph (3)'!$E$2=0,20,IF(AND(B398&gt;'graph (3)'!$E$22-'graph (3)'!$E$32,B398&lt;'graph (3)'!$E$22+'graph (3)'!$E$32),0.25,0)))</f>
        <v>#REF!</v>
      </c>
    </row>
    <row r="399" customFormat="false" ht="12.75" hidden="false" customHeight="false" outlineLevel="0" collapsed="false">
      <c r="B399" s="735" t="e">
        <f aca="false">IF('graph (3)'!$E$2=0,"",B398+'graph (3)'!$E$32)</f>
        <v>#REF!</v>
      </c>
      <c r="C399" s="805" t="e">
        <f aca="false">IF('graph (3)'!$E$2=0,20,IF(SUM(K399+L399=0),NA(),0.25))</f>
        <v>#REF!</v>
      </c>
      <c r="D399" s="321" t="e">
        <f aca="false">IF('graph (3)'!$E$2=0,20,IF(AND(B399&lt;'graph (3)'!$E$10+'graph (3)'!$E$32,B399&gt;'graph (3)'!$E$10-'graph (3)'!$E$32),0.25,NA()))</f>
        <v>#REF!</v>
      </c>
      <c r="K399" s="806" t="e">
        <f aca="false">IF('graph (3)'!$E$20=0,0,IF('graph (3)'!$E$2=0,20,IF(AND(B399&lt;'graph (3)'!$E$20+'graph (3)'!$E$32,B399&gt;'graph (3)'!$E$20-'graph (3)'!$E$32),0.25,0)))</f>
        <v>#REF!</v>
      </c>
      <c r="L399" s="806" t="e">
        <f aca="false">IF('graph (3)'!$E$22=0,0,IF('graph (3)'!$E$2=0,20,IF(AND(B399&gt;'graph (3)'!$E$22-'graph (3)'!$E$32,B399&lt;'graph (3)'!$E$22+'graph (3)'!$E$32),0.25,0)))</f>
        <v>#REF!</v>
      </c>
    </row>
    <row r="400" customFormat="false" ht="12.75" hidden="false" customHeight="false" outlineLevel="0" collapsed="false">
      <c r="B400" s="735" t="e">
        <f aca="false">IF('graph (3)'!$E$2=0,"",B399+'graph (3)'!$E$32)</f>
        <v>#REF!</v>
      </c>
      <c r="C400" s="805" t="e">
        <f aca="false">IF('graph (3)'!$E$2=0,20,IF(SUM(K400+L400=0),NA(),0.25))</f>
        <v>#REF!</v>
      </c>
      <c r="D400" s="321" t="e">
        <f aca="false">IF('graph (3)'!$E$2=0,20,IF(AND(B400&lt;'graph (3)'!$E$10+'graph (3)'!$E$32,B400&gt;'graph (3)'!$E$10-'graph (3)'!$E$32),0.25,NA()))</f>
        <v>#REF!</v>
      </c>
      <c r="K400" s="806" t="e">
        <f aca="false">IF('graph (3)'!$E$20=0,0,IF('graph (3)'!$E$2=0,20,IF(AND(B400&lt;'graph (3)'!$E$20+'graph (3)'!$E$32,B400&gt;'graph (3)'!$E$20-'graph (3)'!$E$32),0.25,0)))</f>
        <v>#REF!</v>
      </c>
      <c r="L400" s="806" t="e">
        <f aca="false">IF('graph (3)'!$E$22=0,0,IF('graph (3)'!$E$2=0,20,IF(AND(B400&gt;'graph (3)'!$E$22-'graph (3)'!$E$32,B400&lt;'graph (3)'!$E$22+'graph (3)'!$E$32),0.25,0)))</f>
        <v>#REF!</v>
      </c>
    </row>
    <row r="401" customFormat="false" ht="12.75" hidden="false" customHeight="false" outlineLevel="0" collapsed="false">
      <c r="B401" s="735" t="e">
        <f aca="false">IF('graph (3)'!$E$2=0,"",B400+'graph (3)'!$E$32)</f>
        <v>#REF!</v>
      </c>
      <c r="C401" s="805" t="e">
        <f aca="false">IF('graph (3)'!$E$2=0,20,IF(SUM(K401+L401=0),NA(),0.25))</f>
        <v>#REF!</v>
      </c>
      <c r="D401" s="321" t="e">
        <f aca="false">IF('graph (3)'!$E$2=0,20,IF(AND(B401&lt;'graph (3)'!$E$10+'graph (3)'!$E$32,B401&gt;'graph (3)'!$E$10-'graph (3)'!$E$32),0.25,NA()))</f>
        <v>#REF!</v>
      </c>
      <c r="K401" s="806" t="e">
        <f aca="false">IF('graph (3)'!$E$20=0,0,IF('graph (3)'!$E$2=0,20,IF(AND(B401&lt;'graph (3)'!$E$20+'graph (3)'!$E$32,B401&gt;'graph (3)'!$E$20-'graph (3)'!$E$32),0.25,0)))</f>
        <v>#REF!</v>
      </c>
      <c r="L401" s="806" t="e">
        <f aca="false">IF('graph (3)'!$E$22=0,0,IF('graph (3)'!$E$2=0,20,IF(AND(B401&gt;'graph (3)'!$E$22-'graph (3)'!$E$32,B401&lt;'graph (3)'!$E$22+'graph (3)'!$E$32),0.25,0)))</f>
        <v>#REF!</v>
      </c>
    </row>
    <row r="402" customFormat="false" ht="12.75" hidden="false" customHeight="false" outlineLevel="0" collapsed="false">
      <c r="B402" s="735" t="e">
        <f aca="false">IF('graph (3)'!$E$2=0,"",B401+'graph (3)'!$E$32)</f>
        <v>#REF!</v>
      </c>
      <c r="C402" s="805" t="e">
        <f aca="false">IF('graph (3)'!$E$2=0,20,IF(SUM(K402+L402=0),NA(),0.25))</f>
        <v>#REF!</v>
      </c>
      <c r="D402" s="321" t="e">
        <f aca="false">IF('graph (3)'!$E$2=0,20,IF(AND(B402&lt;'graph (3)'!$E$10+'graph (3)'!$E$32,B402&gt;'graph (3)'!$E$10-'graph (3)'!$E$32),0.25,NA()))</f>
        <v>#REF!</v>
      </c>
      <c r="K402" s="806" t="e">
        <f aca="false">IF('graph (3)'!$E$20=0,0,IF('graph (3)'!$E$2=0,20,IF(AND(B402&lt;'graph (3)'!$E$20+'graph (3)'!$E$32,B402&gt;'graph (3)'!$E$20-'graph (3)'!$E$32),0.25,0)))</f>
        <v>#REF!</v>
      </c>
      <c r="L402" s="806" t="e">
        <f aca="false">IF('graph (3)'!$E$22=0,0,IF('graph (3)'!$E$2=0,20,IF(AND(B402&gt;'graph (3)'!$E$22-'graph (3)'!$E$32,B402&lt;'graph (3)'!$E$22+'graph (3)'!$E$32),0.25,0)))</f>
        <v>#REF!</v>
      </c>
    </row>
    <row r="403" customFormat="false" ht="12.75" hidden="false" customHeight="false" outlineLevel="0" collapsed="false">
      <c r="B403" s="735" t="e">
        <f aca="false">IF('graph (3)'!$E$2=0,"",B402+'graph (3)'!$E$32)</f>
        <v>#REF!</v>
      </c>
      <c r="C403" s="805" t="e">
        <f aca="false">IF('graph (3)'!$E$2=0,20,IF(SUM(K403+L403=0),NA(),0.25))</f>
        <v>#REF!</v>
      </c>
      <c r="D403" s="321" t="e">
        <f aca="false">IF('graph (3)'!$E$2=0,20,IF(AND(B403&lt;'graph (3)'!$E$10+'graph (3)'!$E$32,B403&gt;'graph (3)'!$E$10-'graph (3)'!$E$32),0.25,NA()))</f>
        <v>#REF!</v>
      </c>
      <c r="K403" s="806" t="e">
        <f aca="false">IF('graph (3)'!$E$20=0,0,IF('graph (3)'!$E$2=0,20,IF(AND(B403&lt;'graph (3)'!$E$20+'graph (3)'!$E$32,B403&gt;'graph (3)'!$E$20-'graph (3)'!$E$32),0.25,0)))</f>
        <v>#REF!</v>
      </c>
      <c r="L403" s="806" t="e">
        <f aca="false">IF('graph (3)'!$E$22=0,0,IF('graph (3)'!$E$2=0,20,IF(AND(B403&gt;'graph (3)'!$E$22-'graph (3)'!$E$32,B403&lt;'graph (3)'!$E$22+'graph (3)'!$E$32),0.25,0)))</f>
        <v>#REF!</v>
      </c>
    </row>
    <row r="404" customFormat="false" ht="12.75" hidden="false" customHeight="false" outlineLevel="0" collapsed="false">
      <c r="B404" s="735" t="e">
        <f aca="false">IF('graph (3)'!$E$2=0,"",B403+'graph (3)'!$E$32)</f>
        <v>#REF!</v>
      </c>
      <c r="C404" s="805" t="e">
        <f aca="false">IF('graph (3)'!$E$2=0,20,IF(SUM(K404+L404=0),NA(),0.25))</f>
        <v>#REF!</v>
      </c>
      <c r="D404" s="321" t="e">
        <f aca="false">IF('graph (3)'!$E$2=0,20,IF(AND(B404&lt;'graph (3)'!$E$10+'graph (3)'!$E$32,B404&gt;'graph (3)'!$E$10-'graph (3)'!$E$32),0.25,NA()))</f>
        <v>#REF!</v>
      </c>
      <c r="K404" s="806" t="e">
        <f aca="false">IF('graph (3)'!$E$20=0,0,IF('graph (3)'!$E$2=0,20,IF(AND(B404&lt;'graph (3)'!$E$20+'graph (3)'!$E$32,B404&gt;'graph (3)'!$E$20-'graph (3)'!$E$32),0.25,0)))</f>
        <v>#REF!</v>
      </c>
      <c r="L404" s="806" t="e">
        <f aca="false">IF('graph (3)'!$E$22=0,0,IF('graph (3)'!$E$2=0,20,IF(AND(B404&gt;'graph (3)'!$E$22-'graph (3)'!$E$32,B404&lt;'graph (3)'!$E$22+'graph (3)'!$E$32),0.25,0)))</f>
        <v>#REF!</v>
      </c>
    </row>
    <row r="405" customFormat="false" ht="12.75" hidden="false" customHeight="false" outlineLevel="0" collapsed="false">
      <c r="B405" s="735" t="e">
        <f aca="false">IF('graph (3)'!$E$2=0,"",B404+'graph (3)'!$E$32)</f>
        <v>#REF!</v>
      </c>
      <c r="C405" s="805" t="e">
        <f aca="false">IF('graph (3)'!$E$2=0,20,IF(SUM(K405+L405=0),NA(),0.25))</f>
        <v>#REF!</v>
      </c>
      <c r="D405" s="321" t="e">
        <f aca="false">IF('graph (3)'!$E$2=0,20,IF(AND(B405&lt;'graph (3)'!$E$10+'graph (3)'!$E$32,B405&gt;'graph (3)'!$E$10-'graph (3)'!$E$32),0.25,NA()))</f>
        <v>#REF!</v>
      </c>
      <c r="K405" s="806" t="e">
        <f aca="false">IF('graph (3)'!$E$20=0,0,IF('graph (3)'!$E$2=0,20,IF(AND(B405&lt;'graph (3)'!$E$20+'graph (3)'!$E$32,B405&gt;'graph (3)'!$E$20-'graph (3)'!$E$32),0.25,0)))</f>
        <v>#REF!</v>
      </c>
      <c r="L405" s="806" t="e">
        <f aca="false">IF('graph (3)'!$E$22=0,0,IF('graph (3)'!$E$2=0,20,IF(AND(B405&gt;'graph (3)'!$E$22-'graph (3)'!$E$32,B405&lt;'graph (3)'!$E$22+'graph (3)'!$E$32),0.25,0)))</f>
        <v>#REF!</v>
      </c>
    </row>
    <row r="406" customFormat="false" ht="12.75" hidden="false" customHeight="false" outlineLevel="0" collapsed="false">
      <c r="B406" s="735" t="e">
        <f aca="false">IF('graph (3)'!$E$2=0,"",B405+'graph (3)'!$E$32)</f>
        <v>#REF!</v>
      </c>
      <c r="C406" s="805" t="e">
        <f aca="false">IF('graph (3)'!$E$2=0,20,IF(SUM(K406+L406=0),NA(),0.25))</f>
        <v>#REF!</v>
      </c>
      <c r="D406" s="321" t="e">
        <f aca="false">IF('graph (3)'!$E$2=0,20,IF(AND(B406&lt;'graph (3)'!$E$10+'graph (3)'!$E$32,B406&gt;'graph (3)'!$E$10-'graph (3)'!$E$32),0.25,NA()))</f>
        <v>#REF!</v>
      </c>
      <c r="K406" s="806" t="e">
        <f aca="false">IF('graph (3)'!$E$20=0,0,IF('graph (3)'!$E$2=0,20,IF(AND(B406&lt;'graph (3)'!$E$20+'graph (3)'!$E$32,B406&gt;'graph (3)'!$E$20-'graph (3)'!$E$32),0.25,0)))</f>
        <v>#REF!</v>
      </c>
      <c r="L406" s="806" t="e">
        <f aca="false">IF('graph (3)'!$E$22=0,0,IF('graph (3)'!$E$2=0,20,IF(AND(B406&gt;'graph (3)'!$E$22-'graph (3)'!$E$32,B406&lt;'graph (3)'!$E$22+'graph (3)'!$E$32),0.25,0)))</f>
        <v>#REF!</v>
      </c>
    </row>
    <row r="407" customFormat="false" ht="12.75" hidden="false" customHeight="false" outlineLevel="0" collapsed="false">
      <c r="B407" s="735" t="e">
        <f aca="false">IF('graph (3)'!$E$2=0,"",B406+'graph (3)'!$E$32)</f>
        <v>#REF!</v>
      </c>
      <c r="C407" s="805" t="e">
        <f aca="false">IF('graph (3)'!$E$2=0,20,IF(SUM(K407+L407=0),NA(),0.25))</f>
        <v>#REF!</v>
      </c>
      <c r="D407" s="321" t="e">
        <f aca="false">IF('graph (3)'!$E$2=0,20,IF(AND(B407&lt;'graph (3)'!$E$10+'graph (3)'!$E$32,B407&gt;'graph (3)'!$E$10-'graph (3)'!$E$32),0.25,NA()))</f>
        <v>#REF!</v>
      </c>
      <c r="K407" s="806" t="e">
        <f aca="false">IF('graph (3)'!$E$20=0,0,IF('graph (3)'!$E$2=0,20,IF(AND(B407&lt;'graph (3)'!$E$20+'graph (3)'!$E$32,B407&gt;'graph (3)'!$E$20-'graph (3)'!$E$32),0.25,0)))</f>
        <v>#REF!</v>
      </c>
      <c r="L407" s="806" t="e">
        <f aca="false">IF('graph (3)'!$E$22=0,0,IF('graph (3)'!$E$2=0,20,IF(AND(B407&gt;'graph (3)'!$E$22-'graph (3)'!$E$32,B407&lt;'graph (3)'!$E$22+'graph (3)'!$E$32),0.25,0)))</f>
        <v>#REF!</v>
      </c>
    </row>
    <row r="408" customFormat="false" ht="12.75" hidden="false" customHeight="false" outlineLevel="0" collapsed="false">
      <c r="B408" s="735" t="e">
        <f aca="false">IF('graph (3)'!$E$2=0,"",B407+'graph (3)'!$E$32)</f>
        <v>#REF!</v>
      </c>
      <c r="C408" s="805" t="e">
        <f aca="false">IF('graph (3)'!$E$2=0,20,IF(SUM(K408+L408=0),NA(),0.25))</f>
        <v>#REF!</v>
      </c>
      <c r="D408" s="321" t="e">
        <f aca="false">IF('graph (3)'!$E$2=0,20,IF(AND(B408&lt;'graph (3)'!$E$10+'graph (3)'!$E$32,B408&gt;'graph (3)'!$E$10-'graph (3)'!$E$32),0.25,NA()))</f>
        <v>#REF!</v>
      </c>
      <c r="K408" s="806" t="e">
        <f aca="false">IF('graph (3)'!$E$20=0,0,IF('graph (3)'!$E$2=0,20,IF(AND(B408&lt;'graph (3)'!$E$20+'graph (3)'!$E$32,B408&gt;'graph (3)'!$E$20-'graph (3)'!$E$32),0.25,0)))</f>
        <v>#REF!</v>
      </c>
      <c r="L408" s="806" t="e">
        <f aca="false">IF('graph (3)'!$E$22=0,0,IF('graph (3)'!$E$2=0,20,IF(AND(B408&gt;'graph (3)'!$E$22-'graph (3)'!$E$32,B408&lt;'graph (3)'!$E$22+'graph (3)'!$E$32),0.25,0)))</f>
        <v>#REF!</v>
      </c>
    </row>
    <row r="409" customFormat="false" ht="12.75" hidden="false" customHeight="false" outlineLevel="0" collapsed="false">
      <c r="B409" s="735" t="e">
        <f aca="false">IF('graph (3)'!$E$2=0,"",B408+'graph (3)'!$E$32)</f>
        <v>#REF!</v>
      </c>
      <c r="C409" s="805" t="e">
        <f aca="false">IF('graph (3)'!$E$2=0,20,IF(SUM(K409+L409=0),NA(),0.25))</f>
        <v>#REF!</v>
      </c>
      <c r="D409" s="321" t="e">
        <f aca="false">IF('graph (3)'!$E$2=0,20,IF(AND(B409&lt;'graph (3)'!$E$10+'graph (3)'!$E$32,B409&gt;'graph (3)'!$E$10-'graph (3)'!$E$32),0.25,NA()))</f>
        <v>#REF!</v>
      </c>
      <c r="K409" s="806" t="e">
        <f aca="false">IF('graph (3)'!$E$20=0,0,IF('graph (3)'!$E$2=0,20,IF(AND(B409&lt;'graph (3)'!$E$20+'graph (3)'!$E$32,B409&gt;'graph (3)'!$E$20-'graph (3)'!$E$32),0.25,0)))</f>
        <v>#REF!</v>
      </c>
      <c r="L409" s="806" t="e">
        <f aca="false">IF('graph (3)'!$E$22=0,0,IF('graph (3)'!$E$2=0,20,IF(AND(B409&gt;'graph (3)'!$E$22-'graph (3)'!$E$32,B409&lt;'graph (3)'!$E$22+'graph (3)'!$E$32),0.25,0)))</f>
        <v>#REF!</v>
      </c>
    </row>
    <row r="410" customFormat="false" ht="12.75" hidden="false" customHeight="false" outlineLevel="0" collapsed="false">
      <c r="B410" s="735" t="e">
        <f aca="false">IF('graph (3)'!$E$2=0,"",B409+'graph (3)'!$E$32)</f>
        <v>#REF!</v>
      </c>
      <c r="C410" s="805" t="e">
        <f aca="false">IF('graph (3)'!$E$2=0,20,IF(SUM(K410+L410=0),NA(),0.25))</f>
        <v>#REF!</v>
      </c>
      <c r="D410" s="321" t="e">
        <f aca="false">IF('graph (3)'!$E$2=0,20,IF(AND(B410&lt;'graph (3)'!$E$10+'graph (3)'!$E$32,B410&gt;'graph (3)'!$E$10-'graph (3)'!$E$32),0.25,NA()))</f>
        <v>#REF!</v>
      </c>
      <c r="K410" s="806" t="e">
        <f aca="false">IF('graph (3)'!$E$20=0,0,IF('graph (3)'!$E$2=0,20,IF(AND(B410&lt;'graph (3)'!$E$20+'graph (3)'!$E$32,B410&gt;'graph (3)'!$E$20-'graph (3)'!$E$32),0.25,0)))</f>
        <v>#REF!</v>
      </c>
      <c r="L410" s="806" t="e">
        <f aca="false">IF('graph (3)'!$E$22=0,0,IF('graph (3)'!$E$2=0,20,IF(AND(B410&gt;'graph (3)'!$E$22-'graph (3)'!$E$32,B410&lt;'graph (3)'!$E$22+'graph (3)'!$E$32),0.25,0)))</f>
        <v>#REF!</v>
      </c>
    </row>
    <row r="411" customFormat="false" ht="12.75" hidden="false" customHeight="false" outlineLevel="0" collapsed="false">
      <c r="B411" s="735" t="e">
        <f aca="false">IF('graph (3)'!$E$2=0,"",B410+'graph (3)'!$E$32)</f>
        <v>#REF!</v>
      </c>
      <c r="C411" s="805" t="e">
        <f aca="false">IF('graph (3)'!$E$2=0,20,IF(SUM(K411+L411=0),NA(),0.25))</f>
        <v>#REF!</v>
      </c>
      <c r="D411" s="321" t="e">
        <f aca="false">IF('graph (3)'!$E$2=0,20,IF(AND(B411&lt;'graph (3)'!$E$10+'graph (3)'!$E$32,B411&gt;'graph (3)'!$E$10-'graph (3)'!$E$32),0.25,NA()))</f>
        <v>#REF!</v>
      </c>
      <c r="K411" s="806" t="e">
        <f aca="false">IF('graph (3)'!$E$20=0,0,IF('graph (3)'!$E$2=0,20,IF(AND(B411&lt;'graph (3)'!$E$20+'graph (3)'!$E$32,B411&gt;'graph (3)'!$E$20-'graph (3)'!$E$32),0.25,0)))</f>
        <v>#REF!</v>
      </c>
      <c r="L411" s="806" t="e">
        <f aca="false">IF('graph (3)'!$E$22=0,0,IF('graph (3)'!$E$2=0,20,IF(AND(B411&gt;'graph (3)'!$E$22-'graph (3)'!$E$32,B411&lt;'graph (3)'!$E$22+'graph (3)'!$E$32),0.25,0)))</f>
        <v>#REF!</v>
      </c>
    </row>
    <row r="412" customFormat="false" ht="12.75" hidden="false" customHeight="false" outlineLevel="0" collapsed="false">
      <c r="B412" s="735" t="e">
        <f aca="false">IF('graph (3)'!$E$2=0,"",B411+'graph (3)'!$E$32)</f>
        <v>#REF!</v>
      </c>
      <c r="C412" s="805" t="e">
        <f aca="false">IF('graph (3)'!$E$2=0,20,IF(SUM(K412+L412=0),NA(),0.25))</f>
        <v>#REF!</v>
      </c>
      <c r="D412" s="321" t="e">
        <f aca="false">IF('graph (3)'!$E$2=0,20,IF(AND(B412&lt;'graph (3)'!$E$10+'graph (3)'!$E$32,B412&gt;'graph (3)'!$E$10-'graph (3)'!$E$32),0.25,NA()))</f>
        <v>#REF!</v>
      </c>
      <c r="K412" s="806" t="e">
        <f aca="false">IF('graph (3)'!$E$20=0,0,IF('graph (3)'!$E$2=0,20,IF(AND(B412&lt;'graph (3)'!$E$20+'graph (3)'!$E$32,B412&gt;'graph (3)'!$E$20-'graph (3)'!$E$32),0.25,0)))</f>
        <v>#REF!</v>
      </c>
      <c r="L412" s="806" t="e">
        <f aca="false">IF('graph (3)'!$E$22=0,0,IF('graph (3)'!$E$2=0,20,IF(AND(B412&gt;'graph (3)'!$E$22-'graph (3)'!$E$32,B412&lt;'graph (3)'!$E$22+'graph (3)'!$E$32),0.25,0)))</f>
        <v>#REF!</v>
      </c>
    </row>
    <row r="413" customFormat="false" ht="12.75" hidden="false" customHeight="false" outlineLevel="0" collapsed="false">
      <c r="B413" s="735" t="e">
        <f aca="false">IF('graph (3)'!$E$2=0,"",B412+'graph (3)'!$E$32)</f>
        <v>#REF!</v>
      </c>
      <c r="C413" s="805" t="e">
        <f aca="false">IF('graph (3)'!$E$2=0,20,IF(SUM(K413+L413=0),NA(),0.25))</f>
        <v>#REF!</v>
      </c>
      <c r="D413" s="321" t="e">
        <f aca="false">IF('graph (3)'!$E$2=0,20,IF(AND(B413&lt;'graph (3)'!$E$10+'graph (3)'!$E$32,B413&gt;'graph (3)'!$E$10-'graph (3)'!$E$32),0.25,NA()))</f>
        <v>#REF!</v>
      </c>
      <c r="K413" s="806" t="e">
        <f aca="false">IF('graph (3)'!$E$20=0,0,IF('graph (3)'!$E$2=0,20,IF(AND(B413&lt;'graph (3)'!$E$20+'graph (3)'!$E$32,B413&gt;'graph (3)'!$E$20-'graph (3)'!$E$32),0.25,0)))</f>
        <v>#REF!</v>
      </c>
      <c r="L413" s="806" t="e">
        <f aca="false">IF('graph (3)'!$E$22=0,0,IF('graph (3)'!$E$2=0,20,IF(AND(B413&gt;'graph (3)'!$E$22-'graph (3)'!$E$32,B413&lt;'graph (3)'!$E$22+'graph (3)'!$E$32),0.25,0)))</f>
        <v>#REF!</v>
      </c>
    </row>
    <row r="414" customFormat="false" ht="12.75" hidden="false" customHeight="false" outlineLevel="0" collapsed="false">
      <c r="B414" s="735" t="e">
        <f aca="false">IF('graph (3)'!$E$2=0,"",B413+'graph (3)'!$E$32)</f>
        <v>#REF!</v>
      </c>
      <c r="C414" s="805" t="e">
        <f aca="false">IF('graph (3)'!$E$2=0,20,IF(SUM(K414+L414=0),NA(),0.25))</f>
        <v>#REF!</v>
      </c>
      <c r="D414" s="321" t="e">
        <f aca="false">IF('graph (3)'!$E$2=0,20,IF(AND(B414&lt;'graph (3)'!$E$10+'graph (3)'!$E$32,B414&gt;'graph (3)'!$E$10-'graph (3)'!$E$32),0.25,NA()))</f>
        <v>#REF!</v>
      </c>
      <c r="K414" s="806" t="e">
        <f aca="false">IF('graph (3)'!$E$20=0,0,IF('graph (3)'!$E$2=0,20,IF(AND(B414&lt;'graph (3)'!$E$20+'graph (3)'!$E$32,B414&gt;'graph (3)'!$E$20-'graph (3)'!$E$32),0.25,0)))</f>
        <v>#REF!</v>
      </c>
      <c r="L414" s="806" t="e">
        <f aca="false">IF('graph (3)'!$E$22=0,0,IF('graph (3)'!$E$2=0,20,IF(AND(B414&gt;'graph (3)'!$E$22-'graph (3)'!$E$32,B414&lt;'graph (3)'!$E$22+'graph (3)'!$E$32),0.25,0)))</f>
        <v>#REF!</v>
      </c>
    </row>
    <row r="415" customFormat="false" ht="12.75" hidden="false" customHeight="false" outlineLevel="0" collapsed="false">
      <c r="B415" s="735" t="e">
        <f aca="false">IF('graph (3)'!$E$2=0,"",B414+'graph (3)'!$E$32)</f>
        <v>#REF!</v>
      </c>
      <c r="C415" s="805" t="e">
        <f aca="false">IF('graph (3)'!$E$2=0,20,IF(SUM(K415+L415=0),NA(),0.25))</f>
        <v>#REF!</v>
      </c>
      <c r="D415" s="321" t="e">
        <f aca="false">IF('graph (3)'!$E$2=0,20,IF(AND(B415&lt;'graph (3)'!$E$10+'graph (3)'!$E$32,B415&gt;'graph (3)'!$E$10-'graph (3)'!$E$32),0.25,NA()))</f>
        <v>#REF!</v>
      </c>
      <c r="K415" s="806" t="e">
        <f aca="false">IF('graph (3)'!$E$20=0,0,IF('graph (3)'!$E$2=0,20,IF(AND(B415&lt;'graph (3)'!$E$20+'graph (3)'!$E$32,B415&gt;'graph (3)'!$E$20-'graph (3)'!$E$32),0.25,0)))</f>
        <v>#REF!</v>
      </c>
      <c r="L415" s="806" t="e">
        <f aca="false">IF('graph (3)'!$E$22=0,0,IF('graph (3)'!$E$2=0,20,IF(AND(B415&gt;'graph (3)'!$E$22-'graph (3)'!$E$32,B415&lt;'graph (3)'!$E$22+'graph (3)'!$E$32),0.25,0)))</f>
        <v>#REF!</v>
      </c>
    </row>
    <row r="416" customFormat="false" ht="12.75" hidden="false" customHeight="false" outlineLevel="0" collapsed="false">
      <c r="B416" s="735" t="e">
        <f aca="false">IF('graph (3)'!$E$2=0,"",B415+'graph (3)'!$E$32)</f>
        <v>#REF!</v>
      </c>
      <c r="C416" s="805" t="e">
        <f aca="false">IF('graph (3)'!$E$2=0,20,IF(SUM(K416+L416=0),NA(),0.25))</f>
        <v>#REF!</v>
      </c>
      <c r="D416" s="321" t="e">
        <f aca="false">IF('graph (3)'!$E$2=0,20,IF(AND(B416&lt;'graph (3)'!$E$10+'graph (3)'!$E$32,B416&gt;'graph (3)'!$E$10-'graph (3)'!$E$32),0.25,NA()))</f>
        <v>#REF!</v>
      </c>
      <c r="K416" s="806" t="e">
        <f aca="false">IF('graph (3)'!$E$20=0,0,IF('graph (3)'!$E$2=0,20,IF(AND(B416&lt;'graph (3)'!$E$20+'graph (3)'!$E$32,B416&gt;'graph (3)'!$E$20-'graph (3)'!$E$32),0.25,0)))</f>
        <v>#REF!</v>
      </c>
      <c r="L416" s="806" t="e">
        <f aca="false">IF('graph (3)'!$E$22=0,0,IF('graph (3)'!$E$2=0,20,IF(AND(B416&gt;'graph (3)'!$E$22-'graph (3)'!$E$32,B416&lt;'graph (3)'!$E$22+'graph (3)'!$E$32),0.25,0)))</f>
        <v>#REF!</v>
      </c>
    </row>
    <row r="417" customFormat="false" ht="12.75" hidden="false" customHeight="false" outlineLevel="0" collapsed="false">
      <c r="B417" s="735" t="e">
        <f aca="false">IF('graph (3)'!$E$2=0,"",B416+'graph (3)'!$E$32)</f>
        <v>#REF!</v>
      </c>
      <c r="C417" s="805" t="e">
        <f aca="false">IF('graph (3)'!$E$2=0,20,IF(SUM(K417+L417=0),NA(),0.25))</f>
        <v>#REF!</v>
      </c>
      <c r="D417" s="321" t="e">
        <f aca="false">IF('graph (3)'!$E$2=0,20,IF(AND(B417&lt;'graph (3)'!$E$10+'graph (3)'!$E$32,B417&gt;'graph (3)'!$E$10-'graph (3)'!$E$32),0.25,NA()))</f>
        <v>#REF!</v>
      </c>
      <c r="K417" s="806" t="e">
        <f aca="false">IF('graph (3)'!$E$20=0,0,IF('graph (3)'!$E$2=0,20,IF(AND(B417&lt;'graph (3)'!$E$20+'graph (3)'!$E$32,B417&gt;'graph (3)'!$E$20-'graph (3)'!$E$32),0.25,0)))</f>
        <v>#REF!</v>
      </c>
      <c r="L417" s="806" t="e">
        <f aca="false">IF('graph (3)'!$E$22=0,0,IF('graph (3)'!$E$2=0,20,IF(AND(B417&gt;'graph (3)'!$E$22-'graph (3)'!$E$32,B417&lt;'graph (3)'!$E$22+'graph (3)'!$E$32),0.25,0)))</f>
        <v>#REF!</v>
      </c>
    </row>
    <row r="418" customFormat="false" ht="12.75" hidden="false" customHeight="false" outlineLevel="0" collapsed="false">
      <c r="B418" s="735" t="e">
        <f aca="false">IF('graph (3)'!$E$2=0,"",B417+'graph (3)'!$E$32)</f>
        <v>#REF!</v>
      </c>
      <c r="C418" s="805" t="e">
        <f aca="false">IF('graph (3)'!$E$2=0,20,IF(SUM(K418+L418=0),NA(),0.25))</f>
        <v>#REF!</v>
      </c>
      <c r="D418" s="321" t="e">
        <f aca="false">IF('graph (3)'!$E$2=0,20,IF(AND(B418&lt;'graph (3)'!$E$10+'graph (3)'!$E$32,B418&gt;'graph (3)'!$E$10-'graph (3)'!$E$32),0.25,NA()))</f>
        <v>#REF!</v>
      </c>
      <c r="K418" s="806" t="e">
        <f aca="false">IF('graph (3)'!$E$20=0,0,IF('graph (3)'!$E$2=0,20,IF(AND(B418&lt;'graph (3)'!$E$20+'graph (3)'!$E$32,B418&gt;'graph (3)'!$E$20-'graph (3)'!$E$32),0.25,0)))</f>
        <v>#REF!</v>
      </c>
      <c r="L418" s="806" t="e">
        <f aca="false">IF('graph (3)'!$E$22=0,0,IF('graph (3)'!$E$2=0,20,IF(AND(B418&gt;'graph (3)'!$E$22-'graph (3)'!$E$32,B418&lt;'graph (3)'!$E$22+'graph (3)'!$E$32),0.25,0)))</f>
        <v>#REF!</v>
      </c>
    </row>
    <row r="419" customFormat="false" ht="12.75" hidden="false" customHeight="false" outlineLevel="0" collapsed="false">
      <c r="B419" s="735" t="e">
        <f aca="false">IF('graph (3)'!$E$2=0,"",B418+'graph (3)'!$E$32)</f>
        <v>#REF!</v>
      </c>
      <c r="C419" s="805" t="e">
        <f aca="false">IF('graph (3)'!$E$2=0,20,IF(SUM(K419+L419=0),NA(),0.25))</f>
        <v>#REF!</v>
      </c>
      <c r="D419" s="321" t="e">
        <f aca="false">IF('graph (3)'!$E$2=0,20,IF(AND(B419&lt;'graph (3)'!$E$10+'graph (3)'!$E$32,B419&gt;'graph (3)'!$E$10-'graph (3)'!$E$32),0.25,NA()))</f>
        <v>#REF!</v>
      </c>
      <c r="K419" s="806" t="e">
        <f aca="false">IF('graph (3)'!$E$20=0,0,IF('graph (3)'!$E$2=0,20,IF(AND(B419&lt;'graph (3)'!$E$20+'graph (3)'!$E$32,B419&gt;'graph (3)'!$E$20-'graph (3)'!$E$32),0.25,0)))</f>
        <v>#REF!</v>
      </c>
      <c r="L419" s="806" t="e">
        <f aca="false">IF('graph (3)'!$E$22=0,0,IF('graph (3)'!$E$2=0,20,IF(AND(B419&gt;'graph (3)'!$E$22-'graph (3)'!$E$32,B419&lt;'graph (3)'!$E$22+'graph (3)'!$E$32),0.25,0)))</f>
        <v>#REF!</v>
      </c>
    </row>
    <row r="420" customFormat="false" ht="12.75" hidden="false" customHeight="false" outlineLevel="0" collapsed="false">
      <c r="B420" s="735" t="e">
        <f aca="false">IF('graph (3)'!$E$2=0,"",B419+'graph (3)'!$E$32)</f>
        <v>#REF!</v>
      </c>
      <c r="C420" s="805" t="e">
        <f aca="false">IF('graph (3)'!$E$2=0,20,IF(SUM(K420+L420=0),NA(),0.25))</f>
        <v>#REF!</v>
      </c>
      <c r="D420" s="321" t="e">
        <f aca="false">IF('graph (3)'!$E$2=0,20,IF(AND(B420&lt;'graph (3)'!$E$10+'graph (3)'!$E$32,B420&gt;'graph (3)'!$E$10-'graph (3)'!$E$32),0.25,NA()))</f>
        <v>#REF!</v>
      </c>
      <c r="K420" s="806" t="e">
        <f aca="false">IF('graph (3)'!$E$20=0,0,IF('graph (3)'!$E$2=0,20,IF(AND(B420&lt;'graph (3)'!$E$20+'graph (3)'!$E$32,B420&gt;'graph (3)'!$E$20-'graph (3)'!$E$32),0.25,0)))</f>
        <v>#REF!</v>
      </c>
      <c r="L420" s="806" t="e">
        <f aca="false">IF('graph (3)'!$E$22=0,0,IF('graph (3)'!$E$2=0,20,IF(AND(B420&gt;'graph (3)'!$E$22-'graph (3)'!$E$32,B420&lt;'graph (3)'!$E$22+'graph (3)'!$E$32),0.25,0)))</f>
        <v>#REF!</v>
      </c>
    </row>
    <row r="421" customFormat="false" ht="12.75" hidden="false" customHeight="false" outlineLevel="0" collapsed="false">
      <c r="B421" s="735" t="e">
        <f aca="false">IF('graph (3)'!$E$2=0,"",B420+'graph (3)'!$E$32)</f>
        <v>#REF!</v>
      </c>
      <c r="C421" s="805" t="e">
        <f aca="false">IF('graph (3)'!$E$2=0,20,IF(SUM(K421+L421=0),NA(),0.25))</f>
        <v>#REF!</v>
      </c>
      <c r="D421" s="321" t="e">
        <f aca="false">IF('graph (3)'!$E$2=0,20,IF(AND(B421&lt;'graph (3)'!$E$10+'graph (3)'!$E$32,B421&gt;'graph (3)'!$E$10-'graph (3)'!$E$32),0.25,NA()))</f>
        <v>#REF!</v>
      </c>
      <c r="K421" s="806" t="e">
        <f aca="false">IF('graph (3)'!$E$20=0,0,IF('graph (3)'!$E$2=0,20,IF(AND(B421&lt;'graph (3)'!$E$20+'graph (3)'!$E$32,B421&gt;'graph (3)'!$E$20-'graph (3)'!$E$32),0.25,0)))</f>
        <v>#REF!</v>
      </c>
      <c r="L421" s="806" t="e">
        <f aca="false">IF('graph (3)'!$E$22=0,0,IF('graph (3)'!$E$2=0,20,IF(AND(B421&gt;'graph (3)'!$E$22-'graph (3)'!$E$32,B421&lt;'graph (3)'!$E$22+'graph (3)'!$E$32),0.25,0)))</f>
        <v>#REF!</v>
      </c>
    </row>
    <row r="422" customFormat="false" ht="12.75" hidden="false" customHeight="false" outlineLevel="0" collapsed="false">
      <c r="B422" s="735" t="e">
        <f aca="false">IF('graph (3)'!$E$2=0,"",B421+'graph (3)'!$E$32)</f>
        <v>#REF!</v>
      </c>
      <c r="C422" s="805" t="e">
        <f aca="false">IF('graph (3)'!$E$2=0,20,IF(SUM(K422+L422=0),NA(),0.25))</f>
        <v>#REF!</v>
      </c>
      <c r="D422" s="321" t="e">
        <f aca="false">IF('graph (3)'!$E$2=0,20,IF(AND(B422&lt;'graph (3)'!$E$10+'graph (3)'!$E$32,B422&gt;'graph (3)'!$E$10-'graph (3)'!$E$32),0.25,NA()))</f>
        <v>#REF!</v>
      </c>
      <c r="K422" s="806" t="e">
        <f aca="false">IF('graph (3)'!$E$20=0,0,IF('graph (3)'!$E$2=0,20,IF(AND(B422&lt;'graph (3)'!$E$20+'graph (3)'!$E$32,B422&gt;'graph (3)'!$E$20-'graph (3)'!$E$32),0.25,0)))</f>
        <v>#REF!</v>
      </c>
      <c r="L422" s="806" t="e">
        <f aca="false">IF('graph (3)'!$E$22=0,0,IF('graph (3)'!$E$2=0,20,IF(AND(B422&gt;'graph (3)'!$E$22-'graph (3)'!$E$32,B422&lt;'graph (3)'!$E$22+'graph (3)'!$E$32),0.25,0)))</f>
        <v>#REF!</v>
      </c>
    </row>
    <row r="423" customFormat="false" ht="12.75" hidden="false" customHeight="false" outlineLevel="0" collapsed="false">
      <c r="B423" s="735" t="e">
        <f aca="false">IF('graph (3)'!$E$2=0,"",B422+'graph (3)'!$E$32)</f>
        <v>#REF!</v>
      </c>
      <c r="C423" s="805" t="e">
        <f aca="false">IF('graph (3)'!$E$2=0,20,IF(SUM(K423+L423=0),NA(),0.25))</f>
        <v>#REF!</v>
      </c>
      <c r="D423" s="321" t="e">
        <f aca="false">IF('graph (3)'!$E$2=0,20,IF(AND(B423&lt;'graph (3)'!$E$10+'graph (3)'!$E$32,B423&gt;'graph (3)'!$E$10-'graph (3)'!$E$32),0.25,NA()))</f>
        <v>#REF!</v>
      </c>
      <c r="K423" s="806" t="e">
        <f aca="false">IF('graph (3)'!$E$20=0,0,IF('graph (3)'!$E$2=0,20,IF(AND(B423&lt;'graph (3)'!$E$20+'graph (3)'!$E$32,B423&gt;'graph (3)'!$E$20-'graph (3)'!$E$32),0.25,0)))</f>
        <v>#REF!</v>
      </c>
      <c r="L423" s="806" t="e">
        <f aca="false">IF('graph (3)'!$E$22=0,0,IF('graph (3)'!$E$2=0,20,IF(AND(B423&gt;'graph (3)'!$E$22-'graph (3)'!$E$32,B423&lt;'graph (3)'!$E$22+'graph (3)'!$E$32),0.25,0)))</f>
        <v>#REF!</v>
      </c>
    </row>
    <row r="424" customFormat="false" ht="12.75" hidden="false" customHeight="false" outlineLevel="0" collapsed="false">
      <c r="B424" s="735" t="e">
        <f aca="false">IF('graph (3)'!$E$2=0,"",B423+'graph (3)'!$E$32)</f>
        <v>#REF!</v>
      </c>
      <c r="C424" s="805" t="e">
        <f aca="false">IF('graph (3)'!$E$2=0,20,IF(SUM(K424+L424=0),NA(),0.25))</f>
        <v>#REF!</v>
      </c>
      <c r="D424" s="321" t="e">
        <f aca="false">IF('graph (3)'!$E$2=0,20,IF(AND(B424&lt;'graph (3)'!$E$10+'graph (3)'!$E$32,B424&gt;'graph (3)'!$E$10-'graph (3)'!$E$32),0.25,NA()))</f>
        <v>#REF!</v>
      </c>
      <c r="K424" s="806" t="e">
        <f aca="false">IF('graph (3)'!$E$20=0,0,IF('graph (3)'!$E$2=0,20,IF(AND(B424&lt;'graph (3)'!$E$20+'graph (3)'!$E$32,B424&gt;'graph (3)'!$E$20-'graph (3)'!$E$32),0.25,0)))</f>
        <v>#REF!</v>
      </c>
      <c r="L424" s="806" t="e">
        <f aca="false">IF('graph (3)'!$E$22=0,0,IF('graph (3)'!$E$2=0,20,IF(AND(B424&gt;'graph (3)'!$E$22-'graph (3)'!$E$32,B424&lt;'graph (3)'!$E$22+'graph (3)'!$E$32),0.25,0)))</f>
        <v>#REF!</v>
      </c>
    </row>
    <row r="425" customFormat="false" ht="12.75" hidden="false" customHeight="false" outlineLevel="0" collapsed="false">
      <c r="B425" s="735" t="e">
        <f aca="false">IF('graph (3)'!$E$2=0,"",B424+'graph (3)'!$E$32)</f>
        <v>#REF!</v>
      </c>
      <c r="C425" s="805" t="e">
        <f aca="false">IF('graph (3)'!$E$2=0,20,IF(SUM(K425+L425=0),NA(),0.25))</f>
        <v>#REF!</v>
      </c>
      <c r="D425" s="321" t="e">
        <f aca="false">IF('graph (3)'!$E$2=0,20,IF(AND(B425&lt;'graph (3)'!$E$10+'graph (3)'!$E$32,B425&gt;'graph (3)'!$E$10-'graph (3)'!$E$32),0.25,NA()))</f>
        <v>#REF!</v>
      </c>
      <c r="K425" s="806" t="e">
        <f aca="false">IF('graph (3)'!$E$20=0,0,IF('graph (3)'!$E$2=0,20,IF(AND(B425&lt;'graph (3)'!$E$20+'graph (3)'!$E$32,B425&gt;'graph (3)'!$E$20-'graph (3)'!$E$32),0.25,0)))</f>
        <v>#REF!</v>
      </c>
      <c r="L425" s="806" t="e">
        <f aca="false">IF('graph (3)'!$E$22=0,0,IF('graph (3)'!$E$2=0,20,IF(AND(B425&gt;'graph (3)'!$E$22-'graph (3)'!$E$32,B425&lt;'graph (3)'!$E$22+'graph (3)'!$E$32),0.25,0)))</f>
        <v>#REF!</v>
      </c>
    </row>
    <row r="426" customFormat="false" ht="12.75" hidden="false" customHeight="false" outlineLevel="0" collapsed="false">
      <c r="B426" s="735" t="e">
        <f aca="false">IF('graph (3)'!$E$2=0,"",B425+'graph (3)'!$E$32)</f>
        <v>#REF!</v>
      </c>
      <c r="C426" s="805" t="e">
        <f aca="false">IF('graph (3)'!$E$2=0,20,IF(SUM(K426+L426=0),NA(),0.25))</f>
        <v>#REF!</v>
      </c>
      <c r="D426" s="321" t="e">
        <f aca="false">IF('graph (3)'!$E$2=0,20,IF(AND(B426&lt;'graph (3)'!$E$10+'graph (3)'!$E$32,B426&gt;'graph (3)'!$E$10-'graph (3)'!$E$32),0.25,NA()))</f>
        <v>#REF!</v>
      </c>
      <c r="K426" s="806" t="e">
        <f aca="false">IF('graph (3)'!$E$20=0,0,IF('graph (3)'!$E$2=0,20,IF(AND(B426&lt;'graph (3)'!$E$20+'graph (3)'!$E$32,B426&gt;'graph (3)'!$E$20-'graph (3)'!$E$32),0.25,0)))</f>
        <v>#REF!</v>
      </c>
      <c r="L426" s="806" t="e">
        <f aca="false">IF('graph (3)'!$E$22=0,0,IF('graph (3)'!$E$2=0,20,IF(AND(B426&gt;'graph (3)'!$E$22-'graph (3)'!$E$32,B426&lt;'graph (3)'!$E$22+'graph (3)'!$E$32),0.25,0)))</f>
        <v>#REF!</v>
      </c>
    </row>
    <row r="427" customFormat="false" ht="12.75" hidden="false" customHeight="false" outlineLevel="0" collapsed="false">
      <c r="B427" s="735" t="e">
        <f aca="false">IF('graph (3)'!$E$2=0,"",B426+'graph (3)'!$E$32)</f>
        <v>#REF!</v>
      </c>
      <c r="C427" s="805" t="e">
        <f aca="false">IF('graph (3)'!$E$2=0,20,IF(SUM(K427+L427=0),NA(),0.25))</f>
        <v>#REF!</v>
      </c>
      <c r="D427" s="321" t="e">
        <f aca="false">IF('graph (3)'!$E$2=0,20,IF(AND(B427&lt;'graph (3)'!$E$10+'graph (3)'!$E$32,B427&gt;'graph (3)'!$E$10-'graph (3)'!$E$32),0.25,NA()))</f>
        <v>#REF!</v>
      </c>
      <c r="K427" s="806" t="e">
        <f aca="false">IF('graph (3)'!$E$20=0,0,IF('graph (3)'!$E$2=0,20,IF(AND(B427&lt;'graph (3)'!$E$20+'graph (3)'!$E$32,B427&gt;'graph (3)'!$E$20-'graph (3)'!$E$32),0.25,0)))</f>
        <v>#REF!</v>
      </c>
      <c r="L427" s="806" t="e">
        <f aca="false">IF('graph (3)'!$E$22=0,0,IF('graph (3)'!$E$2=0,20,IF(AND(B427&gt;'graph (3)'!$E$22-'graph (3)'!$E$32,B427&lt;'graph (3)'!$E$22+'graph (3)'!$E$32),0.25,0)))</f>
        <v>#REF!</v>
      </c>
    </row>
    <row r="428" customFormat="false" ht="12.75" hidden="false" customHeight="false" outlineLevel="0" collapsed="false">
      <c r="B428" s="735" t="e">
        <f aca="false">IF('graph (3)'!$E$2=0,"",B427+'graph (3)'!$E$32)</f>
        <v>#REF!</v>
      </c>
      <c r="C428" s="805" t="e">
        <f aca="false">IF('graph (3)'!$E$2=0,20,IF(SUM(K428+L428=0),NA(),0.25))</f>
        <v>#REF!</v>
      </c>
      <c r="D428" s="321" t="e">
        <f aca="false">IF('graph (3)'!$E$2=0,20,IF(AND(B428&lt;'graph (3)'!$E$10+'graph (3)'!$E$32,B428&gt;'graph (3)'!$E$10-'graph (3)'!$E$32),0.25,NA()))</f>
        <v>#REF!</v>
      </c>
      <c r="K428" s="806" t="e">
        <f aca="false">IF('graph (3)'!$E$20=0,0,IF('graph (3)'!$E$2=0,20,IF(AND(B428&lt;'graph (3)'!$E$20+'graph (3)'!$E$32,B428&gt;'graph (3)'!$E$20-'graph (3)'!$E$32),0.25,0)))</f>
        <v>#REF!</v>
      </c>
      <c r="L428" s="806" t="e">
        <f aca="false">IF('graph (3)'!$E$22=0,0,IF('graph (3)'!$E$2=0,20,IF(AND(B428&gt;'graph (3)'!$E$22-'graph (3)'!$E$32,B428&lt;'graph (3)'!$E$22+'graph (3)'!$E$32),0.25,0)))</f>
        <v>#REF!</v>
      </c>
    </row>
    <row r="429" customFormat="false" ht="12.75" hidden="false" customHeight="false" outlineLevel="0" collapsed="false">
      <c r="B429" s="735" t="e">
        <f aca="false">IF('graph (3)'!$E$2=0,"",B428+'graph (3)'!$E$32)</f>
        <v>#REF!</v>
      </c>
      <c r="C429" s="805" t="e">
        <f aca="false">IF('graph (3)'!$E$2=0,20,IF(SUM(K429+L429=0),NA(),0.25))</f>
        <v>#REF!</v>
      </c>
      <c r="D429" s="321" t="e">
        <f aca="false">IF('graph (3)'!$E$2=0,20,IF(AND(B429&lt;'graph (3)'!$E$10+'graph (3)'!$E$32,B429&gt;'graph (3)'!$E$10-'graph (3)'!$E$32),0.25,NA()))</f>
        <v>#REF!</v>
      </c>
      <c r="K429" s="806" t="e">
        <f aca="false">IF('graph (3)'!$E$20=0,0,IF('graph (3)'!$E$2=0,20,IF(AND(B429&lt;'graph (3)'!$E$20+'graph (3)'!$E$32,B429&gt;'graph (3)'!$E$20-'graph (3)'!$E$32),0.25,0)))</f>
        <v>#REF!</v>
      </c>
      <c r="L429" s="806" t="e">
        <f aca="false">IF('graph (3)'!$E$22=0,0,IF('graph (3)'!$E$2=0,20,IF(AND(B429&gt;'graph (3)'!$E$22-'graph (3)'!$E$32,B429&lt;'graph (3)'!$E$22+'graph (3)'!$E$32),0.25,0)))</f>
        <v>#REF!</v>
      </c>
    </row>
    <row r="430" customFormat="false" ht="12.75" hidden="false" customHeight="false" outlineLevel="0" collapsed="false">
      <c r="B430" s="735" t="e">
        <f aca="false">IF('graph (3)'!$E$2=0,"",B429+'graph (3)'!$E$32)</f>
        <v>#REF!</v>
      </c>
      <c r="C430" s="805" t="e">
        <f aca="false">IF('graph (3)'!$E$2=0,20,IF(SUM(K430+L430=0),NA(),0.25))</f>
        <v>#REF!</v>
      </c>
      <c r="D430" s="321" t="e">
        <f aca="false">IF('graph (3)'!$E$2=0,20,IF(AND(B430&lt;'graph (3)'!$E$10+'graph (3)'!$E$32,B430&gt;'graph (3)'!$E$10-'graph (3)'!$E$32),0.25,NA()))</f>
        <v>#REF!</v>
      </c>
      <c r="K430" s="806" t="e">
        <f aca="false">IF('graph (3)'!$E$20=0,0,IF('graph (3)'!$E$2=0,20,IF(AND(B430&lt;'graph (3)'!$E$20+'graph (3)'!$E$32,B430&gt;'graph (3)'!$E$20-'graph (3)'!$E$32),0.25,0)))</f>
        <v>#REF!</v>
      </c>
      <c r="L430" s="806" t="e">
        <f aca="false">IF('graph (3)'!$E$22=0,0,IF('graph (3)'!$E$2=0,20,IF(AND(B430&gt;'graph (3)'!$E$22-'graph (3)'!$E$32,B430&lt;'graph (3)'!$E$22+'graph (3)'!$E$32),0.25,0)))</f>
        <v>#REF!</v>
      </c>
    </row>
    <row r="431" customFormat="false" ht="12.75" hidden="false" customHeight="false" outlineLevel="0" collapsed="false">
      <c r="B431" s="735" t="e">
        <f aca="false">IF('graph (3)'!$E$2=0,"",B430+'graph (3)'!$E$32)</f>
        <v>#REF!</v>
      </c>
      <c r="C431" s="805" t="e">
        <f aca="false">IF('graph (3)'!$E$2=0,20,IF(SUM(K431+L431=0),NA(),0.25))</f>
        <v>#REF!</v>
      </c>
      <c r="D431" s="321" t="e">
        <f aca="false">IF('graph (3)'!$E$2=0,20,IF(AND(B431&lt;'graph (3)'!$E$10+'graph (3)'!$E$32,B431&gt;'graph (3)'!$E$10-'graph (3)'!$E$32),0.25,NA()))</f>
        <v>#REF!</v>
      </c>
      <c r="K431" s="806" t="e">
        <f aca="false">IF('graph (3)'!$E$20=0,0,IF('graph (3)'!$E$2=0,20,IF(AND(B431&lt;'graph (3)'!$E$20+'graph (3)'!$E$32,B431&gt;'graph (3)'!$E$20-'graph (3)'!$E$32),0.25,0)))</f>
        <v>#REF!</v>
      </c>
      <c r="L431" s="806" t="e">
        <f aca="false">IF('graph (3)'!$E$22=0,0,IF('graph (3)'!$E$2=0,20,IF(AND(B431&gt;'graph (3)'!$E$22-'graph (3)'!$E$32,B431&lt;'graph (3)'!$E$22+'graph (3)'!$E$32),0.25,0)))</f>
        <v>#REF!</v>
      </c>
    </row>
    <row r="432" customFormat="false" ht="12.75" hidden="false" customHeight="false" outlineLevel="0" collapsed="false">
      <c r="B432" s="735" t="e">
        <f aca="false">IF('graph (3)'!$E$2=0,"",B431+'graph (3)'!$E$32)</f>
        <v>#REF!</v>
      </c>
      <c r="C432" s="805" t="e">
        <f aca="false">IF('graph (3)'!$E$2=0,20,IF(SUM(K432+L432=0),NA(),0.25))</f>
        <v>#REF!</v>
      </c>
      <c r="D432" s="321" t="e">
        <f aca="false">IF('graph (3)'!$E$2=0,20,IF(AND(B432&lt;'graph (3)'!$E$10+'graph (3)'!$E$32,B432&gt;'graph (3)'!$E$10-'graph (3)'!$E$32),0.25,NA()))</f>
        <v>#REF!</v>
      </c>
      <c r="K432" s="806" t="e">
        <f aca="false">IF('graph (3)'!$E$20=0,0,IF('graph (3)'!$E$2=0,20,IF(AND(B432&lt;'graph (3)'!$E$20+'graph (3)'!$E$32,B432&gt;'graph (3)'!$E$20-'graph (3)'!$E$32),0.25,0)))</f>
        <v>#REF!</v>
      </c>
      <c r="L432" s="806" t="e">
        <f aca="false">IF('graph (3)'!$E$22=0,0,IF('graph (3)'!$E$2=0,20,IF(AND(B432&gt;'graph (3)'!$E$22-'graph (3)'!$E$32,B432&lt;'graph (3)'!$E$22+'graph (3)'!$E$32),0.25,0)))</f>
        <v>#REF!</v>
      </c>
    </row>
    <row r="433" customFormat="false" ht="12.75" hidden="false" customHeight="false" outlineLevel="0" collapsed="false">
      <c r="B433" s="735" t="e">
        <f aca="false">IF('graph (3)'!$E$2=0,"",B432+'graph (3)'!$E$32)</f>
        <v>#REF!</v>
      </c>
      <c r="C433" s="805" t="e">
        <f aca="false">IF('graph (3)'!$E$2=0,20,IF(SUM(K433+L433=0),NA(),0.25))</f>
        <v>#REF!</v>
      </c>
      <c r="D433" s="321" t="e">
        <f aca="false">IF('graph (3)'!$E$2=0,20,IF(AND(B433&lt;'graph (3)'!$E$10+'graph (3)'!$E$32,B433&gt;'graph (3)'!$E$10-'graph (3)'!$E$32),0.25,NA()))</f>
        <v>#REF!</v>
      </c>
      <c r="K433" s="806" t="e">
        <f aca="false">IF('graph (3)'!$E$20=0,0,IF('graph (3)'!$E$2=0,20,IF(AND(B433&lt;'graph (3)'!$E$20+'graph (3)'!$E$32,B433&gt;'graph (3)'!$E$20-'graph (3)'!$E$32),0.25,0)))</f>
        <v>#REF!</v>
      </c>
      <c r="L433" s="806" t="e">
        <f aca="false">IF('graph (3)'!$E$22=0,0,IF('graph (3)'!$E$2=0,20,IF(AND(B433&gt;'graph (3)'!$E$22-'graph (3)'!$E$32,B433&lt;'graph (3)'!$E$22+'graph (3)'!$E$32),0.25,0)))</f>
        <v>#REF!</v>
      </c>
    </row>
    <row r="434" customFormat="false" ht="12.75" hidden="false" customHeight="false" outlineLevel="0" collapsed="false">
      <c r="B434" s="735" t="e">
        <f aca="false">IF('graph (3)'!$E$2=0,"",B433+'graph (3)'!$E$32)</f>
        <v>#REF!</v>
      </c>
      <c r="C434" s="805" t="e">
        <f aca="false">IF('graph (3)'!$E$2=0,20,IF(SUM(K434+L434=0),NA(),0.25))</f>
        <v>#REF!</v>
      </c>
      <c r="D434" s="321" t="e">
        <f aca="false">IF('graph (3)'!$E$2=0,20,IF(AND(B434&lt;'graph (3)'!$E$10+'graph (3)'!$E$32,B434&gt;'graph (3)'!$E$10-'graph (3)'!$E$32),0.25,NA()))</f>
        <v>#REF!</v>
      </c>
      <c r="K434" s="806" t="e">
        <f aca="false">IF('graph (3)'!$E$20=0,0,IF('graph (3)'!$E$2=0,20,IF(AND(B434&lt;'graph (3)'!$E$20+'graph (3)'!$E$32,B434&gt;'graph (3)'!$E$20-'graph (3)'!$E$32),0.25,0)))</f>
        <v>#REF!</v>
      </c>
      <c r="L434" s="806" t="e">
        <f aca="false">IF('graph (3)'!$E$22=0,0,IF('graph (3)'!$E$2=0,20,IF(AND(B434&gt;'graph (3)'!$E$22-'graph (3)'!$E$32,B434&lt;'graph (3)'!$E$22+'graph (3)'!$E$32),0.25,0)))</f>
        <v>#REF!</v>
      </c>
    </row>
    <row r="435" customFormat="false" ht="12.75" hidden="false" customHeight="false" outlineLevel="0" collapsed="false">
      <c r="B435" s="735" t="e">
        <f aca="false">IF('graph (3)'!$E$2=0,"",B434+'graph (3)'!$E$32)</f>
        <v>#REF!</v>
      </c>
      <c r="C435" s="805" t="e">
        <f aca="false">IF('graph (3)'!$E$2=0,20,IF(SUM(K435+L435=0),NA(),0.25))</f>
        <v>#REF!</v>
      </c>
      <c r="D435" s="321" t="e">
        <f aca="false">IF('graph (3)'!$E$2=0,20,IF(AND(B435&lt;'graph (3)'!$E$10+'graph (3)'!$E$32,B435&gt;'graph (3)'!$E$10-'graph (3)'!$E$32),0.25,NA()))</f>
        <v>#REF!</v>
      </c>
      <c r="K435" s="806" t="e">
        <f aca="false">IF('graph (3)'!$E$20=0,0,IF('graph (3)'!$E$2=0,20,IF(AND(B435&lt;'graph (3)'!$E$20+'graph (3)'!$E$32,B435&gt;'graph (3)'!$E$20-'graph (3)'!$E$32),0.25,0)))</f>
        <v>#REF!</v>
      </c>
      <c r="L435" s="806" t="e">
        <f aca="false">IF('graph (3)'!$E$22=0,0,IF('graph (3)'!$E$2=0,20,IF(AND(B435&gt;'graph (3)'!$E$22-'graph (3)'!$E$32,B435&lt;'graph (3)'!$E$22+'graph (3)'!$E$32),0.25,0)))</f>
        <v>#REF!</v>
      </c>
    </row>
    <row r="436" customFormat="false" ht="12.75" hidden="false" customHeight="false" outlineLevel="0" collapsed="false">
      <c r="B436" s="735" t="e">
        <f aca="false">IF('graph (3)'!$E$2=0,"",B435+'graph (3)'!$E$32)</f>
        <v>#REF!</v>
      </c>
      <c r="C436" s="805" t="e">
        <f aca="false">IF('graph (3)'!$E$2=0,20,IF(SUM(K436+L436=0),NA(),0.25))</f>
        <v>#REF!</v>
      </c>
      <c r="D436" s="321" t="e">
        <f aca="false">IF('graph (3)'!$E$2=0,20,IF(AND(B436&lt;'graph (3)'!$E$10+'graph (3)'!$E$32,B436&gt;'graph (3)'!$E$10-'graph (3)'!$E$32),0.25,NA()))</f>
        <v>#REF!</v>
      </c>
      <c r="K436" s="806" t="e">
        <f aca="false">IF('graph (3)'!$E$20=0,0,IF('graph (3)'!$E$2=0,20,IF(AND(B436&lt;'graph (3)'!$E$20+'graph (3)'!$E$32,B436&gt;'graph (3)'!$E$20-'graph (3)'!$E$32),0.25,0)))</f>
        <v>#REF!</v>
      </c>
      <c r="L436" s="806" t="e">
        <f aca="false">IF('graph (3)'!$E$22=0,0,IF('graph (3)'!$E$2=0,20,IF(AND(B436&gt;'graph (3)'!$E$22-'graph (3)'!$E$32,B436&lt;'graph (3)'!$E$22+'graph (3)'!$E$32),0.25,0)))</f>
        <v>#REF!</v>
      </c>
    </row>
    <row r="437" customFormat="false" ht="12.75" hidden="false" customHeight="false" outlineLevel="0" collapsed="false">
      <c r="B437" s="735" t="e">
        <f aca="false">IF('graph (3)'!$E$2=0,"",B436+'graph (3)'!$E$32)</f>
        <v>#REF!</v>
      </c>
      <c r="C437" s="805" t="e">
        <f aca="false">IF('graph (3)'!$E$2=0,20,IF(SUM(K437+L437=0),NA(),0.25))</f>
        <v>#REF!</v>
      </c>
      <c r="D437" s="321" t="e">
        <f aca="false">IF('graph (3)'!$E$2=0,20,IF(AND(B437&lt;'graph (3)'!$E$10+'graph (3)'!$E$32,B437&gt;'graph (3)'!$E$10-'graph (3)'!$E$32),0.25,NA()))</f>
        <v>#REF!</v>
      </c>
      <c r="K437" s="806" t="e">
        <f aca="false">IF('graph (3)'!$E$20=0,0,IF('graph (3)'!$E$2=0,20,IF(AND(B437&lt;'graph (3)'!$E$20+'graph (3)'!$E$32,B437&gt;'graph (3)'!$E$20-'graph (3)'!$E$32),0.25,0)))</f>
        <v>#REF!</v>
      </c>
      <c r="L437" s="806" t="e">
        <f aca="false">IF('graph (3)'!$E$22=0,0,IF('graph (3)'!$E$2=0,20,IF(AND(B437&gt;'graph (3)'!$E$22-'graph (3)'!$E$32,B437&lt;'graph (3)'!$E$22+'graph (3)'!$E$32),0.25,0)))</f>
        <v>#REF!</v>
      </c>
    </row>
    <row r="438" customFormat="false" ht="12.75" hidden="false" customHeight="false" outlineLevel="0" collapsed="false">
      <c r="B438" s="735" t="e">
        <f aca="false">IF('graph (3)'!$E$2=0,"",B437+'graph (3)'!$E$32)</f>
        <v>#REF!</v>
      </c>
      <c r="C438" s="805" t="e">
        <f aca="false">IF('graph (3)'!$E$2=0,20,IF(SUM(K438+L438=0),NA(),0.25))</f>
        <v>#REF!</v>
      </c>
      <c r="D438" s="321" t="e">
        <f aca="false">IF('graph (3)'!$E$2=0,20,IF(AND(B438&lt;'graph (3)'!$E$10+'graph (3)'!$E$32,B438&gt;'graph (3)'!$E$10-'graph (3)'!$E$32),0.25,NA()))</f>
        <v>#REF!</v>
      </c>
      <c r="K438" s="806" t="e">
        <f aca="false">IF('graph (3)'!$E$20=0,0,IF('graph (3)'!$E$2=0,20,IF(AND(B438&lt;'graph (3)'!$E$20+'graph (3)'!$E$32,B438&gt;'graph (3)'!$E$20-'graph (3)'!$E$32),0.25,0)))</f>
        <v>#REF!</v>
      </c>
      <c r="L438" s="806" t="e">
        <f aca="false">IF('graph (3)'!$E$22=0,0,IF('graph (3)'!$E$2=0,20,IF(AND(B438&gt;'graph (3)'!$E$22-'graph (3)'!$E$32,B438&lt;'graph (3)'!$E$22+'graph (3)'!$E$32),0.25,0)))</f>
        <v>#REF!</v>
      </c>
    </row>
    <row r="439" customFormat="false" ht="12.75" hidden="false" customHeight="false" outlineLevel="0" collapsed="false">
      <c r="B439" s="735" t="e">
        <f aca="false">IF('graph (3)'!$E$2=0,"",B438+'graph (3)'!$E$32)</f>
        <v>#REF!</v>
      </c>
      <c r="C439" s="805" t="e">
        <f aca="false">IF('graph (3)'!$E$2=0,20,IF(SUM(K439+L439=0),NA(),0.25))</f>
        <v>#REF!</v>
      </c>
      <c r="D439" s="321" t="e">
        <f aca="false">IF('graph (3)'!$E$2=0,20,IF(AND(B439&lt;'graph (3)'!$E$10+'graph (3)'!$E$32,B439&gt;'graph (3)'!$E$10-'graph (3)'!$E$32),0.25,NA()))</f>
        <v>#REF!</v>
      </c>
      <c r="K439" s="806" t="e">
        <f aca="false">IF('graph (3)'!$E$20=0,0,IF('graph (3)'!$E$2=0,20,IF(AND(B439&lt;'graph (3)'!$E$20+'graph (3)'!$E$32,B439&gt;'graph (3)'!$E$20-'graph (3)'!$E$32),0.25,0)))</f>
        <v>#REF!</v>
      </c>
      <c r="L439" s="806" t="e">
        <f aca="false">IF('graph (3)'!$E$22=0,0,IF('graph (3)'!$E$2=0,20,IF(AND(B439&gt;'graph (3)'!$E$22-'graph (3)'!$E$32,B439&lt;'graph (3)'!$E$22+'graph (3)'!$E$32),0.25,0)))</f>
        <v>#REF!</v>
      </c>
    </row>
    <row r="440" customFormat="false" ht="12.75" hidden="false" customHeight="false" outlineLevel="0" collapsed="false">
      <c r="B440" s="735" t="e">
        <f aca="false">IF('graph (3)'!$E$2=0,"",B439+'graph (3)'!$E$32)</f>
        <v>#REF!</v>
      </c>
      <c r="C440" s="805" t="e">
        <f aca="false">IF('graph (3)'!$E$2=0,20,IF(SUM(K440+L440=0),NA(),0.25))</f>
        <v>#REF!</v>
      </c>
      <c r="D440" s="321" t="e">
        <f aca="false">IF('graph (3)'!$E$2=0,20,IF(AND(B440&lt;'graph (3)'!$E$10+'graph (3)'!$E$32,B440&gt;'graph (3)'!$E$10-'graph (3)'!$E$32),0.25,NA()))</f>
        <v>#REF!</v>
      </c>
      <c r="K440" s="806" t="e">
        <f aca="false">IF('graph (3)'!$E$20=0,0,IF('graph (3)'!$E$2=0,20,IF(AND(B440&lt;'graph (3)'!$E$20+'graph (3)'!$E$32,B440&gt;'graph (3)'!$E$20-'graph (3)'!$E$32),0.25,0)))</f>
        <v>#REF!</v>
      </c>
      <c r="L440" s="806" t="e">
        <f aca="false">IF('graph (3)'!$E$22=0,0,IF('graph (3)'!$E$2=0,20,IF(AND(B440&gt;'graph (3)'!$E$22-'graph (3)'!$E$32,B440&lt;'graph (3)'!$E$22+'graph (3)'!$E$32),0.25,0)))</f>
        <v>#REF!</v>
      </c>
    </row>
    <row r="441" customFormat="false" ht="12.75" hidden="false" customHeight="false" outlineLevel="0" collapsed="false">
      <c r="B441" s="735" t="e">
        <f aca="false">IF('graph (3)'!$E$2=0,"",B440+'graph (3)'!$E$32)</f>
        <v>#REF!</v>
      </c>
      <c r="C441" s="805" t="e">
        <f aca="false">IF('graph (3)'!$E$2=0,20,IF(SUM(K441+L441=0),NA(),0.25))</f>
        <v>#REF!</v>
      </c>
      <c r="D441" s="321" t="e">
        <f aca="false">IF('graph (3)'!$E$2=0,20,IF(AND(B441&lt;'graph (3)'!$E$10+'graph (3)'!$E$32,B441&gt;'graph (3)'!$E$10-'graph (3)'!$E$32),0.25,NA()))</f>
        <v>#REF!</v>
      </c>
      <c r="K441" s="806" t="e">
        <f aca="false">IF('graph (3)'!$E$20=0,0,IF('graph (3)'!$E$2=0,20,IF(AND(B441&lt;'graph (3)'!$E$20+'graph (3)'!$E$32,B441&gt;'graph (3)'!$E$20-'graph (3)'!$E$32),0.25,0)))</f>
        <v>#REF!</v>
      </c>
      <c r="L441" s="806" t="e">
        <f aca="false">IF('graph (3)'!$E$22=0,0,IF('graph (3)'!$E$2=0,20,IF(AND(B441&gt;'graph (3)'!$E$22-'graph (3)'!$E$32,B441&lt;'graph (3)'!$E$22+'graph (3)'!$E$32),0.25,0)))</f>
        <v>#REF!</v>
      </c>
    </row>
    <row r="442" customFormat="false" ht="12.75" hidden="false" customHeight="false" outlineLevel="0" collapsed="false">
      <c r="B442" s="735" t="e">
        <f aca="false">IF('graph (3)'!$E$2=0,"",B441+'graph (3)'!$E$32)</f>
        <v>#REF!</v>
      </c>
      <c r="C442" s="805" t="e">
        <f aca="false">IF('graph (3)'!$E$2=0,20,IF(SUM(K442+L442=0),NA(),0.25))</f>
        <v>#REF!</v>
      </c>
      <c r="D442" s="321" t="e">
        <f aca="false">IF('graph (3)'!$E$2=0,20,IF(AND(B442&lt;'graph (3)'!$E$10+'graph (3)'!$E$32,B442&gt;'graph (3)'!$E$10-'graph (3)'!$E$32),0.25,NA()))</f>
        <v>#REF!</v>
      </c>
      <c r="K442" s="806" t="e">
        <f aca="false">IF('graph (3)'!$E$20=0,0,IF('graph (3)'!$E$2=0,20,IF(AND(B442&lt;'graph (3)'!$E$20+'graph (3)'!$E$32,B442&gt;'graph (3)'!$E$20-'graph (3)'!$E$32),0.25,0)))</f>
        <v>#REF!</v>
      </c>
      <c r="L442" s="806" t="e">
        <f aca="false">IF('graph (3)'!$E$22=0,0,IF('graph (3)'!$E$2=0,20,IF(AND(B442&gt;'graph (3)'!$E$22-'graph (3)'!$E$32,B442&lt;'graph (3)'!$E$22+'graph (3)'!$E$32),0.25,0)))</f>
        <v>#REF!</v>
      </c>
    </row>
    <row r="443" customFormat="false" ht="12.75" hidden="false" customHeight="false" outlineLevel="0" collapsed="false">
      <c r="B443" s="735" t="e">
        <f aca="false">IF('graph (3)'!$E$2=0,"",B442+'graph (3)'!$E$32)</f>
        <v>#REF!</v>
      </c>
      <c r="C443" s="805" t="e">
        <f aca="false">IF('graph (3)'!$E$2=0,20,IF(SUM(K443+L443=0),NA(),0.25))</f>
        <v>#REF!</v>
      </c>
      <c r="D443" s="321" t="e">
        <f aca="false">IF('graph (3)'!$E$2=0,20,IF(AND(B443&lt;'graph (3)'!$E$10+'graph (3)'!$E$32,B443&gt;'graph (3)'!$E$10-'graph (3)'!$E$32),0.25,NA()))</f>
        <v>#REF!</v>
      </c>
      <c r="K443" s="806" t="e">
        <f aca="false">IF('graph (3)'!$E$20=0,0,IF('graph (3)'!$E$2=0,20,IF(AND(B443&lt;'graph (3)'!$E$20+'graph (3)'!$E$32,B443&gt;'graph (3)'!$E$20-'graph (3)'!$E$32),0.25,0)))</f>
        <v>#REF!</v>
      </c>
      <c r="L443" s="806" t="e">
        <f aca="false">IF('graph (3)'!$E$22=0,0,IF('graph (3)'!$E$2=0,20,IF(AND(B443&gt;'graph (3)'!$E$22-'graph (3)'!$E$32,B443&lt;'graph (3)'!$E$22+'graph (3)'!$E$32),0.25,0)))</f>
        <v>#REF!</v>
      </c>
    </row>
    <row r="444" customFormat="false" ht="12.75" hidden="false" customHeight="false" outlineLevel="0" collapsed="false">
      <c r="B444" s="735" t="e">
        <f aca="false">IF('graph (3)'!$E$2=0,"",B443+'graph (3)'!$E$32)</f>
        <v>#REF!</v>
      </c>
      <c r="C444" s="805" t="e">
        <f aca="false">IF('graph (3)'!$E$2=0,20,IF(SUM(K444+L444=0),NA(),0.25))</f>
        <v>#REF!</v>
      </c>
      <c r="D444" s="321" t="e">
        <f aca="false">IF('graph (3)'!$E$2=0,20,IF(AND(B444&lt;'graph (3)'!$E$10+'graph (3)'!$E$32,B444&gt;'graph (3)'!$E$10-'graph (3)'!$E$32),0.25,NA()))</f>
        <v>#REF!</v>
      </c>
      <c r="K444" s="806" t="e">
        <f aca="false">IF('graph (3)'!$E$20=0,0,IF('graph (3)'!$E$2=0,20,IF(AND(B444&lt;'graph (3)'!$E$20+'graph (3)'!$E$32,B444&gt;'graph (3)'!$E$20-'graph (3)'!$E$32),0.25,0)))</f>
        <v>#REF!</v>
      </c>
      <c r="L444" s="806" t="e">
        <f aca="false">IF('graph (3)'!$E$22=0,0,IF('graph (3)'!$E$2=0,20,IF(AND(B444&gt;'graph (3)'!$E$22-'graph (3)'!$E$32,B444&lt;'graph (3)'!$E$22+'graph (3)'!$E$32),0.25,0)))</f>
        <v>#REF!</v>
      </c>
    </row>
    <row r="445" customFormat="false" ht="12.75" hidden="false" customHeight="false" outlineLevel="0" collapsed="false">
      <c r="B445" s="735" t="e">
        <f aca="false">IF('graph (3)'!$E$2=0,"",B444+'graph (3)'!$E$32)</f>
        <v>#REF!</v>
      </c>
      <c r="C445" s="805" t="e">
        <f aca="false">IF('graph (3)'!$E$2=0,20,IF(SUM(K445+L445=0),NA(),0.25))</f>
        <v>#REF!</v>
      </c>
      <c r="D445" s="321" t="e">
        <f aca="false">IF('graph (3)'!$E$2=0,20,IF(AND(B445&lt;'graph (3)'!$E$10+'graph (3)'!$E$32,B445&gt;'graph (3)'!$E$10-'graph (3)'!$E$32),0.25,NA()))</f>
        <v>#REF!</v>
      </c>
      <c r="K445" s="806" t="e">
        <f aca="false">IF('graph (3)'!$E$20=0,0,IF('graph (3)'!$E$2=0,20,IF(AND(B445&lt;'graph (3)'!$E$20+'graph (3)'!$E$32,B445&gt;'graph (3)'!$E$20-'graph (3)'!$E$32),0.25,0)))</f>
        <v>#REF!</v>
      </c>
      <c r="L445" s="806" t="e">
        <f aca="false">IF('graph (3)'!$E$22=0,0,IF('graph (3)'!$E$2=0,20,IF(AND(B445&gt;'graph (3)'!$E$22-'graph (3)'!$E$32,B445&lt;'graph (3)'!$E$22+'graph (3)'!$E$32),0.25,0)))</f>
        <v>#REF!</v>
      </c>
    </row>
    <row r="446" customFormat="false" ht="12.75" hidden="false" customHeight="false" outlineLevel="0" collapsed="false">
      <c r="B446" s="735" t="e">
        <f aca="false">IF('graph (3)'!$E$2=0,"",B445+'graph (3)'!$E$32)</f>
        <v>#REF!</v>
      </c>
      <c r="C446" s="805" t="e">
        <f aca="false">IF('graph (3)'!$E$2=0,20,IF(SUM(K446+L446=0),NA(),0.25))</f>
        <v>#REF!</v>
      </c>
      <c r="D446" s="321" t="e">
        <f aca="false">IF('graph (3)'!$E$2=0,20,IF(AND(B446&lt;'graph (3)'!$E$10+'graph (3)'!$E$32,B446&gt;'graph (3)'!$E$10-'graph (3)'!$E$32),0.25,NA()))</f>
        <v>#REF!</v>
      </c>
      <c r="K446" s="806" t="e">
        <f aca="false">IF('graph (3)'!$E$20=0,0,IF('graph (3)'!$E$2=0,20,IF(AND(B446&lt;'graph (3)'!$E$20+'graph (3)'!$E$32,B446&gt;'graph (3)'!$E$20-'graph (3)'!$E$32),0.25,0)))</f>
        <v>#REF!</v>
      </c>
      <c r="L446" s="806" t="e">
        <f aca="false">IF('graph (3)'!$E$22=0,0,IF('graph (3)'!$E$2=0,20,IF(AND(B446&gt;'graph (3)'!$E$22-'graph (3)'!$E$32,B446&lt;'graph (3)'!$E$22+'graph (3)'!$E$32),0.25,0)))</f>
        <v>#REF!</v>
      </c>
    </row>
    <row r="447" customFormat="false" ht="12.75" hidden="false" customHeight="false" outlineLevel="0" collapsed="false">
      <c r="B447" s="735" t="e">
        <f aca="false">IF('graph (3)'!$E$2=0,"",B446+'graph (3)'!$E$32)</f>
        <v>#REF!</v>
      </c>
      <c r="C447" s="805" t="e">
        <f aca="false">IF('graph (3)'!$E$2=0,20,IF(SUM(K447+L447=0),NA(),0.25))</f>
        <v>#REF!</v>
      </c>
      <c r="D447" s="321" t="e">
        <f aca="false">IF('graph (3)'!$E$2=0,20,IF(AND(B447&lt;'graph (3)'!$E$10+'graph (3)'!$E$32,B447&gt;'graph (3)'!$E$10-'graph (3)'!$E$32),0.25,NA()))</f>
        <v>#REF!</v>
      </c>
      <c r="K447" s="806" t="e">
        <f aca="false">IF('graph (3)'!$E$20=0,0,IF('graph (3)'!$E$2=0,20,IF(AND(B447&lt;'graph (3)'!$E$20+'graph (3)'!$E$32,B447&gt;'graph (3)'!$E$20-'graph (3)'!$E$32),0.25,0)))</f>
        <v>#REF!</v>
      </c>
      <c r="L447" s="806" t="e">
        <f aca="false">IF('graph (3)'!$E$22=0,0,IF('graph (3)'!$E$2=0,20,IF(AND(B447&gt;'graph (3)'!$E$22-'graph (3)'!$E$32,B447&lt;'graph (3)'!$E$22+'graph (3)'!$E$32),0.25,0)))</f>
        <v>#REF!</v>
      </c>
    </row>
    <row r="448" customFormat="false" ht="12.75" hidden="false" customHeight="false" outlineLevel="0" collapsed="false">
      <c r="B448" s="735" t="e">
        <f aca="false">IF('graph (3)'!$E$2=0,"",B447+'graph (3)'!$E$32)</f>
        <v>#REF!</v>
      </c>
      <c r="C448" s="805" t="e">
        <f aca="false">IF('graph (3)'!$E$2=0,20,IF(SUM(K448+L448=0),NA(),0.25))</f>
        <v>#REF!</v>
      </c>
      <c r="D448" s="321" t="e">
        <f aca="false">IF('graph (3)'!$E$2=0,20,IF(AND(B448&lt;'graph (3)'!$E$10+'graph (3)'!$E$32,B448&gt;'graph (3)'!$E$10-'graph (3)'!$E$32),0.25,NA()))</f>
        <v>#REF!</v>
      </c>
      <c r="K448" s="806" t="e">
        <f aca="false">IF('graph (3)'!$E$20=0,0,IF('graph (3)'!$E$2=0,20,IF(AND(B448&lt;'graph (3)'!$E$20+'graph (3)'!$E$32,B448&gt;'graph (3)'!$E$20-'graph (3)'!$E$32),0.25,0)))</f>
        <v>#REF!</v>
      </c>
      <c r="L448" s="806" t="e">
        <f aca="false">IF('graph (3)'!$E$22=0,0,IF('graph (3)'!$E$2=0,20,IF(AND(B448&gt;'graph (3)'!$E$22-'graph (3)'!$E$32,B448&lt;'graph (3)'!$E$22+'graph (3)'!$E$32),0.25,0)))</f>
        <v>#REF!</v>
      </c>
    </row>
    <row r="449" customFormat="false" ht="12.75" hidden="false" customHeight="false" outlineLevel="0" collapsed="false">
      <c r="B449" s="735" t="e">
        <f aca="false">IF('graph (3)'!$E$2=0,"",B448+'graph (3)'!$E$32)</f>
        <v>#REF!</v>
      </c>
      <c r="C449" s="805" t="e">
        <f aca="false">IF('graph (3)'!$E$2=0,20,IF(SUM(K449+L449=0),NA(),0.25))</f>
        <v>#REF!</v>
      </c>
      <c r="D449" s="321" t="e">
        <f aca="false">IF('graph (3)'!$E$2=0,20,IF(AND(B449&lt;'graph (3)'!$E$10+'graph (3)'!$E$32,B449&gt;'graph (3)'!$E$10-'graph (3)'!$E$32),0.25,NA()))</f>
        <v>#REF!</v>
      </c>
      <c r="K449" s="806" t="e">
        <f aca="false">IF('graph (3)'!$E$20=0,0,IF('graph (3)'!$E$2=0,20,IF(AND(B449&lt;'graph (3)'!$E$20+'graph (3)'!$E$32,B449&gt;'graph (3)'!$E$20-'graph (3)'!$E$32),0.25,0)))</f>
        <v>#REF!</v>
      </c>
      <c r="L449" s="806" t="e">
        <f aca="false">IF('graph (3)'!$E$22=0,0,IF('graph (3)'!$E$2=0,20,IF(AND(B449&gt;'graph (3)'!$E$22-'graph (3)'!$E$32,B449&lt;'graph (3)'!$E$22+'graph (3)'!$E$32),0.25,0)))</f>
        <v>#REF!</v>
      </c>
    </row>
    <row r="450" customFormat="false" ht="12.75" hidden="false" customHeight="false" outlineLevel="0" collapsed="false">
      <c r="B450" s="735" t="e">
        <f aca="false">IF('graph (3)'!$E$2=0,"",B449+'graph (3)'!$E$32)</f>
        <v>#REF!</v>
      </c>
      <c r="C450" s="805" t="e">
        <f aca="false">IF('graph (3)'!$E$2=0,20,IF(SUM(K450+L450=0),NA(),0.25))</f>
        <v>#REF!</v>
      </c>
      <c r="D450" s="321" t="e">
        <f aca="false">IF('graph (3)'!$E$2=0,20,IF(AND(B450&lt;'graph (3)'!$E$10+'graph (3)'!$E$32,B450&gt;'graph (3)'!$E$10-'graph (3)'!$E$32),0.25,NA()))</f>
        <v>#REF!</v>
      </c>
      <c r="K450" s="806" t="e">
        <f aca="false">IF('graph (3)'!$E$20=0,0,IF('graph (3)'!$E$2=0,20,IF(AND(B450&lt;'graph (3)'!$E$20+'graph (3)'!$E$32,B450&gt;'graph (3)'!$E$20-'graph (3)'!$E$32),0.25,0)))</f>
        <v>#REF!</v>
      </c>
      <c r="L450" s="806" t="e">
        <f aca="false">IF('graph (3)'!$E$22=0,0,IF('graph (3)'!$E$2=0,20,IF(AND(B450&gt;'graph (3)'!$E$22-'graph (3)'!$E$32,B450&lt;'graph (3)'!$E$22+'graph (3)'!$E$32),0.25,0)))</f>
        <v>#REF!</v>
      </c>
    </row>
    <row r="451" customFormat="false" ht="12.75" hidden="false" customHeight="false" outlineLevel="0" collapsed="false">
      <c r="B451" s="735" t="e">
        <f aca="false">IF('graph (3)'!$E$2=0,"",B450+'graph (3)'!$E$32)</f>
        <v>#REF!</v>
      </c>
      <c r="C451" s="805" t="e">
        <f aca="false">IF('graph (3)'!$E$2=0,20,IF(SUM(K451+L451=0),NA(),0.25))</f>
        <v>#REF!</v>
      </c>
      <c r="D451" s="321" t="e">
        <f aca="false">IF('graph (3)'!$E$2=0,20,IF(AND(B451&lt;'graph (3)'!$E$10+'graph (3)'!$E$32,B451&gt;'graph (3)'!$E$10-'graph (3)'!$E$32),0.25,NA()))</f>
        <v>#REF!</v>
      </c>
      <c r="K451" s="806" t="e">
        <f aca="false">IF('graph (3)'!$E$20=0,0,IF('graph (3)'!$E$2=0,20,IF(AND(B451&lt;'graph (3)'!$E$20+'graph (3)'!$E$32,B451&gt;'graph (3)'!$E$20-'graph (3)'!$E$32),0.25,0)))</f>
        <v>#REF!</v>
      </c>
      <c r="L451" s="806" t="e">
        <f aca="false">IF('graph (3)'!$E$22=0,0,IF('graph (3)'!$E$2=0,20,IF(AND(B451&gt;'graph (3)'!$E$22-'graph (3)'!$E$32,B451&lt;'graph (3)'!$E$22+'graph (3)'!$E$32),0.25,0)))</f>
        <v>#REF!</v>
      </c>
    </row>
    <row r="452" customFormat="false" ht="12.75" hidden="false" customHeight="false" outlineLevel="0" collapsed="false">
      <c r="B452" s="735" t="e">
        <f aca="false">IF('graph (3)'!$E$2=0,"",B451+'graph (3)'!$E$32)</f>
        <v>#REF!</v>
      </c>
      <c r="C452" s="805" t="e">
        <f aca="false">IF('graph (3)'!$E$2=0,20,IF(SUM(K452+L452=0),NA(),0.25))</f>
        <v>#REF!</v>
      </c>
      <c r="D452" s="321" t="e">
        <f aca="false">IF('graph (3)'!$E$2=0,20,IF(AND(B452&lt;'graph (3)'!$E$10+'graph (3)'!$E$32,B452&gt;'graph (3)'!$E$10-'graph (3)'!$E$32),0.25,NA()))</f>
        <v>#REF!</v>
      </c>
      <c r="K452" s="806" t="e">
        <f aca="false">IF('graph (3)'!$E$20=0,0,IF('graph (3)'!$E$2=0,20,IF(AND(B452&lt;'graph (3)'!$E$20+'graph (3)'!$E$32,B452&gt;'graph (3)'!$E$20-'graph (3)'!$E$32),0.25,0)))</f>
        <v>#REF!</v>
      </c>
      <c r="L452" s="806" t="e">
        <f aca="false">IF('graph (3)'!$E$22=0,0,IF('graph (3)'!$E$2=0,20,IF(AND(B452&gt;'graph (3)'!$E$22-'graph (3)'!$E$32,B452&lt;'graph (3)'!$E$22+'graph (3)'!$E$32),0.25,0)))</f>
        <v>#REF!</v>
      </c>
    </row>
    <row r="453" customFormat="false" ht="12.75" hidden="false" customHeight="false" outlineLevel="0" collapsed="false">
      <c r="B453" s="735" t="e">
        <f aca="false">IF('graph (3)'!$E$2=0,"",B452+'graph (3)'!$E$32)</f>
        <v>#REF!</v>
      </c>
      <c r="C453" s="805" t="e">
        <f aca="false">IF('graph (3)'!$E$2=0,20,IF(SUM(K453+L453=0),NA(),0.25))</f>
        <v>#REF!</v>
      </c>
      <c r="D453" s="321" t="e">
        <f aca="false">IF('graph (3)'!$E$2=0,20,IF(AND(B453&lt;'graph (3)'!$E$10+'graph (3)'!$E$32,B453&gt;'graph (3)'!$E$10-'graph (3)'!$E$32),0.25,NA()))</f>
        <v>#REF!</v>
      </c>
      <c r="K453" s="806" t="e">
        <f aca="false">IF('graph (3)'!$E$20=0,0,IF('graph (3)'!$E$2=0,20,IF(AND(B453&lt;'graph (3)'!$E$20+'graph (3)'!$E$32,B453&gt;'graph (3)'!$E$20-'graph (3)'!$E$32),0.25,0)))</f>
        <v>#REF!</v>
      </c>
      <c r="L453" s="806" t="e">
        <f aca="false">IF('graph (3)'!$E$22=0,0,IF('graph (3)'!$E$2=0,20,IF(AND(B453&gt;'graph (3)'!$E$22-'graph (3)'!$E$32,B453&lt;'graph (3)'!$E$22+'graph (3)'!$E$32),0.25,0)))</f>
        <v>#REF!</v>
      </c>
    </row>
    <row r="454" customFormat="false" ht="12.75" hidden="false" customHeight="false" outlineLevel="0" collapsed="false">
      <c r="B454" s="735" t="e">
        <f aca="false">IF('graph (3)'!$E$2=0,"",B453+'graph (3)'!$E$32)</f>
        <v>#REF!</v>
      </c>
      <c r="C454" s="805" t="e">
        <f aca="false">IF('graph (3)'!$E$2=0,20,IF(SUM(K454+L454=0),NA(),0.25))</f>
        <v>#REF!</v>
      </c>
      <c r="D454" s="321" t="e">
        <f aca="false">IF('graph (3)'!$E$2=0,20,IF(AND(B454&lt;'graph (3)'!$E$10+'graph (3)'!$E$32,B454&gt;'graph (3)'!$E$10-'graph (3)'!$E$32),0.25,NA()))</f>
        <v>#REF!</v>
      </c>
      <c r="K454" s="806" t="e">
        <f aca="false">IF('graph (3)'!$E$20=0,0,IF('graph (3)'!$E$2=0,20,IF(AND(B454&lt;'graph (3)'!$E$20+'graph (3)'!$E$32,B454&gt;'graph (3)'!$E$20-'graph (3)'!$E$32),0.25,0)))</f>
        <v>#REF!</v>
      </c>
      <c r="L454" s="806" t="e">
        <f aca="false">IF('graph (3)'!$E$22=0,0,IF('graph (3)'!$E$2=0,20,IF(AND(B454&gt;'graph (3)'!$E$22-'graph (3)'!$E$32,B454&lt;'graph (3)'!$E$22+'graph (3)'!$E$32),0.25,0)))</f>
        <v>#REF!</v>
      </c>
    </row>
    <row r="455" customFormat="false" ht="12.75" hidden="false" customHeight="false" outlineLevel="0" collapsed="false">
      <c r="B455" s="735" t="e">
        <f aca="false">IF('graph (3)'!$E$2=0,"",B454+'graph (3)'!$E$32)</f>
        <v>#REF!</v>
      </c>
      <c r="C455" s="805" t="e">
        <f aca="false">IF('graph (3)'!$E$2=0,20,IF(SUM(K455+L455=0),NA(),0.25))</f>
        <v>#REF!</v>
      </c>
      <c r="D455" s="321" t="e">
        <f aca="false">IF('graph (3)'!$E$2=0,20,IF(AND(B455&lt;'graph (3)'!$E$10+'graph (3)'!$E$32,B455&gt;'graph (3)'!$E$10-'graph (3)'!$E$32),0.25,NA()))</f>
        <v>#REF!</v>
      </c>
      <c r="K455" s="806" t="e">
        <f aca="false">IF('graph (3)'!$E$20=0,0,IF('graph (3)'!$E$2=0,20,IF(AND(B455&lt;'graph (3)'!$E$20+'graph (3)'!$E$32,B455&gt;'graph (3)'!$E$20-'graph (3)'!$E$32),0.25,0)))</f>
        <v>#REF!</v>
      </c>
      <c r="L455" s="806" t="e">
        <f aca="false">IF('graph (3)'!$E$22=0,0,IF('graph (3)'!$E$2=0,20,IF(AND(B455&gt;'graph (3)'!$E$22-'graph (3)'!$E$32,B455&lt;'graph (3)'!$E$22+'graph (3)'!$E$32),0.25,0)))</f>
        <v>#REF!</v>
      </c>
    </row>
    <row r="456" customFormat="false" ht="12.75" hidden="false" customHeight="false" outlineLevel="0" collapsed="false">
      <c r="B456" s="735" t="e">
        <f aca="false">IF('graph (3)'!$E$2=0,"",B455+'graph (3)'!$E$32)</f>
        <v>#REF!</v>
      </c>
      <c r="C456" s="805" t="e">
        <f aca="false">IF('graph (3)'!$E$2=0,20,IF(SUM(K456+L456=0),NA(),0.25))</f>
        <v>#REF!</v>
      </c>
      <c r="D456" s="321" t="e">
        <f aca="false">IF('graph (3)'!$E$2=0,20,IF(AND(B456&lt;'graph (3)'!$E$10+'graph (3)'!$E$32,B456&gt;'graph (3)'!$E$10-'graph (3)'!$E$32),0.25,NA()))</f>
        <v>#REF!</v>
      </c>
      <c r="K456" s="806" t="e">
        <f aca="false">IF('graph (3)'!$E$20=0,0,IF('graph (3)'!$E$2=0,20,IF(AND(B456&lt;'graph (3)'!$E$20+'graph (3)'!$E$32,B456&gt;'graph (3)'!$E$20-'graph (3)'!$E$32),0.25,0)))</f>
        <v>#REF!</v>
      </c>
      <c r="L456" s="806" t="e">
        <f aca="false">IF('graph (3)'!$E$22=0,0,IF('graph (3)'!$E$2=0,20,IF(AND(B456&gt;'graph (3)'!$E$22-'graph (3)'!$E$32,B456&lt;'graph (3)'!$E$22+'graph (3)'!$E$32),0.25,0)))</f>
        <v>#REF!</v>
      </c>
    </row>
    <row r="457" customFormat="false" ht="12.75" hidden="false" customHeight="false" outlineLevel="0" collapsed="false">
      <c r="B457" s="735" t="e">
        <f aca="false">IF('graph (3)'!$E$2=0,"",B456+'graph (3)'!$E$32)</f>
        <v>#REF!</v>
      </c>
      <c r="C457" s="805" t="e">
        <f aca="false">IF('graph (3)'!$E$2=0,20,IF(SUM(K457+L457=0),NA(),0.25))</f>
        <v>#REF!</v>
      </c>
      <c r="D457" s="321" t="e">
        <f aca="false">IF('graph (3)'!$E$2=0,20,IF(AND(B457&lt;'graph (3)'!$E$10+'graph (3)'!$E$32,B457&gt;'graph (3)'!$E$10-'graph (3)'!$E$32),0.25,NA()))</f>
        <v>#REF!</v>
      </c>
      <c r="K457" s="806" t="e">
        <f aca="false">IF('graph (3)'!$E$20=0,0,IF('graph (3)'!$E$2=0,20,IF(AND(B457&lt;'graph (3)'!$E$20+'graph (3)'!$E$32,B457&gt;'graph (3)'!$E$20-'graph (3)'!$E$32),0.25,0)))</f>
        <v>#REF!</v>
      </c>
      <c r="L457" s="806" t="e">
        <f aca="false">IF('graph (3)'!$E$22=0,0,IF('graph (3)'!$E$2=0,20,IF(AND(B457&gt;'graph (3)'!$E$22-'graph (3)'!$E$32,B457&lt;'graph (3)'!$E$22+'graph (3)'!$E$32),0.25,0)))</f>
        <v>#REF!</v>
      </c>
    </row>
    <row r="458" customFormat="false" ht="12.75" hidden="false" customHeight="false" outlineLevel="0" collapsed="false">
      <c r="B458" s="735" t="e">
        <f aca="false">IF('graph (3)'!$E$2=0,"",B457+'graph (3)'!$E$32)</f>
        <v>#REF!</v>
      </c>
      <c r="C458" s="805" t="e">
        <f aca="false">IF('graph (3)'!$E$2=0,20,IF(SUM(K458+L458=0),NA(),0.25))</f>
        <v>#REF!</v>
      </c>
      <c r="D458" s="321" t="e">
        <f aca="false">IF('graph (3)'!$E$2=0,20,IF(AND(B458&lt;'graph (3)'!$E$10+'graph (3)'!$E$32,B458&gt;'graph (3)'!$E$10-'graph (3)'!$E$32),0.25,NA()))</f>
        <v>#REF!</v>
      </c>
      <c r="K458" s="806" t="e">
        <f aca="false">IF('graph (3)'!$E$20=0,0,IF('graph (3)'!$E$2=0,20,IF(AND(B458&lt;'graph (3)'!$E$20+'graph (3)'!$E$32,B458&gt;'graph (3)'!$E$20-'graph (3)'!$E$32),0.25,0)))</f>
        <v>#REF!</v>
      </c>
      <c r="L458" s="806" t="e">
        <f aca="false">IF('graph (3)'!$E$22=0,0,IF('graph (3)'!$E$2=0,20,IF(AND(B458&gt;'graph (3)'!$E$22-'graph (3)'!$E$32,B458&lt;'graph (3)'!$E$22+'graph (3)'!$E$32),0.25,0)))</f>
        <v>#REF!</v>
      </c>
    </row>
    <row r="459" customFormat="false" ht="12.75" hidden="false" customHeight="false" outlineLevel="0" collapsed="false">
      <c r="B459" s="735" t="e">
        <f aca="false">IF('graph (3)'!$E$2=0,"",B458+'graph (3)'!$E$32)</f>
        <v>#REF!</v>
      </c>
      <c r="C459" s="805" t="e">
        <f aca="false">IF('graph (3)'!$E$2=0,20,IF(SUM(K459+L459=0),NA(),0.25))</f>
        <v>#REF!</v>
      </c>
      <c r="D459" s="321" t="e">
        <f aca="false">IF('graph (3)'!$E$2=0,20,IF(AND(B459&lt;'graph (3)'!$E$10+'graph (3)'!$E$32,B459&gt;'graph (3)'!$E$10-'graph (3)'!$E$32),0.25,NA()))</f>
        <v>#REF!</v>
      </c>
      <c r="K459" s="806" t="e">
        <f aca="false">IF('graph (3)'!$E$20=0,0,IF('graph (3)'!$E$2=0,20,IF(AND(B459&lt;'graph (3)'!$E$20+'graph (3)'!$E$32,B459&gt;'graph (3)'!$E$20-'graph (3)'!$E$32),0.25,0)))</f>
        <v>#REF!</v>
      </c>
      <c r="L459" s="806" t="e">
        <f aca="false">IF('graph (3)'!$E$22=0,0,IF('graph (3)'!$E$2=0,20,IF(AND(B459&gt;'graph (3)'!$E$22-'graph (3)'!$E$32,B459&lt;'graph (3)'!$E$22+'graph (3)'!$E$32),0.25,0)))</f>
        <v>#REF!</v>
      </c>
    </row>
    <row r="460" customFormat="false" ht="12.75" hidden="false" customHeight="false" outlineLevel="0" collapsed="false">
      <c r="B460" s="735" t="e">
        <f aca="false">IF('graph (3)'!$E$2=0,"",B459+'graph (3)'!$E$32)</f>
        <v>#REF!</v>
      </c>
      <c r="C460" s="805" t="e">
        <f aca="false">IF('graph (3)'!$E$2=0,20,IF(SUM(K460+L460=0),NA(),0.25))</f>
        <v>#REF!</v>
      </c>
      <c r="D460" s="321" t="e">
        <f aca="false">IF('graph (3)'!$E$2=0,20,IF(AND(B460&lt;'graph (3)'!$E$10+'graph (3)'!$E$32,B460&gt;'graph (3)'!$E$10-'graph (3)'!$E$32),0.25,NA()))</f>
        <v>#REF!</v>
      </c>
      <c r="K460" s="806" t="e">
        <f aca="false">IF('graph (3)'!$E$20=0,0,IF('graph (3)'!$E$2=0,20,IF(AND(B460&lt;'graph (3)'!$E$20+'graph (3)'!$E$32,B460&gt;'graph (3)'!$E$20-'graph (3)'!$E$32),0.25,0)))</f>
        <v>#REF!</v>
      </c>
      <c r="L460" s="806" t="e">
        <f aca="false">IF('graph (3)'!$E$22=0,0,IF('graph (3)'!$E$2=0,20,IF(AND(B460&gt;'graph (3)'!$E$22-'graph (3)'!$E$32,B460&lt;'graph (3)'!$E$22+'graph (3)'!$E$32),0.25,0)))</f>
        <v>#REF!</v>
      </c>
    </row>
    <row r="461" customFormat="false" ht="12.75" hidden="false" customHeight="false" outlineLevel="0" collapsed="false">
      <c r="B461" s="735" t="e">
        <f aca="false">IF('graph (3)'!$E$2=0,"",B460+'graph (3)'!$E$32)</f>
        <v>#REF!</v>
      </c>
      <c r="C461" s="805" t="e">
        <f aca="false">IF('graph (3)'!$E$2=0,20,IF(SUM(K461+L461=0),NA(),0.25))</f>
        <v>#REF!</v>
      </c>
      <c r="D461" s="321" t="e">
        <f aca="false">IF('graph (3)'!$E$2=0,20,IF(AND(B461&lt;'graph (3)'!$E$10+'graph (3)'!$E$32,B461&gt;'graph (3)'!$E$10-'graph (3)'!$E$32),0.25,NA()))</f>
        <v>#REF!</v>
      </c>
      <c r="K461" s="806" t="e">
        <f aca="false">IF('graph (3)'!$E$20=0,0,IF('graph (3)'!$E$2=0,20,IF(AND(B461&lt;'graph (3)'!$E$20+'graph (3)'!$E$32,B461&gt;'graph (3)'!$E$20-'graph (3)'!$E$32),0.25,0)))</f>
        <v>#REF!</v>
      </c>
      <c r="L461" s="806" t="e">
        <f aca="false">IF('graph (3)'!$E$22=0,0,IF('graph (3)'!$E$2=0,20,IF(AND(B461&gt;'graph (3)'!$E$22-'graph (3)'!$E$32,B461&lt;'graph (3)'!$E$22+'graph (3)'!$E$32),0.25,0)))</f>
        <v>#REF!</v>
      </c>
    </row>
    <row r="462" customFormat="false" ht="12.75" hidden="false" customHeight="false" outlineLevel="0" collapsed="false">
      <c r="B462" s="735" t="e">
        <f aca="false">IF('graph (3)'!$E$2=0,"",B461+'graph (3)'!$E$32)</f>
        <v>#REF!</v>
      </c>
      <c r="C462" s="805" t="e">
        <f aca="false">IF('graph (3)'!$E$2=0,20,IF(SUM(K462+L462=0),NA(),0.25))</f>
        <v>#REF!</v>
      </c>
      <c r="D462" s="321" t="e">
        <f aca="false">IF('graph (3)'!$E$2=0,20,IF(AND(B462&lt;'graph (3)'!$E$10+'graph (3)'!$E$32,B462&gt;'graph (3)'!$E$10-'graph (3)'!$E$32),0.25,NA()))</f>
        <v>#REF!</v>
      </c>
      <c r="K462" s="806" t="e">
        <f aca="false">IF('graph (3)'!$E$20=0,0,IF('graph (3)'!$E$2=0,20,IF(AND(B462&lt;'graph (3)'!$E$20+'graph (3)'!$E$32,B462&gt;'graph (3)'!$E$20-'graph (3)'!$E$32),0.25,0)))</f>
        <v>#REF!</v>
      </c>
      <c r="L462" s="806" t="e">
        <f aca="false">IF('graph (3)'!$E$22=0,0,IF('graph (3)'!$E$2=0,20,IF(AND(B462&gt;'graph (3)'!$E$22-'graph (3)'!$E$32,B462&lt;'graph (3)'!$E$22+'graph (3)'!$E$32),0.25,0)))</f>
        <v>#REF!</v>
      </c>
    </row>
    <row r="463" customFormat="false" ht="12.75" hidden="false" customHeight="false" outlineLevel="0" collapsed="false">
      <c r="B463" s="735" t="e">
        <f aca="false">IF('graph (3)'!$E$2=0,"",B462+'graph (3)'!$E$32)</f>
        <v>#REF!</v>
      </c>
      <c r="C463" s="805" t="e">
        <f aca="false">IF('graph (3)'!$E$2=0,20,IF(SUM(K463+L463=0),NA(),0.25))</f>
        <v>#REF!</v>
      </c>
      <c r="D463" s="321" t="e">
        <f aca="false">IF('graph (3)'!$E$2=0,20,IF(AND(B463&lt;'graph (3)'!$E$10+'graph (3)'!$E$32,B463&gt;'graph (3)'!$E$10-'graph (3)'!$E$32),0.25,NA()))</f>
        <v>#REF!</v>
      </c>
      <c r="K463" s="806" t="e">
        <f aca="false">IF('graph (3)'!$E$20=0,0,IF('graph (3)'!$E$2=0,20,IF(AND(B463&lt;'graph (3)'!$E$20+'graph (3)'!$E$32,B463&gt;'graph (3)'!$E$20-'graph (3)'!$E$32),0.25,0)))</f>
        <v>#REF!</v>
      </c>
      <c r="L463" s="806" t="e">
        <f aca="false">IF('graph (3)'!$E$22=0,0,IF('graph (3)'!$E$2=0,20,IF(AND(B463&gt;'graph (3)'!$E$22-'graph (3)'!$E$32,B463&lt;'graph (3)'!$E$22+'graph (3)'!$E$32),0.25,0)))</f>
        <v>#REF!</v>
      </c>
    </row>
    <row r="464" customFormat="false" ht="12.75" hidden="false" customHeight="false" outlineLevel="0" collapsed="false">
      <c r="B464" s="735" t="e">
        <f aca="false">IF('graph (3)'!$E$2=0,"",B463+'graph (3)'!$E$32)</f>
        <v>#REF!</v>
      </c>
      <c r="C464" s="805" t="e">
        <f aca="false">IF('graph (3)'!$E$2=0,20,IF(SUM(K464+L464=0),NA(),0.25))</f>
        <v>#REF!</v>
      </c>
      <c r="D464" s="321" t="e">
        <f aca="false">IF('graph (3)'!$E$2=0,20,IF(AND(B464&lt;'graph (3)'!$E$10+'graph (3)'!$E$32,B464&gt;'graph (3)'!$E$10-'graph (3)'!$E$32),0.25,NA()))</f>
        <v>#REF!</v>
      </c>
      <c r="K464" s="806" t="e">
        <f aca="false">IF('graph (3)'!$E$20=0,0,IF('graph (3)'!$E$2=0,20,IF(AND(B464&lt;'graph (3)'!$E$20+'graph (3)'!$E$32,B464&gt;'graph (3)'!$E$20-'graph (3)'!$E$32),0.25,0)))</f>
        <v>#REF!</v>
      </c>
      <c r="L464" s="806" t="e">
        <f aca="false">IF('graph (3)'!$E$22=0,0,IF('graph (3)'!$E$2=0,20,IF(AND(B464&gt;'graph (3)'!$E$22-'graph (3)'!$E$32,B464&lt;'graph (3)'!$E$22+'graph (3)'!$E$32),0.25,0)))</f>
        <v>#REF!</v>
      </c>
    </row>
    <row r="465" customFormat="false" ht="12.75" hidden="false" customHeight="false" outlineLevel="0" collapsed="false">
      <c r="B465" s="735" t="e">
        <f aca="false">IF('graph (3)'!$E$2=0,"",B464+'graph (3)'!$E$32)</f>
        <v>#REF!</v>
      </c>
      <c r="C465" s="805" t="e">
        <f aca="false">IF('graph (3)'!$E$2=0,20,IF(SUM(K465+L465=0),NA(),0.25))</f>
        <v>#REF!</v>
      </c>
      <c r="D465" s="321" t="e">
        <f aca="false">IF('graph (3)'!$E$2=0,20,IF(AND(B465&lt;'graph (3)'!$E$10+'graph (3)'!$E$32,B465&gt;'graph (3)'!$E$10-'graph (3)'!$E$32),0.25,NA()))</f>
        <v>#REF!</v>
      </c>
      <c r="K465" s="806" t="e">
        <f aca="false">IF('graph (3)'!$E$20=0,0,IF('graph (3)'!$E$2=0,20,IF(AND(B465&lt;'graph (3)'!$E$20+'graph (3)'!$E$32,B465&gt;'graph (3)'!$E$20-'graph (3)'!$E$32),0.25,0)))</f>
        <v>#REF!</v>
      </c>
      <c r="L465" s="806" t="e">
        <f aca="false">IF('graph (3)'!$E$22=0,0,IF('graph (3)'!$E$2=0,20,IF(AND(B465&gt;'graph (3)'!$E$22-'graph (3)'!$E$32,B465&lt;'graph (3)'!$E$22+'graph (3)'!$E$32),0.25,0)))</f>
        <v>#REF!</v>
      </c>
    </row>
    <row r="466" customFormat="false" ht="12.75" hidden="false" customHeight="false" outlineLevel="0" collapsed="false">
      <c r="B466" s="735" t="e">
        <f aca="false">IF('graph (3)'!$E$2=0,"",B465+'graph (3)'!$E$32)</f>
        <v>#REF!</v>
      </c>
      <c r="C466" s="805" t="e">
        <f aca="false">IF('graph (3)'!$E$2=0,20,IF(SUM(K466+L466=0),NA(),0.25))</f>
        <v>#REF!</v>
      </c>
      <c r="D466" s="321" t="e">
        <f aca="false">IF('graph (3)'!$E$2=0,20,IF(AND(B466&lt;'graph (3)'!$E$10+'graph (3)'!$E$32,B466&gt;'graph (3)'!$E$10-'graph (3)'!$E$32),0.25,NA()))</f>
        <v>#REF!</v>
      </c>
      <c r="K466" s="806" t="e">
        <f aca="false">IF('graph (3)'!$E$20=0,0,IF('graph (3)'!$E$2=0,20,IF(AND(B466&lt;'graph (3)'!$E$20+'graph (3)'!$E$32,B466&gt;'graph (3)'!$E$20-'graph (3)'!$E$32),0.25,0)))</f>
        <v>#REF!</v>
      </c>
      <c r="L466" s="806" t="e">
        <f aca="false">IF('graph (3)'!$E$22=0,0,IF('graph (3)'!$E$2=0,20,IF(AND(B466&gt;'graph (3)'!$E$22-'graph (3)'!$E$32,B466&lt;'graph (3)'!$E$22+'graph (3)'!$E$32),0.25,0)))</f>
        <v>#REF!</v>
      </c>
    </row>
    <row r="467" customFormat="false" ht="12.75" hidden="false" customHeight="false" outlineLevel="0" collapsed="false">
      <c r="B467" s="735" t="e">
        <f aca="false">IF('graph (3)'!$E$2=0,"",B466+'graph (3)'!$E$32)</f>
        <v>#REF!</v>
      </c>
      <c r="C467" s="805" t="e">
        <f aca="false">IF('graph (3)'!$E$2=0,20,IF(SUM(K467+L467=0),NA(),0.25))</f>
        <v>#REF!</v>
      </c>
      <c r="D467" s="321" t="e">
        <f aca="false">IF('graph (3)'!$E$2=0,20,IF(AND(B467&lt;'graph (3)'!$E$10+'graph (3)'!$E$32,B467&gt;'graph (3)'!$E$10-'graph (3)'!$E$32),0.25,NA()))</f>
        <v>#REF!</v>
      </c>
      <c r="K467" s="806" t="e">
        <f aca="false">IF('graph (3)'!$E$20=0,0,IF('graph (3)'!$E$2=0,20,IF(AND(B467&lt;'graph (3)'!$E$20+'graph (3)'!$E$32,B467&gt;'graph (3)'!$E$20-'graph (3)'!$E$32),0.25,0)))</f>
        <v>#REF!</v>
      </c>
      <c r="L467" s="806" t="e">
        <f aca="false">IF('graph (3)'!$E$22=0,0,IF('graph (3)'!$E$2=0,20,IF(AND(B467&gt;'graph (3)'!$E$22-'graph (3)'!$E$32,B467&lt;'graph (3)'!$E$22+'graph (3)'!$E$32),0.25,0)))</f>
        <v>#REF!</v>
      </c>
    </row>
    <row r="468" customFormat="false" ht="12.75" hidden="false" customHeight="false" outlineLevel="0" collapsed="false">
      <c r="B468" s="735" t="e">
        <f aca="false">IF('graph (3)'!$E$2=0,"",B467+'graph (3)'!$E$32)</f>
        <v>#REF!</v>
      </c>
      <c r="C468" s="805" t="e">
        <f aca="false">IF('graph (3)'!$E$2=0,20,IF(SUM(K468+L468=0),NA(),0.25))</f>
        <v>#REF!</v>
      </c>
      <c r="D468" s="321" t="e">
        <f aca="false">IF('graph (3)'!$E$2=0,20,IF(AND(B468&lt;'graph (3)'!$E$10+'graph (3)'!$E$32,B468&gt;'graph (3)'!$E$10-'graph (3)'!$E$32),0.25,NA()))</f>
        <v>#REF!</v>
      </c>
      <c r="K468" s="806" t="e">
        <f aca="false">IF('graph (3)'!$E$20=0,0,IF('graph (3)'!$E$2=0,20,IF(AND(B468&lt;'graph (3)'!$E$20+'graph (3)'!$E$32,B468&gt;'graph (3)'!$E$20-'graph (3)'!$E$32),0.25,0)))</f>
        <v>#REF!</v>
      </c>
      <c r="L468" s="806" t="e">
        <f aca="false">IF('graph (3)'!$E$22=0,0,IF('graph (3)'!$E$2=0,20,IF(AND(B468&gt;'graph (3)'!$E$22-'graph (3)'!$E$32,B468&lt;'graph (3)'!$E$22+'graph (3)'!$E$32),0.25,0)))</f>
        <v>#REF!</v>
      </c>
    </row>
    <row r="469" customFormat="false" ht="12.75" hidden="false" customHeight="false" outlineLevel="0" collapsed="false">
      <c r="B469" s="735" t="e">
        <f aca="false">IF('graph (3)'!$E$2=0,"",B468+'graph (3)'!$E$32)</f>
        <v>#REF!</v>
      </c>
      <c r="C469" s="805" t="e">
        <f aca="false">IF('graph (3)'!$E$2=0,20,IF(SUM(K469+L469=0),NA(),0.25))</f>
        <v>#REF!</v>
      </c>
      <c r="D469" s="321" t="e">
        <f aca="false">IF('graph (3)'!$E$2=0,20,IF(AND(B469&lt;'graph (3)'!$E$10+'graph (3)'!$E$32,B469&gt;'graph (3)'!$E$10-'graph (3)'!$E$32),0.25,NA()))</f>
        <v>#REF!</v>
      </c>
      <c r="K469" s="806" t="e">
        <f aca="false">IF('graph (3)'!$E$20=0,0,IF('graph (3)'!$E$2=0,20,IF(AND(B469&lt;'graph (3)'!$E$20+'graph (3)'!$E$32,B469&gt;'graph (3)'!$E$20-'graph (3)'!$E$32),0.25,0)))</f>
        <v>#REF!</v>
      </c>
      <c r="L469" s="806" t="e">
        <f aca="false">IF('graph (3)'!$E$22=0,0,IF('graph (3)'!$E$2=0,20,IF(AND(B469&gt;'graph (3)'!$E$22-'graph (3)'!$E$32,B469&lt;'graph (3)'!$E$22+'graph (3)'!$E$32),0.25,0)))</f>
        <v>#REF!</v>
      </c>
    </row>
    <row r="470" customFormat="false" ht="12.75" hidden="false" customHeight="false" outlineLevel="0" collapsed="false">
      <c r="B470" s="735" t="e">
        <f aca="false">IF('graph (3)'!$E$2=0,"",B469+'graph (3)'!$E$32)</f>
        <v>#REF!</v>
      </c>
      <c r="C470" s="805" t="e">
        <f aca="false">IF('graph (3)'!$E$2=0,20,IF(SUM(K470+L470=0),NA(),0.25))</f>
        <v>#REF!</v>
      </c>
      <c r="D470" s="321" t="e">
        <f aca="false">IF('graph (3)'!$E$2=0,20,IF(AND(B470&lt;'graph (3)'!$E$10+'graph (3)'!$E$32,B470&gt;'graph (3)'!$E$10-'graph (3)'!$E$32),0.25,NA()))</f>
        <v>#REF!</v>
      </c>
      <c r="K470" s="806" t="e">
        <f aca="false">IF('graph (3)'!$E$20=0,0,IF('graph (3)'!$E$2=0,20,IF(AND(B470&lt;'graph (3)'!$E$20+'graph (3)'!$E$32,B470&gt;'graph (3)'!$E$20-'graph (3)'!$E$32),0.25,0)))</f>
        <v>#REF!</v>
      </c>
      <c r="L470" s="806" t="e">
        <f aca="false">IF('graph (3)'!$E$22=0,0,IF('graph (3)'!$E$2=0,20,IF(AND(B470&gt;'graph (3)'!$E$22-'graph (3)'!$E$32,B470&lt;'graph (3)'!$E$22+'graph (3)'!$E$32),0.25,0)))</f>
        <v>#REF!</v>
      </c>
    </row>
    <row r="471" customFormat="false" ht="12.75" hidden="false" customHeight="false" outlineLevel="0" collapsed="false">
      <c r="B471" s="735" t="e">
        <f aca="false">IF('graph (3)'!$E$2=0,"",B470+'graph (3)'!$E$32)</f>
        <v>#REF!</v>
      </c>
      <c r="C471" s="805" t="e">
        <f aca="false">IF('graph (3)'!$E$2=0,20,IF(SUM(K471+L471=0),NA(),0.25))</f>
        <v>#REF!</v>
      </c>
      <c r="D471" s="321" t="e">
        <f aca="false">IF('graph (3)'!$E$2=0,20,IF(AND(B471&lt;'graph (3)'!$E$10+'graph (3)'!$E$32,B471&gt;'graph (3)'!$E$10-'graph (3)'!$E$32),0.25,NA()))</f>
        <v>#REF!</v>
      </c>
      <c r="K471" s="806" t="e">
        <f aca="false">IF('graph (3)'!$E$20=0,0,IF('graph (3)'!$E$2=0,20,IF(AND(B471&lt;'graph (3)'!$E$20+'graph (3)'!$E$32,B471&gt;'graph (3)'!$E$20-'graph (3)'!$E$32),0.25,0)))</f>
        <v>#REF!</v>
      </c>
      <c r="L471" s="806" t="e">
        <f aca="false">IF('graph (3)'!$E$22=0,0,IF('graph (3)'!$E$2=0,20,IF(AND(B471&gt;'graph (3)'!$E$22-'graph (3)'!$E$32,B471&lt;'graph (3)'!$E$22+'graph (3)'!$E$32),0.25,0)))</f>
        <v>#REF!</v>
      </c>
    </row>
    <row r="472" customFormat="false" ht="12.75" hidden="false" customHeight="false" outlineLevel="0" collapsed="false">
      <c r="B472" s="735" t="e">
        <f aca="false">IF('graph (3)'!$E$2=0,"",B471+'graph (3)'!$E$32)</f>
        <v>#REF!</v>
      </c>
      <c r="C472" s="805" t="e">
        <f aca="false">IF('graph (3)'!$E$2=0,20,IF(SUM(K472+L472=0),NA(),0.25))</f>
        <v>#REF!</v>
      </c>
      <c r="D472" s="321" t="e">
        <f aca="false">IF('graph (3)'!$E$2=0,20,IF(AND(B472&lt;'graph (3)'!$E$10+'graph (3)'!$E$32,B472&gt;'graph (3)'!$E$10-'graph (3)'!$E$32),0.25,NA()))</f>
        <v>#REF!</v>
      </c>
      <c r="K472" s="806" t="e">
        <f aca="false">IF('graph (3)'!$E$20=0,0,IF('graph (3)'!$E$2=0,20,IF(AND(B472&lt;'graph (3)'!$E$20+'graph (3)'!$E$32,B472&gt;'graph (3)'!$E$20-'graph (3)'!$E$32),0.25,0)))</f>
        <v>#REF!</v>
      </c>
      <c r="L472" s="806" t="e">
        <f aca="false">IF('graph (3)'!$E$22=0,0,IF('graph (3)'!$E$2=0,20,IF(AND(B472&gt;'graph (3)'!$E$22-'graph (3)'!$E$32,B472&lt;'graph (3)'!$E$22+'graph (3)'!$E$32),0.25,0)))</f>
        <v>#REF!</v>
      </c>
    </row>
    <row r="473" customFormat="false" ht="12.75" hidden="false" customHeight="false" outlineLevel="0" collapsed="false">
      <c r="B473" s="735" t="e">
        <f aca="false">IF('graph (3)'!$E$2=0,"",B472+'graph (3)'!$E$32)</f>
        <v>#REF!</v>
      </c>
      <c r="C473" s="805" t="e">
        <f aca="false">IF('graph (3)'!$E$2=0,20,IF(SUM(K473+L473=0),NA(),0.25))</f>
        <v>#REF!</v>
      </c>
      <c r="D473" s="321" t="e">
        <f aca="false">IF('graph (3)'!$E$2=0,20,IF(AND(B473&lt;'graph (3)'!$E$10+'graph (3)'!$E$32,B473&gt;'graph (3)'!$E$10-'graph (3)'!$E$32),0.25,NA()))</f>
        <v>#REF!</v>
      </c>
      <c r="K473" s="806" t="e">
        <f aca="false">IF('graph (3)'!$E$20=0,0,IF('graph (3)'!$E$2=0,20,IF(AND(B473&lt;'graph (3)'!$E$20+'graph (3)'!$E$32,B473&gt;'graph (3)'!$E$20-'graph (3)'!$E$32),0.25,0)))</f>
        <v>#REF!</v>
      </c>
      <c r="L473" s="806" t="e">
        <f aca="false">IF('graph (3)'!$E$22=0,0,IF('graph (3)'!$E$2=0,20,IF(AND(B473&gt;'graph (3)'!$E$22-'graph (3)'!$E$32,B473&lt;'graph (3)'!$E$22+'graph (3)'!$E$32),0.25,0)))</f>
        <v>#REF!</v>
      </c>
    </row>
    <row r="474" customFormat="false" ht="12.75" hidden="false" customHeight="false" outlineLevel="0" collapsed="false">
      <c r="B474" s="735" t="e">
        <f aca="false">IF('graph (3)'!$E$2=0,"",B473+'graph (3)'!$E$32)</f>
        <v>#REF!</v>
      </c>
      <c r="C474" s="805" t="e">
        <f aca="false">IF('graph (3)'!$E$2=0,20,IF(SUM(K474+L474=0),NA(),0.25))</f>
        <v>#REF!</v>
      </c>
      <c r="D474" s="321" t="e">
        <f aca="false">IF('graph (3)'!$E$2=0,20,IF(AND(B474&lt;'graph (3)'!$E$10+'graph (3)'!$E$32,B474&gt;'graph (3)'!$E$10-'graph (3)'!$E$32),0.25,NA()))</f>
        <v>#REF!</v>
      </c>
      <c r="K474" s="806" t="e">
        <f aca="false">IF('graph (3)'!$E$20=0,0,IF('graph (3)'!$E$2=0,20,IF(AND(B474&lt;'graph (3)'!$E$20+'graph (3)'!$E$32,B474&gt;'graph (3)'!$E$20-'graph (3)'!$E$32),0.25,0)))</f>
        <v>#REF!</v>
      </c>
      <c r="L474" s="806" t="e">
        <f aca="false">IF('graph (3)'!$E$22=0,0,IF('graph (3)'!$E$2=0,20,IF(AND(B474&gt;'graph (3)'!$E$22-'graph (3)'!$E$32,B474&lt;'graph (3)'!$E$22+'graph (3)'!$E$32),0.25,0)))</f>
        <v>#REF!</v>
      </c>
    </row>
    <row r="475" customFormat="false" ht="12.75" hidden="false" customHeight="false" outlineLevel="0" collapsed="false">
      <c r="B475" s="735" t="e">
        <f aca="false">IF('graph (3)'!$E$2=0,"",B474+'graph (3)'!$E$32)</f>
        <v>#REF!</v>
      </c>
      <c r="C475" s="805" t="e">
        <f aca="false">IF('graph (3)'!$E$2=0,20,IF(SUM(K475+L475=0),NA(),0.25))</f>
        <v>#REF!</v>
      </c>
      <c r="D475" s="321" t="e">
        <f aca="false">IF('graph (3)'!$E$2=0,20,IF(AND(B475&lt;'graph (3)'!$E$10+'graph (3)'!$E$32,B475&gt;'graph (3)'!$E$10-'graph (3)'!$E$32),0.25,NA()))</f>
        <v>#REF!</v>
      </c>
      <c r="K475" s="806" t="e">
        <f aca="false">IF('graph (3)'!$E$20=0,0,IF('graph (3)'!$E$2=0,20,IF(AND(B475&lt;'graph (3)'!$E$20+'graph (3)'!$E$32,B475&gt;'graph (3)'!$E$20-'graph (3)'!$E$32),0.25,0)))</f>
        <v>#REF!</v>
      </c>
      <c r="L475" s="806" t="e">
        <f aca="false">IF('graph (3)'!$E$22=0,0,IF('graph (3)'!$E$2=0,20,IF(AND(B475&gt;'graph (3)'!$E$22-'graph (3)'!$E$32,B475&lt;'graph (3)'!$E$22+'graph (3)'!$E$32),0.25,0)))</f>
        <v>#REF!</v>
      </c>
    </row>
    <row r="476" customFormat="false" ht="12.75" hidden="false" customHeight="false" outlineLevel="0" collapsed="false">
      <c r="B476" s="735" t="e">
        <f aca="false">IF('graph (3)'!$E$2=0,"",B475+'graph (3)'!$E$32)</f>
        <v>#REF!</v>
      </c>
      <c r="C476" s="805" t="e">
        <f aca="false">IF('graph (3)'!$E$2=0,20,IF(SUM(K476+L476=0),NA(),0.25))</f>
        <v>#REF!</v>
      </c>
      <c r="D476" s="321" t="e">
        <f aca="false">IF('graph (3)'!$E$2=0,20,IF(AND(B476&lt;'graph (3)'!$E$10+'graph (3)'!$E$32,B476&gt;'graph (3)'!$E$10-'graph (3)'!$E$32),0.25,NA()))</f>
        <v>#REF!</v>
      </c>
      <c r="K476" s="806" t="e">
        <f aca="false">IF('graph (3)'!$E$20=0,0,IF('graph (3)'!$E$2=0,20,IF(AND(B476&lt;'graph (3)'!$E$20+'graph (3)'!$E$32,B476&gt;'graph (3)'!$E$20-'graph (3)'!$E$32),0.25,0)))</f>
        <v>#REF!</v>
      </c>
      <c r="L476" s="806" t="e">
        <f aca="false">IF('graph (3)'!$E$22=0,0,IF('graph (3)'!$E$2=0,20,IF(AND(B476&gt;'graph (3)'!$E$22-'graph (3)'!$E$32,B476&lt;'graph (3)'!$E$22+'graph (3)'!$E$32),0.25,0)))</f>
        <v>#REF!</v>
      </c>
    </row>
    <row r="477" customFormat="false" ht="12.75" hidden="false" customHeight="false" outlineLevel="0" collapsed="false">
      <c r="B477" s="735" t="e">
        <f aca="false">IF('graph (3)'!$E$2=0,"",B476+'graph (3)'!$E$32)</f>
        <v>#REF!</v>
      </c>
      <c r="C477" s="805" t="e">
        <f aca="false">IF('graph (3)'!$E$2=0,20,IF(SUM(K477+L477=0),NA(),0.25))</f>
        <v>#REF!</v>
      </c>
      <c r="D477" s="321" t="e">
        <f aca="false">IF('graph (3)'!$E$2=0,20,IF(AND(B477&lt;'graph (3)'!$E$10+'graph (3)'!$E$32,B477&gt;'graph (3)'!$E$10-'graph (3)'!$E$32),0.25,NA()))</f>
        <v>#REF!</v>
      </c>
      <c r="K477" s="806" t="e">
        <f aca="false">IF('graph (3)'!$E$20=0,0,IF('graph (3)'!$E$2=0,20,IF(AND(B477&lt;'graph (3)'!$E$20+'graph (3)'!$E$32,B477&gt;'graph (3)'!$E$20-'graph (3)'!$E$32),0.25,0)))</f>
        <v>#REF!</v>
      </c>
      <c r="L477" s="806" t="e">
        <f aca="false">IF('graph (3)'!$E$22=0,0,IF('graph (3)'!$E$2=0,20,IF(AND(B477&gt;'graph (3)'!$E$22-'graph (3)'!$E$32,B477&lt;'graph (3)'!$E$22+'graph (3)'!$E$32),0.25,0)))</f>
        <v>#REF!</v>
      </c>
    </row>
    <row r="478" customFormat="false" ht="12.75" hidden="false" customHeight="false" outlineLevel="0" collapsed="false">
      <c r="B478" s="735" t="e">
        <f aca="false">IF('graph (3)'!$E$2=0,"",B477+'graph (3)'!$E$32)</f>
        <v>#REF!</v>
      </c>
      <c r="C478" s="805" t="e">
        <f aca="false">IF('graph (3)'!$E$2=0,20,IF(SUM(K478+L478=0),NA(),0.25))</f>
        <v>#REF!</v>
      </c>
      <c r="D478" s="321" t="e">
        <f aca="false">IF('graph (3)'!$E$2=0,20,IF(AND(B478&lt;'graph (3)'!$E$10+'graph (3)'!$E$32,B478&gt;'graph (3)'!$E$10-'graph (3)'!$E$32),0.25,NA()))</f>
        <v>#REF!</v>
      </c>
      <c r="K478" s="806" t="e">
        <f aca="false">IF('graph (3)'!$E$20=0,0,IF('graph (3)'!$E$2=0,20,IF(AND(B478&lt;'graph (3)'!$E$20+'graph (3)'!$E$32,B478&gt;'graph (3)'!$E$20-'graph (3)'!$E$32),0.25,0)))</f>
        <v>#REF!</v>
      </c>
      <c r="L478" s="806" t="e">
        <f aca="false">IF('graph (3)'!$E$22=0,0,IF('graph (3)'!$E$2=0,20,IF(AND(B478&gt;'graph (3)'!$E$22-'graph (3)'!$E$32,B478&lt;'graph (3)'!$E$22+'graph (3)'!$E$32),0.25,0)))</f>
        <v>#REF!</v>
      </c>
    </row>
    <row r="479" customFormat="false" ht="12.75" hidden="false" customHeight="false" outlineLevel="0" collapsed="false">
      <c r="B479" s="735" t="e">
        <f aca="false">IF('graph (3)'!$E$2=0,"",B478+'graph (3)'!$E$32)</f>
        <v>#REF!</v>
      </c>
      <c r="C479" s="805" t="e">
        <f aca="false">IF('graph (3)'!$E$2=0,20,IF(SUM(K479+L479=0),NA(),0.25))</f>
        <v>#REF!</v>
      </c>
      <c r="D479" s="321" t="e">
        <f aca="false">IF('graph (3)'!$E$2=0,20,IF(AND(B479&lt;'graph (3)'!$E$10+'graph (3)'!$E$32,B479&gt;'graph (3)'!$E$10-'graph (3)'!$E$32),0.25,NA()))</f>
        <v>#REF!</v>
      </c>
      <c r="K479" s="806" t="e">
        <f aca="false">IF('graph (3)'!$E$20=0,0,IF('graph (3)'!$E$2=0,20,IF(AND(B479&lt;'graph (3)'!$E$20+'graph (3)'!$E$32,B479&gt;'graph (3)'!$E$20-'graph (3)'!$E$32),0.25,0)))</f>
        <v>#REF!</v>
      </c>
      <c r="L479" s="806" t="e">
        <f aca="false">IF('graph (3)'!$E$22=0,0,IF('graph (3)'!$E$2=0,20,IF(AND(B479&gt;'graph (3)'!$E$22-'graph (3)'!$E$32,B479&lt;'graph (3)'!$E$22+'graph (3)'!$E$32),0.25,0)))</f>
        <v>#REF!</v>
      </c>
    </row>
    <row r="480" customFormat="false" ht="12.75" hidden="false" customHeight="false" outlineLevel="0" collapsed="false">
      <c r="B480" s="735" t="e">
        <f aca="false">IF('graph (3)'!$E$2=0,"",B479+'graph (3)'!$E$32)</f>
        <v>#REF!</v>
      </c>
      <c r="C480" s="805" t="e">
        <f aca="false">IF('graph (3)'!$E$2=0,20,IF(SUM(K480+L480=0),NA(),0.25))</f>
        <v>#REF!</v>
      </c>
      <c r="D480" s="321" t="e">
        <f aca="false">IF('graph (3)'!$E$2=0,20,IF(AND(B480&lt;'graph (3)'!$E$10+'graph (3)'!$E$32,B480&gt;'graph (3)'!$E$10-'graph (3)'!$E$32),0.25,NA()))</f>
        <v>#REF!</v>
      </c>
      <c r="K480" s="806" t="e">
        <f aca="false">IF('graph (3)'!$E$20=0,0,IF('graph (3)'!$E$2=0,20,IF(AND(B480&lt;'graph (3)'!$E$20+'graph (3)'!$E$32,B480&gt;'graph (3)'!$E$20-'graph (3)'!$E$32),0.25,0)))</f>
        <v>#REF!</v>
      </c>
      <c r="L480" s="806" t="e">
        <f aca="false">IF('graph (3)'!$E$22=0,0,IF('graph (3)'!$E$2=0,20,IF(AND(B480&gt;'graph (3)'!$E$22-'graph (3)'!$E$32,B480&lt;'graph (3)'!$E$22+'graph (3)'!$E$32),0.25,0)))</f>
        <v>#REF!</v>
      </c>
    </row>
    <row r="481" customFormat="false" ht="12.75" hidden="false" customHeight="false" outlineLevel="0" collapsed="false">
      <c r="B481" s="735" t="e">
        <f aca="false">IF('graph (3)'!$E$2=0,"",B480+'graph (3)'!$E$32)</f>
        <v>#REF!</v>
      </c>
      <c r="C481" s="805" t="e">
        <f aca="false">IF('graph (3)'!$E$2=0,20,IF(SUM(K481+L481=0),NA(),0.25))</f>
        <v>#REF!</v>
      </c>
      <c r="D481" s="321" t="e">
        <f aca="false">IF('graph (3)'!$E$2=0,20,IF(AND(B481&lt;'graph (3)'!$E$10+'graph (3)'!$E$32,B481&gt;'graph (3)'!$E$10-'graph (3)'!$E$32),0.25,NA()))</f>
        <v>#REF!</v>
      </c>
      <c r="K481" s="806" t="e">
        <f aca="false">IF('graph (3)'!$E$20=0,0,IF('graph (3)'!$E$2=0,20,IF(AND(B481&lt;'graph (3)'!$E$20+'graph (3)'!$E$32,B481&gt;'graph (3)'!$E$20-'graph (3)'!$E$32),0.25,0)))</f>
        <v>#REF!</v>
      </c>
      <c r="L481" s="806" t="e">
        <f aca="false">IF('graph (3)'!$E$22=0,0,IF('graph (3)'!$E$2=0,20,IF(AND(B481&gt;'graph (3)'!$E$22-'graph (3)'!$E$32,B481&lt;'graph (3)'!$E$22+'graph (3)'!$E$32),0.25,0)))</f>
        <v>#REF!</v>
      </c>
    </row>
    <row r="482" customFormat="false" ht="12.75" hidden="false" customHeight="false" outlineLevel="0" collapsed="false">
      <c r="B482" s="735" t="e">
        <f aca="false">IF('graph (3)'!$E$2=0,"",B481+'graph (3)'!$E$32)</f>
        <v>#REF!</v>
      </c>
      <c r="C482" s="805" t="e">
        <f aca="false">IF('graph (3)'!$E$2=0,20,IF(SUM(K482+L482=0),NA(),0.25))</f>
        <v>#REF!</v>
      </c>
      <c r="D482" s="321" t="e">
        <f aca="false">IF('graph (3)'!$E$2=0,20,IF(AND(B482&lt;'graph (3)'!$E$10+'graph (3)'!$E$32,B482&gt;'graph (3)'!$E$10-'graph (3)'!$E$32),0.25,NA()))</f>
        <v>#REF!</v>
      </c>
      <c r="K482" s="806" t="e">
        <f aca="false">IF('graph (3)'!$E$20=0,0,IF('graph (3)'!$E$2=0,20,IF(AND(B482&lt;'graph (3)'!$E$20+'graph (3)'!$E$32,B482&gt;'graph (3)'!$E$20-'graph (3)'!$E$32),0.25,0)))</f>
        <v>#REF!</v>
      </c>
      <c r="L482" s="806" t="e">
        <f aca="false">IF('graph (3)'!$E$22=0,0,IF('graph (3)'!$E$2=0,20,IF(AND(B482&gt;'graph (3)'!$E$22-'graph (3)'!$E$32,B482&lt;'graph (3)'!$E$22+'graph (3)'!$E$32),0.25,0)))</f>
        <v>#REF!</v>
      </c>
    </row>
    <row r="483" customFormat="false" ht="12.75" hidden="false" customHeight="false" outlineLevel="0" collapsed="false">
      <c r="B483" s="735" t="e">
        <f aca="false">IF('graph (3)'!$E$2=0,"",B482+'graph (3)'!$E$32)</f>
        <v>#REF!</v>
      </c>
      <c r="C483" s="805" t="e">
        <f aca="false">IF('graph (3)'!$E$2=0,20,IF(SUM(K483+L483=0),NA(),0.25))</f>
        <v>#REF!</v>
      </c>
      <c r="D483" s="321" t="e">
        <f aca="false">IF('graph (3)'!$E$2=0,20,IF(AND(B483&lt;'graph (3)'!$E$10+'graph (3)'!$E$32,B483&gt;'graph (3)'!$E$10-'graph (3)'!$E$32),0.25,NA()))</f>
        <v>#REF!</v>
      </c>
      <c r="K483" s="806" t="e">
        <f aca="false">IF('graph (3)'!$E$20=0,0,IF('graph (3)'!$E$2=0,20,IF(AND(B483&lt;'graph (3)'!$E$20+'graph (3)'!$E$32,B483&gt;'graph (3)'!$E$20-'graph (3)'!$E$32),0.25,0)))</f>
        <v>#REF!</v>
      </c>
      <c r="L483" s="806" t="e">
        <f aca="false">IF('graph (3)'!$E$22=0,0,IF('graph (3)'!$E$2=0,20,IF(AND(B483&gt;'graph (3)'!$E$22-'graph (3)'!$E$32,B483&lt;'graph (3)'!$E$22+'graph (3)'!$E$32),0.25,0)))</f>
        <v>#REF!</v>
      </c>
    </row>
    <row r="484" customFormat="false" ht="12.75" hidden="false" customHeight="false" outlineLevel="0" collapsed="false">
      <c r="B484" s="735" t="e">
        <f aca="false">IF('graph (3)'!$E$2=0,"",B483+'graph (3)'!$E$32)</f>
        <v>#REF!</v>
      </c>
      <c r="C484" s="805" t="e">
        <f aca="false">IF('graph (3)'!$E$2=0,20,IF(SUM(K484+L484=0),NA(),0.25))</f>
        <v>#REF!</v>
      </c>
      <c r="D484" s="321" t="e">
        <f aca="false">IF('graph (3)'!$E$2=0,20,IF(AND(B484&lt;'graph (3)'!$E$10+'graph (3)'!$E$32,B484&gt;'graph (3)'!$E$10-'graph (3)'!$E$32),0.25,NA()))</f>
        <v>#REF!</v>
      </c>
      <c r="K484" s="806" t="e">
        <f aca="false">IF('graph (3)'!$E$20=0,0,IF('graph (3)'!$E$2=0,20,IF(AND(B484&lt;'graph (3)'!$E$20+'graph (3)'!$E$32,B484&gt;'graph (3)'!$E$20-'graph (3)'!$E$32),0.25,0)))</f>
        <v>#REF!</v>
      </c>
      <c r="L484" s="806" t="e">
        <f aca="false">IF('graph (3)'!$E$22=0,0,IF('graph (3)'!$E$2=0,20,IF(AND(B484&gt;'graph (3)'!$E$22-'graph (3)'!$E$32,B484&lt;'graph (3)'!$E$22+'graph (3)'!$E$32),0.25,0)))</f>
        <v>#REF!</v>
      </c>
    </row>
    <row r="485" customFormat="false" ht="12.75" hidden="false" customHeight="false" outlineLevel="0" collapsed="false">
      <c r="B485" s="735" t="e">
        <f aca="false">IF('graph (3)'!$E$2=0,"",B484+'graph (3)'!$E$32)</f>
        <v>#REF!</v>
      </c>
      <c r="C485" s="805" t="e">
        <f aca="false">IF('graph (3)'!$E$2=0,20,IF(SUM(K485+L485=0),NA(),0.25))</f>
        <v>#REF!</v>
      </c>
      <c r="D485" s="321" t="e">
        <f aca="false">IF('graph (3)'!$E$2=0,20,IF(AND(B485&lt;'graph (3)'!$E$10+'graph (3)'!$E$32,B485&gt;'graph (3)'!$E$10-'graph (3)'!$E$32),0.25,NA()))</f>
        <v>#REF!</v>
      </c>
      <c r="K485" s="806" t="e">
        <f aca="false">IF('graph (3)'!$E$20=0,0,IF('graph (3)'!$E$2=0,20,IF(AND(B485&lt;'graph (3)'!$E$20+'graph (3)'!$E$32,B485&gt;'graph (3)'!$E$20-'graph (3)'!$E$32),0.25,0)))</f>
        <v>#REF!</v>
      </c>
      <c r="L485" s="806" t="e">
        <f aca="false">IF('graph (3)'!$E$22=0,0,IF('graph (3)'!$E$2=0,20,IF(AND(B485&gt;'graph (3)'!$E$22-'graph (3)'!$E$32,B485&lt;'graph (3)'!$E$22+'graph (3)'!$E$32),0.25,0)))</f>
        <v>#REF!</v>
      </c>
    </row>
    <row r="486" customFormat="false" ht="12.75" hidden="false" customHeight="false" outlineLevel="0" collapsed="false">
      <c r="B486" s="735" t="e">
        <f aca="false">IF('graph (3)'!$E$2=0,"",B485+'graph (3)'!$E$32)</f>
        <v>#REF!</v>
      </c>
      <c r="C486" s="805" t="e">
        <f aca="false">IF('graph (3)'!$E$2=0,20,IF(SUM(K486+L486=0),NA(),0.25))</f>
        <v>#REF!</v>
      </c>
      <c r="D486" s="321" t="e">
        <f aca="false">IF('graph (3)'!$E$2=0,20,IF(AND(B486&lt;'graph (3)'!$E$10+'graph (3)'!$E$32,B486&gt;'graph (3)'!$E$10-'graph (3)'!$E$32),0.25,NA()))</f>
        <v>#REF!</v>
      </c>
      <c r="K486" s="806" t="e">
        <f aca="false">IF('graph (3)'!$E$20=0,0,IF('graph (3)'!$E$2=0,20,IF(AND(B486&lt;'graph (3)'!$E$20+'graph (3)'!$E$32,B486&gt;'graph (3)'!$E$20-'graph (3)'!$E$32),0.25,0)))</f>
        <v>#REF!</v>
      </c>
      <c r="L486" s="806" t="e">
        <f aca="false">IF('graph (3)'!$E$22=0,0,IF('graph (3)'!$E$2=0,20,IF(AND(B486&gt;'graph (3)'!$E$22-'graph (3)'!$E$32,B486&lt;'graph (3)'!$E$22+'graph (3)'!$E$32),0.25,0)))</f>
        <v>#REF!</v>
      </c>
    </row>
    <row r="487" customFormat="false" ht="12.75" hidden="false" customHeight="false" outlineLevel="0" collapsed="false">
      <c r="B487" s="735" t="e">
        <f aca="false">IF('graph (3)'!$E$2=0,"",B486+'graph (3)'!$E$32)</f>
        <v>#REF!</v>
      </c>
      <c r="C487" s="805" t="e">
        <f aca="false">IF('graph (3)'!$E$2=0,20,IF(SUM(K487+L487=0),NA(),0.25))</f>
        <v>#REF!</v>
      </c>
      <c r="D487" s="321" t="e">
        <f aca="false">IF('graph (3)'!$E$2=0,20,IF(AND(B487&lt;'graph (3)'!$E$10+'graph (3)'!$E$32,B487&gt;'graph (3)'!$E$10-'graph (3)'!$E$32),0.25,NA()))</f>
        <v>#REF!</v>
      </c>
      <c r="K487" s="806" t="e">
        <f aca="false">IF('graph (3)'!$E$20=0,0,IF('graph (3)'!$E$2=0,20,IF(AND(B487&lt;'graph (3)'!$E$20+'graph (3)'!$E$32,B487&gt;'graph (3)'!$E$20-'graph (3)'!$E$32),0.25,0)))</f>
        <v>#REF!</v>
      </c>
      <c r="L487" s="806" t="e">
        <f aca="false">IF('graph (3)'!$E$22=0,0,IF('graph (3)'!$E$2=0,20,IF(AND(B487&gt;'graph (3)'!$E$22-'graph (3)'!$E$32,B487&lt;'graph (3)'!$E$22+'graph (3)'!$E$32),0.25,0)))</f>
        <v>#REF!</v>
      </c>
    </row>
    <row r="488" customFormat="false" ht="12.75" hidden="false" customHeight="false" outlineLevel="0" collapsed="false">
      <c r="B488" s="735" t="e">
        <f aca="false">IF('graph (3)'!$E$2=0,"",B487+'graph (3)'!$E$32)</f>
        <v>#REF!</v>
      </c>
      <c r="C488" s="805" t="e">
        <f aca="false">IF('graph (3)'!$E$2=0,20,IF(SUM(K488+L488=0),NA(),0.25))</f>
        <v>#REF!</v>
      </c>
      <c r="D488" s="321" t="e">
        <f aca="false">IF('graph (3)'!$E$2=0,20,IF(AND(B488&lt;'graph (3)'!$E$10+'graph (3)'!$E$32,B488&gt;'graph (3)'!$E$10-'graph (3)'!$E$32),0.25,NA()))</f>
        <v>#REF!</v>
      </c>
      <c r="K488" s="806" t="e">
        <f aca="false">IF('graph (3)'!$E$20=0,0,IF('graph (3)'!$E$2=0,20,IF(AND(B488&lt;'graph (3)'!$E$20+'graph (3)'!$E$32,B488&gt;'graph (3)'!$E$20-'graph (3)'!$E$32),0.25,0)))</f>
        <v>#REF!</v>
      </c>
      <c r="L488" s="806" t="e">
        <f aca="false">IF('graph (3)'!$E$22=0,0,IF('graph (3)'!$E$2=0,20,IF(AND(B488&gt;'graph (3)'!$E$22-'graph (3)'!$E$32,B488&lt;'graph (3)'!$E$22+'graph (3)'!$E$32),0.25,0)))</f>
        <v>#REF!</v>
      </c>
    </row>
    <row r="489" customFormat="false" ht="12.75" hidden="false" customHeight="false" outlineLevel="0" collapsed="false">
      <c r="B489" s="735" t="e">
        <f aca="false">IF('graph (3)'!$E$2=0,"",B488+'graph (3)'!$E$32)</f>
        <v>#REF!</v>
      </c>
      <c r="C489" s="805" t="e">
        <f aca="false">IF('graph (3)'!$E$2=0,20,IF(SUM(K489+L489=0),NA(),0.25))</f>
        <v>#REF!</v>
      </c>
      <c r="D489" s="321" t="e">
        <f aca="false">IF('graph (3)'!$E$2=0,20,IF(AND(B489&lt;'graph (3)'!$E$10+'graph (3)'!$E$32,B489&gt;'graph (3)'!$E$10-'graph (3)'!$E$32),0.25,NA()))</f>
        <v>#REF!</v>
      </c>
      <c r="K489" s="806" t="e">
        <f aca="false">IF('graph (3)'!$E$20=0,0,IF('graph (3)'!$E$2=0,20,IF(AND(B489&lt;'graph (3)'!$E$20+'graph (3)'!$E$32,B489&gt;'graph (3)'!$E$20-'graph (3)'!$E$32),0.25,0)))</f>
        <v>#REF!</v>
      </c>
      <c r="L489" s="806" t="e">
        <f aca="false">IF('graph (3)'!$E$22=0,0,IF('graph (3)'!$E$2=0,20,IF(AND(B489&gt;'graph (3)'!$E$22-'graph (3)'!$E$32,B489&lt;'graph (3)'!$E$22+'graph (3)'!$E$32),0.25,0)))</f>
        <v>#REF!</v>
      </c>
    </row>
    <row r="490" customFormat="false" ht="12.75" hidden="false" customHeight="false" outlineLevel="0" collapsed="false">
      <c r="B490" s="735" t="e">
        <f aca="false">IF('graph (3)'!$E$2=0,"",B489+'graph (3)'!$E$32)</f>
        <v>#REF!</v>
      </c>
      <c r="C490" s="805" t="e">
        <f aca="false">IF('graph (3)'!$E$2=0,20,IF(SUM(K490+L490=0),NA(),0.25))</f>
        <v>#REF!</v>
      </c>
      <c r="D490" s="321" t="e">
        <f aca="false">IF('graph (3)'!$E$2=0,20,IF(AND(B490&lt;'graph (3)'!$E$10+'graph (3)'!$E$32,B490&gt;'graph (3)'!$E$10-'graph (3)'!$E$32),0.25,NA()))</f>
        <v>#REF!</v>
      </c>
      <c r="K490" s="806" t="e">
        <f aca="false">IF('graph (3)'!$E$20=0,0,IF('graph (3)'!$E$2=0,20,IF(AND(B490&lt;'graph (3)'!$E$20+'graph (3)'!$E$32,B490&gt;'graph (3)'!$E$20-'graph (3)'!$E$32),0.25,0)))</f>
        <v>#REF!</v>
      </c>
      <c r="L490" s="806" t="e">
        <f aca="false">IF('graph (3)'!$E$22=0,0,IF('graph (3)'!$E$2=0,20,IF(AND(B490&gt;'graph (3)'!$E$22-'graph (3)'!$E$32,B490&lt;'graph (3)'!$E$22+'graph (3)'!$E$32),0.25,0)))</f>
        <v>#REF!</v>
      </c>
    </row>
    <row r="491" customFormat="false" ht="12.75" hidden="false" customHeight="false" outlineLevel="0" collapsed="false">
      <c r="B491" s="735" t="e">
        <f aca="false">IF('graph (3)'!$E$2=0,"",B490+'graph (3)'!$E$32)</f>
        <v>#REF!</v>
      </c>
      <c r="C491" s="805" t="e">
        <f aca="false">IF('graph (3)'!$E$2=0,20,IF(SUM(K491+L491=0),NA(),0.25))</f>
        <v>#REF!</v>
      </c>
      <c r="D491" s="321" t="e">
        <f aca="false">IF('graph (3)'!$E$2=0,20,IF(AND(B491&lt;'graph (3)'!$E$10+'graph (3)'!$E$32,B491&gt;'graph (3)'!$E$10-'graph (3)'!$E$32),0.25,NA()))</f>
        <v>#REF!</v>
      </c>
      <c r="K491" s="806" t="e">
        <f aca="false">IF('graph (3)'!$E$20=0,0,IF('graph (3)'!$E$2=0,20,IF(AND(B491&lt;'graph (3)'!$E$20+'graph (3)'!$E$32,B491&gt;'graph (3)'!$E$20-'graph (3)'!$E$32),0.25,0)))</f>
        <v>#REF!</v>
      </c>
      <c r="L491" s="806" t="e">
        <f aca="false">IF('graph (3)'!$E$22=0,0,IF('graph (3)'!$E$2=0,20,IF(AND(B491&gt;'graph (3)'!$E$22-'graph (3)'!$E$32,B491&lt;'graph (3)'!$E$22+'graph (3)'!$E$32),0.25,0)))</f>
        <v>#REF!</v>
      </c>
    </row>
    <row r="492" customFormat="false" ht="12.75" hidden="false" customHeight="false" outlineLevel="0" collapsed="false">
      <c r="B492" s="735" t="e">
        <f aca="false">IF('graph (3)'!$E$2=0,"",B491+'graph (3)'!$E$32)</f>
        <v>#REF!</v>
      </c>
      <c r="C492" s="805" t="e">
        <f aca="false">IF('graph (3)'!$E$2=0,20,IF(SUM(K492+L492=0),NA(),0.25))</f>
        <v>#REF!</v>
      </c>
      <c r="D492" s="321" t="e">
        <f aca="false">IF('graph (3)'!$E$2=0,20,IF(AND(B492&lt;'graph (3)'!$E$10+'graph (3)'!$E$32,B492&gt;'graph (3)'!$E$10-'graph (3)'!$E$32),0.25,NA()))</f>
        <v>#REF!</v>
      </c>
      <c r="K492" s="806" t="e">
        <f aca="false">IF('graph (3)'!$E$20=0,0,IF('graph (3)'!$E$2=0,20,IF(AND(B492&lt;'graph (3)'!$E$20+'graph (3)'!$E$32,B492&gt;'graph (3)'!$E$20-'graph (3)'!$E$32),0.25,0)))</f>
        <v>#REF!</v>
      </c>
      <c r="L492" s="806" t="e">
        <f aca="false">IF('graph (3)'!$E$22=0,0,IF('graph (3)'!$E$2=0,20,IF(AND(B492&gt;'graph (3)'!$E$22-'graph (3)'!$E$32,B492&lt;'graph (3)'!$E$22+'graph (3)'!$E$32),0.25,0)))</f>
        <v>#REF!</v>
      </c>
    </row>
    <row r="493" customFormat="false" ht="12.75" hidden="false" customHeight="false" outlineLevel="0" collapsed="false">
      <c r="B493" s="735" t="e">
        <f aca="false">IF('graph (3)'!$E$2=0,"",B492+'graph (3)'!$E$32)</f>
        <v>#REF!</v>
      </c>
      <c r="C493" s="805" t="e">
        <f aca="false">IF('graph (3)'!$E$2=0,20,IF(SUM(K493+L493=0),NA(),0.25))</f>
        <v>#REF!</v>
      </c>
      <c r="D493" s="321" t="e">
        <f aca="false">IF('graph (3)'!$E$2=0,20,IF(AND(B493&lt;'graph (3)'!$E$10+'graph (3)'!$E$32,B493&gt;'graph (3)'!$E$10-'graph (3)'!$E$32),0.25,NA()))</f>
        <v>#REF!</v>
      </c>
      <c r="K493" s="806" t="e">
        <f aca="false">IF('graph (3)'!$E$20=0,0,IF('graph (3)'!$E$2=0,20,IF(AND(B493&lt;'graph (3)'!$E$20+'graph (3)'!$E$32,B493&gt;'graph (3)'!$E$20-'graph (3)'!$E$32),0.25,0)))</f>
        <v>#REF!</v>
      </c>
      <c r="L493" s="806" t="e">
        <f aca="false">IF('graph (3)'!$E$22=0,0,IF('graph (3)'!$E$2=0,20,IF(AND(B493&gt;'graph (3)'!$E$22-'graph (3)'!$E$32,B493&lt;'graph (3)'!$E$22+'graph (3)'!$E$32),0.25,0)))</f>
        <v>#REF!</v>
      </c>
    </row>
    <row r="494" customFormat="false" ht="12.75" hidden="false" customHeight="false" outlineLevel="0" collapsed="false">
      <c r="B494" s="735" t="e">
        <f aca="false">IF('graph (3)'!$E$2=0,"",B493+'graph (3)'!$E$32)</f>
        <v>#REF!</v>
      </c>
      <c r="C494" s="805" t="e">
        <f aca="false">IF('graph (3)'!$E$2=0,20,IF(SUM(K494+L494=0),NA(),0.25))</f>
        <v>#REF!</v>
      </c>
      <c r="D494" s="321" t="e">
        <f aca="false">IF('graph (3)'!$E$2=0,20,IF(AND(B494&lt;'graph (3)'!$E$10+'graph (3)'!$E$32,B494&gt;'graph (3)'!$E$10-'graph (3)'!$E$32),0.25,NA()))</f>
        <v>#REF!</v>
      </c>
      <c r="K494" s="806" t="e">
        <f aca="false">IF('graph (3)'!$E$20=0,0,IF('graph (3)'!$E$2=0,20,IF(AND(B494&lt;'graph (3)'!$E$20+'graph (3)'!$E$32,B494&gt;'graph (3)'!$E$20-'graph (3)'!$E$32),0.25,0)))</f>
        <v>#REF!</v>
      </c>
      <c r="L494" s="806" t="e">
        <f aca="false">IF('graph (3)'!$E$22=0,0,IF('graph (3)'!$E$2=0,20,IF(AND(B494&gt;'graph (3)'!$E$22-'graph (3)'!$E$32,B494&lt;'graph (3)'!$E$22+'graph (3)'!$E$32),0.25,0)))</f>
        <v>#REF!</v>
      </c>
    </row>
    <row r="495" customFormat="false" ht="12.75" hidden="false" customHeight="false" outlineLevel="0" collapsed="false">
      <c r="B495" s="735" t="e">
        <f aca="false">IF('graph (3)'!$E$2=0,"",B494+'graph (3)'!$E$32)</f>
        <v>#REF!</v>
      </c>
      <c r="C495" s="805" t="e">
        <f aca="false">IF('graph (3)'!$E$2=0,20,IF(SUM(K495+L495=0),NA(),0.25))</f>
        <v>#REF!</v>
      </c>
      <c r="D495" s="321" t="e">
        <f aca="false">IF('graph (3)'!$E$2=0,20,IF(AND(B495&lt;'graph (3)'!$E$10+'graph (3)'!$E$32,B495&gt;'graph (3)'!$E$10-'graph (3)'!$E$32),0.25,NA()))</f>
        <v>#REF!</v>
      </c>
      <c r="K495" s="806" t="e">
        <f aca="false">IF('graph (3)'!$E$20=0,0,IF('graph (3)'!$E$2=0,20,IF(AND(B495&lt;'graph (3)'!$E$20+'graph (3)'!$E$32,B495&gt;'graph (3)'!$E$20-'graph (3)'!$E$32),0.25,0)))</f>
        <v>#REF!</v>
      </c>
      <c r="L495" s="806" t="e">
        <f aca="false">IF('graph (3)'!$E$22=0,0,IF('graph (3)'!$E$2=0,20,IF(AND(B495&gt;'graph (3)'!$E$22-'graph (3)'!$E$32,B495&lt;'graph (3)'!$E$22+'graph (3)'!$E$32),0.25,0)))</f>
        <v>#REF!</v>
      </c>
    </row>
    <row r="496" customFormat="false" ht="12.75" hidden="false" customHeight="false" outlineLevel="0" collapsed="false">
      <c r="B496" s="735" t="e">
        <f aca="false">IF('graph (3)'!$E$2=0,"",B495+'graph (3)'!$E$32)</f>
        <v>#REF!</v>
      </c>
      <c r="C496" s="805" t="e">
        <f aca="false">IF('graph (3)'!$E$2=0,20,IF(SUM(K496+L496=0),NA(),0.25))</f>
        <v>#REF!</v>
      </c>
      <c r="D496" s="321" t="e">
        <f aca="false">IF('graph (3)'!$E$2=0,20,IF(AND(B496&lt;'graph (3)'!$E$10+'graph (3)'!$E$32,B496&gt;'graph (3)'!$E$10-'graph (3)'!$E$32),0.25,NA()))</f>
        <v>#REF!</v>
      </c>
      <c r="K496" s="806" t="e">
        <f aca="false">IF('graph (3)'!$E$20=0,0,IF('graph (3)'!$E$2=0,20,IF(AND(B496&lt;'graph (3)'!$E$20+'graph (3)'!$E$32,B496&gt;'graph (3)'!$E$20-'graph (3)'!$E$32),0.25,0)))</f>
        <v>#REF!</v>
      </c>
      <c r="L496" s="806" t="e">
        <f aca="false">IF('graph (3)'!$E$22=0,0,IF('graph (3)'!$E$2=0,20,IF(AND(B496&gt;'graph (3)'!$E$22-'graph (3)'!$E$32,B496&lt;'graph (3)'!$E$22+'graph (3)'!$E$32),0.25,0)))</f>
        <v>#REF!</v>
      </c>
    </row>
    <row r="497" customFormat="false" ht="12.75" hidden="false" customHeight="false" outlineLevel="0" collapsed="false">
      <c r="B497" s="735" t="e">
        <f aca="false">IF('graph (3)'!$E$2=0,"",B496+'graph (3)'!$E$32)</f>
        <v>#REF!</v>
      </c>
      <c r="C497" s="805" t="e">
        <f aca="false">IF('graph (3)'!$E$2=0,20,IF(SUM(K497+L497=0),NA(),0.25))</f>
        <v>#REF!</v>
      </c>
      <c r="D497" s="321" t="e">
        <f aca="false">IF('graph (3)'!$E$2=0,20,IF(AND(B497&lt;'graph (3)'!$E$10+'graph (3)'!$E$32,B497&gt;'graph (3)'!$E$10-'graph (3)'!$E$32),0.25,NA()))</f>
        <v>#REF!</v>
      </c>
      <c r="K497" s="806" t="e">
        <f aca="false">IF('graph (3)'!$E$20=0,0,IF('graph (3)'!$E$2=0,20,IF(AND(B497&lt;'graph (3)'!$E$20+'graph (3)'!$E$32,B497&gt;'graph (3)'!$E$20-'graph (3)'!$E$32),0.25,0)))</f>
        <v>#REF!</v>
      </c>
      <c r="L497" s="806" t="e">
        <f aca="false">IF('graph (3)'!$E$22=0,0,IF('graph (3)'!$E$2=0,20,IF(AND(B497&gt;'graph (3)'!$E$22-'graph (3)'!$E$32,B497&lt;'graph (3)'!$E$22+'graph (3)'!$E$32),0.25,0)))</f>
        <v>#REF!</v>
      </c>
    </row>
    <row r="498" customFormat="false" ht="12.75" hidden="false" customHeight="false" outlineLevel="0" collapsed="false">
      <c r="B498" s="735" t="e">
        <f aca="false">IF('graph (3)'!$E$2=0,"",B497+'graph (3)'!$E$32)</f>
        <v>#REF!</v>
      </c>
      <c r="C498" s="805" t="e">
        <f aca="false">IF('graph (3)'!$E$2=0,20,IF(SUM(K498+L498=0),NA(),0.25))</f>
        <v>#REF!</v>
      </c>
      <c r="D498" s="321" t="e">
        <f aca="false">IF('graph (3)'!$E$2=0,20,IF(AND(B498&lt;'graph (3)'!$E$10+'graph (3)'!$E$32,B498&gt;'graph (3)'!$E$10-'graph (3)'!$E$32),0.25,NA()))</f>
        <v>#REF!</v>
      </c>
      <c r="K498" s="806" t="e">
        <f aca="false">IF('graph (3)'!$E$20=0,0,IF('graph (3)'!$E$2=0,20,IF(AND(B498&lt;'graph (3)'!$E$20+'graph (3)'!$E$32,B498&gt;'graph (3)'!$E$20-'graph (3)'!$E$32),0.25,0)))</f>
        <v>#REF!</v>
      </c>
      <c r="L498" s="806" t="e">
        <f aca="false">IF('graph (3)'!$E$22=0,0,IF('graph (3)'!$E$2=0,20,IF(AND(B498&gt;'graph (3)'!$E$22-'graph (3)'!$E$32,B498&lt;'graph (3)'!$E$22+'graph (3)'!$E$32),0.25,0)))</f>
        <v>#REF!</v>
      </c>
    </row>
    <row r="499" customFormat="false" ht="12.75" hidden="false" customHeight="false" outlineLevel="0" collapsed="false">
      <c r="B499" s="735" t="e">
        <f aca="false">IF('graph (3)'!$E$2=0,"",B498+'graph (3)'!$E$32)</f>
        <v>#REF!</v>
      </c>
      <c r="C499" s="805" t="e">
        <f aca="false">IF('graph (3)'!$E$2=0,20,IF(SUM(K499+L499=0),NA(),0.25))</f>
        <v>#REF!</v>
      </c>
      <c r="D499" s="321" t="e">
        <f aca="false">IF('graph (3)'!$E$2=0,20,IF(AND(B499&lt;'graph (3)'!$E$10+'graph (3)'!$E$32,B499&gt;'graph (3)'!$E$10-'graph (3)'!$E$32),0.25,NA()))</f>
        <v>#REF!</v>
      </c>
      <c r="K499" s="806" t="e">
        <f aca="false">IF('graph (3)'!$E$20=0,0,IF('graph (3)'!$E$2=0,20,IF(AND(B499&lt;'graph (3)'!$E$20+'graph (3)'!$E$32,B499&gt;'graph (3)'!$E$20-'graph (3)'!$E$32),0.25,0)))</f>
        <v>#REF!</v>
      </c>
      <c r="L499" s="806" t="e">
        <f aca="false">IF('graph (3)'!$E$22=0,0,IF('graph (3)'!$E$2=0,20,IF(AND(B499&gt;'graph (3)'!$E$22-'graph (3)'!$E$32,B499&lt;'graph (3)'!$E$22+'graph (3)'!$E$32),0.25,0)))</f>
        <v>#REF!</v>
      </c>
    </row>
    <row r="500" customFormat="false" ht="12.75" hidden="false" customHeight="false" outlineLevel="0" collapsed="false">
      <c r="B500" s="735" t="e">
        <f aca="false">IF('graph (3)'!$E$2=0,"",B499+'graph (3)'!$E$32)</f>
        <v>#REF!</v>
      </c>
      <c r="C500" s="805" t="e">
        <f aca="false">IF('graph (3)'!$E$2=0,20,IF(SUM(K500+L500=0),NA(),0.25))</f>
        <v>#REF!</v>
      </c>
      <c r="D500" s="321" t="e">
        <f aca="false">IF('graph (3)'!$E$2=0,20,IF(AND(B500&lt;'graph (3)'!$E$10+'graph (3)'!$E$32,B500&gt;'graph (3)'!$E$10-'graph (3)'!$E$32),0.25,NA()))</f>
        <v>#REF!</v>
      </c>
      <c r="K500" s="806" t="e">
        <f aca="false">IF('graph (3)'!$E$20=0,0,IF('graph (3)'!$E$2=0,20,IF(AND(B500&lt;'graph (3)'!$E$20+'graph (3)'!$E$32,B500&gt;'graph (3)'!$E$20-'graph (3)'!$E$32),0.25,0)))</f>
        <v>#REF!</v>
      </c>
      <c r="L500" s="806" t="e">
        <f aca="false">IF('graph (3)'!$E$22=0,0,IF('graph (3)'!$E$2=0,20,IF(AND(B500&gt;'graph (3)'!$E$22-'graph (3)'!$E$32,B500&lt;'graph (3)'!$E$22+'graph (3)'!$E$32),0.25,0)))</f>
        <v>#REF!</v>
      </c>
    </row>
    <row r="501" customFormat="false" ht="12.75" hidden="false" customHeight="false" outlineLevel="0" collapsed="false">
      <c r="B501" s="735" t="e">
        <f aca="false">IF('graph (3)'!$E$2=0,"",B500+'graph (3)'!$E$32)</f>
        <v>#REF!</v>
      </c>
      <c r="C501" s="805" t="e">
        <f aca="false">IF('graph (3)'!$E$2=0,20,IF(SUM(K501+L501=0),NA(),0.25))</f>
        <v>#REF!</v>
      </c>
      <c r="D501" s="321" t="e">
        <f aca="false">IF('graph (3)'!$E$2=0,20,IF(AND(B501&lt;'graph (3)'!$E$10+'graph (3)'!$E$32,B501&gt;'graph (3)'!$E$10-'graph (3)'!$E$32),0.25,NA()))</f>
        <v>#REF!</v>
      </c>
      <c r="K501" s="806" t="e">
        <f aca="false">IF('graph (3)'!$E$20=0,0,IF('graph (3)'!$E$2=0,20,IF(AND(B501&lt;'graph (3)'!$E$20+'graph (3)'!$E$32,B501&gt;'graph (3)'!$E$20-'graph (3)'!$E$32),0.25,0)))</f>
        <v>#REF!</v>
      </c>
      <c r="L501" s="806" t="e">
        <f aca="false">IF('graph (3)'!$E$22=0,0,IF('graph (3)'!$E$2=0,20,IF(AND(B501&gt;'graph (3)'!$E$22-'graph (3)'!$E$32,B501&lt;'graph (3)'!$E$22+'graph (3)'!$E$32),0.25,0)))</f>
        <v>#REF!</v>
      </c>
    </row>
    <row r="502" customFormat="false" ht="12.75" hidden="false" customHeight="false" outlineLevel="0" collapsed="false">
      <c r="B502" s="735" t="e">
        <f aca="false">IF('graph (3)'!$E$2=0,"",B501+'graph (3)'!$E$32)</f>
        <v>#REF!</v>
      </c>
      <c r="C502" s="805" t="e">
        <f aca="false">IF('graph (3)'!$E$2=0,20,IF(SUM(K502+L502=0),NA(),0.25))</f>
        <v>#REF!</v>
      </c>
      <c r="D502" s="321" t="e">
        <f aca="false">IF('graph (3)'!$E$2=0,20,IF(AND(B502&lt;'graph (3)'!$E$10+'graph (3)'!$E$32,B502&gt;'graph (3)'!$E$10-'graph (3)'!$E$32),0.25,NA()))</f>
        <v>#REF!</v>
      </c>
      <c r="K502" s="806" t="e">
        <f aca="false">IF('graph (3)'!$E$20=0,0,IF('graph (3)'!$E$2=0,20,IF(AND(B502&lt;'graph (3)'!$E$20+'graph (3)'!$E$32,B502&gt;'graph (3)'!$E$20-'graph (3)'!$E$32),0.25,0)))</f>
        <v>#REF!</v>
      </c>
      <c r="L502" s="806" t="e">
        <f aca="false">IF('graph (3)'!$E$22=0,0,IF('graph (3)'!$E$2=0,20,IF(AND(B502&gt;'graph (3)'!$E$22-'graph (3)'!$E$32,B502&lt;'graph (3)'!$E$22+'graph (3)'!$E$32),0.25,0)))</f>
        <v>#REF!</v>
      </c>
    </row>
    <row r="503" customFormat="false" ht="12.75" hidden="false" customHeight="false" outlineLevel="0" collapsed="false">
      <c r="B503" s="735" t="e">
        <f aca="false">IF('graph (3)'!$E$2=0,"",B502+'graph (3)'!$E$32)</f>
        <v>#REF!</v>
      </c>
      <c r="C503" s="805" t="e">
        <f aca="false">IF('graph (3)'!$E$2=0,20,IF(SUM(K503+L503=0),NA(),0.25))</f>
        <v>#REF!</v>
      </c>
      <c r="D503" s="321" t="e">
        <f aca="false">IF('graph (3)'!$E$2=0,20,IF(AND(B503&lt;'graph (3)'!$E$10+'graph (3)'!$E$32,B503&gt;'graph (3)'!$E$10-'graph (3)'!$E$32),0.25,NA()))</f>
        <v>#REF!</v>
      </c>
      <c r="K503" s="806" t="e">
        <f aca="false">IF('graph (3)'!$E$20=0,0,IF('graph (3)'!$E$2=0,20,IF(AND(B503&lt;'graph (3)'!$E$20+'graph (3)'!$E$32,B503&gt;'graph (3)'!$E$20-'graph (3)'!$E$32),0.25,0)))</f>
        <v>#REF!</v>
      </c>
      <c r="L503" s="806" t="e">
        <f aca="false">IF('graph (3)'!$E$22=0,0,IF('graph (3)'!$E$2=0,20,IF(AND(B503&gt;'graph (3)'!$E$22-'graph (3)'!$E$32,B503&lt;'graph (3)'!$E$22+'graph (3)'!$E$32),0.25,0)))</f>
        <v>#REF!</v>
      </c>
    </row>
    <row r="504" customFormat="false" ht="12.75" hidden="false" customHeight="false" outlineLevel="0" collapsed="false">
      <c r="B504" s="735" t="e">
        <f aca="false">IF('graph (3)'!$E$2=0,"",B503+'graph (3)'!$E$32)</f>
        <v>#REF!</v>
      </c>
      <c r="C504" s="805" t="e">
        <f aca="false">IF('graph (3)'!$E$2=0,20,IF(SUM(K504+L504=0),NA(),0.25))</f>
        <v>#REF!</v>
      </c>
      <c r="D504" s="321" t="e">
        <f aca="false">IF('graph (3)'!$E$2=0,20,IF(AND(B504&lt;'graph (3)'!$E$10+'graph (3)'!$E$32,B504&gt;'graph (3)'!$E$10-'graph (3)'!$E$32),0.25,NA()))</f>
        <v>#REF!</v>
      </c>
      <c r="K504" s="806" t="e">
        <f aca="false">IF('graph (3)'!$E$20=0,0,IF('graph (3)'!$E$2=0,20,IF(AND(B504&lt;'graph (3)'!$E$20+'graph (3)'!$E$32,B504&gt;'graph (3)'!$E$20-'graph (3)'!$E$32),0.25,0)))</f>
        <v>#REF!</v>
      </c>
      <c r="L504" s="806" t="e">
        <f aca="false">IF('graph (3)'!$E$22=0,0,IF('graph (3)'!$E$2=0,20,IF(AND(B504&gt;'graph (3)'!$E$22-'graph (3)'!$E$32,B504&lt;'graph (3)'!$E$22+'graph (3)'!$E$32),0.25,0)))</f>
        <v>#REF!</v>
      </c>
    </row>
    <row r="505" customFormat="false" ht="12.75" hidden="false" customHeight="false" outlineLevel="0" collapsed="false">
      <c r="B505" s="735" t="e">
        <f aca="false">IF('graph (3)'!$E$2=0,"",B504+'graph (3)'!$E$32)</f>
        <v>#REF!</v>
      </c>
      <c r="C505" s="805" t="e">
        <f aca="false">IF('graph (3)'!$E$2=0,20,IF(SUM(K505+L505=0),NA(),0.25))</f>
        <v>#REF!</v>
      </c>
      <c r="D505" s="321" t="e">
        <f aca="false">IF('graph (3)'!$E$2=0,20,IF(AND(B505&lt;'graph (3)'!$E$10+'graph (3)'!$E$32,B505&gt;'graph (3)'!$E$10-'graph (3)'!$E$32),0.25,NA()))</f>
        <v>#REF!</v>
      </c>
      <c r="K505" s="806" t="e">
        <f aca="false">IF('graph (3)'!$E$20=0,0,IF('graph (3)'!$E$2=0,20,IF(AND(B505&lt;'graph (3)'!$E$20+'graph (3)'!$E$32,B505&gt;'graph (3)'!$E$20-'graph (3)'!$E$32),0.25,0)))</f>
        <v>#REF!</v>
      </c>
      <c r="L505" s="806" t="e">
        <f aca="false">IF('graph (3)'!$E$22=0,0,IF('graph (3)'!$E$2=0,20,IF(AND(B505&gt;'graph (3)'!$E$22-'graph (3)'!$E$32,B505&lt;'graph (3)'!$E$22+'graph (3)'!$E$32),0.25,0)))</f>
        <v>#REF!</v>
      </c>
    </row>
    <row r="506" customFormat="false" ht="12.75" hidden="false" customHeight="false" outlineLevel="0" collapsed="false">
      <c r="B506" s="735" t="e">
        <f aca="false">IF('graph (3)'!$E$2=0,"",B505+'graph (3)'!$E$32)</f>
        <v>#REF!</v>
      </c>
      <c r="C506" s="805" t="e">
        <f aca="false">IF('graph (3)'!$E$2=0,20,IF(SUM(K506+L506=0),NA(),0.25))</f>
        <v>#REF!</v>
      </c>
      <c r="D506" s="321" t="e">
        <f aca="false">IF('graph (3)'!$E$2=0,20,IF(AND(B506&lt;'graph (3)'!$E$10+'graph (3)'!$E$32,B506&gt;'graph (3)'!$E$10-'graph (3)'!$E$32),0.25,NA()))</f>
        <v>#REF!</v>
      </c>
      <c r="K506" s="806" t="e">
        <f aca="false">IF('graph (3)'!$E$20=0,0,IF('graph (3)'!$E$2=0,20,IF(AND(B506&lt;'graph (3)'!$E$20+'graph (3)'!$E$32,B506&gt;'graph (3)'!$E$20-'graph (3)'!$E$32),0.25,0)))</f>
        <v>#REF!</v>
      </c>
      <c r="L506" s="806" t="e">
        <f aca="false">IF('graph (3)'!$E$22=0,0,IF('graph (3)'!$E$2=0,20,IF(AND(B506&gt;'graph (3)'!$E$22-'graph (3)'!$E$32,B506&lt;'graph (3)'!$E$22+'graph (3)'!$E$32),0.25,0)))</f>
        <v>#REF!</v>
      </c>
    </row>
    <row r="507" customFormat="false" ht="12.75" hidden="false" customHeight="false" outlineLevel="0" collapsed="false">
      <c r="B507" s="735" t="e">
        <f aca="false">IF('graph (3)'!$E$2=0,"",B506+'graph (3)'!$E$32)</f>
        <v>#REF!</v>
      </c>
      <c r="C507" s="805" t="e">
        <f aca="false">IF('graph (3)'!$E$2=0,20,IF(SUM(K507+L507=0),NA(),0.25))</f>
        <v>#REF!</v>
      </c>
      <c r="D507" s="321" t="e">
        <f aca="false">IF('graph (3)'!$E$2=0,20,IF(AND(B507&lt;'graph (3)'!$E$10+'graph (3)'!$E$32,B507&gt;'graph (3)'!$E$10-'graph (3)'!$E$32),0.25,NA()))</f>
        <v>#REF!</v>
      </c>
      <c r="K507" s="806" t="e">
        <f aca="false">IF('graph (3)'!$E$20=0,0,IF('graph (3)'!$E$2=0,20,IF(AND(B507&lt;'graph (3)'!$E$20+'graph (3)'!$E$32,B507&gt;'graph (3)'!$E$20-'graph (3)'!$E$32),0.25,0)))</f>
        <v>#REF!</v>
      </c>
      <c r="L507" s="806" t="e">
        <f aca="false">IF('graph (3)'!$E$22=0,0,IF('graph (3)'!$E$2=0,20,IF(AND(B507&gt;'graph (3)'!$E$22-'graph (3)'!$E$32,B507&lt;'graph (3)'!$E$22+'graph (3)'!$E$32),0.25,0)))</f>
        <v>#REF!</v>
      </c>
    </row>
    <row r="508" customFormat="false" ht="12.75" hidden="false" customHeight="false" outlineLevel="0" collapsed="false">
      <c r="B508" s="735" t="e">
        <f aca="false">IF('graph (3)'!$E$2=0,"",B507+'graph (3)'!$E$32)</f>
        <v>#REF!</v>
      </c>
      <c r="C508" s="805" t="e">
        <f aca="false">IF('graph (3)'!$E$2=0,20,IF(SUM(K508+L508=0),NA(),0.25))</f>
        <v>#REF!</v>
      </c>
      <c r="D508" s="321" t="e">
        <f aca="false">IF('graph (3)'!$E$2=0,20,IF(AND(B508&lt;'graph (3)'!$E$10+'graph (3)'!$E$32,B508&gt;'graph (3)'!$E$10-'graph (3)'!$E$32),0.25,NA()))</f>
        <v>#REF!</v>
      </c>
      <c r="K508" s="806" t="e">
        <f aca="false">IF('graph (3)'!$E$20=0,0,IF('graph (3)'!$E$2=0,20,IF(AND(B508&lt;'graph (3)'!$E$20+'graph (3)'!$E$32,B508&gt;'graph (3)'!$E$20-'graph (3)'!$E$32),0.25,0)))</f>
        <v>#REF!</v>
      </c>
      <c r="L508" s="806" t="e">
        <f aca="false">IF('graph (3)'!$E$22=0,0,IF('graph (3)'!$E$2=0,20,IF(AND(B508&gt;'graph (3)'!$E$22-'graph (3)'!$E$32,B508&lt;'graph (3)'!$E$22+'graph (3)'!$E$32),0.25,0)))</f>
        <v>#REF!</v>
      </c>
    </row>
    <row r="509" customFormat="false" ht="12.75" hidden="false" customHeight="false" outlineLevel="0" collapsed="false">
      <c r="B509" s="735" t="e">
        <f aca="false">IF('graph (3)'!$E$2=0,"",B508+'graph (3)'!$E$32)</f>
        <v>#REF!</v>
      </c>
      <c r="C509" s="805" t="e">
        <f aca="false">IF('graph (3)'!$E$2=0,20,IF(SUM(K509+L509=0),NA(),0.25))</f>
        <v>#REF!</v>
      </c>
      <c r="D509" s="321" t="e">
        <f aca="false">IF('graph (3)'!$E$2=0,20,IF(AND(B509&lt;'graph (3)'!$E$10+'graph (3)'!$E$32,B509&gt;'graph (3)'!$E$10-'graph (3)'!$E$32),0.25,NA()))</f>
        <v>#REF!</v>
      </c>
      <c r="K509" s="806" t="e">
        <f aca="false">IF('graph (3)'!$E$20=0,0,IF('graph (3)'!$E$2=0,20,IF(AND(B509&lt;'graph (3)'!$E$20+'graph (3)'!$E$32,B509&gt;'graph (3)'!$E$20-'graph (3)'!$E$32),0.25,0)))</f>
        <v>#REF!</v>
      </c>
      <c r="L509" s="806" t="e">
        <f aca="false">IF('graph (3)'!$E$22=0,0,IF('graph (3)'!$E$2=0,20,IF(AND(B509&gt;'graph (3)'!$E$22-'graph (3)'!$E$32,B509&lt;'graph (3)'!$E$22+'graph (3)'!$E$32),0.25,0)))</f>
        <v>#REF!</v>
      </c>
    </row>
    <row r="510" customFormat="false" ht="12.75" hidden="false" customHeight="false" outlineLevel="0" collapsed="false">
      <c r="B510" s="735" t="e">
        <f aca="false">IF('graph (3)'!$E$2=0,"",B509+'graph (3)'!$E$32)</f>
        <v>#REF!</v>
      </c>
      <c r="C510" s="805" t="e">
        <f aca="false">IF('graph (3)'!$E$2=0,20,IF(SUM(K510+L510=0),NA(),0.25))</f>
        <v>#REF!</v>
      </c>
      <c r="D510" s="321" t="e">
        <f aca="false">IF('graph (3)'!$E$2=0,20,IF(AND(B510&lt;'graph (3)'!$E$10+'graph (3)'!$E$32,B510&gt;'graph (3)'!$E$10-'graph (3)'!$E$32),0.25,NA()))</f>
        <v>#REF!</v>
      </c>
      <c r="K510" s="806" t="e">
        <f aca="false">IF('graph (3)'!$E$20=0,0,IF('graph (3)'!$E$2=0,20,IF(AND(B510&lt;'graph (3)'!$E$20+'graph (3)'!$E$32,B510&gt;'graph (3)'!$E$20-'graph (3)'!$E$32),0.25,0)))</f>
        <v>#REF!</v>
      </c>
      <c r="L510" s="806" t="e">
        <f aca="false">IF('graph (3)'!$E$22=0,0,IF('graph (3)'!$E$2=0,20,IF(AND(B510&gt;'graph (3)'!$E$22-'graph (3)'!$E$32,B510&lt;'graph (3)'!$E$22+'graph (3)'!$E$32),0.25,0)))</f>
        <v>#REF!</v>
      </c>
    </row>
    <row r="511" customFormat="false" ht="12.75" hidden="false" customHeight="false" outlineLevel="0" collapsed="false">
      <c r="B511" s="735" t="e">
        <f aca="false">IF('graph (3)'!$E$2=0,"",B510+'graph (3)'!$E$32)</f>
        <v>#REF!</v>
      </c>
      <c r="C511" s="805" t="e">
        <f aca="false">IF('graph (3)'!$E$2=0,20,IF(SUM(K511+L511=0),NA(),0.25))</f>
        <v>#REF!</v>
      </c>
      <c r="D511" s="321" t="e">
        <f aca="false">IF('graph (3)'!$E$2=0,20,IF(AND(B511&lt;'graph (3)'!$E$10+'graph (3)'!$E$32,B511&gt;'graph (3)'!$E$10-'graph (3)'!$E$32),0.25,NA()))</f>
        <v>#REF!</v>
      </c>
      <c r="K511" s="806" t="e">
        <f aca="false">IF('graph (3)'!$E$20=0,0,IF('graph (3)'!$E$2=0,20,IF(AND(B511&lt;'graph (3)'!$E$20+'graph (3)'!$E$32,B511&gt;'graph (3)'!$E$20-'graph (3)'!$E$32),0.25,0)))</f>
        <v>#REF!</v>
      </c>
      <c r="L511" s="806" t="e">
        <f aca="false">IF('graph (3)'!$E$22=0,0,IF('graph (3)'!$E$2=0,20,IF(AND(B511&gt;'graph (3)'!$E$22-'graph (3)'!$E$32,B511&lt;'graph (3)'!$E$22+'graph (3)'!$E$32),0.25,0)))</f>
        <v>#REF!</v>
      </c>
    </row>
    <row r="512" customFormat="false" ht="12.75" hidden="false" customHeight="false" outlineLevel="0" collapsed="false">
      <c r="B512" s="735" t="e">
        <f aca="false">IF('graph (3)'!$E$2=0,"",B511+'graph (3)'!$E$32)</f>
        <v>#REF!</v>
      </c>
      <c r="C512" s="805" t="e">
        <f aca="false">IF('graph (3)'!$E$2=0,20,IF(SUM(K512+L512=0),NA(),0.25))</f>
        <v>#REF!</v>
      </c>
      <c r="D512" s="321" t="e">
        <f aca="false">IF('graph (3)'!$E$2=0,20,IF(AND(B512&lt;'graph (3)'!$E$10+'graph (3)'!$E$32,B512&gt;'graph (3)'!$E$10-'graph (3)'!$E$32),0.25,NA()))</f>
        <v>#REF!</v>
      </c>
      <c r="K512" s="806" t="e">
        <f aca="false">IF('graph (3)'!$E$20=0,0,IF('graph (3)'!$E$2=0,20,IF(AND(B512&lt;'graph (3)'!$E$20+'graph (3)'!$E$32,B512&gt;'graph (3)'!$E$20-'graph (3)'!$E$32),0.25,0)))</f>
        <v>#REF!</v>
      </c>
      <c r="L512" s="806" t="e">
        <f aca="false">IF('graph (3)'!$E$22=0,0,IF('graph (3)'!$E$2=0,20,IF(AND(B512&gt;'graph (3)'!$E$22-'graph (3)'!$E$32,B512&lt;'graph (3)'!$E$22+'graph (3)'!$E$32),0.25,0)))</f>
        <v>#REF!</v>
      </c>
    </row>
    <row r="513" customFormat="false" ht="12.75" hidden="false" customHeight="false" outlineLevel="0" collapsed="false">
      <c r="B513" s="735" t="e">
        <f aca="false">IF('graph (3)'!$E$2=0,"",B512+'graph (3)'!$E$32)</f>
        <v>#REF!</v>
      </c>
      <c r="C513" s="805" t="e">
        <f aca="false">IF('graph (3)'!$E$2=0,20,IF(SUM(K513+L513=0),NA(),0.25))</f>
        <v>#REF!</v>
      </c>
      <c r="D513" s="321" t="e">
        <f aca="false">IF('graph (3)'!$E$2=0,20,IF(AND(B513&lt;'graph (3)'!$E$10+'graph (3)'!$E$32,B513&gt;'graph (3)'!$E$10-'graph (3)'!$E$32),0.25,NA()))</f>
        <v>#REF!</v>
      </c>
      <c r="K513" s="806" t="e">
        <f aca="false">IF('graph (3)'!$E$20=0,0,IF('graph (3)'!$E$2=0,20,IF(AND(B513&lt;'graph (3)'!$E$20+'graph (3)'!$E$32,B513&gt;'graph (3)'!$E$20-'graph (3)'!$E$32),0.25,0)))</f>
        <v>#REF!</v>
      </c>
      <c r="L513" s="806" t="e">
        <f aca="false">IF('graph (3)'!$E$22=0,0,IF('graph (3)'!$E$2=0,20,IF(AND(B513&gt;'graph (3)'!$E$22-'graph (3)'!$E$32,B513&lt;'graph (3)'!$E$22+'graph (3)'!$E$32),0.25,0)))</f>
        <v>#REF!</v>
      </c>
    </row>
    <row r="514" customFormat="false" ht="12.75" hidden="false" customHeight="false" outlineLevel="0" collapsed="false">
      <c r="B514" s="735" t="e">
        <f aca="false">IF('graph (3)'!$E$2=0,"",B513+'graph (3)'!$E$32)</f>
        <v>#REF!</v>
      </c>
      <c r="C514" s="805" t="e">
        <f aca="false">IF('graph (3)'!$E$2=0,20,IF(SUM(K514+L514=0),NA(),0.25))</f>
        <v>#REF!</v>
      </c>
      <c r="D514" s="321" t="e">
        <f aca="false">IF('graph (3)'!$E$2=0,20,IF(AND(B514&lt;'graph (3)'!$E$10+'graph (3)'!$E$32,B514&gt;'graph (3)'!$E$10-'graph (3)'!$E$32),0.25,NA()))</f>
        <v>#REF!</v>
      </c>
      <c r="K514" s="806" t="e">
        <f aca="false">IF('graph (3)'!$E$20=0,0,IF('graph (3)'!$E$2=0,20,IF(AND(B514&lt;'graph (3)'!$E$20+'graph (3)'!$E$32,B514&gt;'graph (3)'!$E$20-'graph (3)'!$E$32),0.25,0)))</f>
        <v>#REF!</v>
      </c>
      <c r="L514" s="806" t="e">
        <f aca="false">IF('graph (3)'!$E$22=0,0,IF('graph (3)'!$E$2=0,20,IF(AND(B514&gt;'graph (3)'!$E$22-'graph (3)'!$E$32,B514&lt;'graph (3)'!$E$22+'graph (3)'!$E$32),0.25,0)))</f>
        <v>#REF!</v>
      </c>
    </row>
    <row r="515" customFormat="false" ht="12.75" hidden="false" customHeight="false" outlineLevel="0" collapsed="false">
      <c r="B515" s="735" t="e">
        <f aca="false">IF('graph (3)'!$E$2=0,"",B514+'graph (3)'!$E$32)</f>
        <v>#REF!</v>
      </c>
      <c r="C515" s="805" t="e">
        <f aca="false">IF('graph (3)'!$E$2=0,20,IF(SUM(K515+L515=0),NA(),0.25))</f>
        <v>#REF!</v>
      </c>
      <c r="D515" s="321" t="e">
        <f aca="false">IF('graph (3)'!$E$2=0,20,IF(AND(B515&lt;'graph (3)'!$E$10+'graph (3)'!$E$32,B515&gt;'graph (3)'!$E$10-'graph (3)'!$E$32),0.25,NA()))</f>
        <v>#REF!</v>
      </c>
      <c r="K515" s="806" t="e">
        <f aca="false">IF('graph (3)'!$E$20=0,0,IF('graph (3)'!$E$2=0,20,IF(AND(B515&lt;'graph (3)'!$E$20+'graph (3)'!$E$32,B515&gt;'graph (3)'!$E$20-'graph (3)'!$E$32),0.25,0)))</f>
        <v>#REF!</v>
      </c>
      <c r="L515" s="806" t="e">
        <f aca="false">IF('graph (3)'!$E$22=0,0,IF('graph (3)'!$E$2=0,20,IF(AND(B515&gt;'graph (3)'!$E$22-'graph (3)'!$E$32,B515&lt;'graph (3)'!$E$22+'graph (3)'!$E$32),0.25,0)))</f>
        <v>#REF!</v>
      </c>
    </row>
    <row r="516" customFormat="false" ht="12.75" hidden="false" customHeight="false" outlineLevel="0" collapsed="false">
      <c r="B516" s="735" t="e">
        <f aca="false">IF('graph (3)'!$E$2=0,"",B515+'graph (3)'!$E$32)</f>
        <v>#REF!</v>
      </c>
      <c r="C516" s="805" t="e">
        <f aca="false">IF('graph (3)'!$E$2=0,20,IF(SUM(K516+L516=0),NA(),0.25))</f>
        <v>#REF!</v>
      </c>
      <c r="D516" s="321" t="e">
        <f aca="false">IF('graph (3)'!$E$2=0,20,IF(AND(B516&lt;'graph (3)'!$E$10+'graph (3)'!$E$32,B516&gt;'graph (3)'!$E$10-'graph (3)'!$E$32),0.25,NA()))</f>
        <v>#REF!</v>
      </c>
      <c r="K516" s="806" t="e">
        <f aca="false">IF('graph (3)'!$E$20=0,0,IF('graph (3)'!$E$2=0,20,IF(AND(B516&lt;'graph (3)'!$E$20+'graph (3)'!$E$32,B516&gt;'graph (3)'!$E$20-'graph (3)'!$E$32),0.25,0)))</f>
        <v>#REF!</v>
      </c>
      <c r="L516" s="806" t="e">
        <f aca="false">IF('graph (3)'!$E$22=0,0,IF('graph (3)'!$E$2=0,20,IF(AND(B516&gt;'graph (3)'!$E$22-'graph (3)'!$E$32,B516&lt;'graph (3)'!$E$22+'graph (3)'!$E$32),0.25,0)))</f>
        <v>#REF!</v>
      </c>
    </row>
    <row r="517" customFormat="false" ht="12.75" hidden="false" customHeight="false" outlineLevel="0" collapsed="false">
      <c r="B517" s="735" t="e">
        <f aca="false">IF('graph (3)'!$E$2=0,"",B516+'graph (3)'!$E$32)</f>
        <v>#REF!</v>
      </c>
      <c r="C517" s="805" t="e">
        <f aca="false">IF('graph (3)'!$E$2=0,20,IF(SUM(K517+L517=0),NA(),0.25))</f>
        <v>#REF!</v>
      </c>
      <c r="D517" s="321" t="e">
        <f aca="false">IF('graph (3)'!$E$2=0,20,IF(AND(B517&lt;'graph (3)'!$E$10+'graph (3)'!$E$32,B517&gt;'graph (3)'!$E$10-'graph (3)'!$E$32),0.25,NA()))</f>
        <v>#REF!</v>
      </c>
      <c r="K517" s="806" t="e">
        <f aca="false">IF('graph (3)'!$E$20=0,0,IF('graph (3)'!$E$2=0,20,IF(AND(B517&lt;'graph (3)'!$E$20+'graph (3)'!$E$32,B517&gt;'graph (3)'!$E$20-'graph (3)'!$E$32),0.25,0)))</f>
        <v>#REF!</v>
      </c>
      <c r="L517" s="806" t="e">
        <f aca="false">IF('graph (3)'!$E$22=0,0,IF('graph (3)'!$E$2=0,20,IF(AND(B517&gt;'graph (3)'!$E$22-'graph (3)'!$E$32,B517&lt;'graph (3)'!$E$22+'graph (3)'!$E$32),0.25,0)))</f>
        <v>#REF!</v>
      </c>
    </row>
    <row r="518" customFormat="false" ht="12.75" hidden="false" customHeight="false" outlineLevel="0" collapsed="false">
      <c r="B518" s="735" t="e">
        <f aca="false">IF('graph (3)'!$E$2=0,"",B517+'graph (3)'!$E$32)</f>
        <v>#REF!</v>
      </c>
      <c r="C518" s="805" t="e">
        <f aca="false">IF('graph (3)'!$E$2=0,20,IF(SUM(K518+L518=0),NA(),0.25))</f>
        <v>#REF!</v>
      </c>
      <c r="D518" s="321" t="e">
        <f aca="false">IF('graph (3)'!$E$2=0,20,IF(AND(B518&lt;'graph (3)'!$E$10+'graph (3)'!$E$32,B518&gt;'graph (3)'!$E$10-'graph (3)'!$E$32),0.25,NA()))</f>
        <v>#REF!</v>
      </c>
      <c r="K518" s="806" t="e">
        <f aca="false">IF('graph (3)'!$E$20=0,0,IF('graph (3)'!$E$2=0,20,IF(AND(B518&lt;'graph (3)'!$E$20+'graph (3)'!$E$32,B518&gt;'graph (3)'!$E$20-'graph (3)'!$E$32),0.25,0)))</f>
        <v>#REF!</v>
      </c>
      <c r="L518" s="806" t="e">
        <f aca="false">IF('graph (3)'!$E$22=0,0,IF('graph (3)'!$E$2=0,20,IF(AND(B518&gt;'graph (3)'!$E$22-'graph (3)'!$E$32,B518&lt;'graph (3)'!$E$22+'graph (3)'!$E$32),0.25,0)))</f>
        <v>#REF!</v>
      </c>
    </row>
    <row r="519" customFormat="false" ht="12.75" hidden="false" customHeight="false" outlineLevel="0" collapsed="false">
      <c r="B519" s="735" t="e">
        <f aca="false">IF('graph (3)'!$E$2=0,"",B518+'graph (3)'!$E$32)</f>
        <v>#REF!</v>
      </c>
      <c r="C519" s="805" t="e">
        <f aca="false">IF('graph (3)'!$E$2=0,20,IF(SUM(K519+L519=0),NA(),0.25))</f>
        <v>#REF!</v>
      </c>
      <c r="D519" s="321" t="e">
        <f aca="false">IF('graph (3)'!$E$2=0,20,IF(AND(B519&lt;'graph (3)'!$E$10+'graph (3)'!$E$32,B519&gt;'graph (3)'!$E$10-'graph (3)'!$E$32),0.25,NA()))</f>
        <v>#REF!</v>
      </c>
      <c r="K519" s="806" t="e">
        <f aca="false">IF('graph (3)'!$E$20=0,0,IF('graph (3)'!$E$2=0,20,IF(AND(B519&lt;'graph (3)'!$E$20+'graph (3)'!$E$32,B519&gt;'graph (3)'!$E$20-'graph (3)'!$E$32),0.25,0)))</f>
        <v>#REF!</v>
      </c>
      <c r="L519" s="806" t="e">
        <f aca="false">IF('graph (3)'!$E$22=0,0,IF('graph (3)'!$E$2=0,20,IF(AND(B519&gt;'graph (3)'!$E$22-'graph (3)'!$E$32,B519&lt;'graph (3)'!$E$22+'graph (3)'!$E$32),0.25,0)))</f>
        <v>#REF!</v>
      </c>
    </row>
    <row r="520" customFormat="false" ht="12.75" hidden="false" customHeight="false" outlineLevel="0" collapsed="false">
      <c r="B520" s="735" t="e">
        <f aca="false">IF('graph (3)'!$E$2=0,"",B519+'graph (3)'!$E$32)</f>
        <v>#REF!</v>
      </c>
      <c r="C520" s="805" t="e">
        <f aca="false">IF('graph (3)'!$E$2=0,20,IF(SUM(K520+L520=0),NA(),0.25))</f>
        <v>#REF!</v>
      </c>
      <c r="D520" s="321" t="e">
        <f aca="false">IF('graph (3)'!$E$2=0,20,IF(AND(B520&lt;'graph (3)'!$E$10+'graph (3)'!$E$32,B520&gt;'graph (3)'!$E$10-'graph (3)'!$E$32),0.25,NA()))</f>
        <v>#REF!</v>
      </c>
      <c r="K520" s="806" t="e">
        <f aca="false">IF('graph (3)'!$E$20=0,0,IF('graph (3)'!$E$2=0,20,IF(AND(B520&lt;'graph (3)'!$E$20+'graph (3)'!$E$32,B520&gt;'graph (3)'!$E$20-'graph (3)'!$E$32),0.25,0)))</f>
        <v>#REF!</v>
      </c>
      <c r="L520" s="806" t="e">
        <f aca="false">IF('graph (3)'!$E$22=0,0,IF('graph (3)'!$E$2=0,20,IF(AND(B520&gt;'graph (3)'!$E$22-'graph (3)'!$E$32,B520&lt;'graph (3)'!$E$22+'graph (3)'!$E$32),0.25,0)))</f>
        <v>#REF!</v>
      </c>
    </row>
    <row r="521" customFormat="false" ht="12.75" hidden="false" customHeight="false" outlineLevel="0" collapsed="false">
      <c r="B521" s="735" t="e">
        <f aca="false">IF('graph (3)'!$E$2=0,"",B520+'graph (3)'!$E$32)</f>
        <v>#REF!</v>
      </c>
      <c r="C521" s="805" t="e">
        <f aca="false">IF('graph (3)'!$E$2=0,20,IF(SUM(K521+L521=0),NA(),0.25))</f>
        <v>#REF!</v>
      </c>
      <c r="D521" s="321" t="e">
        <f aca="false">IF('graph (3)'!$E$2=0,20,IF(AND(B521&lt;'graph (3)'!$E$10+'graph (3)'!$E$32,B521&gt;'graph (3)'!$E$10-'graph (3)'!$E$32),0.25,NA()))</f>
        <v>#REF!</v>
      </c>
      <c r="K521" s="806" t="e">
        <f aca="false">IF('graph (3)'!$E$20=0,0,IF('graph (3)'!$E$2=0,20,IF(AND(B521&lt;'graph (3)'!$E$20+'graph (3)'!$E$32,B521&gt;'graph (3)'!$E$20-'graph (3)'!$E$32),0.25,0)))</f>
        <v>#REF!</v>
      </c>
      <c r="L521" s="806" t="e">
        <f aca="false">IF('graph (3)'!$E$22=0,0,IF('graph (3)'!$E$2=0,20,IF(AND(B521&gt;'graph (3)'!$E$22-'graph (3)'!$E$32,B521&lt;'graph (3)'!$E$22+'graph (3)'!$E$32),0.25,0)))</f>
        <v>#REF!</v>
      </c>
    </row>
    <row r="522" customFormat="false" ht="12.75" hidden="false" customHeight="false" outlineLevel="0" collapsed="false">
      <c r="B522" s="735" t="e">
        <f aca="false">IF('graph (3)'!$E$2=0,"",B521+'graph (3)'!$E$32)</f>
        <v>#REF!</v>
      </c>
      <c r="C522" s="805" t="e">
        <f aca="false">IF('graph (3)'!$E$2=0,20,IF(SUM(K522+L522=0),NA(),0.25))</f>
        <v>#REF!</v>
      </c>
      <c r="D522" s="321" t="e">
        <f aca="false">IF('graph (3)'!$E$2=0,20,IF(AND(B522&lt;'graph (3)'!$E$10+'graph (3)'!$E$32,B522&gt;'graph (3)'!$E$10-'graph (3)'!$E$32),0.25,NA()))</f>
        <v>#REF!</v>
      </c>
      <c r="K522" s="806" t="e">
        <f aca="false">IF('graph (3)'!$E$20=0,0,IF('graph (3)'!$E$2=0,20,IF(AND(B522&lt;'graph (3)'!$E$20+'graph (3)'!$E$32,B522&gt;'graph (3)'!$E$20-'graph (3)'!$E$32),0.25,0)))</f>
        <v>#REF!</v>
      </c>
      <c r="L522" s="806" t="e">
        <f aca="false">IF('graph (3)'!$E$22=0,0,IF('graph (3)'!$E$2=0,20,IF(AND(B522&gt;'graph (3)'!$E$22-'graph (3)'!$E$32,B522&lt;'graph (3)'!$E$22+'graph (3)'!$E$32),0.25,0)))</f>
        <v>#REF!</v>
      </c>
    </row>
    <row r="523" customFormat="false" ht="12.75" hidden="false" customHeight="false" outlineLevel="0" collapsed="false">
      <c r="B523" s="735" t="e">
        <f aca="false">IF('graph (3)'!$E$2=0,"",B522+'graph (3)'!$E$32)</f>
        <v>#REF!</v>
      </c>
      <c r="C523" s="805" t="e">
        <f aca="false">IF('graph (3)'!$E$2=0,20,IF(SUM(K523+L523=0),NA(),0.25))</f>
        <v>#REF!</v>
      </c>
      <c r="D523" s="321" t="e">
        <f aca="false">IF('graph (3)'!$E$2=0,20,IF(AND(B523&lt;'graph (3)'!$E$10+'graph (3)'!$E$32,B523&gt;'graph (3)'!$E$10-'graph (3)'!$E$32),0.25,NA()))</f>
        <v>#REF!</v>
      </c>
      <c r="K523" s="806" t="e">
        <f aca="false">IF('graph (3)'!$E$20=0,0,IF('graph (3)'!$E$2=0,20,IF(AND(B523&lt;'graph (3)'!$E$20+'graph (3)'!$E$32,B523&gt;'graph (3)'!$E$20-'graph (3)'!$E$32),0.25,0)))</f>
        <v>#REF!</v>
      </c>
      <c r="L523" s="806" t="e">
        <f aca="false">IF('graph (3)'!$E$22=0,0,IF('graph (3)'!$E$2=0,20,IF(AND(B523&gt;'graph (3)'!$E$22-'graph (3)'!$E$32,B523&lt;'graph (3)'!$E$22+'graph (3)'!$E$32),0.25,0)))</f>
        <v>#REF!</v>
      </c>
    </row>
    <row r="524" customFormat="false" ht="12.75" hidden="false" customHeight="false" outlineLevel="0" collapsed="false">
      <c r="B524" s="735" t="e">
        <f aca="false">IF('graph (3)'!$E$2=0,"",B523+'graph (3)'!$E$32)</f>
        <v>#REF!</v>
      </c>
      <c r="C524" s="805" t="e">
        <f aca="false">IF('graph (3)'!$E$2=0,20,IF(SUM(K524+L524=0),NA(),0.25))</f>
        <v>#REF!</v>
      </c>
      <c r="D524" s="321" t="e">
        <f aca="false">IF('graph (3)'!$E$2=0,20,IF(AND(B524&lt;'graph (3)'!$E$10+'graph (3)'!$E$32,B524&gt;'graph (3)'!$E$10-'graph (3)'!$E$32),0.25,NA()))</f>
        <v>#REF!</v>
      </c>
      <c r="K524" s="806" t="e">
        <f aca="false">IF('graph (3)'!$E$20=0,0,IF('graph (3)'!$E$2=0,20,IF(AND(B524&lt;'graph (3)'!$E$20+'graph (3)'!$E$32,B524&gt;'graph (3)'!$E$20-'graph (3)'!$E$32),0.25,0)))</f>
        <v>#REF!</v>
      </c>
      <c r="L524" s="806" t="e">
        <f aca="false">IF('graph (3)'!$E$22=0,0,IF('graph (3)'!$E$2=0,20,IF(AND(B524&gt;'graph (3)'!$E$22-'graph (3)'!$E$32,B524&lt;'graph (3)'!$E$22+'graph (3)'!$E$32),0.25,0)))</f>
        <v>#REF!</v>
      </c>
    </row>
    <row r="525" customFormat="false" ht="12.75" hidden="false" customHeight="false" outlineLevel="0" collapsed="false">
      <c r="B525" s="735" t="e">
        <f aca="false">IF('graph (3)'!$E$2=0,"",B524+'graph (3)'!$E$32)</f>
        <v>#REF!</v>
      </c>
      <c r="C525" s="805" t="e">
        <f aca="false">IF('graph (3)'!$E$2=0,20,IF(SUM(K525+L525=0),NA(),0.25))</f>
        <v>#REF!</v>
      </c>
      <c r="D525" s="321" t="e">
        <f aca="false">IF('graph (3)'!$E$2=0,20,IF(AND(B525&lt;'graph (3)'!$E$10+'graph (3)'!$E$32,B525&gt;'graph (3)'!$E$10-'graph (3)'!$E$32),0.25,NA()))</f>
        <v>#REF!</v>
      </c>
      <c r="K525" s="806" t="e">
        <f aca="false">IF('graph (3)'!$E$20=0,0,IF('graph (3)'!$E$2=0,20,IF(AND(B525&lt;'graph (3)'!$E$20+'graph (3)'!$E$32,B525&gt;'graph (3)'!$E$20-'graph (3)'!$E$32),0.25,0)))</f>
        <v>#REF!</v>
      </c>
      <c r="L525" s="806" t="e">
        <f aca="false">IF('graph (3)'!$E$22=0,0,IF('graph (3)'!$E$2=0,20,IF(AND(B525&gt;'graph (3)'!$E$22-'graph (3)'!$E$32,B525&lt;'graph (3)'!$E$22+'graph (3)'!$E$32),0.25,0)))</f>
        <v>#REF!</v>
      </c>
    </row>
    <row r="526" customFormat="false" ht="12.75" hidden="false" customHeight="false" outlineLevel="0" collapsed="false">
      <c r="B526" s="735" t="e">
        <f aca="false">IF('graph (3)'!$E$2=0,"",B525+'graph (3)'!$E$32)</f>
        <v>#REF!</v>
      </c>
      <c r="C526" s="805" t="e">
        <f aca="false">IF('graph (3)'!$E$2=0,20,IF(SUM(K526+L526=0),NA(),0.25))</f>
        <v>#REF!</v>
      </c>
      <c r="D526" s="321" t="e">
        <f aca="false">IF('graph (3)'!$E$2=0,20,IF(AND(B526&lt;'graph (3)'!$E$10+'graph (3)'!$E$32,B526&gt;'graph (3)'!$E$10-'graph (3)'!$E$32),0.25,NA()))</f>
        <v>#REF!</v>
      </c>
      <c r="K526" s="806" t="e">
        <f aca="false">IF('graph (3)'!$E$20=0,0,IF('graph (3)'!$E$2=0,20,IF(AND(B526&lt;'graph (3)'!$E$20+'graph (3)'!$E$32,B526&gt;'graph (3)'!$E$20-'graph (3)'!$E$32),0.25,0)))</f>
        <v>#REF!</v>
      </c>
      <c r="L526" s="806" t="e">
        <f aca="false">IF('graph (3)'!$E$22=0,0,IF('graph (3)'!$E$2=0,20,IF(AND(B526&gt;'graph (3)'!$E$22-'graph (3)'!$E$32,B526&lt;'graph (3)'!$E$22+'graph (3)'!$E$32),0.25,0)))</f>
        <v>#REF!</v>
      </c>
    </row>
    <row r="527" customFormat="false" ht="12.75" hidden="false" customHeight="false" outlineLevel="0" collapsed="false">
      <c r="B527" s="735" t="e">
        <f aca="false">IF('graph (3)'!$E$2=0,"",B526+'graph (3)'!$E$32)</f>
        <v>#REF!</v>
      </c>
      <c r="C527" s="805" t="e">
        <f aca="false">IF('graph (3)'!$E$2=0,20,IF(SUM(K527+L527=0),NA(),0.25))</f>
        <v>#REF!</v>
      </c>
      <c r="D527" s="321" t="e">
        <f aca="false">IF('graph (3)'!$E$2=0,20,IF(AND(B527&lt;'graph (3)'!$E$10+'graph (3)'!$E$32,B527&gt;'graph (3)'!$E$10-'graph (3)'!$E$32),0.25,NA()))</f>
        <v>#REF!</v>
      </c>
      <c r="K527" s="806" t="e">
        <f aca="false">IF('graph (3)'!$E$20=0,0,IF('graph (3)'!$E$2=0,20,IF(AND(B527&lt;'graph (3)'!$E$20+'graph (3)'!$E$32,B527&gt;'graph (3)'!$E$20-'graph (3)'!$E$32),0.25,0)))</f>
        <v>#REF!</v>
      </c>
      <c r="L527" s="806" t="e">
        <f aca="false">IF('graph (3)'!$E$22=0,0,IF('graph (3)'!$E$2=0,20,IF(AND(B527&gt;'graph (3)'!$E$22-'graph (3)'!$E$32,B527&lt;'graph (3)'!$E$22+'graph (3)'!$E$32),0.25,0)))</f>
        <v>#REF!</v>
      </c>
    </row>
    <row r="528" customFormat="false" ht="12.75" hidden="false" customHeight="false" outlineLevel="0" collapsed="false">
      <c r="B528" s="735" t="e">
        <f aca="false">IF('graph (3)'!$E$2=0,"",B527+'graph (3)'!$E$32)</f>
        <v>#REF!</v>
      </c>
      <c r="C528" s="805" t="e">
        <f aca="false">IF('graph (3)'!$E$2=0,20,IF(SUM(K528+L528=0),NA(),0.25))</f>
        <v>#REF!</v>
      </c>
      <c r="D528" s="321" t="e">
        <f aca="false">IF('graph (3)'!$E$2=0,20,IF(AND(B528&lt;'graph (3)'!$E$10+'graph (3)'!$E$32,B528&gt;'graph (3)'!$E$10-'graph (3)'!$E$32),0.25,NA()))</f>
        <v>#REF!</v>
      </c>
      <c r="K528" s="806" t="e">
        <f aca="false">IF('graph (3)'!$E$20=0,0,IF('graph (3)'!$E$2=0,20,IF(AND(B528&lt;'graph (3)'!$E$20+'graph (3)'!$E$32,B528&gt;'graph (3)'!$E$20-'graph (3)'!$E$32),0.25,0)))</f>
        <v>#REF!</v>
      </c>
      <c r="L528" s="806" t="e">
        <f aca="false">IF('graph (3)'!$E$22=0,0,IF('graph (3)'!$E$2=0,20,IF(AND(B528&gt;'graph (3)'!$E$22-'graph (3)'!$E$32,B528&lt;'graph (3)'!$E$22+'graph (3)'!$E$32),0.25,0)))</f>
        <v>#REF!</v>
      </c>
    </row>
    <row r="529" customFormat="false" ht="12.75" hidden="false" customHeight="false" outlineLevel="0" collapsed="false">
      <c r="B529" s="735" t="e">
        <f aca="false">IF('graph (3)'!$E$2=0,"",B528+'graph (3)'!$E$32)</f>
        <v>#REF!</v>
      </c>
      <c r="C529" s="805" t="e">
        <f aca="false">IF('graph (3)'!$E$2=0,20,IF(SUM(K529+L529=0),NA(),0.25))</f>
        <v>#REF!</v>
      </c>
      <c r="D529" s="321" t="e">
        <f aca="false">IF('graph (3)'!$E$2=0,20,IF(AND(B529&lt;'graph (3)'!$E$10+'graph (3)'!$E$32,B529&gt;'graph (3)'!$E$10-'graph (3)'!$E$32),0.25,NA()))</f>
        <v>#REF!</v>
      </c>
      <c r="K529" s="806" t="e">
        <f aca="false">IF('graph (3)'!$E$20=0,0,IF('graph (3)'!$E$2=0,20,IF(AND(B529&lt;'graph (3)'!$E$20+'graph (3)'!$E$32,B529&gt;'graph (3)'!$E$20-'graph (3)'!$E$32),0.25,0)))</f>
        <v>#REF!</v>
      </c>
      <c r="L529" s="806" t="e">
        <f aca="false">IF('graph (3)'!$E$22=0,0,IF('graph (3)'!$E$2=0,20,IF(AND(B529&gt;'graph (3)'!$E$22-'graph (3)'!$E$32,B529&lt;'graph (3)'!$E$22+'graph (3)'!$E$32),0.25,0)))</f>
        <v>#REF!</v>
      </c>
    </row>
    <row r="530" customFormat="false" ht="12.75" hidden="false" customHeight="false" outlineLevel="0" collapsed="false">
      <c r="B530" s="735" t="e">
        <f aca="false">IF('graph (3)'!$E$2=0,"",B529+'graph (3)'!$E$32)</f>
        <v>#REF!</v>
      </c>
      <c r="C530" s="805" t="e">
        <f aca="false">IF('graph (3)'!$E$2=0,20,IF(SUM(K530+L530=0),NA(),0.25))</f>
        <v>#REF!</v>
      </c>
      <c r="D530" s="321" t="e">
        <f aca="false">IF('graph (3)'!$E$2=0,20,IF(AND(B530&lt;'graph (3)'!$E$10+'graph (3)'!$E$32,B530&gt;'graph (3)'!$E$10-'graph (3)'!$E$32),0.25,NA()))</f>
        <v>#REF!</v>
      </c>
      <c r="K530" s="806" t="e">
        <f aca="false">IF('graph (3)'!$E$20=0,0,IF('graph (3)'!$E$2=0,20,IF(AND(B530&lt;'graph (3)'!$E$20+'graph (3)'!$E$32,B530&gt;'graph (3)'!$E$20-'graph (3)'!$E$32),0.25,0)))</f>
        <v>#REF!</v>
      </c>
      <c r="L530" s="806" t="e">
        <f aca="false">IF('graph (3)'!$E$22=0,0,IF('graph (3)'!$E$2=0,20,IF(AND(B530&gt;'graph (3)'!$E$22-'graph (3)'!$E$32,B530&lt;'graph (3)'!$E$22+'graph (3)'!$E$32),0.25,0)))</f>
        <v>#REF!</v>
      </c>
    </row>
    <row r="531" customFormat="false" ht="12.75" hidden="false" customHeight="false" outlineLevel="0" collapsed="false">
      <c r="B531" s="735" t="e">
        <f aca="false">IF('graph (3)'!$E$2=0,"",B530+'graph (3)'!$E$32)</f>
        <v>#REF!</v>
      </c>
      <c r="C531" s="805" t="e">
        <f aca="false">IF('graph (3)'!$E$2=0,20,IF(SUM(K531+L531=0),NA(),0.25))</f>
        <v>#REF!</v>
      </c>
      <c r="D531" s="321" t="e">
        <f aca="false">IF('graph (3)'!$E$2=0,20,IF(AND(B531&lt;'graph (3)'!$E$10+'graph (3)'!$E$32,B531&gt;'graph (3)'!$E$10-'graph (3)'!$E$32),0.25,NA()))</f>
        <v>#REF!</v>
      </c>
      <c r="K531" s="806" t="e">
        <f aca="false">IF('graph (3)'!$E$20=0,0,IF('graph (3)'!$E$2=0,20,IF(AND(B531&lt;'graph (3)'!$E$20+'graph (3)'!$E$32,B531&gt;'graph (3)'!$E$20-'graph (3)'!$E$32),0.25,0)))</f>
        <v>#REF!</v>
      </c>
      <c r="L531" s="806" t="e">
        <f aca="false">IF('graph (3)'!$E$22=0,0,IF('graph (3)'!$E$2=0,20,IF(AND(B531&gt;'graph (3)'!$E$22-'graph (3)'!$E$32,B531&lt;'graph (3)'!$E$22+'graph (3)'!$E$32),0.25,0)))</f>
        <v>#REF!</v>
      </c>
    </row>
    <row r="532" customFormat="false" ht="12.75" hidden="false" customHeight="false" outlineLevel="0" collapsed="false">
      <c r="B532" s="735" t="e">
        <f aca="false">IF('graph (3)'!$E$2=0,"",B531+'graph (3)'!$E$32)</f>
        <v>#REF!</v>
      </c>
      <c r="C532" s="805" t="e">
        <f aca="false">IF('graph (3)'!$E$2=0,20,IF(SUM(K532+L532=0),NA(),0.25))</f>
        <v>#REF!</v>
      </c>
      <c r="D532" s="321" t="e">
        <f aca="false">IF('graph (3)'!$E$2=0,20,IF(AND(B532&lt;'graph (3)'!$E$10+'graph (3)'!$E$32,B532&gt;'graph (3)'!$E$10-'graph (3)'!$E$32),0.25,NA()))</f>
        <v>#REF!</v>
      </c>
      <c r="K532" s="806" t="e">
        <f aca="false">IF('graph (3)'!$E$20=0,0,IF('graph (3)'!$E$2=0,20,IF(AND(B532&lt;'graph (3)'!$E$20+'graph (3)'!$E$32,B532&gt;'graph (3)'!$E$20-'graph (3)'!$E$32),0.25,0)))</f>
        <v>#REF!</v>
      </c>
      <c r="L532" s="806" t="e">
        <f aca="false">IF('graph (3)'!$E$22=0,0,IF('graph (3)'!$E$2=0,20,IF(AND(B532&gt;'graph (3)'!$E$22-'graph (3)'!$E$32,B532&lt;'graph (3)'!$E$22+'graph (3)'!$E$32),0.25,0)))</f>
        <v>#REF!</v>
      </c>
    </row>
    <row r="533" customFormat="false" ht="12.75" hidden="false" customHeight="false" outlineLevel="0" collapsed="false">
      <c r="B533" s="735" t="e">
        <f aca="false">IF('graph (3)'!$E$2=0,"",B532+'graph (3)'!$E$32)</f>
        <v>#REF!</v>
      </c>
      <c r="C533" s="805" t="e">
        <f aca="false">IF('graph (3)'!$E$2=0,20,IF(SUM(K533+L533=0),NA(),0.25))</f>
        <v>#REF!</v>
      </c>
      <c r="D533" s="321" t="e">
        <f aca="false">IF('graph (3)'!$E$2=0,20,IF(AND(B533&lt;'graph (3)'!$E$10+'graph (3)'!$E$32,B533&gt;'graph (3)'!$E$10-'graph (3)'!$E$32),0.25,NA()))</f>
        <v>#REF!</v>
      </c>
      <c r="K533" s="806" t="e">
        <f aca="false">IF('graph (3)'!$E$20=0,0,IF('graph (3)'!$E$2=0,20,IF(AND(B533&lt;'graph (3)'!$E$20+'graph (3)'!$E$32,B533&gt;'graph (3)'!$E$20-'graph (3)'!$E$32),0.25,0)))</f>
        <v>#REF!</v>
      </c>
      <c r="L533" s="806" t="e">
        <f aca="false">IF('graph (3)'!$E$22=0,0,IF('graph (3)'!$E$2=0,20,IF(AND(B533&gt;'graph (3)'!$E$22-'graph (3)'!$E$32,B533&lt;'graph (3)'!$E$22+'graph (3)'!$E$32),0.25,0)))</f>
        <v>#REF!</v>
      </c>
    </row>
    <row r="534" customFormat="false" ht="12.75" hidden="false" customHeight="false" outlineLevel="0" collapsed="false">
      <c r="B534" s="735" t="e">
        <f aca="false">IF('graph (3)'!$E$2=0,"",B533+'graph (3)'!$E$32)</f>
        <v>#REF!</v>
      </c>
      <c r="C534" s="805" t="e">
        <f aca="false">IF('graph (3)'!$E$2=0,20,IF(SUM(K534+L534=0),NA(),0.25))</f>
        <v>#REF!</v>
      </c>
      <c r="D534" s="321" t="e">
        <f aca="false">IF('graph (3)'!$E$2=0,20,IF(AND(B534&lt;'graph (3)'!$E$10+'graph (3)'!$E$32,B534&gt;'graph (3)'!$E$10-'graph (3)'!$E$32),0.25,NA()))</f>
        <v>#REF!</v>
      </c>
      <c r="K534" s="806" t="e">
        <f aca="false">IF('graph (3)'!$E$20=0,0,IF('graph (3)'!$E$2=0,20,IF(AND(B534&lt;'graph (3)'!$E$20+'graph (3)'!$E$32,B534&gt;'graph (3)'!$E$20-'graph (3)'!$E$32),0.25,0)))</f>
        <v>#REF!</v>
      </c>
      <c r="L534" s="806" t="e">
        <f aca="false">IF('graph (3)'!$E$22=0,0,IF('graph (3)'!$E$2=0,20,IF(AND(B534&gt;'graph (3)'!$E$22-'graph (3)'!$E$32,B534&lt;'graph (3)'!$E$22+'graph (3)'!$E$32),0.25,0)))</f>
        <v>#REF!</v>
      </c>
    </row>
    <row r="535" customFormat="false" ht="12.75" hidden="false" customHeight="false" outlineLevel="0" collapsed="false">
      <c r="B535" s="735" t="e">
        <f aca="false">IF('graph (3)'!$E$2=0,"",B534+'graph (3)'!$E$32)</f>
        <v>#REF!</v>
      </c>
      <c r="C535" s="805" t="e">
        <f aca="false">IF('graph (3)'!$E$2=0,20,IF(SUM(K535+L535=0),NA(),0.25))</f>
        <v>#REF!</v>
      </c>
      <c r="D535" s="321" t="e">
        <f aca="false">IF('graph (3)'!$E$2=0,20,IF(AND(B535&lt;'graph (3)'!$E$10+'graph (3)'!$E$32,B535&gt;'graph (3)'!$E$10-'graph (3)'!$E$32),0.25,NA()))</f>
        <v>#REF!</v>
      </c>
      <c r="K535" s="806" t="e">
        <f aca="false">IF('graph (3)'!$E$20=0,0,IF('graph (3)'!$E$2=0,20,IF(AND(B535&lt;'graph (3)'!$E$20+'graph (3)'!$E$32,B535&gt;'graph (3)'!$E$20-'graph (3)'!$E$32),0.25,0)))</f>
        <v>#REF!</v>
      </c>
      <c r="L535" s="806" t="e">
        <f aca="false">IF('graph (3)'!$E$22=0,0,IF('graph (3)'!$E$2=0,20,IF(AND(B535&gt;'graph (3)'!$E$22-'graph (3)'!$E$32,B535&lt;'graph (3)'!$E$22+'graph (3)'!$E$32),0.25,0)))</f>
        <v>#REF!</v>
      </c>
    </row>
    <row r="536" customFormat="false" ht="12.75" hidden="false" customHeight="false" outlineLevel="0" collapsed="false">
      <c r="B536" s="735" t="e">
        <f aca="false">IF('graph (3)'!$E$2=0,"",B535+'graph (3)'!$E$32)</f>
        <v>#REF!</v>
      </c>
      <c r="C536" s="805" t="e">
        <f aca="false">IF('graph (3)'!$E$2=0,20,IF(SUM(K536+L536=0),NA(),0.25))</f>
        <v>#REF!</v>
      </c>
      <c r="D536" s="321" t="e">
        <f aca="false">IF('graph (3)'!$E$2=0,20,IF(AND(B536&lt;'graph (3)'!$E$10+'graph (3)'!$E$32,B536&gt;'graph (3)'!$E$10-'graph (3)'!$E$32),0.25,NA()))</f>
        <v>#REF!</v>
      </c>
      <c r="K536" s="806" t="e">
        <f aca="false">IF('graph (3)'!$E$20=0,0,IF('graph (3)'!$E$2=0,20,IF(AND(B536&lt;'graph (3)'!$E$20+'graph (3)'!$E$32,B536&gt;'graph (3)'!$E$20-'graph (3)'!$E$32),0.25,0)))</f>
        <v>#REF!</v>
      </c>
      <c r="L536" s="806" t="e">
        <f aca="false">IF('graph (3)'!$E$22=0,0,IF('graph (3)'!$E$2=0,20,IF(AND(B536&gt;'graph (3)'!$E$22-'graph (3)'!$E$32,B536&lt;'graph (3)'!$E$22+'graph (3)'!$E$32),0.25,0)))</f>
        <v>#REF!</v>
      </c>
    </row>
    <row r="537" customFormat="false" ht="12.75" hidden="false" customHeight="false" outlineLevel="0" collapsed="false">
      <c r="B537" s="735" t="e">
        <f aca="false">IF('graph (3)'!$E$2=0,"",B536+'graph (3)'!$E$32)</f>
        <v>#REF!</v>
      </c>
      <c r="C537" s="805" t="e">
        <f aca="false">IF('graph (3)'!$E$2=0,20,IF(SUM(K537+L537=0),NA(),0.25))</f>
        <v>#REF!</v>
      </c>
      <c r="D537" s="321" t="e">
        <f aca="false">IF('graph (3)'!$E$2=0,20,IF(AND(B537&lt;'graph (3)'!$E$10+'graph (3)'!$E$32,B537&gt;'graph (3)'!$E$10-'graph (3)'!$E$32),0.25,NA()))</f>
        <v>#REF!</v>
      </c>
      <c r="K537" s="806" t="e">
        <f aca="false">IF('graph (3)'!$E$20=0,0,IF('graph (3)'!$E$2=0,20,IF(AND(B537&lt;'graph (3)'!$E$20+'graph (3)'!$E$32,B537&gt;'graph (3)'!$E$20-'graph (3)'!$E$32),0.25,0)))</f>
        <v>#REF!</v>
      </c>
      <c r="L537" s="806" t="e">
        <f aca="false">IF('graph (3)'!$E$22=0,0,IF('graph (3)'!$E$2=0,20,IF(AND(B537&gt;'graph (3)'!$E$22-'graph (3)'!$E$32,B537&lt;'graph (3)'!$E$22+'graph (3)'!$E$32),0.25,0)))</f>
        <v>#REF!</v>
      </c>
    </row>
    <row r="538" customFormat="false" ht="12.75" hidden="false" customHeight="false" outlineLevel="0" collapsed="false">
      <c r="B538" s="735" t="e">
        <f aca="false">IF('graph (3)'!$E$2=0,"",B537+'graph (3)'!$E$32)</f>
        <v>#REF!</v>
      </c>
      <c r="C538" s="805" t="e">
        <f aca="false">IF('graph (3)'!$E$2=0,20,IF(SUM(K538+L538=0),NA(),0.25))</f>
        <v>#REF!</v>
      </c>
      <c r="D538" s="321" t="e">
        <f aca="false">IF('graph (3)'!$E$2=0,20,IF(AND(B538&lt;'graph (3)'!$E$10+'graph (3)'!$E$32,B538&gt;'graph (3)'!$E$10-'graph (3)'!$E$32),0.25,NA()))</f>
        <v>#REF!</v>
      </c>
      <c r="K538" s="806" t="e">
        <f aca="false">IF('graph (3)'!$E$20=0,0,IF('graph (3)'!$E$2=0,20,IF(AND(B538&lt;'graph (3)'!$E$20+'graph (3)'!$E$32,B538&gt;'graph (3)'!$E$20-'graph (3)'!$E$32),0.25,0)))</f>
        <v>#REF!</v>
      </c>
      <c r="L538" s="806" t="e">
        <f aca="false">IF('graph (3)'!$E$22=0,0,IF('graph (3)'!$E$2=0,20,IF(AND(B538&gt;'graph (3)'!$E$22-'graph (3)'!$E$32,B538&lt;'graph (3)'!$E$22+'graph (3)'!$E$32),0.25,0)))</f>
        <v>#REF!</v>
      </c>
    </row>
    <row r="539" customFormat="false" ht="12.75" hidden="false" customHeight="false" outlineLevel="0" collapsed="false">
      <c r="B539" s="735" t="e">
        <f aca="false">IF('graph (3)'!$E$2=0,"",B538+'graph (3)'!$E$32)</f>
        <v>#REF!</v>
      </c>
      <c r="C539" s="805" t="e">
        <f aca="false">IF('graph (3)'!$E$2=0,20,IF(SUM(K539+L539=0),NA(),0.25))</f>
        <v>#REF!</v>
      </c>
      <c r="D539" s="321" t="e">
        <f aca="false">IF('graph (3)'!$E$2=0,20,IF(AND(B539&lt;'graph (3)'!$E$10+'graph (3)'!$E$32,B539&gt;'graph (3)'!$E$10-'graph (3)'!$E$32),0.25,NA()))</f>
        <v>#REF!</v>
      </c>
      <c r="K539" s="806" t="e">
        <f aca="false">IF('graph (3)'!$E$20=0,0,IF('graph (3)'!$E$2=0,20,IF(AND(B539&lt;'graph (3)'!$E$20+'graph (3)'!$E$32,B539&gt;'graph (3)'!$E$20-'graph (3)'!$E$32),0.25,0)))</f>
        <v>#REF!</v>
      </c>
      <c r="L539" s="806" t="e">
        <f aca="false">IF('graph (3)'!$E$22=0,0,IF('graph (3)'!$E$2=0,20,IF(AND(B539&gt;'graph (3)'!$E$22-'graph (3)'!$E$32,B539&lt;'graph (3)'!$E$22+'graph (3)'!$E$32),0.25,0)))</f>
        <v>#REF!</v>
      </c>
    </row>
    <row r="540" customFormat="false" ht="12.75" hidden="false" customHeight="false" outlineLevel="0" collapsed="false">
      <c r="B540" s="735" t="e">
        <f aca="false">IF('graph (3)'!$E$2=0,"",B539+'graph (3)'!$E$32)</f>
        <v>#REF!</v>
      </c>
      <c r="C540" s="805" t="e">
        <f aca="false">IF('graph (3)'!$E$2=0,20,IF(SUM(K540+L540=0),NA(),0.25))</f>
        <v>#REF!</v>
      </c>
      <c r="D540" s="321" t="e">
        <f aca="false">IF('graph (3)'!$E$2=0,20,IF(AND(B540&lt;'graph (3)'!$E$10+'graph (3)'!$E$32,B540&gt;'graph (3)'!$E$10-'graph (3)'!$E$32),0.25,NA()))</f>
        <v>#REF!</v>
      </c>
      <c r="K540" s="806" t="e">
        <f aca="false">IF('graph (3)'!$E$20=0,0,IF('graph (3)'!$E$2=0,20,IF(AND(B540&lt;'graph (3)'!$E$20+'graph (3)'!$E$32,B540&gt;'graph (3)'!$E$20-'graph (3)'!$E$32),0.25,0)))</f>
        <v>#REF!</v>
      </c>
      <c r="L540" s="806" t="e">
        <f aca="false">IF('graph (3)'!$E$22=0,0,IF('graph (3)'!$E$2=0,20,IF(AND(B540&gt;'graph (3)'!$E$22-'graph (3)'!$E$32,B540&lt;'graph (3)'!$E$22+'graph (3)'!$E$32),0.25,0)))</f>
        <v>#REF!</v>
      </c>
    </row>
    <row r="541" customFormat="false" ht="12.75" hidden="false" customHeight="false" outlineLevel="0" collapsed="false">
      <c r="B541" s="735" t="e">
        <f aca="false">IF('graph (3)'!$E$2=0,"",B540+'graph (3)'!$E$32)</f>
        <v>#REF!</v>
      </c>
      <c r="C541" s="805" t="e">
        <f aca="false">IF('graph (3)'!$E$2=0,20,IF(SUM(K541+L541=0),NA(),0.25))</f>
        <v>#REF!</v>
      </c>
      <c r="D541" s="321" t="e">
        <f aca="false">IF('graph (3)'!$E$2=0,20,IF(AND(B541&lt;'graph (3)'!$E$10+'graph (3)'!$E$32,B541&gt;'graph (3)'!$E$10-'graph (3)'!$E$32),0.25,NA()))</f>
        <v>#REF!</v>
      </c>
      <c r="K541" s="806" t="e">
        <f aca="false">IF('graph (3)'!$E$20=0,0,IF('graph (3)'!$E$2=0,20,IF(AND(B541&lt;'graph (3)'!$E$20+'graph (3)'!$E$32,B541&gt;'graph (3)'!$E$20-'graph (3)'!$E$32),0.25,0)))</f>
        <v>#REF!</v>
      </c>
      <c r="L541" s="806" t="e">
        <f aca="false">IF('graph (3)'!$E$22=0,0,IF('graph (3)'!$E$2=0,20,IF(AND(B541&gt;'graph (3)'!$E$22-'graph (3)'!$E$32,B541&lt;'graph (3)'!$E$22+'graph (3)'!$E$32),0.25,0)))</f>
        <v>#REF!</v>
      </c>
    </row>
    <row r="542" customFormat="false" ht="12.75" hidden="false" customHeight="false" outlineLevel="0" collapsed="false">
      <c r="B542" s="735" t="e">
        <f aca="false">IF('graph (3)'!$E$2=0,"",B541+'graph (3)'!$E$32)</f>
        <v>#REF!</v>
      </c>
      <c r="C542" s="805" t="e">
        <f aca="false">IF('graph (3)'!$E$2=0,20,IF(SUM(K542+L542=0),NA(),0.25))</f>
        <v>#REF!</v>
      </c>
      <c r="D542" s="321" t="e">
        <f aca="false">IF('graph (3)'!$E$2=0,20,IF(AND(B542&lt;'graph (3)'!$E$10+'graph (3)'!$E$32,B542&gt;'graph (3)'!$E$10-'graph (3)'!$E$32),0.25,NA()))</f>
        <v>#REF!</v>
      </c>
      <c r="K542" s="806" t="e">
        <f aca="false">IF('graph (3)'!$E$20=0,0,IF('graph (3)'!$E$2=0,20,IF(AND(B542&lt;'graph (3)'!$E$20+'graph (3)'!$E$32,B542&gt;'graph (3)'!$E$20-'graph (3)'!$E$32),0.25,0)))</f>
        <v>#REF!</v>
      </c>
      <c r="L542" s="806" t="e">
        <f aca="false">IF('graph (3)'!$E$22=0,0,IF('graph (3)'!$E$2=0,20,IF(AND(B542&gt;'graph (3)'!$E$22-'graph (3)'!$E$32,B542&lt;'graph (3)'!$E$22+'graph (3)'!$E$32),0.25,0)))</f>
        <v>#REF!</v>
      </c>
    </row>
    <row r="543" customFormat="false" ht="12.75" hidden="false" customHeight="false" outlineLevel="0" collapsed="false">
      <c r="B543" s="735" t="e">
        <f aca="false">IF('graph (3)'!$E$2=0,"",B542+'graph (3)'!$E$32)</f>
        <v>#REF!</v>
      </c>
      <c r="C543" s="805" t="e">
        <f aca="false">IF('graph (3)'!$E$2=0,20,IF(SUM(K543+L543=0),NA(),0.25))</f>
        <v>#REF!</v>
      </c>
      <c r="D543" s="321" t="e">
        <f aca="false">IF('graph (3)'!$E$2=0,20,IF(AND(B543&lt;'graph (3)'!$E$10+'graph (3)'!$E$32,B543&gt;'graph (3)'!$E$10-'graph (3)'!$E$32),0.25,NA()))</f>
        <v>#REF!</v>
      </c>
      <c r="K543" s="806" t="e">
        <f aca="false">IF('graph (3)'!$E$20=0,0,IF('graph (3)'!$E$2=0,20,IF(AND(B543&lt;'graph (3)'!$E$20+'graph (3)'!$E$32,B543&gt;'graph (3)'!$E$20-'graph (3)'!$E$32),0.25,0)))</f>
        <v>#REF!</v>
      </c>
      <c r="L543" s="806" t="e">
        <f aca="false">IF('graph (3)'!$E$22=0,0,IF('graph (3)'!$E$2=0,20,IF(AND(B543&gt;'graph (3)'!$E$22-'graph (3)'!$E$32,B543&lt;'graph (3)'!$E$22+'graph (3)'!$E$32),0.25,0)))</f>
        <v>#REF!</v>
      </c>
    </row>
    <row r="544" customFormat="false" ht="12.75" hidden="false" customHeight="false" outlineLevel="0" collapsed="false">
      <c r="B544" s="735" t="e">
        <f aca="false">IF('graph (3)'!$E$2=0,"",B543+'graph (3)'!$E$32)</f>
        <v>#REF!</v>
      </c>
      <c r="C544" s="805" t="e">
        <f aca="false">IF('graph (3)'!$E$2=0,20,IF(SUM(K544+L544=0),NA(),0.25))</f>
        <v>#REF!</v>
      </c>
      <c r="D544" s="321" t="e">
        <f aca="false">IF('graph (3)'!$E$2=0,20,IF(AND(B544&lt;'graph (3)'!$E$10+'graph (3)'!$E$32,B544&gt;'graph (3)'!$E$10-'graph (3)'!$E$32),0.25,NA()))</f>
        <v>#REF!</v>
      </c>
      <c r="K544" s="806" t="e">
        <f aca="false">IF('graph (3)'!$E$20=0,0,IF('graph (3)'!$E$2=0,20,IF(AND(B544&lt;'graph (3)'!$E$20+'graph (3)'!$E$32,B544&gt;'graph (3)'!$E$20-'graph (3)'!$E$32),0.25,0)))</f>
        <v>#REF!</v>
      </c>
      <c r="L544" s="806" t="e">
        <f aca="false">IF('graph (3)'!$E$22=0,0,IF('graph (3)'!$E$2=0,20,IF(AND(B544&gt;'graph (3)'!$E$22-'graph (3)'!$E$32,B544&lt;'graph (3)'!$E$22+'graph (3)'!$E$32),0.25,0)))</f>
        <v>#REF!</v>
      </c>
    </row>
    <row r="545" customFormat="false" ht="12.75" hidden="false" customHeight="false" outlineLevel="0" collapsed="false">
      <c r="B545" s="735" t="e">
        <f aca="false">IF('graph (3)'!$E$2=0,"",B544+'graph (3)'!$E$32)</f>
        <v>#REF!</v>
      </c>
      <c r="C545" s="805" t="e">
        <f aca="false">IF('graph (3)'!$E$2=0,20,IF(SUM(K545+L545=0),NA(),0.25))</f>
        <v>#REF!</v>
      </c>
      <c r="D545" s="321" t="e">
        <f aca="false">IF('graph (3)'!$E$2=0,20,IF(AND(B545&lt;'graph (3)'!$E$10+'graph (3)'!$E$32,B545&gt;'graph (3)'!$E$10-'graph (3)'!$E$32),0.25,NA()))</f>
        <v>#REF!</v>
      </c>
      <c r="K545" s="806" t="e">
        <f aca="false">IF('graph (3)'!$E$20=0,0,IF('graph (3)'!$E$2=0,20,IF(AND(B545&lt;'graph (3)'!$E$20+'graph (3)'!$E$32,B545&gt;'graph (3)'!$E$20-'graph (3)'!$E$32),0.25,0)))</f>
        <v>#REF!</v>
      </c>
      <c r="L545" s="806" t="e">
        <f aca="false">IF('graph (3)'!$E$22=0,0,IF('graph (3)'!$E$2=0,20,IF(AND(B545&gt;'graph (3)'!$E$22-'graph (3)'!$E$32,B545&lt;'graph (3)'!$E$22+'graph (3)'!$E$32),0.25,0)))</f>
        <v>#REF!</v>
      </c>
    </row>
    <row r="546" customFormat="false" ht="12.75" hidden="false" customHeight="false" outlineLevel="0" collapsed="false">
      <c r="B546" s="735" t="e">
        <f aca="false">IF('graph (3)'!$E$2=0,"",B545+'graph (3)'!$E$32)</f>
        <v>#REF!</v>
      </c>
      <c r="C546" s="805" t="e">
        <f aca="false">IF('graph (3)'!$E$2=0,20,IF(SUM(K546+L546=0),NA(),0.25))</f>
        <v>#REF!</v>
      </c>
      <c r="D546" s="321" t="e">
        <f aca="false">IF('graph (3)'!$E$2=0,20,IF(AND(B546&lt;'graph (3)'!$E$10+'graph (3)'!$E$32,B546&gt;'graph (3)'!$E$10-'graph (3)'!$E$32),0.25,NA()))</f>
        <v>#REF!</v>
      </c>
      <c r="K546" s="806" t="e">
        <f aca="false">IF('graph (3)'!$E$20=0,0,IF('graph (3)'!$E$2=0,20,IF(AND(B546&lt;'graph (3)'!$E$20+'graph (3)'!$E$32,B546&gt;'graph (3)'!$E$20-'graph (3)'!$E$32),0.25,0)))</f>
        <v>#REF!</v>
      </c>
      <c r="L546" s="806" t="e">
        <f aca="false">IF('graph (3)'!$E$22=0,0,IF('graph (3)'!$E$2=0,20,IF(AND(B546&gt;'graph (3)'!$E$22-'graph (3)'!$E$32,B546&lt;'graph (3)'!$E$22+'graph (3)'!$E$32),0.25,0)))</f>
        <v>#REF!</v>
      </c>
    </row>
    <row r="547" customFormat="false" ht="12.75" hidden="false" customHeight="false" outlineLevel="0" collapsed="false">
      <c r="B547" s="735" t="e">
        <f aca="false">IF('graph (3)'!$E$2=0,"",B546+'graph (3)'!$E$32)</f>
        <v>#REF!</v>
      </c>
      <c r="C547" s="805" t="e">
        <f aca="false">IF('graph (3)'!$E$2=0,20,IF(SUM(K547+L547=0),NA(),0.25))</f>
        <v>#REF!</v>
      </c>
      <c r="D547" s="321" t="e">
        <f aca="false">IF('graph (3)'!$E$2=0,20,IF(AND(B547&lt;'graph (3)'!$E$10+'graph (3)'!$E$32,B547&gt;'graph (3)'!$E$10-'graph (3)'!$E$32),0.25,NA()))</f>
        <v>#REF!</v>
      </c>
      <c r="K547" s="806" t="e">
        <f aca="false">IF('graph (3)'!$E$20=0,0,IF('graph (3)'!$E$2=0,20,IF(AND(B547&lt;'graph (3)'!$E$20+'graph (3)'!$E$32,B547&gt;'graph (3)'!$E$20-'graph (3)'!$E$32),0.25,0)))</f>
        <v>#REF!</v>
      </c>
      <c r="L547" s="806" t="e">
        <f aca="false">IF('graph (3)'!$E$22=0,0,IF('graph (3)'!$E$2=0,20,IF(AND(B547&gt;'graph (3)'!$E$22-'graph (3)'!$E$32,B547&lt;'graph (3)'!$E$22+'graph (3)'!$E$32),0.25,0)))</f>
        <v>#REF!</v>
      </c>
    </row>
    <row r="548" customFormat="false" ht="12.75" hidden="false" customHeight="false" outlineLevel="0" collapsed="false">
      <c r="B548" s="735" t="e">
        <f aca="false">IF('graph (3)'!$E$2=0,"",B547+'graph (3)'!$E$32)</f>
        <v>#REF!</v>
      </c>
      <c r="C548" s="805" t="e">
        <f aca="false">IF('graph (3)'!$E$2=0,20,IF(SUM(K548+L548=0),NA(),0.25))</f>
        <v>#REF!</v>
      </c>
      <c r="D548" s="321" t="e">
        <f aca="false">IF('graph (3)'!$E$2=0,20,IF(AND(B548&lt;'graph (3)'!$E$10+'graph (3)'!$E$32,B548&gt;'graph (3)'!$E$10-'graph (3)'!$E$32),0.25,NA()))</f>
        <v>#REF!</v>
      </c>
      <c r="K548" s="806" t="e">
        <f aca="false">IF('graph (3)'!$E$20=0,0,IF('graph (3)'!$E$2=0,20,IF(AND(B548&lt;'graph (3)'!$E$20+'graph (3)'!$E$32,B548&gt;'graph (3)'!$E$20-'graph (3)'!$E$32),0.25,0)))</f>
        <v>#REF!</v>
      </c>
      <c r="L548" s="806" t="e">
        <f aca="false">IF('graph (3)'!$E$22=0,0,IF('graph (3)'!$E$2=0,20,IF(AND(B548&gt;'graph (3)'!$E$22-'graph (3)'!$E$32,B548&lt;'graph (3)'!$E$22+'graph (3)'!$E$32),0.25,0)))</f>
        <v>#REF!</v>
      </c>
    </row>
    <row r="549" customFormat="false" ht="12.75" hidden="false" customHeight="false" outlineLevel="0" collapsed="false">
      <c r="B549" s="735" t="e">
        <f aca="false">IF('graph (3)'!$E$2=0,"",B548+'graph (3)'!$E$32)</f>
        <v>#REF!</v>
      </c>
      <c r="C549" s="805" t="e">
        <f aca="false">IF('graph (3)'!$E$2=0,20,IF(SUM(K549+L549=0),NA(),0.25))</f>
        <v>#REF!</v>
      </c>
      <c r="D549" s="321" t="e">
        <f aca="false">IF('graph (3)'!$E$2=0,20,IF(AND(B549&lt;'graph (3)'!$E$10+'graph (3)'!$E$32,B549&gt;'graph (3)'!$E$10-'graph (3)'!$E$32),0.25,NA()))</f>
        <v>#REF!</v>
      </c>
      <c r="K549" s="806" t="e">
        <f aca="false">IF('graph (3)'!$E$20=0,0,IF('graph (3)'!$E$2=0,20,IF(AND(B549&lt;'graph (3)'!$E$20+'graph (3)'!$E$32,B549&gt;'graph (3)'!$E$20-'graph (3)'!$E$32),0.25,0)))</f>
        <v>#REF!</v>
      </c>
      <c r="L549" s="806" t="e">
        <f aca="false">IF('graph (3)'!$E$22=0,0,IF('graph (3)'!$E$2=0,20,IF(AND(B549&gt;'graph (3)'!$E$22-'graph (3)'!$E$32,B549&lt;'graph (3)'!$E$22+'graph (3)'!$E$32),0.25,0)))</f>
        <v>#REF!</v>
      </c>
    </row>
    <row r="550" customFormat="false" ht="12.75" hidden="false" customHeight="false" outlineLevel="0" collapsed="false">
      <c r="B550" s="735" t="e">
        <f aca="false">IF('graph (3)'!$E$2=0,"",B549+'graph (3)'!$E$32)</f>
        <v>#REF!</v>
      </c>
      <c r="C550" s="805" t="e">
        <f aca="false">IF('graph (3)'!$E$2=0,20,IF(SUM(K550+L550=0),NA(),0.25))</f>
        <v>#REF!</v>
      </c>
      <c r="D550" s="321" t="e">
        <f aca="false">IF('graph (3)'!$E$2=0,20,IF(AND(B550&lt;'graph (3)'!$E$10+'graph (3)'!$E$32,B550&gt;'graph (3)'!$E$10-'graph (3)'!$E$32),0.25,NA()))</f>
        <v>#REF!</v>
      </c>
      <c r="K550" s="806" t="e">
        <f aca="false">IF('graph (3)'!$E$20=0,0,IF('graph (3)'!$E$2=0,20,IF(AND(B550&lt;'graph (3)'!$E$20+'graph (3)'!$E$32,B550&gt;'graph (3)'!$E$20-'graph (3)'!$E$32),0.25,0)))</f>
        <v>#REF!</v>
      </c>
      <c r="L550" s="806" t="e">
        <f aca="false">IF('graph (3)'!$E$22=0,0,IF('graph (3)'!$E$2=0,20,IF(AND(B550&gt;'graph (3)'!$E$22-'graph (3)'!$E$32,B550&lt;'graph (3)'!$E$22+'graph (3)'!$E$32),0.25,0)))</f>
        <v>#REF!</v>
      </c>
    </row>
    <row r="551" customFormat="false" ht="12.75" hidden="false" customHeight="false" outlineLevel="0" collapsed="false">
      <c r="B551" s="735" t="e">
        <f aca="false">IF('graph (3)'!$E$2=0,"",B550+'graph (3)'!$E$32)</f>
        <v>#REF!</v>
      </c>
      <c r="C551" s="805" t="e">
        <f aca="false">IF('graph (3)'!$E$2=0,20,IF(SUM(K551+L551=0),NA(),0.25))</f>
        <v>#REF!</v>
      </c>
      <c r="D551" s="321" t="e">
        <f aca="false">IF('graph (3)'!$E$2=0,20,IF(AND(B551&lt;'graph (3)'!$E$10+'graph (3)'!$E$32,B551&gt;'graph (3)'!$E$10-'graph (3)'!$E$32),0.25,NA()))</f>
        <v>#REF!</v>
      </c>
      <c r="K551" s="806" t="e">
        <f aca="false">IF('graph (3)'!$E$20=0,0,IF('graph (3)'!$E$2=0,20,IF(AND(B551&lt;'graph (3)'!$E$20+'graph (3)'!$E$32,B551&gt;'graph (3)'!$E$20-'graph (3)'!$E$32),0.25,0)))</f>
        <v>#REF!</v>
      </c>
      <c r="L551" s="806" t="e">
        <f aca="false">IF('graph (3)'!$E$22=0,0,IF('graph (3)'!$E$2=0,20,IF(AND(B551&gt;'graph (3)'!$E$22-'graph (3)'!$E$32,B551&lt;'graph (3)'!$E$22+'graph (3)'!$E$32),0.25,0)))</f>
        <v>#REF!</v>
      </c>
    </row>
    <row r="552" customFormat="false" ht="12.75" hidden="false" customHeight="false" outlineLevel="0" collapsed="false">
      <c r="B552" s="735" t="e">
        <f aca="false">IF('graph (3)'!$E$2=0,"",B551+'graph (3)'!$E$32)</f>
        <v>#REF!</v>
      </c>
      <c r="C552" s="805" t="e">
        <f aca="false">IF('graph (3)'!$E$2=0,20,IF(SUM(K552+L552=0),NA(),0.25))</f>
        <v>#REF!</v>
      </c>
      <c r="D552" s="321" t="e">
        <f aca="false">IF('graph (3)'!$E$2=0,20,IF(AND(B552&lt;'graph (3)'!$E$10+'graph (3)'!$E$32,B552&gt;'graph (3)'!$E$10-'graph (3)'!$E$32),0.25,NA()))</f>
        <v>#REF!</v>
      </c>
      <c r="K552" s="806" t="e">
        <f aca="false">IF('graph (3)'!$E$20=0,0,IF('graph (3)'!$E$2=0,20,IF(AND(B552&lt;'graph (3)'!$E$20+'graph (3)'!$E$32,B552&gt;'graph (3)'!$E$20-'graph (3)'!$E$32),0.25,0)))</f>
        <v>#REF!</v>
      </c>
      <c r="L552" s="806" t="e">
        <f aca="false">IF('graph (3)'!$E$22=0,0,IF('graph (3)'!$E$2=0,20,IF(AND(B552&gt;'graph (3)'!$E$22-'graph (3)'!$E$32,B552&lt;'graph (3)'!$E$22+'graph (3)'!$E$32),0.25,0)))</f>
        <v>#REF!</v>
      </c>
    </row>
    <row r="553" customFormat="false" ht="12.75" hidden="false" customHeight="false" outlineLevel="0" collapsed="false">
      <c r="B553" s="735" t="e">
        <f aca="false">IF('graph (3)'!$E$2=0,"",B552+'graph (3)'!$E$32)</f>
        <v>#REF!</v>
      </c>
      <c r="C553" s="805" t="e">
        <f aca="false">IF('graph (3)'!$E$2=0,20,IF(SUM(K553+L553=0),NA(),0.25))</f>
        <v>#REF!</v>
      </c>
      <c r="D553" s="321" t="e">
        <f aca="false">IF('graph (3)'!$E$2=0,20,IF(AND(B553&lt;'graph (3)'!$E$10+'graph (3)'!$E$32,B553&gt;'graph (3)'!$E$10-'graph (3)'!$E$32),0.25,NA()))</f>
        <v>#REF!</v>
      </c>
      <c r="K553" s="806" t="e">
        <f aca="false">IF('graph (3)'!$E$20=0,0,IF('graph (3)'!$E$2=0,20,IF(AND(B553&lt;'graph (3)'!$E$20+'graph (3)'!$E$32,B553&gt;'graph (3)'!$E$20-'graph (3)'!$E$32),0.25,0)))</f>
        <v>#REF!</v>
      </c>
      <c r="L553" s="806" t="e">
        <f aca="false">IF('graph (3)'!$E$22=0,0,IF('graph (3)'!$E$2=0,20,IF(AND(B553&gt;'graph (3)'!$E$22-'graph (3)'!$E$32,B553&lt;'graph (3)'!$E$22+'graph (3)'!$E$32),0.25,0)))</f>
        <v>#REF!</v>
      </c>
    </row>
    <row r="554" customFormat="false" ht="12.75" hidden="false" customHeight="false" outlineLevel="0" collapsed="false">
      <c r="B554" s="735" t="e">
        <f aca="false">IF('graph (3)'!$E$2=0,"",B553+'graph (3)'!$E$32)</f>
        <v>#REF!</v>
      </c>
      <c r="C554" s="805" t="e">
        <f aca="false">IF('graph (3)'!$E$2=0,20,IF(SUM(K554+L554=0),NA(),0.25))</f>
        <v>#REF!</v>
      </c>
      <c r="D554" s="321" t="e">
        <f aca="false">IF('graph (3)'!$E$2=0,20,IF(AND(B554&lt;'graph (3)'!$E$10+'graph (3)'!$E$32,B554&gt;'graph (3)'!$E$10-'graph (3)'!$E$32),0.25,NA()))</f>
        <v>#REF!</v>
      </c>
      <c r="K554" s="806" t="e">
        <f aca="false">IF('graph (3)'!$E$20=0,0,IF('graph (3)'!$E$2=0,20,IF(AND(B554&lt;'graph (3)'!$E$20+'graph (3)'!$E$32,B554&gt;'graph (3)'!$E$20-'graph (3)'!$E$32),0.25,0)))</f>
        <v>#REF!</v>
      </c>
      <c r="L554" s="806" t="e">
        <f aca="false">IF('graph (3)'!$E$22=0,0,IF('graph (3)'!$E$2=0,20,IF(AND(B554&gt;'graph (3)'!$E$22-'graph (3)'!$E$32,B554&lt;'graph (3)'!$E$22+'graph (3)'!$E$32),0.25,0)))</f>
        <v>#REF!</v>
      </c>
    </row>
    <row r="555" customFormat="false" ht="12.75" hidden="false" customHeight="false" outlineLevel="0" collapsed="false">
      <c r="B555" s="735" t="e">
        <f aca="false">IF('graph (3)'!$E$2=0,"",B554+'graph (3)'!$E$32)</f>
        <v>#REF!</v>
      </c>
      <c r="C555" s="805" t="e">
        <f aca="false">IF('graph (3)'!$E$2=0,20,IF(SUM(K555+L555=0),NA(),0.25))</f>
        <v>#REF!</v>
      </c>
      <c r="D555" s="321" t="e">
        <f aca="false">IF('graph (3)'!$E$2=0,20,IF(AND(B555&lt;'graph (3)'!$E$10+'graph (3)'!$E$32,B555&gt;'graph (3)'!$E$10-'graph (3)'!$E$32),0.25,NA()))</f>
        <v>#REF!</v>
      </c>
      <c r="K555" s="806" t="e">
        <f aca="false">IF('graph (3)'!$E$20=0,0,IF('graph (3)'!$E$2=0,20,IF(AND(B555&lt;'graph (3)'!$E$20+'graph (3)'!$E$32,B555&gt;'graph (3)'!$E$20-'graph (3)'!$E$32),0.25,0)))</f>
        <v>#REF!</v>
      </c>
      <c r="L555" s="806" t="e">
        <f aca="false">IF('graph (3)'!$E$22=0,0,IF('graph (3)'!$E$2=0,20,IF(AND(B555&gt;'graph (3)'!$E$22-'graph (3)'!$E$32,B555&lt;'graph (3)'!$E$22+'graph (3)'!$E$32),0.25,0)))</f>
        <v>#REF!</v>
      </c>
    </row>
    <row r="556" customFormat="false" ht="12.75" hidden="false" customHeight="false" outlineLevel="0" collapsed="false">
      <c r="B556" s="735" t="e">
        <f aca="false">IF('graph (3)'!$E$2=0,"",B555+'graph (3)'!$E$32)</f>
        <v>#REF!</v>
      </c>
      <c r="C556" s="805" t="e">
        <f aca="false">IF('graph (3)'!$E$2=0,20,IF(SUM(K556+L556=0),NA(),0.25))</f>
        <v>#REF!</v>
      </c>
      <c r="D556" s="321" t="e">
        <f aca="false">IF('graph (3)'!$E$2=0,20,IF(AND(B556&lt;'graph (3)'!$E$10+'graph (3)'!$E$32,B556&gt;'graph (3)'!$E$10-'graph (3)'!$E$32),0.25,NA()))</f>
        <v>#REF!</v>
      </c>
      <c r="K556" s="806" t="e">
        <f aca="false">IF('graph (3)'!$E$20=0,0,IF('graph (3)'!$E$2=0,20,IF(AND(B556&lt;'graph (3)'!$E$20+'graph (3)'!$E$32,B556&gt;'graph (3)'!$E$20-'graph (3)'!$E$32),0.25,0)))</f>
        <v>#REF!</v>
      </c>
      <c r="L556" s="806" t="e">
        <f aca="false">IF('graph (3)'!$E$22=0,0,IF('graph (3)'!$E$2=0,20,IF(AND(B556&gt;'graph (3)'!$E$22-'graph (3)'!$E$32,B556&lt;'graph (3)'!$E$22+'graph (3)'!$E$32),0.25,0)))</f>
        <v>#REF!</v>
      </c>
    </row>
    <row r="557" customFormat="false" ht="12.75" hidden="false" customHeight="false" outlineLevel="0" collapsed="false">
      <c r="B557" s="735" t="e">
        <f aca="false">IF('graph (3)'!$E$2=0,"",B556+'graph (3)'!$E$32)</f>
        <v>#REF!</v>
      </c>
      <c r="C557" s="805" t="e">
        <f aca="false">IF('graph (3)'!$E$2=0,20,IF(SUM(K557+L557=0),NA(),0.25))</f>
        <v>#REF!</v>
      </c>
      <c r="D557" s="321" t="e">
        <f aca="false">IF('graph (3)'!$E$2=0,20,IF(AND(B557&lt;'graph (3)'!$E$10+'graph (3)'!$E$32,B557&gt;'graph (3)'!$E$10-'graph (3)'!$E$32),0.25,NA()))</f>
        <v>#REF!</v>
      </c>
      <c r="K557" s="806" t="e">
        <f aca="false">IF('graph (3)'!$E$20=0,0,IF('graph (3)'!$E$2=0,20,IF(AND(B557&lt;'graph (3)'!$E$20+'graph (3)'!$E$32,B557&gt;'graph (3)'!$E$20-'graph (3)'!$E$32),0.25,0)))</f>
        <v>#REF!</v>
      </c>
      <c r="L557" s="806" t="e">
        <f aca="false">IF('graph (3)'!$E$22=0,0,IF('graph (3)'!$E$2=0,20,IF(AND(B557&gt;'graph (3)'!$E$22-'graph (3)'!$E$32,B557&lt;'graph (3)'!$E$22+'graph (3)'!$E$32),0.25,0)))</f>
        <v>#REF!</v>
      </c>
    </row>
    <row r="558" customFormat="false" ht="12.75" hidden="false" customHeight="false" outlineLevel="0" collapsed="false">
      <c r="B558" s="735" t="e">
        <f aca="false">IF('graph (3)'!$E$2=0,"",B557+'graph (3)'!$E$32)</f>
        <v>#REF!</v>
      </c>
      <c r="C558" s="805" t="e">
        <f aca="false">IF('graph (3)'!$E$2=0,20,IF(SUM(K558+L558=0),NA(),0.25))</f>
        <v>#REF!</v>
      </c>
      <c r="D558" s="321" t="e">
        <f aca="false">IF('graph (3)'!$E$2=0,20,IF(AND(B558&lt;'graph (3)'!$E$10+'graph (3)'!$E$32,B558&gt;'graph (3)'!$E$10-'graph (3)'!$E$32),0.25,NA()))</f>
        <v>#REF!</v>
      </c>
      <c r="K558" s="806" t="e">
        <f aca="false">IF('graph (3)'!$E$20=0,0,IF('graph (3)'!$E$2=0,20,IF(AND(B558&lt;'graph (3)'!$E$20+'graph (3)'!$E$32,B558&gt;'graph (3)'!$E$20-'graph (3)'!$E$32),0.25,0)))</f>
        <v>#REF!</v>
      </c>
      <c r="L558" s="806" t="e">
        <f aca="false">IF('graph (3)'!$E$22=0,0,IF('graph (3)'!$E$2=0,20,IF(AND(B558&gt;'graph (3)'!$E$22-'graph (3)'!$E$32,B558&lt;'graph (3)'!$E$22+'graph (3)'!$E$32),0.25,0)))</f>
        <v>#REF!</v>
      </c>
    </row>
    <row r="559" customFormat="false" ht="12.75" hidden="false" customHeight="false" outlineLevel="0" collapsed="false">
      <c r="B559" s="735" t="e">
        <f aca="false">IF('graph (3)'!$E$2=0,"",B558+'graph (3)'!$E$32)</f>
        <v>#REF!</v>
      </c>
      <c r="C559" s="805" t="e">
        <f aca="false">IF('graph (3)'!$E$2=0,20,IF(SUM(K559+L559=0),NA(),0.25))</f>
        <v>#REF!</v>
      </c>
      <c r="D559" s="321" t="e">
        <f aca="false">IF('graph (3)'!$E$2=0,20,IF(AND(B559&lt;'graph (3)'!$E$10+'graph (3)'!$E$32,B559&gt;'graph (3)'!$E$10-'graph (3)'!$E$32),0.25,NA()))</f>
        <v>#REF!</v>
      </c>
      <c r="K559" s="806" t="e">
        <f aca="false">IF('graph (3)'!$E$20=0,0,IF('graph (3)'!$E$2=0,20,IF(AND(B559&lt;'graph (3)'!$E$20+'graph (3)'!$E$32,B559&gt;'graph (3)'!$E$20-'graph (3)'!$E$32),0.25,0)))</f>
        <v>#REF!</v>
      </c>
      <c r="L559" s="806" t="e">
        <f aca="false">IF('graph (3)'!$E$22=0,0,IF('graph (3)'!$E$2=0,20,IF(AND(B559&gt;'graph (3)'!$E$22-'graph (3)'!$E$32,B559&lt;'graph (3)'!$E$22+'graph (3)'!$E$32),0.25,0)))</f>
        <v>#REF!</v>
      </c>
    </row>
    <row r="560" customFormat="false" ht="12.75" hidden="false" customHeight="false" outlineLevel="0" collapsed="false">
      <c r="B560" s="735" t="e">
        <f aca="false">IF('graph (3)'!$E$2=0,"",B559+'graph (3)'!$E$32)</f>
        <v>#REF!</v>
      </c>
      <c r="C560" s="805" t="e">
        <f aca="false">IF('graph (3)'!$E$2=0,20,IF(SUM(K560+L560=0),NA(),0.25))</f>
        <v>#REF!</v>
      </c>
      <c r="D560" s="321" t="e">
        <f aca="false">IF('graph (3)'!$E$2=0,20,IF(AND(B560&lt;'graph (3)'!$E$10+'graph (3)'!$E$32,B560&gt;'graph (3)'!$E$10-'graph (3)'!$E$32),0.25,NA()))</f>
        <v>#REF!</v>
      </c>
      <c r="K560" s="806" t="e">
        <f aca="false">IF('graph (3)'!$E$20=0,0,IF('graph (3)'!$E$2=0,20,IF(AND(B560&lt;'graph (3)'!$E$20+'graph (3)'!$E$32,B560&gt;'graph (3)'!$E$20-'graph (3)'!$E$32),0.25,0)))</f>
        <v>#REF!</v>
      </c>
      <c r="L560" s="806" t="e">
        <f aca="false">IF('graph (3)'!$E$22=0,0,IF('graph (3)'!$E$2=0,20,IF(AND(B560&gt;'graph (3)'!$E$22-'graph (3)'!$E$32,B560&lt;'graph (3)'!$E$22+'graph (3)'!$E$32),0.25,0)))</f>
        <v>#REF!</v>
      </c>
    </row>
    <row r="561" customFormat="false" ht="12.75" hidden="false" customHeight="false" outlineLevel="0" collapsed="false">
      <c r="B561" s="735" t="e">
        <f aca="false">IF('graph (3)'!$E$2=0,"",B560+'graph (3)'!$E$32)</f>
        <v>#REF!</v>
      </c>
      <c r="C561" s="805" t="e">
        <f aca="false">IF('graph (3)'!$E$2=0,20,IF(SUM(K561+L561=0),NA(),0.25))</f>
        <v>#REF!</v>
      </c>
      <c r="D561" s="321" t="e">
        <f aca="false">IF('graph (3)'!$E$2=0,20,IF(AND(B561&lt;'graph (3)'!$E$10+'graph (3)'!$E$32,B561&gt;'graph (3)'!$E$10-'graph (3)'!$E$32),0.25,NA()))</f>
        <v>#REF!</v>
      </c>
      <c r="K561" s="806" t="e">
        <f aca="false">IF('graph (3)'!$E$20=0,0,IF('graph (3)'!$E$2=0,20,IF(AND(B561&lt;'graph (3)'!$E$20+'graph (3)'!$E$32,B561&gt;'graph (3)'!$E$20-'graph (3)'!$E$32),0.25,0)))</f>
        <v>#REF!</v>
      </c>
      <c r="L561" s="806" t="e">
        <f aca="false">IF('graph (3)'!$E$22=0,0,IF('graph (3)'!$E$2=0,20,IF(AND(B561&gt;'graph (3)'!$E$22-'graph (3)'!$E$32,B561&lt;'graph (3)'!$E$22+'graph (3)'!$E$32),0.25,0)))</f>
        <v>#REF!</v>
      </c>
    </row>
    <row r="562" customFormat="false" ht="12.75" hidden="false" customHeight="false" outlineLevel="0" collapsed="false">
      <c r="B562" s="735" t="e">
        <f aca="false">IF('graph (3)'!$E$2=0,"",B561+'graph (3)'!$E$32)</f>
        <v>#REF!</v>
      </c>
      <c r="C562" s="805" t="e">
        <f aca="false">IF('graph (3)'!$E$2=0,20,IF(SUM(K562+L562=0),NA(),0.25))</f>
        <v>#REF!</v>
      </c>
      <c r="D562" s="321" t="e">
        <f aca="false">IF('graph (3)'!$E$2=0,20,IF(AND(B562&lt;'graph (3)'!$E$10+'graph (3)'!$E$32,B562&gt;'graph (3)'!$E$10-'graph (3)'!$E$32),0.25,NA()))</f>
        <v>#REF!</v>
      </c>
      <c r="K562" s="806" t="e">
        <f aca="false">IF('graph (3)'!$E$20=0,0,IF('graph (3)'!$E$2=0,20,IF(AND(B562&lt;'graph (3)'!$E$20+'graph (3)'!$E$32,B562&gt;'graph (3)'!$E$20-'graph (3)'!$E$32),0.25,0)))</f>
        <v>#REF!</v>
      </c>
      <c r="L562" s="806" t="e">
        <f aca="false">IF('graph (3)'!$E$22=0,0,IF('graph (3)'!$E$2=0,20,IF(AND(B562&gt;'graph (3)'!$E$22-'graph (3)'!$E$32,B562&lt;'graph (3)'!$E$22+'graph (3)'!$E$32),0.25,0)))</f>
        <v>#REF!</v>
      </c>
    </row>
    <row r="563" customFormat="false" ht="12.75" hidden="false" customHeight="false" outlineLevel="0" collapsed="false">
      <c r="B563" s="735" t="e">
        <f aca="false">IF('graph (3)'!$E$2=0,"",B562+'graph (3)'!$E$32)</f>
        <v>#REF!</v>
      </c>
      <c r="C563" s="805" t="e">
        <f aca="false">IF('graph (3)'!$E$2=0,20,IF(SUM(K563+L563=0),NA(),0.25))</f>
        <v>#REF!</v>
      </c>
      <c r="D563" s="321" t="e">
        <f aca="false">IF('graph (3)'!$E$2=0,20,IF(AND(B563&lt;'graph (3)'!$E$10+'graph (3)'!$E$32,B563&gt;'graph (3)'!$E$10-'graph (3)'!$E$32),0.25,NA()))</f>
        <v>#REF!</v>
      </c>
      <c r="K563" s="806" t="e">
        <f aca="false">IF('graph (3)'!$E$20=0,0,IF('graph (3)'!$E$2=0,20,IF(AND(B563&lt;'graph (3)'!$E$20+'graph (3)'!$E$32,B563&gt;'graph (3)'!$E$20-'graph (3)'!$E$32),0.25,0)))</f>
        <v>#REF!</v>
      </c>
      <c r="L563" s="806" t="e">
        <f aca="false">IF('graph (3)'!$E$22=0,0,IF('graph (3)'!$E$2=0,20,IF(AND(B563&gt;'graph (3)'!$E$22-'graph (3)'!$E$32,B563&lt;'graph (3)'!$E$22+'graph (3)'!$E$32),0.25,0)))</f>
        <v>#REF!</v>
      </c>
    </row>
    <row r="564" customFormat="false" ht="12.75" hidden="false" customHeight="false" outlineLevel="0" collapsed="false">
      <c r="B564" s="735" t="e">
        <f aca="false">IF('graph (3)'!$E$2=0,"",B563+'graph (3)'!$E$32)</f>
        <v>#REF!</v>
      </c>
      <c r="C564" s="805" t="e">
        <f aca="false">IF('graph (3)'!$E$2=0,20,IF(SUM(K564+L564=0),NA(),0.25))</f>
        <v>#REF!</v>
      </c>
      <c r="D564" s="321" t="e">
        <f aca="false">IF('graph (3)'!$E$2=0,20,IF(AND(B564&lt;'graph (3)'!$E$10+'graph (3)'!$E$32,B564&gt;'graph (3)'!$E$10-'graph (3)'!$E$32),0.25,NA()))</f>
        <v>#REF!</v>
      </c>
      <c r="K564" s="806" t="e">
        <f aca="false">IF('graph (3)'!$E$20=0,0,IF('graph (3)'!$E$2=0,20,IF(AND(B564&lt;'graph (3)'!$E$20+'graph (3)'!$E$32,B564&gt;'graph (3)'!$E$20-'graph (3)'!$E$32),0.25,0)))</f>
        <v>#REF!</v>
      </c>
      <c r="L564" s="806" t="e">
        <f aca="false">IF('graph (3)'!$E$22=0,0,IF('graph (3)'!$E$2=0,20,IF(AND(B564&gt;'graph (3)'!$E$22-'graph (3)'!$E$32,B564&lt;'graph (3)'!$E$22+'graph (3)'!$E$32),0.25,0)))</f>
        <v>#REF!</v>
      </c>
    </row>
    <row r="565" customFormat="false" ht="12.75" hidden="false" customHeight="false" outlineLevel="0" collapsed="false">
      <c r="B565" s="735" t="e">
        <f aca="false">IF('graph (3)'!$E$2=0,"",B564+'graph (3)'!$E$32)</f>
        <v>#REF!</v>
      </c>
      <c r="C565" s="805" t="e">
        <f aca="false">IF('graph (3)'!$E$2=0,20,IF(SUM(K565+L565=0),NA(),0.25))</f>
        <v>#REF!</v>
      </c>
      <c r="D565" s="321" t="e">
        <f aca="false">IF('graph (3)'!$E$2=0,20,IF(AND(B565&lt;'graph (3)'!$E$10+'graph (3)'!$E$32,B565&gt;'graph (3)'!$E$10-'graph (3)'!$E$32),0.25,NA()))</f>
        <v>#REF!</v>
      </c>
      <c r="K565" s="806" t="e">
        <f aca="false">IF('graph (3)'!$E$20=0,0,IF('graph (3)'!$E$2=0,20,IF(AND(B565&lt;'graph (3)'!$E$20+'graph (3)'!$E$32,B565&gt;'graph (3)'!$E$20-'graph (3)'!$E$32),0.25,0)))</f>
        <v>#REF!</v>
      </c>
      <c r="L565" s="806" t="e">
        <f aca="false">IF('graph (3)'!$E$22=0,0,IF('graph (3)'!$E$2=0,20,IF(AND(B565&gt;'graph (3)'!$E$22-'graph (3)'!$E$32,B565&lt;'graph (3)'!$E$22+'graph (3)'!$E$32),0.25,0)))</f>
        <v>#REF!</v>
      </c>
    </row>
    <row r="566" customFormat="false" ht="12.75" hidden="false" customHeight="false" outlineLevel="0" collapsed="false">
      <c r="B566" s="735" t="e">
        <f aca="false">IF('graph (3)'!$E$2=0,"",B565+'graph (3)'!$E$32)</f>
        <v>#REF!</v>
      </c>
      <c r="C566" s="805" t="e">
        <f aca="false">IF('graph (3)'!$E$2=0,20,IF(SUM(K566+L566=0),NA(),0.25))</f>
        <v>#REF!</v>
      </c>
      <c r="D566" s="321" t="e">
        <f aca="false">IF('graph (3)'!$E$2=0,20,IF(AND(B566&lt;'graph (3)'!$E$10+'graph (3)'!$E$32,B566&gt;'graph (3)'!$E$10-'graph (3)'!$E$32),0.25,NA()))</f>
        <v>#REF!</v>
      </c>
      <c r="K566" s="806" t="e">
        <f aca="false">IF('graph (3)'!$E$20=0,0,IF('graph (3)'!$E$2=0,20,IF(AND(B566&lt;'graph (3)'!$E$20+'graph (3)'!$E$32,B566&gt;'graph (3)'!$E$20-'graph (3)'!$E$32),0.25,0)))</f>
        <v>#REF!</v>
      </c>
      <c r="L566" s="806" t="e">
        <f aca="false">IF('graph (3)'!$E$22=0,0,IF('graph (3)'!$E$2=0,20,IF(AND(B566&gt;'graph (3)'!$E$22-'graph (3)'!$E$32,B566&lt;'graph (3)'!$E$22+'graph (3)'!$E$32),0.25,0)))</f>
        <v>#REF!</v>
      </c>
    </row>
    <row r="567" customFormat="false" ht="12.75" hidden="false" customHeight="false" outlineLevel="0" collapsed="false">
      <c r="B567" s="735" t="e">
        <f aca="false">IF('graph (3)'!$E$2=0,"",B566+'graph (3)'!$E$32)</f>
        <v>#REF!</v>
      </c>
      <c r="C567" s="805" t="e">
        <f aca="false">IF('graph (3)'!$E$2=0,20,IF(SUM(K567+L567=0),NA(),0.25))</f>
        <v>#REF!</v>
      </c>
      <c r="D567" s="321" t="e">
        <f aca="false">IF('graph (3)'!$E$2=0,20,IF(AND(B567&lt;'graph (3)'!$E$10+'graph (3)'!$E$32,B567&gt;'graph (3)'!$E$10-'graph (3)'!$E$32),0.25,NA()))</f>
        <v>#REF!</v>
      </c>
      <c r="K567" s="806" t="e">
        <f aca="false">IF('graph (3)'!$E$20=0,0,IF('graph (3)'!$E$2=0,20,IF(AND(B567&lt;'graph (3)'!$E$20+'graph (3)'!$E$32,B567&gt;'graph (3)'!$E$20-'graph (3)'!$E$32),0.25,0)))</f>
        <v>#REF!</v>
      </c>
      <c r="L567" s="806" t="e">
        <f aca="false">IF('graph (3)'!$E$22=0,0,IF('graph (3)'!$E$2=0,20,IF(AND(B567&gt;'graph (3)'!$E$22-'graph (3)'!$E$32,B567&lt;'graph (3)'!$E$22+'graph (3)'!$E$32),0.25,0)))</f>
        <v>#REF!</v>
      </c>
    </row>
    <row r="568" customFormat="false" ht="12.75" hidden="false" customHeight="false" outlineLevel="0" collapsed="false">
      <c r="B568" s="735" t="e">
        <f aca="false">IF('graph (3)'!$E$2=0,"",B567+'graph (3)'!$E$32)</f>
        <v>#REF!</v>
      </c>
      <c r="C568" s="805" t="e">
        <f aca="false">IF('graph (3)'!$E$2=0,20,IF(SUM(K568+L568=0),NA(),0.25))</f>
        <v>#REF!</v>
      </c>
      <c r="D568" s="321" t="e">
        <f aca="false">IF('graph (3)'!$E$2=0,20,IF(AND(B568&lt;'graph (3)'!$E$10+'graph (3)'!$E$32,B568&gt;'graph (3)'!$E$10-'graph (3)'!$E$32),0.25,NA()))</f>
        <v>#REF!</v>
      </c>
      <c r="K568" s="806" t="e">
        <f aca="false">IF('graph (3)'!$E$20=0,0,IF('graph (3)'!$E$2=0,20,IF(AND(B568&lt;'graph (3)'!$E$20+'graph (3)'!$E$32,B568&gt;'graph (3)'!$E$20-'graph (3)'!$E$32),0.25,0)))</f>
        <v>#REF!</v>
      </c>
      <c r="L568" s="806" t="e">
        <f aca="false">IF('graph (3)'!$E$22=0,0,IF('graph (3)'!$E$2=0,20,IF(AND(B568&gt;'graph (3)'!$E$22-'graph (3)'!$E$32,B568&lt;'graph (3)'!$E$22+'graph (3)'!$E$32),0.25,0)))</f>
        <v>#REF!</v>
      </c>
    </row>
    <row r="569" customFormat="false" ht="12.75" hidden="false" customHeight="false" outlineLevel="0" collapsed="false">
      <c r="B569" s="735" t="e">
        <f aca="false">IF('graph (3)'!$E$2=0,"",B568+'graph (3)'!$E$32)</f>
        <v>#REF!</v>
      </c>
      <c r="C569" s="805" t="e">
        <f aca="false">IF('graph (3)'!$E$2=0,20,IF(SUM(K569+L569=0),NA(),0.25))</f>
        <v>#REF!</v>
      </c>
      <c r="D569" s="321" t="e">
        <f aca="false">IF('graph (3)'!$E$2=0,20,IF(AND(B569&lt;'graph (3)'!$E$10+'graph (3)'!$E$32,B569&gt;'graph (3)'!$E$10-'graph (3)'!$E$32),0.25,NA()))</f>
        <v>#REF!</v>
      </c>
      <c r="K569" s="806" t="e">
        <f aca="false">IF('graph (3)'!$E$20=0,0,IF('graph (3)'!$E$2=0,20,IF(AND(B569&lt;'graph (3)'!$E$20+'graph (3)'!$E$32,B569&gt;'graph (3)'!$E$20-'graph (3)'!$E$32),0.25,0)))</f>
        <v>#REF!</v>
      </c>
      <c r="L569" s="806" t="e">
        <f aca="false">IF('graph (3)'!$E$22=0,0,IF('graph (3)'!$E$2=0,20,IF(AND(B569&gt;'graph (3)'!$E$22-'graph (3)'!$E$32,B569&lt;'graph (3)'!$E$22+'graph (3)'!$E$32),0.25,0)))</f>
        <v>#REF!</v>
      </c>
    </row>
    <row r="570" customFormat="false" ht="12.75" hidden="false" customHeight="false" outlineLevel="0" collapsed="false">
      <c r="B570" s="735" t="e">
        <f aca="false">IF('graph (3)'!$E$2=0,"",B569+'graph (3)'!$E$32)</f>
        <v>#REF!</v>
      </c>
      <c r="C570" s="805" t="e">
        <f aca="false">IF('graph (3)'!$E$2=0,20,IF(SUM(K570+L570=0),NA(),0.25))</f>
        <v>#REF!</v>
      </c>
      <c r="D570" s="321" t="e">
        <f aca="false">IF('graph (3)'!$E$2=0,20,IF(AND(B570&lt;'graph (3)'!$E$10+'graph (3)'!$E$32,B570&gt;'graph (3)'!$E$10-'graph (3)'!$E$32),0.25,NA()))</f>
        <v>#REF!</v>
      </c>
      <c r="K570" s="806" t="e">
        <f aca="false">IF('graph (3)'!$E$20=0,0,IF('graph (3)'!$E$2=0,20,IF(AND(B570&lt;'graph (3)'!$E$20+'graph (3)'!$E$32,B570&gt;'graph (3)'!$E$20-'graph (3)'!$E$32),0.25,0)))</f>
        <v>#REF!</v>
      </c>
      <c r="L570" s="806" t="e">
        <f aca="false">IF('graph (3)'!$E$22=0,0,IF('graph (3)'!$E$2=0,20,IF(AND(B570&gt;'graph (3)'!$E$22-'graph (3)'!$E$32,B570&lt;'graph (3)'!$E$22+'graph (3)'!$E$32),0.25,0)))</f>
        <v>#REF!</v>
      </c>
    </row>
    <row r="571" customFormat="false" ht="12.75" hidden="false" customHeight="false" outlineLevel="0" collapsed="false">
      <c r="B571" s="735" t="e">
        <f aca="false">IF('graph (3)'!$E$2=0,"",B570+'graph (3)'!$E$32)</f>
        <v>#REF!</v>
      </c>
      <c r="C571" s="805" t="e">
        <f aca="false">IF('graph (3)'!$E$2=0,20,IF(SUM(K571+L571=0),NA(),0.25))</f>
        <v>#REF!</v>
      </c>
      <c r="D571" s="321" t="e">
        <f aca="false">IF('graph (3)'!$E$2=0,20,IF(AND(B571&lt;'graph (3)'!$E$10+'graph (3)'!$E$32,B571&gt;'graph (3)'!$E$10-'graph (3)'!$E$32),0.25,NA()))</f>
        <v>#REF!</v>
      </c>
      <c r="K571" s="806" t="e">
        <f aca="false">IF('graph (3)'!$E$20=0,0,IF('graph (3)'!$E$2=0,20,IF(AND(B571&lt;'graph (3)'!$E$20+'graph (3)'!$E$32,B571&gt;'graph (3)'!$E$20-'graph (3)'!$E$32),0.25,0)))</f>
        <v>#REF!</v>
      </c>
      <c r="L571" s="806" t="e">
        <f aca="false">IF('graph (3)'!$E$22=0,0,IF('graph (3)'!$E$2=0,20,IF(AND(B571&gt;'graph (3)'!$E$22-'graph (3)'!$E$32,B571&lt;'graph (3)'!$E$22+'graph (3)'!$E$32),0.25,0)))</f>
        <v>#REF!</v>
      </c>
    </row>
    <row r="572" customFormat="false" ht="12.75" hidden="false" customHeight="false" outlineLevel="0" collapsed="false">
      <c r="B572" s="735" t="e">
        <f aca="false">IF('graph (3)'!$E$2=0,"",B571+'graph (3)'!$E$32)</f>
        <v>#REF!</v>
      </c>
      <c r="C572" s="805" t="e">
        <f aca="false">IF('graph (3)'!$E$2=0,20,IF(SUM(K572+L572=0),NA(),0.25))</f>
        <v>#REF!</v>
      </c>
      <c r="D572" s="321" t="e">
        <f aca="false">IF('graph (3)'!$E$2=0,20,IF(AND(B572&lt;'graph (3)'!$E$10+'graph (3)'!$E$32,B572&gt;'graph (3)'!$E$10-'graph (3)'!$E$32),0.25,NA()))</f>
        <v>#REF!</v>
      </c>
      <c r="K572" s="806" t="e">
        <f aca="false">IF('graph (3)'!$E$20=0,0,IF('graph (3)'!$E$2=0,20,IF(AND(B572&lt;'graph (3)'!$E$20+'graph (3)'!$E$32,B572&gt;'graph (3)'!$E$20-'graph (3)'!$E$32),0.25,0)))</f>
        <v>#REF!</v>
      </c>
      <c r="L572" s="806" t="e">
        <f aca="false">IF('graph (3)'!$E$22=0,0,IF('graph (3)'!$E$2=0,20,IF(AND(B572&gt;'graph (3)'!$E$22-'graph (3)'!$E$32,B572&lt;'graph (3)'!$E$22+'graph (3)'!$E$32),0.25,0)))</f>
        <v>#REF!</v>
      </c>
    </row>
    <row r="573" customFormat="false" ht="12.75" hidden="false" customHeight="false" outlineLevel="0" collapsed="false">
      <c r="B573" s="735" t="e">
        <f aca="false">IF('graph (3)'!$E$2=0,"",B572+'graph (3)'!$E$32)</f>
        <v>#REF!</v>
      </c>
      <c r="C573" s="805" t="e">
        <f aca="false">IF('graph (3)'!$E$2=0,20,IF(SUM(K573+L573=0),NA(),0.25))</f>
        <v>#REF!</v>
      </c>
      <c r="D573" s="321" t="e">
        <f aca="false">IF('graph (3)'!$E$2=0,20,IF(AND(B573&lt;'graph (3)'!$E$10+'graph (3)'!$E$32,B573&gt;'graph (3)'!$E$10-'graph (3)'!$E$32),0.25,NA()))</f>
        <v>#REF!</v>
      </c>
      <c r="K573" s="806" t="e">
        <f aca="false">IF('graph (3)'!$E$20=0,0,IF('graph (3)'!$E$2=0,20,IF(AND(B573&lt;'graph (3)'!$E$20+'graph (3)'!$E$32,B573&gt;'graph (3)'!$E$20-'graph (3)'!$E$32),0.25,0)))</f>
        <v>#REF!</v>
      </c>
      <c r="L573" s="806" t="e">
        <f aca="false">IF('graph (3)'!$E$22=0,0,IF('graph (3)'!$E$2=0,20,IF(AND(B573&gt;'graph (3)'!$E$22-'graph (3)'!$E$32,B573&lt;'graph (3)'!$E$22+'graph (3)'!$E$32),0.25,0)))</f>
        <v>#REF!</v>
      </c>
    </row>
    <row r="574" customFormat="false" ht="12.75" hidden="false" customHeight="false" outlineLevel="0" collapsed="false">
      <c r="B574" s="735" t="e">
        <f aca="false">IF('graph (3)'!$E$2=0,"",B573+'graph (3)'!$E$32)</f>
        <v>#REF!</v>
      </c>
      <c r="C574" s="805" t="e">
        <f aca="false">IF('graph (3)'!$E$2=0,20,IF(SUM(K574+L574=0),NA(),0.25))</f>
        <v>#REF!</v>
      </c>
      <c r="D574" s="321" t="e">
        <f aca="false">IF('graph (3)'!$E$2=0,20,IF(AND(B574&lt;'graph (3)'!$E$10+'graph (3)'!$E$32,B574&gt;'graph (3)'!$E$10-'graph (3)'!$E$32),0.25,NA()))</f>
        <v>#REF!</v>
      </c>
      <c r="K574" s="806" t="e">
        <f aca="false">IF('graph (3)'!$E$20=0,0,IF('graph (3)'!$E$2=0,20,IF(AND(B574&lt;'graph (3)'!$E$20+'graph (3)'!$E$32,B574&gt;'graph (3)'!$E$20-'graph (3)'!$E$32),0.25,0)))</f>
        <v>#REF!</v>
      </c>
      <c r="L574" s="806" t="e">
        <f aca="false">IF('graph (3)'!$E$22=0,0,IF('graph (3)'!$E$2=0,20,IF(AND(B574&gt;'graph (3)'!$E$22-'graph (3)'!$E$32,B574&lt;'graph (3)'!$E$22+'graph (3)'!$E$32),0.25,0)))</f>
        <v>#REF!</v>
      </c>
    </row>
    <row r="575" customFormat="false" ht="12.75" hidden="false" customHeight="false" outlineLevel="0" collapsed="false">
      <c r="B575" s="735" t="e">
        <f aca="false">IF('graph (3)'!$E$2=0,"",B574+'graph (3)'!$E$32)</f>
        <v>#REF!</v>
      </c>
      <c r="C575" s="805" t="e">
        <f aca="false">IF('graph (3)'!$E$2=0,20,IF(SUM(K575+L575=0),NA(),0.25))</f>
        <v>#REF!</v>
      </c>
      <c r="D575" s="321" t="e">
        <f aca="false">IF('graph (3)'!$E$2=0,20,IF(AND(B575&lt;'graph (3)'!$E$10+'graph (3)'!$E$32,B575&gt;'graph (3)'!$E$10-'graph (3)'!$E$32),0.25,NA()))</f>
        <v>#REF!</v>
      </c>
      <c r="K575" s="806" t="e">
        <f aca="false">IF('graph (3)'!$E$20=0,0,IF('graph (3)'!$E$2=0,20,IF(AND(B575&lt;'graph (3)'!$E$20+'graph (3)'!$E$32,B575&gt;'graph (3)'!$E$20-'graph (3)'!$E$32),0.25,0)))</f>
        <v>#REF!</v>
      </c>
      <c r="L575" s="806" t="e">
        <f aca="false">IF('graph (3)'!$E$22=0,0,IF('graph (3)'!$E$2=0,20,IF(AND(B575&gt;'graph (3)'!$E$22-'graph (3)'!$E$32,B575&lt;'graph (3)'!$E$22+'graph (3)'!$E$32),0.25,0)))</f>
        <v>#REF!</v>
      </c>
    </row>
    <row r="576" customFormat="false" ht="12.75" hidden="false" customHeight="false" outlineLevel="0" collapsed="false">
      <c r="B576" s="735" t="e">
        <f aca="false">IF('graph (3)'!$E$2=0,"",B575+'graph (3)'!$E$32)</f>
        <v>#REF!</v>
      </c>
      <c r="C576" s="805" t="e">
        <f aca="false">IF('graph (3)'!$E$2=0,20,IF(SUM(K576+L576=0),NA(),0.25))</f>
        <v>#REF!</v>
      </c>
      <c r="D576" s="321" t="e">
        <f aca="false">IF('graph (3)'!$E$2=0,20,IF(AND(B576&lt;'graph (3)'!$E$10+'graph (3)'!$E$32,B576&gt;'graph (3)'!$E$10-'graph (3)'!$E$32),0.25,NA()))</f>
        <v>#REF!</v>
      </c>
      <c r="K576" s="806" t="e">
        <f aca="false">IF('graph (3)'!$E$20=0,0,IF('graph (3)'!$E$2=0,20,IF(AND(B576&lt;'graph (3)'!$E$20+'graph (3)'!$E$32,B576&gt;'graph (3)'!$E$20-'graph (3)'!$E$32),0.25,0)))</f>
        <v>#REF!</v>
      </c>
      <c r="L576" s="806" t="e">
        <f aca="false">IF('graph (3)'!$E$22=0,0,IF('graph (3)'!$E$2=0,20,IF(AND(B576&gt;'graph (3)'!$E$22-'graph (3)'!$E$32,B576&lt;'graph (3)'!$E$22+'graph (3)'!$E$32),0.25,0)))</f>
        <v>#REF!</v>
      </c>
    </row>
    <row r="577" customFormat="false" ht="12.75" hidden="false" customHeight="false" outlineLevel="0" collapsed="false">
      <c r="B577" s="735" t="e">
        <f aca="false">IF('graph (3)'!$E$2=0,"",B576+'graph (3)'!$E$32)</f>
        <v>#REF!</v>
      </c>
      <c r="C577" s="805" t="e">
        <f aca="false">IF('graph (3)'!$E$2=0,20,IF(SUM(K577+L577=0),NA(),0.25))</f>
        <v>#REF!</v>
      </c>
      <c r="D577" s="321" t="e">
        <f aca="false">IF('graph (3)'!$E$2=0,20,IF(AND(B577&lt;'graph (3)'!$E$10+'graph (3)'!$E$32,B577&gt;'graph (3)'!$E$10-'graph (3)'!$E$32),0.25,NA()))</f>
        <v>#REF!</v>
      </c>
      <c r="K577" s="806" t="e">
        <f aca="false">IF('graph (3)'!$E$20=0,0,IF('graph (3)'!$E$2=0,20,IF(AND(B577&lt;'graph (3)'!$E$20+'graph (3)'!$E$32,B577&gt;'graph (3)'!$E$20-'graph (3)'!$E$32),0.25,0)))</f>
        <v>#REF!</v>
      </c>
      <c r="L577" s="806" t="e">
        <f aca="false">IF('graph (3)'!$E$22=0,0,IF('graph (3)'!$E$2=0,20,IF(AND(B577&gt;'graph (3)'!$E$22-'graph (3)'!$E$32,B577&lt;'graph (3)'!$E$22+'graph (3)'!$E$32),0.25,0)))</f>
        <v>#REF!</v>
      </c>
    </row>
    <row r="578" customFormat="false" ht="12.75" hidden="false" customHeight="false" outlineLevel="0" collapsed="false">
      <c r="B578" s="735" t="e">
        <f aca="false">IF('graph (3)'!$E$2=0,"",B577+'graph (3)'!$E$32)</f>
        <v>#REF!</v>
      </c>
      <c r="C578" s="805" t="e">
        <f aca="false">IF('graph (3)'!$E$2=0,20,IF(SUM(K578+L578=0),NA(),0.25))</f>
        <v>#REF!</v>
      </c>
      <c r="D578" s="321" t="e">
        <f aca="false">IF('graph (3)'!$E$2=0,20,IF(AND(B578&lt;'graph (3)'!$E$10+'graph (3)'!$E$32,B578&gt;'graph (3)'!$E$10-'graph (3)'!$E$32),0.25,NA()))</f>
        <v>#REF!</v>
      </c>
      <c r="K578" s="806" t="e">
        <f aca="false">IF('graph (3)'!$E$20=0,0,IF('graph (3)'!$E$2=0,20,IF(AND(B578&lt;'graph (3)'!$E$20+'graph (3)'!$E$32,B578&gt;'graph (3)'!$E$20-'graph (3)'!$E$32),0.25,0)))</f>
        <v>#REF!</v>
      </c>
      <c r="L578" s="806" t="e">
        <f aca="false">IF('graph (3)'!$E$22=0,0,IF('graph (3)'!$E$2=0,20,IF(AND(B578&gt;'graph (3)'!$E$22-'graph (3)'!$E$32,B578&lt;'graph (3)'!$E$22+'graph (3)'!$E$32),0.25,0)))</f>
        <v>#REF!</v>
      </c>
    </row>
    <row r="579" customFormat="false" ht="12.75" hidden="false" customHeight="false" outlineLevel="0" collapsed="false">
      <c r="B579" s="735" t="e">
        <f aca="false">IF('graph (3)'!$E$2=0,"",B578+'graph (3)'!$E$32)</f>
        <v>#REF!</v>
      </c>
      <c r="C579" s="805" t="e">
        <f aca="false">IF('graph (3)'!$E$2=0,20,IF(SUM(K579+L579=0),NA(),0.25))</f>
        <v>#REF!</v>
      </c>
      <c r="D579" s="321" t="e">
        <f aca="false">IF('graph (3)'!$E$2=0,20,IF(AND(B579&lt;'graph (3)'!$E$10+'graph (3)'!$E$32,B579&gt;'graph (3)'!$E$10-'graph (3)'!$E$32),0.25,NA()))</f>
        <v>#REF!</v>
      </c>
      <c r="K579" s="806" t="e">
        <f aca="false">IF('graph (3)'!$E$20=0,0,IF('graph (3)'!$E$2=0,20,IF(AND(B579&lt;'graph (3)'!$E$20+'graph (3)'!$E$32,B579&gt;'graph (3)'!$E$20-'graph (3)'!$E$32),0.25,0)))</f>
        <v>#REF!</v>
      </c>
      <c r="L579" s="806" t="e">
        <f aca="false">IF('graph (3)'!$E$22=0,0,IF('graph (3)'!$E$2=0,20,IF(AND(B579&gt;'graph (3)'!$E$22-'graph (3)'!$E$32,B579&lt;'graph (3)'!$E$22+'graph (3)'!$E$32),0.25,0)))</f>
        <v>#REF!</v>
      </c>
    </row>
    <row r="580" customFormat="false" ht="12.75" hidden="false" customHeight="false" outlineLevel="0" collapsed="false">
      <c r="B580" s="735" t="e">
        <f aca="false">IF('graph (3)'!$E$2=0,"",B579+'graph (3)'!$E$32)</f>
        <v>#REF!</v>
      </c>
      <c r="C580" s="805" t="e">
        <f aca="false">IF('graph (3)'!$E$2=0,20,IF(SUM(K580+L580=0),NA(),0.25))</f>
        <v>#REF!</v>
      </c>
      <c r="D580" s="321" t="e">
        <f aca="false">IF('graph (3)'!$E$2=0,20,IF(AND(B580&lt;'graph (3)'!$E$10+'graph (3)'!$E$32,B580&gt;'graph (3)'!$E$10-'graph (3)'!$E$32),0.25,NA()))</f>
        <v>#REF!</v>
      </c>
      <c r="K580" s="806" t="e">
        <f aca="false">IF('graph (3)'!$E$20=0,0,IF('graph (3)'!$E$2=0,20,IF(AND(B580&lt;'graph (3)'!$E$20+'graph (3)'!$E$32,B580&gt;'graph (3)'!$E$20-'graph (3)'!$E$32),0.25,0)))</f>
        <v>#REF!</v>
      </c>
      <c r="L580" s="806" t="e">
        <f aca="false">IF('graph (3)'!$E$22=0,0,IF('graph (3)'!$E$2=0,20,IF(AND(B580&gt;'graph (3)'!$E$22-'graph (3)'!$E$32,B580&lt;'graph (3)'!$E$22+'graph (3)'!$E$32),0.25,0)))</f>
        <v>#REF!</v>
      </c>
    </row>
    <row r="581" customFormat="false" ht="12.75" hidden="false" customHeight="false" outlineLevel="0" collapsed="false">
      <c r="B581" s="735" t="e">
        <f aca="false">IF('graph (3)'!$E$2=0,"",B580+'graph (3)'!$E$32)</f>
        <v>#REF!</v>
      </c>
      <c r="C581" s="805" t="e">
        <f aca="false">IF('graph (3)'!$E$2=0,20,IF(SUM(K581+L581=0),NA(),0.25))</f>
        <v>#REF!</v>
      </c>
      <c r="D581" s="321" t="e">
        <f aca="false">IF('graph (3)'!$E$2=0,20,IF(AND(B581&lt;'graph (3)'!$E$10+'graph (3)'!$E$32,B581&gt;'graph (3)'!$E$10-'graph (3)'!$E$32),0.25,NA()))</f>
        <v>#REF!</v>
      </c>
      <c r="K581" s="806" t="e">
        <f aca="false">IF('graph (3)'!$E$20=0,0,IF('graph (3)'!$E$2=0,20,IF(AND(B581&lt;'graph (3)'!$E$20+'graph (3)'!$E$32,B581&gt;'graph (3)'!$E$20-'graph (3)'!$E$32),0.25,0)))</f>
        <v>#REF!</v>
      </c>
      <c r="L581" s="806" t="e">
        <f aca="false">IF('graph (3)'!$E$22=0,0,IF('graph (3)'!$E$2=0,20,IF(AND(B581&gt;'graph (3)'!$E$22-'graph (3)'!$E$32,B581&lt;'graph (3)'!$E$22+'graph (3)'!$E$32),0.25,0)))</f>
        <v>#REF!</v>
      </c>
    </row>
    <row r="582" customFormat="false" ht="12.75" hidden="false" customHeight="false" outlineLevel="0" collapsed="false">
      <c r="B582" s="735" t="e">
        <f aca="false">IF('graph (3)'!$E$2=0,"",B581+'graph (3)'!$E$32)</f>
        <v>#REF!</v>
      </c>
      <c r="C582" s="805" t="e">
        <f aca="false">IF('graph (3)'!$E$2=0,20,IF(SUM(K582+L582=0),NA(),0.25))</f>
        <v>#REF!</v>
      </c>
      <c r="D582" s="321" t="e">
        <f aca="false">IF('graph (3)'!$E$2=0,20,IF(AND(B582&lt;'graph (3)'!$E$10+'graph (3)'!$E$32,B582&gt;'graph (3)'!$E$10-'graph (3)'!$E$32),0.25,NA()))</f>
        <v>#REF!</v>
      </c>
      <c r="K582" s="806" t="e">
        <f aca="false">IF('graph (3)'!$E$20=0,0,IF('graph (3)'!$E$2=0,20,IF(AND(B582&lt;'graph (3)'!$E$20+'graph (3)'!$E$32,B582&gt;'graph (3)'!$E$20-'graph (3)'!$E$32),0.25,0)))</f>
        <v>#REF!</v>
      </c>
      <c r="L582" s="806" t="e">
        <f aca="false">IF('graph (3)'!$E$22=0,0,IF('graph (3)'!$E$2=0,20,IF(AND(B582&gt;'graph (3)'!$E$22-'graph (3)'!$E$32,B582&lt;'graph (3)'!$E$22+'graph (3)'!$E$32),0.25,0)))</f>
        <v>#REF!</v>
      </c>
    </row>
    <row r="583" customFormat="false" ht="12.75" hidden="false" customHeight="false" outlineLevel="0" collapsed="false">
      <c r="B583" s="735" t="e">
        <f aca="false">IF('graph (3)'!$E$2=0,"",B582+'graph (3)'!$E$32)</f>
        <v>#REF!</v>
      </c>
      <c r="C583" s="805" t="e">
        <f aca="false">IF('graph (3)'!$E$2=0,20,IF(SUM(K583+L583=0),NA(),0.25))</f>
        <v>#REF!</v>
      </c>
      <c r="D583" s="321" t="e">
        <f aca="false">IF('graph (3)'!$E$2=0,20,IF(AND(B583&lt;'graph (3)'!$E$10+'graph (3)'!$E$32,B583&gt;'graph (3)'!$E$10-'graph (3)'!$E$32),0.25,NA()))</f>
        <v>#REF!</v>
      </c>
      <c r="K583" s="806" t="e">
        <f aca="false">IF('graph (3)'!$E$20=0,0,IF('graph (3)'!$E$2=0,20,IF(AND(B583&lt;'graph (3)'!$E$20+'graph (3)'!$E$32,B583&gt;'graph (3)'!$E$20-'graph (3)'!$E$32),0.25,0)))</f>
        <v>#REF!</v>
      </c>
      <c r="L583" s="806" t="e">
        <f aca="false">IF('graph (3)'!$E$22=0,0,IF('graph (3)'!$E$2=0,20,IF(AND(B583&gt;'graph (3)'!$E$22-'graph (3)'!$E$32,B583&lt;'graph (3)'!$E$22+'graph (3)'!$E$32),0.25,0)))</f>
        <v>#REF!</v>
      </c>
    </row>
    <row r="584" customFormat="false" ht="12.75" hidden="false" customHeight="false" outlineLevel="0" collapsed="false">
      <c r="B584" s="735" t="e">
        <f aca="false">IF('graph (3)'!$E$2=0,"",B583+'graph (3)'!$E$32)</f>
        <v>#REF!</v>
      </c>
      <c r="C584" s="805" t="e">
        <f aca="false">IF('graph (3)'!$E$2=0,20,IF(SUM(K584+L584=0),NA(),0.25))</f>
        <v>#REF!</v>
      </c>
      <c r="D584" s="321" t="e">
        <f aca="false">IF('graph (3)'!$E$2=0,20,IF(AND(B584&lt;'graph (3)'!$E$10+'graph (3)'!$E$32,B584&gt;'graph (3)'!$E$10-'graph (3)'!$E$32),0.25,NA()))</f>
        <v>#REF!</v>
      </c>
      <c r="K584" s="806" t="e">
        <f aca="false">IF('graph (3)'!$E$20=0,0,IF('graph (3)'!$E$2=0,20,IF(AND(B584&lt;'graph (3)'!$E$20+'graph (3)'!$E$32,B584&gt;'graph (3)'!$E$20-'graph (3)'!$E$32),0.25,0)))</f>
        <v>#REF!</v>
      </c>
      <c r="L584" s="806" t="e">
        <f aca="false">IF('graph (3)'!$E$22=0,0,IF('graph (3)'!$E$2=0,20,IF(AND(B584&gt;'graph (3)'!$E$22-'graph (3)'!$E$32,B584&lt;'graph (3)'!$E$22+'graph (3)'!$E$32),0.25,0)))</f>
        <v>#REF!</v>
      </c>
    </row>
    <row r="585" customFormat="false" ht="12.75" hidden="false" customHeight="false" outlineLevel="0" collapsed="false">
      <c r="B585" s="735" t="e">
        <f aca="false">IF('graph (3)'!$E$2=0,"",B584+'graph (3)'!$E$32)</f>
        <v>#REF!</v>
      </c>
      <c r="C585" s="805" t="e">
        <f aca="false">IF('graph (3)'!$E$2=0,20,IF(SUM(K585+L585=0),NA(),0.25))</f>
        <v>#REF!</v>
      </c>
      <c r="D585" s="321" t="e">
        <f aca="false">IF('graph (3)'!$E$2=0,20,IF(AND(B585&lt;'graph (3)'!$E$10+'graph (3)'!$E$32,B585&gt;'graph (3)'!$E$10-'graph (3)'!$E$32),0.25,NA()))</f>
        <v>#REF!</v>
      </c>
      <c r="K585" s="806" t="e">
        <f aca="false">IF('graph (3)'!$E$20=0,0,IF('graph (3)'!$E$2=0,20,IF(AND(B585&lt;'graph (3)'!$E$20+'graph (3)'!$E$32,B585&gt;'graph (3)'!$E$20-'graph (3)'!$E$32),0.25,0)))</f>
        <v>#REF!</v>
      </c>
      <c r="L585" s="806" t="e">
        <f aca="false">IF('graph (3)'!$E$22=0,0,IF('graph (3)'!$E$2=0,20,IF(AND(B585&gt;'graph (3)'!$E$22-'graph (3)'!$E$32,B585&lt;'graph (3)'!$E$22+'graph (3)'!$E$32),0.25,0)))</f>
        <v>#REF!</v>
      </c>
    </row>
    <row r="586" customFormat="false" ht="12.75" hidden="false" customHeight="false" outlineLevel="0" collapsed="false">
      <c r="B586" s="735" t="e">
        <f aca="false">IF('graph (3)'!$E$2=0,"",B585+'graph (3)'!$E$32)</f>
        <v>#REF!</v>
      </c>
      <c r="C586" s="805" t="e">
        <f aca="false">IF('graph (3)'!$E$2=0,20,IF(SUM(K586+L586=0),NA(),0.25))</f>
        <v>#REF!</v>
      </c>
      <c r="D586" s="321" t="e">
        <f aca="false">IF('graph (3)'!$E$2=0,20,IF(AND(B586&lt;'graph (3)'!$E$10+'graph (3)'!$E$32,B586&gt;'graph (3)'!$E$10-'graph (3)'!$E$32),0.25,NA()))</f>
        <v>#REF!</v>
      </c>
      <c r="K586" s="806" t="e">
        <f aca="false">IF('graph (3)'!$E$20=0,0,IF('graph (3)'!$E$2=0,20,IF(AND(B586&lt;'graph (3)'!$E$20+'graph (3)'!$E$32,B586&gt;'graph (3)'!$E$20-'graph (3)'!$E$32),0.25,0)))</f>
        <v>#REF!</v>
      </c>
      <c r="L586" s="806" t="e">
        <f aca="false">IF('graph (3)'!$E$22=0,0,IF('graph (3)'!$E$2=0,20,IF(AND(B586&gt;'graph (3)'!$E$22-'graph (3)'!$E$32,B586&lt;'graph (3)'!$E$22+'graph (3)'!$E$32),0.25,0)))</f>
        <v>#REF!</v>
      </c>
    </row>
    <row r="587" customFormat="false" ht="12.75" hidden="false" customHeight="false" outlineLevel="0" collapsed="false">
      <c r="B587" s="735" t="e">
        <f aca="false">IF('graph (3)'!$E$2=0,"",B586+'graph (3)'!$E$32)</f>
        <v>#REF!</v>
      </c>
      <c r="C587" s="805" t="e">
        <f aca="false">IF('graph (3)'!$E$2=0,20,IF(SUM(K587+L587=0),NA(),0.25))</f>
        <v>#REF!</v>
      </c>
      <c r="D587" s="321" t="e">
        <f aca="false">IF('graph (3)'!$E$2=0,20,IF(AND(B587&lt;'graph (3)'!$E$10+'graph (3)'!$E$32,B587&gt;'graph (3)'!$E$10-'graph (3)'!$E$32),0.25,NA()))</f>
        <v>#REF!</v>
      </c>
      <c r="K587" s="806" t="e">
        <f aca="false">IF('graph (3)'!$E$20=0,0,IF('graph (3)'!$E$2=0,20,IF(AND(B587&lt;'graph (3)'!$E$20+'graph (3)'!$E$32,B587&gt;'graph (3)'!$E$20-'graph (3)'!$E$32),0.25,0)))</f>
        <v>#REF!</v>
      </c>
      <c r="L587" s="806" t="e">
        <f aca="false">IF('graph (3)'!$E$22=0,0,IF('graph (3)'!$E$2=0,20,IF(AND(B587&gt;'graph (3)'!$E$22-'graph (3)'!$E$32,B587&lt;'graph (3)'!$E$22+'graph (3)'!$E$32),0.25,0)))</f>
        <v>#REF!</v>
      </c>
    </row>
    <row r="588" customFormat="false" ht="12.75" hidden="false" customHeight="false" outlineLevel="0" collapsed="false">
      <c r="B588" s="735" t="e">
        <f aca="false">IF('graph (3)'!$E$2=0,"",B587+'graph (3)'!$E$32)</f>
        <v>#REF!</v>
      </c>
      <c r="C588" s="805" t="e">
        <f aca="false">IF('graph (3)'!$E$2=0,20,IF(SUM(K588+L588=0),NA(),0.25))</f>
        <v>#REF!</v>
      </c>
      <c r="D588" s="321" t="e">
        <f aca="false">IF('graph (3)'!$E$2=0,20,IF(AND(B588&lt;'graph (3)'!$E$10+'graph (3)'!$E$32,B588&gt;'graph (3)'!$E$10-'graph (3)'!$E$32),0.25,NA()))</f>
        <v>#REF!</v>
      </c>
      <c r="K588" s="806" t="e">
        <f aca="false">IF('graph (3)'!$E$20=0,0,IF('graph (3)'!$E$2=0,20,IF(AND(B588&lt;'graph (3)'!$E$20+'graph (3)'!$E$32,B588&gt;'graph (3)'!$E$20-'graph (3)'!$E$32),0.25,0)))</f>
        <v>#REF!</v>
      </c>
      <c r="L588" s="806" t="e">
        <f aca="false">IF('graph (3)'!$E$22=0,0,IF('graph (3)'!$E$2=0,20,IF(AND(B588&gt;'graph (3)'!$E$22-'graph (3)'!$E$32,B588&lt;'graph (3)'!$E$22+'graph (3)'!$E$32),0.25,0)))</f>
        <v>#REF!</v>
      </c>
    </row>
    <row r="589" customFormat="false" ht="12.75" hidden="false" customHeight="false" outlineLevel="0" collapsed="false">
      <c r="B589" s="735" t="e">
        <f aca="false">IF('graph (3)'!$E$2=0,"",B588+'graph (3)'!$E$32)</f>
        <v>#REF!</v>
      </c>
      <c r="C589" s="805" t="e">
        <f aca="false">IF('graph (3)'!$E$2=0,20,IF(SUM(K589+L589=0),NA(),0.25))</f>
        <v>#REF!</v>
      </c>
      <c r="D589" s="321" t="e">
        <f aca="false">IF('graph (3)'!$E$2=0,20,IF(AND(B589&lt;'graph (3)'!$E$10+'graph (3)'!$E$32,B589&gt;'graph (3)'!$E$10-'graph (3)'!$E$32),0.25,NA()))</f>
        <v>#REF!</v>
      </c>
      <c r="K589" s="806" t="e">
        <f aca="false">IF('graph (3)'!$E$20=0,0,IF('graph (3)'!$E$2=0,20,IF(AND(B589&lt;'graph (3)'!$E$20+'graph (3)'!$E$32,B589&gt;'graph (3)'!$E$20-'graph (3)'!$E$32),0.25,0)))</f>
        <v>#REF!</v>
      </c>
      <c r="L589" s="806" t="e">
        <f aca="false">IF('graph (3)'!$E$22=0,0,IF('graph (3)'!$E$2=0,20,IF(AND(B589&gt;'graph (3)'!$E$22-'graph (3)'!$E$32,B589&lt;'graph (3)'!$E$22+'graph (3)'!$E$32),0.25,0)))</f>
        <v>#REF!</v>
      </c>
    </row>
    <row r="590" customFormat="false" ht="12.75" hidden="false" customHeight="false" outlineLevel="0" collapsed="false">
      <c r="B590" s="735" t="e">
        <f aca="false">IF('graph (3)'!$E$2=0,"",B589+'graph (3)'!$E$32)</f>
        <v>#REF!</v>
      </c>
      <c r="C590" s="805" t="e">
        <f aca="false">IF('graph (3)'!$E$2=0,20,IF(SUM(K590+L590=0),NA(),0.25))</f>
        <v>#REF!</v>
      </c>
      <c r="D590" s="321" t="e">
        <f aca="false">IF('graph (3)'!$E$2=0,20,IF(AND(B590&lt;'graph (3)'!$E$10+'graph (3)'!$E$32,B590&gt;'graph (3)'!$E$10-'graph (3)'!$E$32),0.25,NA()))</f>
        <v>#REF!</v>
      </c>
      <c r="K590" s="806" t="e">
        <f aca="false">IF('graph (3)'!$E$20=0,0,IF('graph (3)'!$E$2=0,20,IF(AND(B590&lt;'graph (3)'!$E$20+'graph (3)'!$E$32,B590&gt;'graph (3)'!$E$20-'graph (3)'!$E$32),0.25,0)))</f>
        <v>#REF!</v>
      </c>
      <c r="L590" s="806" t="e">
        <f aca="false">IF('graph (3)'!$E$22=0,0,IF('graph (3)'!$E$2=0,20,IF(AND(B590&gt;'graph (3)'!$E$22-'graph (3)'!$E$32,B590&lt;'graph (3)'!$E$22+'graph (3)'!$E$32),0.25,0)))</f>
        <v>#REF!</v>
      </c>
    </row>
    <row r="591" customFormat="false" ht="12.75" hidden="false" customHeight="false" outlineLevel="0" collapsed="false">
      <c r="B591" s="735" t="e">
        <f aca="false">IF('graph (3)'!$E$2=0,"",B590+'graph (3)'!$E$32)</f>
        <v>#REF!</v>
      </c>
      <c r="C591" s="805" t="e">
        <f aca="false">IF('graph (3)'!$E$2=0,20,IF(SUM(K591+L591=0),NA(),0.25))</f>
        <v>#REF!</v>
      </c>
      <c r="D591" s="321" t="e">
        <f aca="false">IF('graph (3)'!$E$2=0,20,IF(AND(B591&lt;'graph (3)'!$E$10+'graph (3)'!$E$32,B591&gt;'graph (3)'!$E$10-'graph (3)'!$E$32),0.25,NA()))</f>
        <v>#REF!</v>
      </c>
      <c r="K591" s="806" t="e">
        <f aca="false">IF('graph (3)'!$E$20=0,0,IF('graph (3)'!$E$2=0,20,IF(AND(B591&lt;'graph (3)'!$E$20+'graph (3)'!$E$32,B591&gt;'graph (3)'!$E$20-'graph (3)'!$E$32),0.25,0)))</f>
        <v>#REF!</v>
      </c>
      <c r="L591" s="806" t="e">
        <f aca="false">IF('graph (3)'!$E$22=0,0,IF('graph (3)'!$E$2=0,20,IF(AND(B591&gt;'graph (3)'!$E$22-'graph (3)'!$E$32,B591&lt;'graph (3)'!$E$22+'graph (3)'!$E$32),0.25,0)))</f>
        <v>#REF!</v>
      </c>
    </row>
    <row r="592" customFormat="false" ht="12.75" hidden="false" customHeight="false" outlineLevel="0" collapsed="false">
      <c r="B592" s="735" t="e">
        <f aca="false">IF('graph (3)'!$E$2=0,"",B591+'graph (3)'!$E$32)</f>
        <v>#REF!</v>
      </c>
      <c r="C592" s="805" t="e">
        <f aca="false">IF('graph (3)'!$E$2=0,20,IF(SUM(K592+L592=0),NA(),0.25))</f>
        <v>#REF!</v>
      </c>
      <c r="D592" s="321" t="e">
        <f aca="false">IF('graph (3)'!$E$2=0,20,IF(AND(B592&lt;'graph (3)'!$E$10+'graph (3)'!$E$32,B592&gt;'graph (3)'!$E$10-'graph (3)'!$E$32),0.25,NA()))</f>
        <v>#REF!</v>
      </c>
      <c r="K592" s="806" t="e">
        <f aca="false">IF('graph (3)'!$E$20=0,0,IF('graph (3)'!$E$2=0,20,IF(AND(B592&lt;'graph (3)'!$E$20+'graph (3)'!$E$32,B592&gt;'graph (3)'!$E$20-'graph (3)'!$E$32),0.25,0)))</f>
        <v>#REF!</v>
      </c>
      <c r="L592" s="806" t="e">
        <f aca="false">IF('graph (3)'!$E$22=0,0,IF('graph (3)'!$E$2=0,20,IF(AND(B592&gt;'graph (3)'!$E$22-'graph (3)'!$E$32,B592&lt;'graph (3)'!$E$22+'graph (3)'!$E$32),0.25,0)))</f>
        <v>#REF!</v>
      </c>
    </row>
    <row r="593" customFormat="false" ht="12.75" hidden="false" customHeight="false" outlineLevel="0" collapsed="false">
      <c r="B593" s="735" t="e">
        <f aca="false">IF('graph (3)'!$E$2=0,"",B592+'graph (3)'!$E$32)</f>
        <v>#REF!</v>
      </c>
      <c r="C593" s="805" t="e">
        <f aca="false">IF('graph (3)'!$E$2=0,20,IF(SUM(K593+L593=0),NA(),0.25))</f>
        <v>#REF!</v>
      </c>
      <c r="D593" s="321" t="e">
        <f aca="false">IF('graph (3)'!$E$2=0,20,IF(AND(B593&lt;'graph (3)'!$E$10+'graph (3)'!$E$32,B593&gt;'graph (3)'!$E$10-'graph (3)'!$E$32),0.25,NA()))</f>
        <v>#REF!</v>
      </c>
      <c r="K593" s="806" t="e">
        <f aca="false">IF('graph (3)'!$E$20=0,0,IF('graph (3)'!$E$2=0,20,IF(AND(B593&lt;'graph (3)'!$E$20+'graph (3)'!$E$32,B593&gt;'graph (3)'!$E$20-'graph (3)'!$E$32),0.25,0)))</f>
        <v>#REF!</v>
      </c>
      <c r="L593" s="806" t="e">
        <f aca="false">IF('graph (3)'!$E$22=0,0,IF('graph (3)'!$E$2=0,20,IF(AND(B593&gt;'graph (3)'!$E$22-'graph (3)'!$E$32,B593&lt;'graph (3)'!$E$22+'graph (3)'!$E$32),0.25,0)))</f>
        <v>#REF!</v>
      </c>
    </row>
    <row r="594" customFormat="false" ht="12.75" hidden="false" customHeight="false" outlineLevel="0" collapsed="false">
      <c r="B594" s="735" t="e">
        <f aca="false">IF('graph (3)'!$E$2=0,"",B593+'graph (3)'!$E$32)</f>
        <v>#REF!</v>
      </c>
      <c r="C594" s="805" t="e">
        <f aca="false">IF('graph (3)'!$E$2=0,20,IF(SUM(K594+L594=0),NA(),0.25))</f>
        <v>#REF!</v>
      </c>
      <c r="D594" s="321" t="e">
        <f aca="false">IF('graph (3)'!$E$2=0,20,IF(AND(B594&lt;'graph (3)'!$E$10+'graph (3)'!$E$32,B594&gt;'graph (3)'!$E$10-'graph (3)'!$E$32),0.25,NA()))</f>
        <v>#REF!</v>
      </c>
      <c r="K594" s="806" t="e">
        <f aca="false">IF('graph (3)'!$E$20=0,0,IF('graph (3)'!$E$2=0,20,IF(AND(B594&lt;'graph (3)'!$E$20+'graph (3)'!$E$32,B594&gt;'graph (3)'!$E$20-'graph (3)'!$E$32),0.25,0)))</f>
        <v>#REF!</v>
      </c>
      <c r="L594" s="806" t="e">
        <f aca="false">IF('graph (3)'!$E$22=0,0,IF('graph (3)'!$E$2=0,20,IF(AND(B594&gt;'graph (3)'!$E$22-'graph (3)'!$E$32,B594&lt;'graph (3)'!$E$22+'graph (3)'!$E$32),0.25,0)))</f>
        <v>#REF!</v>
      </c>
    </row>
    <row r="595" customFormat="false" ht="12.75" hidden="false" customHeight="false" outlineLevel="0" collapsed="false">
      <c r="B595" s="735" t="e">
        <f aca="false">IF('graph (3)'!$E$2=0,"",B594+'graph (3)'!$E$32)</f>
        <v>#REF!</v>
      </c>
      <c r="C595" s="805" t="e">
        <f aca="false">IF('graph (3)'!$E$2=0,20,IF(SUM(K595+L595=0),NA(),0.25))</f>
        <v>#REF!</v>
      </c>
      <c r="D595" s="321" t="e">
        <f aca="false">IF('graph (3)'!$E$2=0,20,IF(AND(B595&lt;'graph (3)'!$E$10+'graph (3)'!$E$32,B595&gt;'graph (3)'!$E$10-'graph (3)'!$E$32),0.25,NA()))</f>
        <v>#REF!</v>
      </c>
      <c r="K595" s="806" t="e">
        <f aca="false">IF('graph (3)'!$E$20=0,0,IF('graph (3)'!$E$2=0,20,IF(AND(B595&lt;'graph (3)'!$E$20+'graph (3)'!$E$32,B595&gt;'graph (3)'!$E$20-'graph (3)'!$E$32),0.25,0)))</f>
        <v>#REF!</v>
      </c>
      <c r="L595" s="806" t="e">
        <f aca="false">IF('graph (3)'!$E$22=0,0,IF('graph (3)'!$E$2=0,20,IF(AND(B595&gt;'graph (3)'!$E$22-'graph (3)'!$E$32,B595&lt;'graph (3)'!$E$22+'graph (3)'!$E$32),0.25,0)))</f>
        <v>#REF!</v>
      </c>
    </row>
    <row r="596" customFormat="false" ht="12.75" hidden="false" customHeight="false" outlineLevel="0" collapsed="false">
      <c r="B596" s="735" t="e">
        <f aca="false">IF('graph (3)'!$E$2=0,"",B595+'graph (3)'!$E$32)</f>
        <v>#REF!</v>
      </c>
      <c r="C596" s="805" t="e">
        <f aca="false">IF('graph (3)'!$E$2=0,20,IF(SUM(K596+L596=0),NA(),0.25))</f>
        <v>#REF!</v>
      </c>
      <c r="D596" s="321" t="e">
        <f aca="false">IF('graph (3)'!$E$2=0,20,IF(AND(B596&lt;'graph (3)'!$E$10+'graph (3)'!$E$32,B596&gt;'graph (3)'!$E$10-'graph (3)'!$E$32),0.25,NA()))</f>
        <v>#REF!</v>
      </c>
      <c r="K596" s="806" t="e">
        <f aca="false">IF('graph (3)'!$E$20=0,0,IF('graph (3)'!$E$2=0,20,IF(AND(B596&lt;'graph (3)'!$E$20+'graph (3)'!$E$32,B596&gt;'graph (3)'!$E$20-'graph (3)'!$E$32),0.25,0)))</f>
        <v>#REF!</v>
      </c>
      <c r="L596" s="806" t="e">
        <f aca="false">IF('graph (3)'!$E$22=0,0,IF('graph (3)'!$E$2=0,20,IF(AND(B596&gt;'graph (3)'!$E$22-'graph (3)'!$E$32,B596&lt;'graph (3)'!$E$22+'graph (3)'!$E$32),0.25,0)))</f>
        <v>#REF!</v>
      </c>
    </row>
    <row r="597" customFormat="false" ht="12.75" hidden="false" customHeight="false" outlineLevel="0" collapsed="false">
      <c r="B597" s="735" t="e">
        <f aca="false">IF('graph (3)'!$E$2=0,"",B596+'graph (3)'!$E$32)</f>
        <v>#REF!</v>
      </c>
      <c r="C597" s="805" t="e">
        <f aca="false">IF('graph (3)'!$E$2=0,20,IF(SUM(K597+L597=0),NA(),0.25))</f>
        <v>#REF!</v>
      </c>
      <c r="D597" s="321" t="e">
        <f aca="false">IF('graph (3)'!$E$2=0,20,IF(AND(B597&lt;'graph (3)'!$E$10+'graph (3)'!$E$32,B597&gt;'graph (3)'!$E$10-'graph (3)'!$E$32),0.25,NA()))</f>
        <v>#REF!</v>
      </c>
      <c r="K597" s="806" t="e">
        <f aca="false">IF('graph (3)'!$E$20=0,0,IF('graph (3)'!$E$2=0,20,IF(AND(B597&lt;'graph (3)'!$E$20+'graph (3)'!$E$32,B597&gt;'graph (3)'!$E$20-'graph (3)'!$E$32),0.25,0)))</f>
        <v>#REF!</v>
      </c>
      <c r="L597" s="806" t="e">
        <f aca="false">IF('graph (3)'!$E$22=0,0,IF('graph (3)'!$E$2=0,20,IF(AND(B597&gt;'graph (3)'!$E$22-'graph (3)'!$E$32,B597&lt;'graph (3)'!$E$22+'graph (3)'!$E$32),0.25,0)))</f>
        <v>#REF!</v>
      </c>
    </row>
    <row r="598" customFormat="false" ht="12.75" hidden="false" customHeight="false" outlineLevel="0" collapsed="false">
      <c r="B598" s="735" t="e">
        <f aca="false">IF('graph (3)'!$E$2=0,"",B597+'graph (3)'!$E$32)</f>
        <v>#REF!</v>
      </c>
      <c r="C598" s="805" t="e">
        <f aca="false">IF('graph (3)'!$E$2=0,20,IF(SUM(K598+L598=0),NA(),0.25))</f>
        <v>#REF!</v>
      </c>
      <c r="D598" s="321" t="e">
        <f aca="false">IF('graph (3)'!$E$2=0,20,IF(AND(B598&lt;'graph (3)'!$E$10+'graph (3)'!$E$32,B598&gt;'graph (3)'!$E$10-'graph (3)'!$E$32),0.25,NA()))</f>
        <v>#REF!</v>
      </c>
      <c r="K598" s="806" t="e">
        <f aca="false">IF('graph (3)'!$E$20=0,0,IF('graph (3)'!$E$2=0,20,IF(AND(B598&lt;'graph (3)'!$E$20+'graph (3)'!$E$32,B598&gt;'graph (3)'!$E$20-'graph (3)'!$E$32),0.25,0)))</f>
        <v>#REF!</v>
      </c>
      <c r="L598" s="806" t="e">
        <f aca="false">IF('graph (3)'!$E$22=0,0,IF('graph (3)'!$E$2=0,20,IF(AND(B598&gt;'graph (3)'!$E$22-'graph (3)'!$E$32,B598&lt;'graph (3)'!$E$22+'graph (3)'!$E$32),0.25,0)))</f>
        <v>#REF!</v>
      </c>
    </row>
    <row r="599" customFormat="false" ht="12.75" hidden="false" customHeight="false" outlineLevel="0" collapsed="false">
      <c r="B599" s="735" t="e">
        <f aca="false">IF('graph (3)'!$E$2=0,"",B598+'graph (3)'!$E$32)</f>
        <v>#REF!</v>
      </c>
      <c r="C599" s="805" t="e">
        <f aca="false">IF('graph (3)'!$E$2=0,20,IF(SUM(K599+L599=0),NA(),0.25))</f>
        <v>#REF!</v>
      </c>
      <c r="D599" s="321" t="e">
        <f aca="false">IF('graph (3)'!$E$2=0,20,IF(AND(B599&lt;'graph (3)'!$E$10+'graph (3)'!$E$32,B599&gt;'graph (3)'!$E$10-'graph (3)'!$E$32),0.25,NA()))</f>
        <v>#REF!</v>
      </c>
      <c r="K599" s="806" t="e">
        <f aca="false">IF('graph (3)'!$E$20=0,0,IF('graph (3)'!$E$2=0,20,IF(AND(B599&lt;'graph (3)'!$E$20+'graph (3)'!$E$32,B599&gt;'graph (3)'!$E$20-'graph (3)'!$E$32),0.25,0)))</f>
        <v>#REF!</v>
      </c>
      <c r="L599" s="806" t="e">
        <f aca="false">IF('graph (3)'!$E$22=0,0,IF('graph (3)'!$E$2=0,20,IF(AND(B599&gt;'graph (3)'!$E$22-'graph (3)'!$E$32,B599&lt;'graph (3)'!$E$22+'graph (3)'!$E$32),0.25,0)))</f>
        <v>#REF!</v>
      </c>
    </row>
    <row r="600" customFormat="false" ht="12.75" hidden="false" customHeight="false" outlineLevel="0" collapsed="false">
      <c r="B600" s="735" t="e">
        <f aca="false">IF('graph (3)'!$E$2=0,"",B599+'graph (3)'!$E$32)</f>
        <v>#REF!</v>
      </c>
      <c r="C600" s="805" t="e">
        <f aca="false">IF('graph (3)'!$E$2=0,20,IF(SUM(K600+L600=0),NA(),0.25))</f>
        <v>#REF!</v>
      </c>
      <c r="D600" s="321" t="e">
        <f aca="false">IF('graph (3)'!$E$2=0,20,IF(AND(B600&lt;'graph (3)'!$E$10+'graph (3)'!$E$32,B600&gt;'graph (3)'!$E$10-'graph (3)'!$E$32),0.25,NA()))</f>
        <v>#REF!</v>
      </c>
      <c r="K600" s="806" t="e">
        <f aca="false">IF('graph (3)'!$E$20=0,0,IF('graph (3)'!$E$2=0,20,IF(AND(B600&lt;'graph (3)'!$E$20+'graph (3)'!$E$32,B600&gt;'graph (3)'!$E$20-'graph (3)'!$E$32),0.25,0)))</f>
        <v>#REF!</v>
      </c>
      <c r="L600" s="806" t="e">
        <f aca="false">IF('graph (3)'!$E$22=0,0,IF('graph (3)'!$E$2=0,20,IF(AND(B600&gt;'graph (3)'!$E$22-'graph (3)'!$E$32,B600&lt;'graph (3)'!$E$22+'graph (3)'!$E$32),0.25,0)))</f>
        <v>#REF!</v>
      </c>
    </row>
    <row r="601" customFormat="false" ht="12.75" hidden="false" customHeight="false" outlineLevel="0" collapsed="false">
      <c r="B601" s="735" t="e">
        <f aca="false">IF('graph (3)'!$E$2=0,"",B600+'graph (3)'!$E$32)</f>
        <v>#REF!</v>
      </c>
      <c r="C601" s="805" t="e">
        <f aca="false">IF('graph (3)'!$E$2=0,20,IF(SUM(K601+L601=0),NA(),0.25))</f>
        <v>#REF!</v>
      </c>
      <c r="D601" s="321" t="e">
        <f aca="false">IF('graph (3)'!$E$2=0,20,IF(AND(B601&lt;'graph (3)'!$E$10+'graph (3)'!$E$32,B601&gt;'graph (3)'!$E$10-'graph (3)'!$E$32),0.25,NA()))</f>
        <v>#REF!</v>
      </c>
      <c r="K601" s="806" t="e">
        <f aca="false">IF('graph (3)'!$E$20=0,0,IF('graph (3)'!$E$2=0,20,IF(AND(B601&lt;'graph (3)'!$E$20+'graph (3)'!$E$32,B601&gt;'graph (3)'!$E$20-'graph (3)'!$E$32),0.25,0)))</f>
        <v>#REF!</v>
      </c>
      <c r="L601" s="806" t="e">
        <f aca="false">IF('graph (3)'!$E$22=0,0,IF('graph (3)'!$E$2=0,20,IF(AND(B601&gt;'graph (3)'!$E$22-'graph (3)'!$E$32,B601&lt;'graph (3)'!$E$22+'graph (3)'!$E$32),0.25,0)))</f>
        <v>#REF!</v>
      </c>
    </row>
    <row r="602" customFormat="false" ht="12.75" hidden="false" customHeight="false" outlineLevel="0" collapsed="false">
      <c r="B602" s="735" t="e">
        <f aca="false">IF('graph (3)'!$E$2=0,"",B601+'graph (3)'!$E$32)</f>
        <v>#REF!</v>
      </c>
      <c r="C602" s="805" t="e">
        <f aca="false">IF('graph (3)'!$E$2=0,20,IF(SUM(K602+L602=0),NA(),0.25))</f>
        <v>#REF!</v>
      </c>
      <c r="D602" s="321" t="e">
        <f aca="false">IF('graph (3)'!$E$2=0,20,IF(AND(B602&lt;'graph (3)'!$E$10+'graph (3)'!$E$32,B602&gt;'graph (3)'!$E$10-'graph (3)'!$E$32),0.25,NA()))</f>
        <v>#REF!</v>
      </c>
      <c r="K602" s="806" t="e">
        <f aca="false">IF('graph (3)'!$E$20=0,0,IF('graph (3)'!$E$2=0,20,IF(AND(B602&lt;'graph (3)'!$E$20+'graph (3)'!$E$32,B602&gt;'graph (3)'!$E$20-'graph (3)'!$E$32),0.25,0)))</f>
        <v>#REF!</v>
      </c>
      <c r="L602" s="806" t="e">
        <f aca="false">IF('graph (3)'!$E$22=0,0,IF('graph (3)'!$E$2=0,20,IF(AND(B602&gt;'graph (3)'!$E$22-'graph (3)'!$E$32,B602&lt;'graph (3)'!$E$22+'graph (3)'!$E$32),0.25,0)))</f>
        <v>#REF!</v>
      </c>
    </row>
    <row r="603" customFormat="false" ht="12.75" hidden="false" customHeight="false" outlineLevel="0" collapsed="false">
      <c r="B603" s="735" t="e">
        <f aca="false">IF('graph (3)'!$E$2=0,"",B602+'graph (3)'!$E$32)</f>
        <v>#REF!</v>
      </c>
      <c r="C603" s="805" t="e">
        <f aca="false">IF('graph (3)'!$E$2=0,20,IF(SUM(K603+L603=0),NA(),0.25))</f>
        <v>#REF!</v>
      </c>
      <c r="D603" s="321" t="e">
        <f aca="false">IF('graph (3)'!$E$2=0,20,IF(AND(B603&lt;'graph (3)'!$E$10+'graph (3)'!$E$32,B603&gt;'graph (3)'!$E$10-'graph (3)'!$E$32),0.25,NA()))</f>
        <v>#REF!</v>
      </c>
      <c r="K603" s="806" t="e">
        <f aca="false">IF('graph (3)'!$E$20=0,0,IF('graph (3)'!$E$2=0,20,IF(AND(B603&lt;'graph (3)'!$E$20+'graph (3)'!$E$32,B603&gt;'graph (3)'!$E$20-'graph (3)'!$E$32),0.25,0)))</f>
        <v>#REF!</v>
      </c>
      <c r="L603" s="806" t="e">
        <f aca="false">IF('graph (3)'!$E$22=0,0,IF('graph (3)'!$E$2=0,20,IF(AND(B603&gt;'graph (3)'!$E$22-'graph (3)'!$E$32,B603&lt;'graph (3)'!$E$22+'graph (3)'!$E$32),0.25,0)))</f>
        <v>#REF!</v>
      </c>
    </row>
    <row r="604" customFormat="false" ht="12.75" hidden="false" customHeight="false" outlineLevel="0" collapsed="false">
      <c r="B604" s="735" t="e">
        <f aca="false">IF('graph (3)'!$E$2=0,"",B603+'graph (3)'!$E$32)</f>
        <v>#REF!</v>
      </c>
      <c r="C604" s="805" t="e">
        <f aca="false">IF('graph (3)'!$E$2=0,20,IF(SUM(K604+L604=0),NA(),0.25))</f>
        <v>#REF!</v>
      </c>
      <c r="D604" s="321" t="e">
        <f aca="false">IF('graph (3)'!$E$2=0,20,IF(AND(B604&lt;'graph (3)'!$E$10+'graph (3)'!$E$32,B604&gt;'graph (3)'!$E$10-'graph (3)'!$E$32),0.25,NA()))</f>
        <v>#REF!</v>
      </c>
      <c r="K604" s="806" t="e">
        <f aca="false">IF('graph (3)'!$E$20=0,0,IF('graph (3)'!$E$2=0,20,IF(AND(B604&lt;'graph (3)'!$E$20+'graph (3)'!$E$32,B604&gt;'graph (3)'!$E$20-'graph (3)'!$E$32),0.25,0)))</f>
        <v>#REF!</v>
      </c>
      <c r="L604" s="806" t="e">
        <f aca="false">IF('graph (3)'!$E$22=0,0,IF('graph (3)'!$E$2=0,20,IF(AND(B604&gt;'graph (3)'!$E$22-'graph (3)'!$E$32,B604&lt;'graph (3)'!$E$22+'graph (3)'!$E$32),0.25,0)))</f>
        <v>#REF!</v>
      </c>
    </row>
    <row r="605" customFormat="false" ht="12.75" hidden="false" customHeight="false" outlineLevel="0" collapsed="false">
      <c r="B605" s="735" t="e">
        <f aca="false">IF('graph (3)'!$E$2=0,"",B604+'graph (3)'!$E$32)</f>
        <v>#REF!</v>
      </c>
      <c r="C605" s="805" t="e">
        <f aca="false">IF('graph (3)'!$E$2=0,20,IF(SUM(K605+L605=0),NA(),0.25))</f>
        <v>#REF!</v>
      </c>
      <c r="D605" s="321" t="e">
        <f aca="false">IF('graph (3)'!$E$2=0,20,IF(AND(B605&lt;'graph (3)'!$E$10+'graph (3)'!$E$32,B605&gt;'graph (3)'!$E$10-'graph (3)'!$E$32),0.25,NA()))</f>
        <v>#REF!</v>
      </c>
      <c r="K605" s="806" t="e">
        <f aca="false">IF('graph (3)'!$E$20=0,0,IF('graph (3)'!$E$2=0,20,IF(AND(B605&lt;'graph (3)'!$E$20+'graph (3)'!$E$32,B605&gt;'graph (3)'!$E$20-'graph (3)'!$E$32),0.25,0)))</f>
        <v>#REF!</v>
      </c>
      <c r="L605" s="806" t="e">
        <f aca="false">IF('graph (3)'!$E$22=0,0,IF('graph (3)'!$E$2=0,20,IF(AND(B605&gt;'graph (3)'!$E$22-'graph (3)'!$E$32,B605&lt;'graph (3)'!$E$22+'graph (3)'!$E$32),0.25,0)))</f>
        <v>#REF!</v>
      </c>
    </row>
    <row r="606" customFormat="false" ht="12.75" hidden="false" customHeight="false" outlineLevel="0" collapsed="false">
      <c r="B606" s="735" t="e">
        <f aca="false">IF('graph (3)'!$E$2=0,"",B605+'graph (3)'!$E$32)</f>
        <v>#REF!</v>
      </c>
      <c r="C606" s="805" t="e">
        <f aca="false">IF('graph (3)'!$E$2=0,20,IF(SUM(K606+L606=0),NA(),0.25))</f>
        <v>#REF!</v>
      </c>
      <c r="D606" s="321" t="e">
        <f aca="false">IF('graph (3)'!$E$2=0,20,IF(AND(B606&lt;'graph (3)'!$E$10+'graph (3)'!$E$32,B606&gt;'graph (3)'!$E$10-'graph (3)'!$E$32),0.25,NA()))</f>
        <v>#REF!</v>
      </c>
      <c r="K606" s="806" t="e">
        <f aca="false">IF('graph (3)'!$E$20=0,0,IF('graph (3)'!$E$2=0,20,IF(AND(B606&lt;'graph (3)'!$E$20+'graph (3)'!$E$32,B606&gt;'graph (3)'!$E$20-'graph (3)'!$E$32),0.25,0)))</f>
        <v>#REF!</v>
      </c>
      <c r="L606" s="806" t="e">
        <f aca="false">IF('graph (3)'!$E$22=0,0,IF('graph (3)'!$E$2=0,20,IF(AND(B606&gt;'graph (3)'!$E$22-'graph (3)'!$E$32,B606&lt;'graph (3)'!$E$22+'graph (3)'!$E$32),0.25,0)))</f>
        <v>#REF!</v>
      </c>
    </row>
    <row r="607" customFormat="false" ht="12.75" hidden="false" customHeight="false" outlineLevel="0" collapsed="false">
      <c r="B607" s="735" t="e">
        <f aca="false">IF('graph (3)'!$E$2=0,"",B606+'graph (3)'!$E$32)</f>
        <v>#REF!</v>
      </c>
      <c r="C607" s="805" t="e">
        <f aca="false">IF('graph (3)'!$E$2=0,20,IF(SUM(K607+L607=0),NA(),0.25))</f>
        <v>#REF!</v>
      </c>
      <c r="D607" s="321" t="e">
        <f aca="false">IF('graph (3)'!$E$2=0,20,IF(AND(B607&lt;'graph (3)'!$E$10+'graph (3)'!$E$32,B607&gt;'graph (3)'!$E$10-'graph (3)'!$E$32),0.25,NA()))</f>
        <v>#REF!</v>
      </c>
      <c r="K607" s="806" t="e">
        <f aca="false">IF('graph (3)'!$E$20=0,0,IF('graph (3)'!$E$2=0,20,IF(AND(B607&lt;'graph (3)'!$E$20+'graph (3)'!$E$32,B607&gt;'graph (3)'!$E$20-'graph (3)'!$E$32),0.25,0)))</f>
        <v>#REF!</v>
      </c>
      <c r="L607" s="806" t="e">
        <f aca="false">IF('graph (3)'!$E$22=0,0,IF('graph (3)'!$E$2=0,20,IF(AND(B607&gt;'graph (3)'!$E$22-'graph (3)'!$E$32,B607&lt;'graph (3)'!$E$22+'graph (3)'!$E$32),0.25,0)))</f>
        <v>#REF!</v>
      </c>
    </row>
    <row r="608" customFormat="false" ht="12.75" hidden="false" customHeight="false" outlineLevel="0" collapsed="false">
      <c r="B608" s="735" t="e">
        <f aca="false">IF('graph (3)'!$E$2=0,"",B607+'graph (3)'!$E$32)</f>
        <v>#REF!</v>
      </c>
      <c r="C608" s="805" t="e">
        <f aca="false">IF('graph (3)'!$E$2=0,20,IF(SUM(K608+L608=0),NA(),0.25))</f>
        <v>#REF!</v>
      </c>
      <c r="D608" s="321" t="e">
        <f aca="false">IF('graph (3)'!$E$2=0,20,IF(AND(B608&lt;'graph (3)'!$E$10+'graph (3)'!$E$32,B608&gt;'graph (3)'!$E$10-'graph (3)'!$E$32),0.25,NA()))</f>
        <v>#REF!</v>
      </c>
      <c r="K608" s="806" t="e">
        <f aca="false">IF('graph (3)'!$E$20=0,0,IF('graph (3)'!$E$2=0,20,IF(AND(B608&lt;'graph (3)'!$E$20+'graph (3)'!$E$32,B608&gt;'graph (3)'!$E$20-'graph (3)'!$E$32),0.25,0)))</f>
        <v>#REF!</v>
      </c>
      <c r="L608" s="806" t="e">
        <f aca="false">IF('graph (3)'!$E$22=0,0,IF('graph (3)'!$E$2=0,20,IF(AND(B608&gt;'graph (3)'!$E$22-'graph (3)'!$E$32,B608&lt;'graph (3)'!$E$22+'graph (3)'!$E$32),0.25,0)))</f>
        <v>#REF!</v>
      </c>
    </row>
    <row r="609" customFormat="false" ht="12.75" hidden="false" customHeight="false" outlineLevel="0" collapsed="false">
      <c r="B609" s="735" t="e">
        <f aca="false">IF('graph (3)'!$E$2=0,"",B608+'graph (3)'!$E$32)</f>
        <v>#REF!</v>
      </c>
      <c r="C609" s="805" t="e">
        <f aca="false">IF('graph (3)'!$E$2=0,20,IF(SUM(K609+L609=0),NA(),0.25))</f>
        <v>#REF!</v>
      </c>
      <c r="D609" s="321" t="e">
        <f aca="false">IF('graph (3)'!$E$2=0,20,IF(AND(B609&lt;'graph (3)'!$E$10+'graph (3)'!$E$32,B609&gt;'graph (3)'!$E$10-'graph (3)'!$E$32),0.25,NA()))</f>
        <v>#REF!</v>
      </c>
      <c r="K609" s="806" t="e">
        <f aca="false">IF('graph (3)'!$E$20=0,0,IF('graph (3)'!$E$2=0,20,IF(AND(B609&lt;'graph (3)'!$E$20+'graph (3)'!$E$32,B609&gt;'graph (3)'!$E$20-'graph (3)'!$E$32),0.25,0)))</f>
        <v>#REF!</v>
      </c>
      <c r="L609" s="806" t="e">
        <f aca="false">IF('graph (3)'!$E$22=0,0,IF('graph (3)'!$E$2=0,20,IF(AND(B609&gt;'graph (3)'!$E$22-'graph (3)'!$E$32,B609&lt;'graph (3)'!$E$22+'graph (3)'!$E$32),0.25,0)))</f>
        <v>#REF!</v>
      </c>
    </row>
    <row r="610" customFormat="false" ht="12.75" hidden="false" customHeight="false" outlineLevel="0" collapsed="false">
      <c r="B610" s="735" t="e">
        <f aca="false">IF('graph (3)'!$E$2=0,"",B609+'graph (3)'!$E$32)</f>
        <v>#REF!</v>
      </c>
      <c r="C610" s="805" t="e">
        <f aca="false">IF('graph (3)'!$E$2=0,20,IF(SUM(K610+L610=0),NA(),0.25))</f>
        <v>#REF!</v>
      </c>
      <c r="D610" s="321" t="e">
        <f aca="false">IF('graph (3)'!$E$2=0,20,IF(AND(B610&lt;'graph (3)'!$E$10+'graph (3)'!$E$32,B610&gt;'graph (3)'!$E$10-'graph (3)'!$E$32),0.25,NA()))</f>
        <v>#REF!</v>
      </c>
      <c r="K610" s="806" t="e">
        <f aca="false">IF('graph (3)'!$E$20=0,0,IF('graph (3)'!$E$2=0,20,IF(AND(B610&lt;'graph (3)'!$E$20+'graph (3)'!$E$32,B610&gt;'graph (3)'!$E$20-'graph (3)'!$E$32),0.25,0)))</f>
        <v>#REF!</v>
      </c>
      <c r="L610" s="806" t="e">
        <f aca="false">IF('graph (3)'!$E$22=0,0,IF('graph (3)'!$E$2=0,20,IF(AND(B610&gt;'graph (3)'!$E$22-'graph (3)'!$E$32,B610&lt;'graph (3)'!$E$22+'graph (3)'!$E$32),0.25,0)))</f>
        <v>#REF!</v>
      </c>
    </row>
    <row r="611" customFormat="false" ht="12.75" hidden="false" customHeight="false" outlineLevel="0" collapsed="false">
      <c r="B611" s="735" t="e">
        <f aca="false">IF('graph (3)'!$E$2=0,"",B610+'graph (3)'!$E$32)</f>
        <v>#REF!</v>
      </c>
      <c r="C611" s="805" t="e">
        <f aca="false">IF('graph (3)'!$E$2=0,20,IF(SUM(K611+L611=0),NA(),0.25))</f>
        <v>#REF!</v>
      </c>
      <c r="D611" s="321" t="e">
        <f aca="false">IF('graph (3)'!$E$2=0,20,IF(AND(B611&lt;'graph (3)'!$E$10+'graph (3)'!$E$32,B611&gt;'graph (3)'!$E$10-'graph (3)'!$E$32),0.25,NA()))</f>
        <v>#REF!</v>
      </c>
      <c r="K611" s="806" t="e">
        <f aca="false">IF('graph (3)'!$E$20=0,0,IF('graph (3)'!$E$2=0,20,IF(AND(B611&lt;'graph (3)'!$E$20+'graph (3)'!$E$32,B611&gt;'graph (3)'!$E$20-'graph (3)'!$E$32),0.25,0)))</f>
        <v>#REF!</v>
      </c>
      <c r="L611" s="806" t="e">
        <f aca="false">IF('graph (3)'!$E$22=0,0,IF('graph (3)'!$E$2=0,20,IF(AND(B611&gt;'graph (3)'!$E$22-'graph (3)'!$E$32,B611&lt;'graph (3)'!$E$22+'graph (3)'!$E$32),0.25,0)))</f>
        <v>#REF!</v>
      </c>
    </row>
    <row r="612" customFormat="false" ht="12.75" hidden="false" customHeight="false" outlineLevel="0" collapsed="false">
      <c r="B612" s="735" t="e">
        <f aca="false">IF('graph (3)'!$E$2=0,"",B611+'graph (3)'!$E$32)</f>
        <v>#REF!</v>
      </c>
      <c r="C612" s="805" t="e">
        <f aca="false">IF('graph (3)'!$E$2=0,20,IF(SUM(K612+L612=0),NA(),0.25))</f>
        <v>#REF!</v>
      </c>
      <c r="D612" s="321" t="e">
        <f aca="false">IF('graph (3)'!$E$2=0,20,IF(AND(B612&lt;'graph (3)'!$E$10+'graph (3)'!$E$32,B612&gt;'graph (3)'!$E$10-'graph (3)'!$E$32),0.25,NA()))</f>
        <v>#REF!</v>
      </c>
      <c r="K612" s="806" t="e">
        <f aca="false">IF('graph (3)'!$E$20=0,0,IF('graph (3)'!$E$2=0,20,IF(AND(B612&lt;'graph (3)'!$E$20+'graph (3)'!$E$32,B612&gt;'graph (3)'!$E$20-'graph (3)'!$E$32),0.25,0)))</f>
        <v>#REF!</v>
      </c>
      <c r="L612" s="806" t="e">
        <f aca="false">IF('graph (3)'!$E$22=0,0,IF('graph (3)'!$E$2=0,20,IF(AND(B612&gt;'graph (3)'!$E$22-'graph (3)'!$E$32,B612&lt;'graph (3)'!$E$22+'graph (3)'!$E$32),0.25,0)))</f>
        <v>#REF!</v>
      </c>
    </row>
    <row r="613" customFormat="false" ht="12.75" hidden="false" customHeight="false" outlineLevel="0" collapsed="false">
      <c r="B613" s="735" t="e">
        <f aca="false">IF('graph (3)'!$E$2=0,"",B612+'graph (3)'!$E$32)</f>
        <v>#REF!</v>
      </c>
      <c r="C613" s="805" t="e">
        <f aca="false">IF('graph (3)'!$E$2=0,20,IF(SUM(K613+L613=0),NA(),0.25))</f>
        <v>#REF!</v>
      </c>
      <c r="D613" s="321" t="e">
        <f aca="false">IF('graph (3)'!$E$2=0,20,IF(AND(B613&lt;'graph (3)'!$E$10+'graph (3)'!$E$32,B613&gt;'graph (3)'!$E$10-'graph (3)'!$E$32),0.25,NA()))</f>
        <v>#REF!</v>
      </c>
      <c r="K613" s="806" t="e">
        <f aca="false">IF('graph (3)'!$E$20=0,0,IF('graph (3)'!$E$2=0,20,IF(AND(B613&lt;'graph (3)'!$E$20+'graph (3)'!$E$32,B613&gt;'graph (3)'!$E$20-'graph (3)'!$E$32),0.25,0)))</f>
        <v>#REF!</v>
      </c>
      <c r="L613" s="806" t="e">
        <f aca="false">IF('graph (3)'!$E$22=0,0,IF('graph (3)'!$E$2=0,20,IF(AND(B613&gt;'graph (3)'!$E$22-'graph (3)'!$E$32,B613&lt;'graph (3)'!$E$22+'graph (3)'!$E$32),0.25,0)))</f>
        <v>#REF!</v>
      </c>
    </row>
    <row r="614" customFormat="false" ht="12.75" hidden="false" customHeight="false" outlineLevel="0" collapsed="false">
      <c r="B614" s="735" t="e">
        <f aca="false">IF('graph (3)'!$E$2=0,"",B613+'graph (3)'!$E$32)</f>
        <v>#REF!</v>
      </c>
      <c r="C614" s="805" t="e">
        <f aca="false">IF('graph (3)'!$E$2=0,20,IF(SUM(K614+L614=0),NA(),0.25))</f>
        <v>#REF!</v>
      </c>
      <c r="D614" s="321" t="e">
        <f aca="false">IF('graph (3)'!$E$2=0,20,IF(AND(B614&lt;'graph (3)'!$E$10+'graph (3)'!$E$32,B614&gt;'graph (3)'!$E$10-'graph (3)'!$E$32),0.25,NA()))</f>
        <v>#REF!</v>
      </c>
      <c r="K614" s="806" t="e">
        <f aca="false">IF('graph (3)'!$E$20=0,0,IF('graph (3)'!$E$2=0,20,IF(AND(B614&lt;'graph (3)'!$E$20+'graph (3)'!$E$32,B614&gt;'graph (3)'!$E$20-'graph (3)'!$E$32),0.25,0)))</f>
        <v>#REF!</v>
      </c>
      <c r="L614" s="806" t="e">
        <f aca="false">IF('graph (3)'!$E$22=0,0,IF('graph (3)'!$E$2=0,20,IF(AND(B614&gt;'graph (3)'!$E$22-'graph (3)'!$E$32,B614&lt;'graph (3)'!$E$22+'graph (3)'!$E$32),0.25,0)))</f>
        <v>#REF!</v>
      </c>
    </row>
    <row r="615" customFormat="false" ht="12.75" hidden="false" customHeight="false" outlineLevel="0" collapsed="false">
      <c r="B615" s="735" t="e">
        <f aca="false">IF('graph (3)'!$E$2=0,"",B614+'graph (3)'!$E$32)</f>
        <v>#REF!</v>
      </c>
      <c r="C615" s="805" t="e">
        <f aca="false">IF('graph (3)'!$E$2=0,20,IF(SUM(K615+L615=0),NA(),0.25))</f>
        <v>#REF!</v>
      </c>
      <c r="D615" s="321" t="e">
        <f aca="false">IF('graph (3)'!$E$2=0,20,IF(AND(B615&lt;'graph (3)'!$E$10+'graph (3)'!$E$32,B615&gt;'graph (3)'!$E$10-'graph (3)'!$E$32),0.25,NA()))</f>
        <v>#REF!</v>
      </c>
      <c r="K615" s="806" t="e">
        <f aca="false">IF('graph (3)'!$E$20=0,0,IF('graph (3)'!$E$2=0,20,IF(AND(B615&lt;'graph (3)'!$E$20+'graph (3)'!$E$32,B615&gt;'graph (3)'!$E$20-'graph (3)'!$E$32),0.25,0)))</f>
        <v>#REF!</v>
      </c>
      <c r="L615" s="806" t="e">
        <f aca="false">IF('graph (3)'!$E$22=0,0,IF('graph (3)'!$E$2=0,20,IF(AND(B615&gt;'graph (3)'!$E$22-'graph (3)'!$E$32,B615&lt;'graph (3)'!$E$22+'graph (3)'!$E$32),0.25,0)))</f>
        <v>#REF!</v>
      </c>
    </row>
    <row r="616" customFormat="false" ht="12.75" hidden="false" customHeight="false" outlineLevel="0" collapsed="false">
      <c r="B616" s="735" t="e">
        <f aca="false">IF('graph (3)'!$E$2=0,"",B615+'graph (3)'!$E$32)</f>
        <v>#REF!</v>
      </c>
      <c r="C616" s="805" t="e">
        <f aca="false">IF('graph (3)'!$E$2=0,20,IF(SUM(K616+L616=0),NA(),0.25))</f>
        <v>#REF!</v>
      </c>
      <c r="D616" s="321" t="e">
        <f aca="false">IF('graph (3)'!$E$2=0,20,IF(AND(B616&lt;'graph (3)'!$E$10+'graph (3)'!$E$32,B616&gt;'graph (3)'!$E$10-'graph (3)'!$E$32),0.25,NA()))</f>
        <v>#REF!</v>
      </c>
      <c r="K616" s="806" t="e">
        <f aca="false">IF('graph (3)'!$E$20=0,0,IF('graph (3)'!$E$2=0,20,IF(AND(B616&lt;'graph (3)'!$E$20+'graph (3)'!$E$32,B616&gt;'graph (3)'!$E$20-'graph (3)'!$E$32),0.25,0)))</f>
        <v>#REF!</v>
      </c>
      <c r="L616" s="806" t="e">
        <f aca="false">IF('graph (3)'!$E$22=0,0,IF('graph (3)'!$E$2=0,20,IF(AND(B616&gt;'graph (3)'!$E$22-'graph (3)'!$E$32,B616&lt;'graph (3)'!$E$22+'graph (3)'!$E$32),0.25,0)))</f>
        <v>#REF!</v>
      </c>
    </row>
    <row r="617" customFormat="false" ht="12.75" hidden="false" customHeight="false" outlineLevel="0" collapsed="false">
      <c r="B617" s="735" t="e">
        <f aca="false">IF('graph (3)'!$E$2=0,"",B616+'graph (3)'!$E$32)</f>
        <v>#REF!</v>
      </c>
      <c r="C617" s="805" t="e">
        <f aca="false">IF('graph (3)'!$E$2=0,20,IF(SUM(K617+L617=0),NA(),0.25))</f>
        <v>#REF!</v>
      </c>
      <c r="D617" s="321" t="e">
        <f aca="false">IF('graph (3)'!$E$2=0,20,IF(AND(B617&lt;'graph (3)'!$E$10+'graph (3)'!$E$32,B617&gt;'graph (3)'!$E$10-'graph (3)'!$E$32),0.25,NA()))</f>
        <v>#REF!</v>
      </c>
      <c r="K617" s="806" t="e">
        <f aca="false">IF('graph (3)'!$E$20=0,0,IF('graph (3)'!$E$2=0,20,IF(AND(B617&lt;'graph (3)'!$E$20+'graph (3)'!$E$32,B617&gt;'graph (3)'!$E$20-'graph (3)'!$E$32),0.25,0)))</f>
        <v>#REF!</v>
      </c>
      <c r="L617" s="806" t="e">
        <f aca="false">IF('graph (3)'!$E$22=0,0,IF('graph (3)'!$E$2=0,20,IF(AND(B617&gt;'graph (3)'!$E$22-'graph (3)'!$E$32,B617&lt;'graph (3)'!$E$22+'graph (3)'!$E$32),0.25,0)))</f>
        <v>#REF!</v>
      </c>
    </row>
    <row r="618" customFormat="false" ht="12.75" hidden="false" customHeight="false" outlineLevel="0" collapsed="false">
      <c r="B618" s="735" t="e">
        <f aca="false">IF('graph (3)'!$E$2=0,"",B617+'graph (3)'!$E$32)</f>
        <v>#REF!</v>
      </c>
      <c r="C618" s="805" t="e">
        <f aca="false">IF('graph (3)'!$E$2=0,20,IF(SUM(K618+L618=0),NA(),0.25))</f>
        <v>#REF!</v>
      </c>
      <c r="D618" s="321" t="e">
        <f aca="false">IF('graph (3)'!$E$2=0,20,IF(AND(B618&lt;'graph (3)'!$E$10+'graph (3)'!$E$32,B618&gt;'graph (3)'!$E$10-'graph (3)'!$E$32),0.25,NA()))</f>
        <v>#REF!</v>
      </c>
      <c r="K618" s="806" t="e">
        <f aca="false">IF('graph (3)'!$E$20=0,0,IF('graph (3)'!$E$2=0,20,IF(AND(B618&lt;'graph (3)'!$E$20+'graph (3)'!$E$32,B618&gt;'graph (3)'!$E$20-'graph (3)'!$E$32),0.25,0)))</f>
        <v>#REF!</v>
      </c>
      <c r="L618" s="806" t="e">
        <f aca="false">IF('graph (3)'!$E$22=0,0,IF('graph (3)'!$E$2=0,20,IF(AND(B618&gt;'graph (3)'!$E$22-'graph (3)'!$E$32,B618&lt;'graph (3)'!$E$22+'graph (3)'!$E$32),0.25,0)))</f>
        <v>#REF!</v>
      </c>
    </row>
    <row r="619" customFormat="false" ht="12.75" hidden="false" customHeight="false" outlineLevel="0" collapsed="false">
      <c r="B619" s="735" t="e">
        <f aca="false">IF('graph (3)'!$E$2=0,"",B618+'graph (3)'!$E$32)</f>
        <v>#REF!</v>
      </c>
      <c r="C619" s="805" t="e">
        <f aca="false">IF('graph (3)'!$E$2=0,20,IF(SUM(K619+L619=0),NA(),0.25))</f>
        <v>#REF!</v>
      </c>
      <c r="D619" s="321" t="e">
        <f aca="false">IF('graph (3)'!$E$2=0,20,IF(AND(B619&lt;'graph (3)'!$E$10+'graph (3)'!$E$32,B619&gt;'graph (3)'!$E$10-'graph (3)'!$E$32),0.25,NA()))</f>
        <v>#REF!</v>
      </c>
      <c r="K619" s="806" t="e">
        <f aca="false">IF('graph (3)'!$E$20=0,0,IF('graph (3)'!$E$2=0,20,IF(AND(B619&lt;'graph (3)'!$E$20+'graph (3)'!$E$32,B619&gt;'graph (3)'!$E$20-'graph (3)'!$E$32),0.25,0)))</f>
        <v>#REF!</v>
      </c>
      <c r="L619" s="806" t="e">
        <f aca="false">IF('graph (3)'!$E$22=0,0,IF('graph (3)'!$E$2=0,20,IF(AND(B619&gt;'graph (3)'!$E$22-'graph (3)'!$E$32,B619&lt;'graph (3)'!$E$22+'graph (3)'!$E$32),0.25,0)))</f>
        <v>#REF!</v>
      </c>
    </row>
    <row r="620" customFormat="false" ht="12.75" hidden="false" customHeight="false" outlineLevel="0" collapsed="false">
      <c r="B620" s="735" t="e">
        <f aca="false">IF('graph (3)'!$E$2=0,"",B619+'graph (3)'!$E$32)</f>
        <v>#REF!</v>
      </c>
      <c r="C620" s="805" t="e">
        <f aca="false">IF('graph (3)'!$E$2=0,20,IF(SUM(K620+L620=0),NA(),0.25))</f>
        <v>#REF!</v>
      </c>
      <c r="D620" s="321" t="e">
        <f aca="false">IF('graph (3)'!$E$2=0,20,IF(AND(B620&lt;'graph (3)'!$E$10+'graph (3)'!$E$32,B620&gt;'graph (3)'!$E$10-'graph (3)'!$E$32),0.25,NA()))</f>
        <v>#REF!</v>
      </c>
      <c r="K620" s="806" t="e">
        <f aca="false">IF('graph (3)'!$E$20=0,0,IF('graph (3)'!$E$2=0,20,IF(AND(B620&lt;'graph (3)'!$E$20+'graph (3)'!$E$32,B620&gt;'graph (3)'!$E$20-'graph (3)'!$E$32),0.25,0)))</f>
        <v>#REF!</v>
      </c>
      <c r="L620" s="806" t="e">
        <f aca="false">IF('graph (3)'!$E$22=0,0,IF('graph (3)'!$E$2=0,20,IF(AND(B620&gt;'graph (3)'!$E$22-'graph (3)'!$E$32,B620&lt;'graph (3)'!$E$22+'graph (3)'!$E$32),0.25,0)))</f>
        <v>#REF!</v>
      </c>
    </row>
    <row r="621" customFormat="false" ht="12.75" hidden="false" customHeight="false" outlineLevel="0" collapsed="false">
      <c r="B621" s="735" t="e">
        <f aca="false">IF('graph (3)'!$E$2=0,"",B620+'graph (3)'!$E$32)</f>
        <v>#REF!</v>
      </c>
      <c r="C621" s="805" t="e">
        <f aca="false">IF('graph (3)'!$E$2=0,20,IF(SUM(K621+L621=0),NA(),0.25))</f>
        <v>#REF!</v>
      </c>
      <c r="D621" s="321" t="e">
        <f aca="false">IF('graph (3)'!$E$2=0,20,IF(AND(B621&lt;'graph (3)'!$E$10+'graph (3)'!$E$32,B621&gt;'graph (3)'!$E$10-'graph (3)'!$E$32),0.25,NA()))</f>
        <v>#REF!</v>
      </c>
      <c r="K621" s="806" t="e">
        <f aca="false">IF('graph (3)'!$E$20=0,0,IF('graph (3)'!$E$2=0,20,IF(AND(B621&lt;'graph (3)'!$E$20+'graph (3)'!$E$32,B621&gt;'graph (3)'!$E$20-'graph (3)'!$E$32),0.25,0)))</f>
        <v>#REF!</v>
      </c>
      <c r="L621" s="806" t="e">
        <f aca="false">IF('graph (3)'!$E$22=0,0,IF('graph (3)'!$E$2=0,20,IF(AND(B621&gt;'graph (3)'!$E$22-'graph (3)'!$E$32,B621&lt;'graph (3)'!$E$22+'graph (3)'!$E$32),0.25,0)))</f>
        <v>#REF!</v>
      </c>
    </row>
    <row r="622" customFormat="false" ht="12.75" hidden="false" customHeight="false" outlineLevel="0" collapsed="false">
      <c r="B622" s="735" t="e">
        <f aca="false">IF('graph (3)'!$E$2=0,"",B621+'graph (3)'!$E$32)</f>
        <v>#REF!</v>
      </c>
      <c r="C622" s="805" t="e">
        <f aca="false">IF('graph (3)'!$E$2=0,20,IF(SUM(K622+L622=0),NA(),0.25))</f>
        <v>#REF!</v>
      </c>
      <c r="D622" s="321" t="e">
        <f aca="false">IF('graph (3)'!$E$2=0,20,IF(AND(B622&lt;'graph (3)'!$E$10+'graph (3)'!$E$32,B622&gt;'graph (3)'!$E$10-'graph (3)'!$E$32),0.25,NA()))</f>
        <v>#REF!</v>
      </c>
      <c r="K622" s="806" t="e">
        <f aca="false">IF('graph (3)'!$E$20=0,0,IF('graph (3)'!$E$2=0,20,IF(AND(B622&lt;'graph (3)'!$E$20+'graph (3)'!$E$32,B622&gt;'graph (3)'!$E$20-'graph (3)'!$E$32),0.25,0)))</f>
        <v>#REF!</v>
      </c>
      <c r="L622" s="806" t="e">
        <f aca="false">IF('graph (3)'!$E$22=0,0,IF('graph (3)'!$E$2=0,20,IF(AND(B622&gt;'graph (3)'!$E$22-'graph (3)'!$E$32,B622&lt;'graph (3)'!$E$22+'graph (3)'!$E$32),0.25,0)))</f>
        <v>#REF!</v>
      </c>
    </row>
    <row r="623" customFormat="false" ht="12.75" hidden="false" customHeight="false" outlineLevel="0" collapsed="false">
      <c r="B623" s="735" t="e">
        <f aca="false">IF('graph (3)'!$E$2=0,"",B622+'graph (3)'!$E$32)</f>
        <v>#REF!</v>
      </c>
      <c r="C623" s="805" t="e">
        <f aca="false">IF('graph (3)'!$E$2=0,20,IF(SUM(K623+L623=0),NA(),0.25))</f>
        <v>#REF!</v>
      </c>
      <c r="D623" s="321" t="e">
        <f aca="false">IF('graph (3)'!$E$2=0,20,IF(AND(B623&lt;'graph (3)'!$E$10+'graph (3)'!$E$32,B623&gt;'graph (3)'!$E$10-'graph (3)'!$E$32),0.25,NA()))</f>
        <v>#REF!</v>
      </c>
      <c r="K623" s="806" t="e">
        <f aca="false">IF('graph (3)'!$E$20=0,0,IF('graph (3)'!$E$2=0,20,IF(AND(B623&lt;'graph (3)'!$E$20+'graph (3)'!$E$32,B623&gt;'graph (3)'!$E$20-'graph (3)'!$E$32),0.25,0)))</f>
        <v>#REF!</v>
      </c>
      <c r="L623" s="806" t="e">
        <f aca="false">IF('graph (3)'!$E$22=0,0,IF('graph (3)'!$E$2=0,20,IF(AND(B623&gt;'graph (3)'!$E$22-'graph (3)'!$E$32,B623&lt;'graph (3)'!$E$22+'graph (3)'!$E$32),0.25,0)))</f>
        <v>#REF!</v>
      </c>
    </row>
    <row r="624" customFormat="false" ht="12.75" hidden="false" customHeight="false" outlineLevel="0" collapsed="false">
      <c r="B624" s="735" t="e">
        <f aca="false">IF('graph (3)'!$E$2=0,"",B623+'graph (3)'!$E$32)</f>
        <v>#REF!</v>
      </c>
      <c r="C624" s="805" t="e">
        <f aca="false">IF('graph (3)'!$E$2=0,20,IF(SUM(K624+L624=0),NA(),0.25))</f>
        <v>#REF!</v>
      </c>
      <c r="D624" s="321" t="e">
        <f aca="false">IF('graph (3)'!$E$2=0,20,IF(AND(B624&lt;'graph (3)'!$E$10+'graph (3)'!$E$32,B624&gt;'graph (3)'!$E$10-'graph (3)'!$E$32),0.25,NA()))</f>
        <v>#REF!</v>
      </c>
      <c r="K624" s="806" t="e">
        <f aca="false">IF('graph (3)'!$E$20=0,0,IF('graph (3)'!$E$2=0,20,IF(AND(B624&lt;'graph (3)'!$E$20+'graph (3)'!$E$32,B624&gt;'graph (3)'!$E$20-'graph (3)'!$E$32),0.25,0)))</f>
        <v>#REF!</v>
      </c>
      <c r="L624" s="806" t="e">
        <f aca="false">IF('graph (3)'!$E$22=0,0,IF('graph (3)'!$E$2=0,20,IF(AND(B624&gt;'graph (3)'!$E$22-'graph (3)'!$E$32,B624&lt;'graph (3)'!$E$22+'graph (3)'!$E$32),0.25,0)))</f>
        <v>#REF!</v>
      </c>
    </row>
    <row r="625" customFormat="false" ht="12.75" hidden="false" customHeight="false" outlineLevel="0" collapsed="false">
      <c r="B625" s="735" t="e">
        <f aca="false">IF('graph (3)'!$E$2=0,"",B624+'graph (3)'!$E$32)</f>
        <v>#REF!</v>
      </c>
      <c r="C625" s="805" t="e">
        <f aca="false">IF('graph (3)'!$E$2=0,20,IF(SUM(K625+L625=0),NA(),0.25))</f>
        <v>#REF!</v>
      </c>
      <c r="D625" s="321" t="e">
        <f aca="false">IF('graph (3)'!$E$2=0,20,IF(AND(B625&lt;'graph (3)'!$E$10+'graph (3)'!$E$32,B625&gt;'graph (3)'!$E$10-'graph (3)'!$E$32),0.25,NA()))</f>
        <v>#REF!</v>
      </c>
      <c r="K625" s="806" t="e">
        <f aca="false">IF('graph (3)'!$E$20=0,0,IF('graph (3)'!$E$2=0,20,IF(AND(B625&lt;'graph (3)'!$E$20+'graph (3)'!$E$32,B625&gt;'graph (3)'!$E$20-'graph (3)'!$E$32),0.25,0)))</f>
        <v>#REF!</v>
      </c>
      <c r="L625" s="806" t="e">
        <f aca="false">IF('graph (3)'!$E$22=0,0,IF('graph (3)'!$E$2=0,20,IF(AND(B625&gt;'graph (3)'!$E$22-'graph (3)'!$E$32,B625&lt;'graph (3)'!$E$22+'graph (3)'!$E$32),0.25,0)))</f>
        <v>#REF!</v>
      </c>
    </row>
    <row r="626" customFormat="false" ht="12.75" hidden="false" customHeight="false" outlineLevel="0" collapsed="false">
      <c r="B626" s="735" t="e">
        <f aca="false">IF('graph (3)'!$E$2=0,"",B625+'graph (3)'!$E$32)</f>
        <v>#REF!</v>
      </c>
      <c r="C626" s="805" t="e">
        <f aca="false">IF('graph (3)'!$E$2=0,20,IF(SUM(K626+L626=0),NA(),0.25))</f>
        <v>#REF!</v>
      </c>
      <c r="D626" s="321" t="e">
        <f aca="false">IF('graph (3)'!$E$2=0,20,IF(AND(B626&lt;'graph (3)'!$E$10+'graph (3)'!$E$32,B626&gt;'graph (3)'!$E$10-'graph (3)'!$E$32),0.25,NA()))</f>
        <v>#REF!</v>
      </c>
      <c r="K626" s="806" t="e">
        <f aca="false">IF('graph (3)'!$E$20=0,0,IF('graph (3)'!$E$2=0,20,IF(AND(B626&lt;'graph (3)'!$E$20+'graph (3)'!$E$32,B626&gt;'graph (3)'!$E$20-'graph (3)'!$E$32),0.25,0)))</f>
        <v>#REF!</v>
      </c>
      <c r="L626" s="806" t="e">
        <f aca="false">IF('graph (3)'!$E$22=0,0,IF('graph (3)'!$E$2=0,20,IF(AND(B626&gt;'graph (3)'!$E$22-'graph (3)'!$E$32,B626&lt;'graph (3)'!$E$22+'graph (3)'!$E$32),0.25,0)))</f>
        <v>#REF!</v>
      </c>
    </row>
    <row r="627" customFormat="false" ht="12.75" hidden="false" customHeight="false" outlineLevel="0" collapsed="false">
      <c r="B627" s="735" t="e">
        <f aca="false">IF('graph (3)'!$E$2=0,"",B626+'graph (3)'!$E$32)</f>
        <v>#REF!</v>
      </c>
      <c r="C627" s="805" t="e">
        <f aca="false">IF('graph (3)'!$E$2=0,20,IF(SUM(K627+L627=0),NA(),0.25))</f>
        <v>#REF!</v>
      </c>
      <c r="D627" s="321" t="e">
        <f aca="false">IF('graph (3)'!$E$2=0,20,IF(AND(B627&lt;'graph (3)'!$E$10+'graph (3)'!$E$32,B627&gt;'graph (3)'!$E$10-'graph (3)'!$E$32),0.25,NA()))</f>
        <v>#REF!</v>
      </c>
      <c r="K627" s="806" t="e">
        <f aca="false">IF('graph (3)'!$E$20=0,0,IF('graph (3)'!$E$2=0,20,IF(AND(B627&lt;'graph (3)'!$E$20+'graph (3)'!$E$32,B627&gt;'graph (3)'!$E$20-'graph (3)'!$E$32),0.25,0)))</f>
        <v>#REF!</v>
      </c>
      <c r="L627" s="806" t="e">
        <f aca="false">IF('graph (3)'!$E$22=0,0,IF('graph (3)'!$E$2=0,20,IF(AND(B627&gt;'graph (3)'!$E$22-'graph (3)'!$E$32,B627&lt;'graph (3)'!$E$22+'graph (3)'!$E$32),0.25,0)))</f>
        <v>#REF!</v>
      </c>
    </row>
    <row r="628" customFormat="false" ht="12.75" hidden="false" customHeight="false" outlineLevel="0" collapsed="false">
      <c r="B628" s="735" t="e">
        <f aca="false">IF('graph (3)'!$E$2=0,"",B627+'graph (3)'!$E$32)</f>
        <v>#REF!</v>
      </c>
      <c r="C628" s="805" t="e">
        <f aca="false">IF('graph (3)'!$E$2=0,20,IF(SUM(K628+L628=0),NA(),0.25))</f>
        <v>#REF!</v>
      </c>
      <c r="D628" s="321" t="e">
        <f aca="false">IF('graph (3)'!$E$2=0,20,IF(AND(B628&lt;'graph (3)'!$E$10+'graph (3)'!$E$32,B628&gt;'graph (3)'!$E$10-'graph (3)'!$E$32),0.25,NA()))</f>
        <v>#REF!</v>
      </c>
      <c r="K628" s="806" t="e">
        <f aca="false">IF('graph (3)'!$E$20=0,0,IF('graph (3)'!$E$2=0,20,IF(AND(B628&lt;'graph (3)'!$E$20+'graph (3)'!$E$32,B628&gt;'graph (3)'!$E$20-'graph (3)'!$E$32),0.25,0)))</f>
        <v>#REF!</v>
      </c>
      <c r="L628" s="806" t="e">
        <f aca="false">IF('graph (3)'!$E$22=0,0,IF('graph (3)'!$E$2=0,20,IF(AND(B628&gt;'graph (3)'!$E$22-'graph (3)'!$E$32,B628&lt;'graph (3)'!$E$22+'graph (3)'!$E$32),0.25,0)))</f>
        <v>#REF!</v>
      </c>
    </row>
    <row r="629" customFormat="false" ht="12.75" hidden="false" customHeight="false" outlineLevel="0" collapsed="false">
      <c r="B629" s="735" t="e">
        <f aca="false">IF('graph (3)'!$E$2=0,"",B628+'graph (3)'!$E$32)</f>
        <v>#REF!</v>
      </c>
      <c r="C629" s="805" t="e">
        <f aca="false">IF('graph (3)'!$E$2=0,20,IF(SUM(K629+L629=0),NA(),0.25))</f>
        <v>#REF!</v>
      </c>
      <c r="D629" s="321" t="e">
        <f aca="false">IF('graph (3)'!$E$2=0,20,IF(AND(B629&lt;'graph (3)'!$E$10+'graph (3)'!$E$32,B629&gt;'graph (3)'!$E$10-'graph (3)'!$E$32),0.25,NA()))</f>
        <v>#REF!</v>
      </c>
      <c r="K629" s="806" t="e">
        <f aca="false">IF('graph (3)'!$E$20=0,0,IF('graph (3)'!$E$2=0,20,IF(AND(B629&lt;'graph (3)'!$E$20+'graph (3)'!$E$32,B629&gt;'graph (3)'!$E$20-'graph (3)'!$E$32),0.25,0)))</f>
        <v>#REF!</v>
      </c>
      <c r="L629" s="806" t="e">
        <f aca="false">IF('graph (3)'!$E$22=0,0,IF('graph (3)'!$E$2=0,20,IF(AND(B629&gt;'graph (3)'!$E$22-'graph (3)'!$E$32,B629&lt;'graph (3)'!$E$22+'graph (3)'!$E$32),0.25,0)))</f>
        <v>#REF!</v>
      </c>
    </row>
    <row r="630" customFormat="false" ht="12.75" hidden="false" customHeight="false" outlineLevel="0" collapsed="false">
      <c r="B630" s="735" t="e">
        <f aca="false">IF('graph (3)'!$E$2=0,"",B629+'graph (3)'!$E$32)</f>
        <v>#REF!</v>
      </c>
      <c r="C630" s="805" t="e">
        <f aca="false">IF('graph (3)'!$E$2=0,20,IF(SUM(K630+L630=0),NA(),0.25))</f>
        <v>#REF!</v>
      </c>
      <c r="D630" s="321" t="e">
        <f aca="false">IF('graph (3)'!$E$2=0,20,IF(AND(B630&lt;'graph (3)'!$E$10+'graph (3)'!$E$32,B630&gt;'graph (3)'!$E$10-'graph (3)'!$E$32),0.25,NA()))</f>
        <v>#REF!</v>
      </c>
      <c r="K630" s="806" t="e">
        <f aca="false">IF('graph (3)'!$E$20=0,0,IF('graph (3)'!$E$2=0,20,IF(AND(B630&lt;'graph (3)'!$E$20+'graph (3)'!$E$32,B630&gt;'graph (3)'!$E$20-'graph (3)'!$E$32),0.25,0)))</f>
        <v>#REF!</v>
      </c>
      <c r="L630" s="806" t="e">
        <f aca="false">IF('graph (3)'!$E$22=0,0,IF('graph (3)'!$E$2=0,20,IF(AND(B630&gt;'graph (3)'!$E$22-'graph (3)'!$E$32,B630&lt;'graph (3)'!$E$22+'graph (3)'!$E$32),0.25,0)))</f>
        <v>#REF!</v>
      </c>
    </row>
    <row r="631" customFormat="false" ht="12.75" hidden="false" customHeight="false" outlineLevel="0" collapsed="false">
      <c r="B631" s="735" t="e">
        <f aca="false">IF('graph (3)'!$E$2=0,"",B630+'graph (3)'!$E$32)</f>
        <v>#REF!</v>
      </c>
      <c r="C631" s="805" t="e">
        <f aca="false">IF('graph (3)'!$E$2=0,20,IF(SUM(K631+L631=0),NA(),0.25))</f>
        <v>#REF!</v>
      </c>
      <c r="D631" s="321" t="e">
        <f aca="false">IF('graph (3)'!$E$2=0,20,IF(AND(B631&lt;'graph (3)'!$E$10+'graph (3)'!$E$32,B631&gt;'graph (3)'!$E$10-'graph (3)'!$E$32),0.25,NA()))</f>
        <v>#REF!</v>
      </c>
      <c r="K631" s="806" t="e">
        <f aca="false">IF('graph (3)'!$E$20=0,0,IF('graph (3)'!$E$2=0,20,IF(AND(B631&lt;'graph (3)'!$E$20+'graph (3)'!$E$32,B631&gt;'graph (3)'!$E$20-'graph (3)'!$E$32),0.25,0)))</f>
        <v>#REF!</v>
      </c>
      <c r="L631" s="806" t="e">
        <f aca="false">IF('graph (3)'!$E$22=0,0,IF('graph (3)'!$E$2=0,20,IF(AND(B631&gt;'graph (3)'!$E$22-'graph (3)'!$E$32,B631&lt;'graph (3)'!$E$22+'graph (3)'!$E$32),0.25,0)))</f>
        <v>#REF!</v>
      </c>
    </row>
    <row r="632" customFormat="false" ht="12.75" hidden="false" customHeight="false" outlineLevel="0" collapsed="false">
      <c r="B632" s="735" t="e">
        <f aca="false">IF('graph (3)'!$E$2=0,"",B631+'graph (3)'!$E$32)</f>
        <v>#REF!</v>
      </c>
      <c r="C632" s="805" t="e">
        <f aca="false">IF('graph (3)'!$E$2=0,20,IF(SUM(K632+L632=0),NA(),0.25))</f>
        <v>#REF!</v>
      </c>
      <c r="D632" s="321" t="e">
        <f aca="false">IF('graph (3)'!$E$2=0,20,IF(AND(B632&lt;'graph (3)'!$E$10+'graph (3)'!$E$32,B632&gt;'graph (3)'!$E$10-'graph (3)'!$E$32),0.25,NA()))</f>
        <v>#REF!</v>
      </c>
      <c r="K632" s="806" t="e">
        <f aca="false">IF('graph (3)'!$E$20=0,0,IF('graph (3)'!$E$2=0,20,IF(AND(B632&lt;'graph (3)'!$E$20+'graph (3)'!$E$32,B632&gt;'graph (3)'!$E$20-'graph (3)'!$E$32),0.25,0)))</f>
        <v>#REF!</v>
      </c>
      <c r="L632" s="806" t="e">
        <f aca="false">IF('graph (3)'!$E$22=0,0,IF('graph (3)'!$E$2=0,20,IF(AND(B632&gt;'graph (3)'!$E$22-'graph (3)'!$E$32,B632&lt;'graph (3)'!$E$22+'graph (3)'!$E$32),0.25,0)))</f>
        <v>#REF!</v>
      </c>
    </row>
    <row r="633" customFormat="false" ht="12.75" hidden="false" customHeight="false" outlineLevel="0" collapsed="false">
      <c r="B633" s="735" t="e">
        <f aca="false">IF('graph (3)'!$E$2=0,"",B632+'graph (3)'!$E$32)</f>
        <v>#REF!</v>
      </c>
      <c r="C633" s="805" t="e">
        <f aca="false">IF('graph (3)'!$E$2=0,20,IF(SUM(K633+L633=0),NA(),0.25))</f>
        <v>#REF!</v>
      </c>
      <c r="D633" s="321" t="e">
        <f aca="false">IF('graph (3)'!$E$2=0,20,IF(AND(B633&lt;'graph (3)'!$E$10+'graph (3)'!$E$32,B633&gt;'graph (3)'!$E$10-'graph (3)'!$E$32),0.25,NA()))</f>
        <v>#REF!</v>
      </c>
      <c r="K633" s="806" t="e">
        <f aca="false">IF('graph (3)'!$E$20=0,0,IF('graph (3)'!$E$2=0,20,IF(AND(B633&lt;'graph (3)'!$E$20+'graph (3)'!$E$32,B633&gt;'graph (3)'!$E$20-'graph (3)'!$E$32),0.25,0)))</f>
        <v>#REF!</v>
      </c>
      <c r="L633" s="806" t="e">
        <f aca="false">IF('graph (3)'!$E$22=0,0,IF('graph (3)'!$E$2=0,20,IF(AND(B633&gt;'graph (3)'!$E$22-'graph (3)'!$E$32,B633&lt;'graph (3)'!$E$22+'graph (3)'!$E$32),0.25,0)))</f>
        <v>#REF!</v>
      </c>
    </row>
    <row r="634" customFormat="false" ht="12.75" hidden="false" customHeight="false" outlineLevel="0" collapsed="false">
      <c r="B634" s="735" t="e">
        <f aca="false">IF('graph (3)'!$E$2=0,"",B633+'graph (3)'!$E$32)</f>
        <v>#REF!</v>
      </c>
      <c r="C634" s="805" t="e">
        <f aca="false">IF('graph (3)'!$E$2=0,20,IF(SUM(K634+L634=0),NA(),0.25))</f>
        <v>#REF!</v>
      </c>
      <c r="D634" s="321" t="e">
        <f aca="false">IF('graph (3)'!$E$2=0,20,IF(AND(B634&lt;'graph (3)'!$E$10+'graph (3)'!$E$32,B634&gt;'graph (3)'!$E$10-'graph (3)'!$E$32),0.25,NA()))</f>
        <v>#REF!</v>
      </c>
      <c r="K634" s="806" t="e">
        <f aca="false">IF('graph (3)'!$E$20=0,0,IF('graph (3)'!$E$2=0,20,IF(AND(B634&lt;'graph (3)'!$E$20+'graph (3)'!$E$32,B634&gt;'graph (3)'!$E$20-'graph (3)'!$E$32),0.25,0)))</f>
        <v>#REF!</v>
      </c>
      <c r="L634" s="806" t="e">
        <f aca="false">IF('graph (3)'!$E$22=0,0,IF('graph (3)'!$E$2=0,20,IF(AND(B634&gt;'graph (3)'!$E$22-'graph (3)'!$E$32,B634&lt;'graph (3)'!$E$22+'graph (3)'!$E$32),0.25,0)))</f>
        <v>#REF!</v>
      </c>
    </row>
    <row r="635" customFormat="false" ht="12.75" hidden="false" customHeight="false" outlineLevel="0" collapsed="false">
      <c r="B635" s="735" t="e">
        <f aca="false">IF('graph (3)'!$E$2=0,"",B634+'graph (3)'!$E$32)</f>
        <v>#REF!</v>
      </c>
      <c r="C635" s="805" t="e">
        <f aca="false">IF('graph (3)'!$E$2=0,20,IF(SUM(K635+L635=0),NA(),0.25))</f>
        <v>#REF!</v>
      </c>
      <c r="D635" s="321" t="e">
        <f aca="false">IF('graph (3)'!$E$2=0,20,IF(AND(B635&lt;'graph (3)'!$E$10+'graph (3)'!$E$32,B635&gt;'graph (3)'!$E$10-'graph (3)'!$E$32),0.25,NA()))</f>
        <v>#REF!</v>
      </c>
      <c r="K635" s="806" t="e">
        <f aca="false">IF('graph (3)'!$E$20=0,0,IF('graph (3)'!$E$2=0,20,IF(AND(B635&lt;'graph (3)'!$E$20+'graph (3)'!$E$32,B635&gt;'graph (3)'!$E$20-'graph (3)'!$E$32),0.25,0)))</f>
        <v>#REF!</v>
      </c>
      <c r="L635" s="806" t="e">
        <f aca="false">IF('graph (3)'!$E$22=0,0,IF('graph (3)'!$E$2=0,20,IF(AND(B635&gt;'graph (3)'!$E$22-'graph (3)'!$E$32,B635&lt;'graph (3)'!$E$22+'graph (3)'!$E$32),0.25,0)))</f>
        <v>#REF!</v>
      </c>
    </row>
    <row r="636" customFormat="false" ht="12.75" hidden="false" customHeight="false" outlineLevel="0" collapsed="false">
      <c r="B636" s="735" t="e">
        <f aca="false">IF('graph (3)'!$E$2=0,"",B635+'graph (3)'!$E$32)</f>
        <v>#REF!</v>
      </c>
      <c r="C636" s="805" t="e">
        <f aca="false">IF('graph (3)'!$E$2=0,20,IF(SUM(K636+L636=0),NA(),0.25))</f>
        <v>#REF!</v>
      </c>
      <c r="D636" s="321" t="e">
        <f aca="false">IF('graph (3)'!$E$2=0,20,IF(AND(B636&lt;'graph (3)'!$E$10+'graph (3)'!$E$32,B636&gt;'graph (3)'!$E$10-'graph (3)'!$E$32),0.25,NA()))</f>
        <v>#REF!</v>
      </c>
      <c r="K636" s="806" t="e">
        <f aca="false">IF('graph (3)'!$E$20=0,0,IF('graph (3)'!$E$2=0,20,IF(AND(B636&lt;'graph (3)'!$E$20+'graph (3)'!$E$32,B636&gt;'graph (3)'!$E$20-'graph (3)'!$E$32),0.25,0)))</f>
        <v>#REF!</v>
      </c>
      <c r="L636" s="806" t="e">
        <f aca="false">IF('graph (3)'!$E$22=0,0,IF('graph (3)'!$E$2=0,20,IF(AND(B636&gt;'graph (3)'!$E$22-'graph (3)'!$E$32,B636&lt;'graph (3)'!$E$22+'graph (3)'!$E$32),0.25,0)))</f>
        <v>#REF!</v>
      </c>
    </row>
    <row r="637" customFormat="false" ht="12.75" hidden="false" customHeight="false" outlineLevel="0" collapsed="false">
      <c r="B637" s="735" t="e">
        <f aca="false">IF('graph (3)'!$E$2=0,"",B636+'graph (3)'!$E$32)</f>
        <v>#REF!</v>
      </c>
      <c r="C637" s="805" t="e">
        <f aca="false">IF('graph (3)'!$E$2=0,20,IF(SUM(K637+L637=0),NA(),0.25))</f>
        <v>#REF!</v>
      </c>
      <c r="D637" s="321" t="e">
        <f aca="false">IF('graph (3)'!$E$2=0,20,IF(AND(B637&lt;'graph (3)'!$E$10+'graph (3)'!$E$32,B637&gt;'graph (3)'!$E$10-'graph (3)'!$E$32),0.25,NA()))</f>
        <v>#REF!</v>
      </c>
      <c r="K637" s="806" t="e">
        <f aca="false">IF('graph (3)'!$E$20=0,0,IF('graph (3)'!$E$2=0,20,IF(AND(B637&lt;'graph (3)'!$E$20+'graph (3)'!$E$32,B637&gt;'graph (3)'!$E$20-'graph (3)'!$E$32),0.25,0)))</f>
        <v>#REF!</v>
      </c>
      <c r="L637" s="806" t="e">
        <f aca="false">IF('graph (3)'!$E$22=0,0,IF('graph (3)'!$E$2=0,20,IF(AND(B637&gt;'graph (3)'!$E$22-'graph (3)'!$E$32,B637&lt;'graph (3)'!$E$22+'graph (3)'!$E$32),0.25,0)))</f>
        <v>#REF!</v>
      </c>
    </row>
    <row r="638" customFormat="false" ht="12.75" hidden="false" customHeight="false" outlineLevel="0" collapsed="false">
      <c r="B638" s="735" t="e">
        <f aca="false">IF('graph (3)'!$E$2=0,"",B637+'graph (3)'!$E$32)</f>
        <v>#REF!</v>
      </c>
      <c r="C638" s="805" t="e">
        <f aca="false">IF('graph (3)'!$E$2=0,20,IF(SUM(K638+L638=0),NA(),0.25))</f>
        <v>#REF!</v>
      </c>
      <c r="D638" s="321" t="e">
        <f aca="false">IF('graph (3)'!$E$2=0,20,IF(AND(B638&lt;'graph (3)'!$E$10+'graph (3)'!$E$32,B638&gt;'graph (3)'!$E$10-'graph (3)'!$E$32),0.25,NA()))</f>
        <v>#REF!</v>
      </c>
      <c r="K638" s="806" t="e">
        <f aca="false">IF('graph (3)'!$E$20=0,0,IF('graph (3)'!$E$2=0,20,IF(AND(B638&lt;'graph (3)'!$E$20+'graph (3)'!$E$32,B638&gt;'graph (3)'!$E$20-'graph (3)'!$E$32),0.25,0)))</f>
        <v>#REF!</v>
      </c>
      <c r="L638" s="806" t="e">
        <f aca="false">IF('graph (3)'!$E$22=0,0,IF('graph (3)'!$E$2=0,20,IF(AND(B638&gt;'graph (3)'!$E$22-'graph (3)'!$E$32,B638&lt;'graph (3)'!$E$22+'graph (3)'!$E$32),0.25,0)))</f>
        <v>#REF!</v>
      </c>
    </row>
    <row r="639" customFormat="false" ht="12.75" hidden="false" customHeight="false" outlineLevel="0" collapsed="false">
      <c r="B639" s="735" t="e">
        <f aca="false">IF('graph (3)'!$E$2=0,"",B638+'graph (3)'!$E$32)</f>
        <v>#REF!</v>
      </c>
      <c r="C639" s="805" t="e">
        <f aca="false">IF('graph (3)'!$E$2=0,20,IF(SUM(K639+L639=0),NA(),0.25))</f>
        <v>#REF!</v>
      </c>
      <c r="D639" s="321" t="e">
        <f aca="false">IF('graph (3)'!$E$2=0,20,IF(AND(B639&lt;'graph (3)'!$E$10+'graph (3)'!$E$32,B639&gt;'graph (3)'!$E$10-'graph (3)'!$E$32),0.25,NA()))</f>
        <v>#REF!</v>
      </c>
      <c r="K639" s="806" t="e">
        <f aca="false">IF('graph (3)'!$E$20=0,0,IF('graph (3)'!$E$2=0,20,IF(AND(B639&lt;'graph (3)'!$E$20+'graph (3)'!$E$32,B639&gt;'graph (3)'!$E$20-'graph (3)'!$E$32),0.25,0)))</f>
        <v>#REF!</v>
      </c>
      <c r="L639" s="806" t="e">
        <f aca="false">IF('graph (3)'!$E$22=0,0,IF('graph (3)'!$E$2=0,20,IF(AND(B639&gt;'graph (3)'!$E$22-'graph (3)'!$E$32,B639&lt;'graph (3)'!$E$22+'graph (3)'!$E$32),0.25,0)))</f>
        <v>#REF!</v>
      </c>
    </row>
    <row r="640" customFormat="false" ht="12.75" hidden="false" customHeight="false" outlineLevel="0" collapsed="false">
      <c r="B640" s="735" t="e">
        <f aca="false">IF('graph (3)'!$E$2=0,"",B639+'graph (3)'!$E$32)</f>
        <v>#REF!</v>
      </c>
      <c r="C640" s="805" t="e">
        <f aca="false">IF('graph (3)'!$E$2=0,20,IF(SUM(K640+L640=0),NA(),0.25))</f>
        <v>#REF!</v>
      </c>
      <c r="D640" s="321" t="e">
        <f aca="false">IF('graph (3)'!$E$2=0,20,IF(AND(B640&lt;'graph (3)'!$E$10+'graph (3)'!$E$32,B640&gt;'graph (3)'!$E$10-'graph (3)'!$E$32),0.25,NA()))</f>
        <v>#REF!</v>
      </c>
      <c r="K640" s="806" t="e">
        <f aca="false">IF('graph (3)'!$E$20=0,0,IF('graph (3)'!$E$2=0,20,IF(AND(B640&lt;'graph (3)'!$E$20+'graph (3)'!$E$32,B640&gt;'graph (3)'!$E$20-'graph (3)'!$E$32),0.25,0)))</f>
        <v>#REF!</v>
      </c>
      <c r="L640" s="806" t="e">
        <f aca="false">IF('graph (3)'!$E$22=0,0,IF('graph (3)'!$E$2=0,20,IF(AND(B640&gt;'graph (3)'!$E$22-'graph (3)'!$E$32,B640&lt;'graph (3)'!$E$22+'graph (3)'!$E$32),0.25,0)))</f>
        <v>#REF!</v>
      </c>
    </row>
    <row r="641" customFormat="false" ht="12.75" hidden="false" customHeight="false" outlineLevel="0" collapsed="false">
      <c r="B641" s="735" t="e">
        <f aca="false">IF('graph (3)'!$E$2=0,"",B640+'graph (3)'!$E$32)</f>
        <v>#REF!</v>
      </c>
      <c r="C641" s="805" t="e">
        <f aca="false">IF('graph (3)'!$E$2=0,20,IF(SUM(K641+L641=0),NA(),0.25))</f>
        <v>#REF!</v>
      </c>
      <c r="D641" s="321" t="e">
        <f aca="false">IF('graph (3)'!$E$2=0,20,IF(AND(B641&lt;'graph (3)'!$E$10+'graph (3)'!$E$32,B641&gt;'graph (3)'!$E$10-'graph (3)'!$E$32),0.25,NA()))</f>
        <v>#REF!</v>
      </c>
      <c r="K641" s="806" t="e">
        <f aca="false">IF('graph (3)'!$E$20=0,0,IF('graph (3)'!$E$2=0,20,IF(AND(B641&lt;'graph (3)'!$E$20+'graph (3)'!$E$32,B641&gt;'graph (3)'!$E$20-'graph (3)'!$E$32),0.25,0)))</f>
        <v>#REF!</v>
      </c>
      <c r="L641" s="806" t="e">
        <f aca="false">IF('graph (3)'!$E$22=0,0,IF('graph (3)'!$E$2=0,20,IF(AND(B641&gt;'graph (3)'!$E$22-'graph (3)'!$E$32,B641&lt;'graph (3)'!$E$22+'graph (3)'!$E$32),0.25,0)))</f>
        <v>#REF!</v>
      </c>
    </row>
    <row r="642" customFormat="false" ht="12.75" hidden="false" customHeight="false" outlineLevel="0" collapsed="false">
      <c r="B642" s="735" t="e">
        <f aca="false">IF('graph (3)'!$E$2=0,"",B641+'graph (3)'!$E$32)</f>
        <v>#REF!</v>
      </c>
      <c r="C642" s="805" t="e">
        <f aca="false">IF('graph (3)'!$E$2=0,20,IF(SUM(K642+L642=0),NA(),0.25))</f>
        <v>#REF!</v>
      </c>
      <c r="D642" s="321" t="e">
        <f aca="false">IF('graph (3)'!$E$2=0,20,IF(AND(B642&lt;'graph (3)'!$E$10+'graph (3)'!$E$32,B642&gt;'graph (3)'!$E$10-'graph (3)'!$E$32),0.25,NA()))</f>
        <v>#REF!</v>
      </c>
      <c r="K642" s="806" t="e">
        <f aca="false">IF('graph (3)'!$E$20=0,0,IF('graph (3)'!$E$2=0,20,IF(AND(B642&lt;'graph (3)'!$E$20+'graph (3)'!$E$32,B642&gt;'graph (3)'!$E$20-'graph (3)'!$E$32),0.25,0)))</f>
        <v>#REF!</v>
      </c>
      <c r="L642" s="806" t="e">
        <f aca="false">IF('graph (3)'!$E$22=0,0,IF('graph (3)'!$E$2=0,20,IF(AND(B642&gt;'graph (3)'!$E$22-'graph (3)'!$E$32,B642&lt;'graph (3)'!$E$22+'graph (3)'!$E$32),0.25,0)))</f>
        <v>#REF!</v>
      </c>
    </row>
    <row r="643" customFormat="false" ht="12.75" hidden="false" customHeight="false" outlineLevel="0" collapsed="false">
      <c r="B643" s="735" t="e">
        <f aca="false">IF('graph (3)'!$E$2=0,"",B642+'graph (3)'!$E$32)</f>
        <v>#REF!</v>
      </c>
      <c r="C643" s="805" t="e">
        <f aca="false">IF('graph (3)'!$E$2=0,20,IF(SUM(K643+L643=0),NA(),0.25))</f>
        <v>#REF!</v>
      </c>
      <c r="D643" s="321" t="e">
        <f aca="false">IF('graph (3)'!$E$2=0,20,IF(AND(B643&lt;'graph (3)'!$E$10+'graph (3)'!$E$32,B643&gt;'graph (3)'!$E$10-'graph (3)'!$E$32),0.25,NA()))</f>
        <v>#REF!</v>
      </c>
      <c r="K643" s="806" t="e">
        <f aca="false">IF('graph (3)'!$E$20=0,0,IF('graph (3)'!$E$2=0,20,IF(AND(B643&lt;'graph (3)'!$E$20+'graph (3)'!$E$32,B643&gt;'graph (3)'!$E$20-'graph (3)'!$E$32),0.25,0)))</f>
        <v>#REF!</v>
      </c>
      <c r="L643" s="806" t="e">
        <f aca="false">IF('graph (3)'!$E$22=0,0,IF('graph (3)'!$E$2=0,20,IF(AND(B643&gt;'graph (3)'!$E$22-'graph (3)'!$E$32,B643&lt;'graph (3)'!$E$22+'graph (3)'!$E$32),0.25,0)))</f>
        <v>#REF!</v>
      </c>
    </row>
    <row r="644" customFormat="false" ht="12.75" hidden="false" customHeight="false" outlineLevel="0" collapsed="false">
      <c r="B644" s="735" t="e">
        <f aca="false">IF('graph (3)'!$E$2=0,"",B643+'graph (3)'!$E$32)</f>
        <v>#REF!</v>
      </c>
      <c r="C644" s="805" t="e">
        <f aca="false">IF('graph (3)'!$E$2=0,20,IF(SUM(K644+L644=0),NA(),0.25))</f>
        <v>#REF!</v>
      </c>
      <c r="D644" s="321" t="e">
        <f aca="false">IF('graph (3)'!$E$2=0,20,IF(AND(B644&lt;'graph (3)'!$E$10+'graph (3)'!$E$32,B644&gt;'graph (3)'!$E$10-'graph (3)'!$E$32),0.25,NA()))</f>
        <v>#REF!</v>
      </c>
      <c r="K644" s="806" t="e">
        <f aca="false">IF('graph (3)'!$E$20=0,0,IF('graph (3)'!$E$2=0,20,IF(AND(B644&lt;'graph (3)'!$E$20+'graph (3)'!$E$32,B644&gt;'graph (3)'!$E$20-'graph (3)'!$E$32),0.25,0)))</f>
        <v>#REF!</v>
      </c>
      <c r="L644" s="806" t="e">
        <f aca="false">IF('graph (3)'!$E$22=0,0,IF('graph (3)'!$E$2=0,20,IF(AND(B644&gt;'graph (3)'!$E$22-'graph (3)'!$E$32,B644&lt;'graph (3)'!$E$22+'graph (3)'!$E$32),0.25,0)))</f>
        <v>#REF!</v>
      </c>
    </row>
    <row r="645" customFormat="false" ht="12.75" hidden="false" customHeight="false" outlineLevel="0" collapsed="false">
      <c r="B645" s="735" t="e">
        <f aca="false">IF('graph (3)'!$E$2=0,"",B644+'graph (3)'!$E$32)</f>
        <v>#REF!</v>
      </c>
      <c r="C645" s="805" t="e">
        <f aca="false">IF('graph (3)'!$E$2=0,20,IF(SUM(K645+L645=0),NA(),0.25))</f>
        <v>#REF!</v>
      </c>
      <c r="D645" s="321" t="e">
        <f aca="false">IF('graph (3)'!$E$2=0,20,IF(AND(B645&lt;'graph (3)'!$E$10+'graph (3)'!$E$32,B645&gt;'graph (3)'!$E$10-'graph (3)'!$E$32),0.25,NA()))</f>
        <v>#REF!</v>
      </c>
      <c r="K645" s="806" t="e">
        <f aca="false">IF('graph (3)'!$E$20=0,0,IF('graph (3)'!$E$2=0,20,IF(AND(B645&lt;'graph (3)'!$E$20+'graph (3)'!$E$32,B645&gt;'graph (3)'!$E$20-'graph (3)'!$E$32),0.25,0)))</f>
        <v>#REF!</v>
      </c>
      <c r="L645" s="806" t="e">
        <f aca="false">IF('graph (3)'!$E$22=0,0,IF('graph (3)'!$E$2=0,20,IF(AND(B645&gt;'graph (3)'!$E$22-'graph (3)'!$E$32,B645&lt;'graph (3)'!$E$22+'graph (3)'!$E$32),0.25,0)))</f>
        <v>#REF!</v>
      </c>
    </row>
    <row r="646" customFormat="false" ht="12.75" hidden="false" customHeight="false" outlineLevel="0" collapsed="false">
      <c r="B646" s="735" t="e">
        <f aca="false">IF('graph (3)'!$E$2=0,"",B645+'graph (3)'!$E$32)</f>
        <v>#REF!</v>
      </c>
      <c r="C646" s="805" t="e">
        <f aca="false">IF('graph (3)'!$E$2=0,20,IF(SUM(K646+L646=0),NA(),0.25))</f>
        <v>#REF!</v>
      </c>
      <c r="D646" s="321" t="e">
        <f aca="false">IF('graph (3)'!$E$2=0,20,IF(AND(B646&lt;'graph (3)'!$E$10+'graph (3)'!$E$32,B646&gt;'graph (3)'!$E$10-'graph (3)'!$E$32),0.25,NA()))</f>
        <v>#REF!</v>
      </c>
      <c r="K646" s="806" t="e">
        <f aca="false">IF('graph (3)'!$E$20=0,0,IF('graph (3)'!$E$2=0,20,IF(AND(B646&lt;'graph (3)'!$E$20+'graph (3)'!$E$32,B646&gt;'graph (3)'!$E$20-'graph (3)'!$E$32),0.25,0)))</f>
        <v>#REF!</v>
      </c>
      <c r="L646" s="806" t="e">
        <f aca="false">IF('graph (3)'!$E$22=0,0,IF('graph (3)'!$E$2=0,20,IF(AND(B646&gt;'graph (3)'!$E$22-'graph (3)'!$E$32,B646&lt;'graph (3)'!$E$22+'graph (3)'!$E$32),0.25,0)))</f>
        <v>#REF!</v>
      </c>
    </row>
    <row r="647" customFormat="false" ht="12.75" hidden="false" customHeight="false" outlineLevel="0" collapsed="false">
      <c r="B647" s="735" t="e">
        <f aca="false">IF('graph (3)'!$E$2=0,"",B646+'graph (3)'!$E$32)</f>
        <v>#REF!</v>
      </c>
      <c r="C647" s="805" t="e">
        <f aca="false">IF('graph (3)'!$E$2=0,20,IF(SUM(K647+L647=0),NA(),0.25))</f>
        <v>#REF!</v>
      </c>
      <c r="D647" s="321" t="e">
        <f aca="false">IF('graph (3)'!$E$2=0,20,IF(AND(B647&lt;'graph (3)'!$E$10+'graph (3)'!$E$32,B647&gt;'graph (3)'!$E$10-'graph (3)'!$E$32),0.25,NA()))</f>
        <v>#REF!</v>
      </c>
      <c r="K647" s="806" t="e">
        <f aca="false">IF('graph (3)'!$E$20=0,0,IF('graph (3)'!$E$2=0,20,IF(AND(B647&lt;'graph (3)'!$E$20+'graph (3)'!$E$32,B647&gt;'graph (3)'!$E$20-'graph (3)'!$E$32),0.25,0)))</f>
        <v>#REF!</v>
      </c>
      <c r="L647" s="806" t="e">
        <f aca="false">IF('graph (3)'!$E$22=0,0,IF('graph (3)'!$E$2=0,20,IF(AND(B647&gt;'graph (3)'!$E$22-'graph (3)'!$E$32,B647&lt;'graph (3)'!$E$22+'graph (3)'!$E$32),0.25,0)))</f>
        <v>#REF!</v>
      </c>
    </row>
    <row r="648" customFormat="false" ht="12.75" hidden="false" customHeight="false" outlineLevel="0" collapsed="false">
      <c r="B648" s="735" t="e">
        <f aca="false">IF('graph (3)'!$E$2=0,"",B647+'graph (3)'!$E$32)</f>
        <v>#REF!</v>
      </c>
      <c r="C648" s="805" t="e">
        <f aca="false">IF('graph (3)'!$E$2=0,20,IF(SUM(K648+L648=0),NA(),0.25))</f>
        <v>#REF!</v>
      </c>
      <c r="D648" s="321" t="e">
        <f aca="false">IF('graph (3)'!$E$2=0,20,IF(AND(B648&lt;'graph (3)'!$E$10+'graph (3)'!$E$32,B648&gt;'graph (3)'!$E$10-'graph (3)'!$E$32),0.25,NA()))</f>
        <v>#REF!</v>
      </c>
      <c r="K648" s="806" t="e">
        <f aca="false">IF('graph (3)'!$E$20=0,0,IF('graph (3)'!$E$2=0,20,IF(AND(B648&lt;'graph (3)'!$E$20+'graph (3)'!$E$32,B648&gt;'graph (3)'!$E$20-'graph (3)'!$E$32),0.25,0)))</f>
        <v>#REF!</v>
      </c>
      <c r="L648" s="806" t="e">
        <f aca="false">IF('graph (3)'!$E$22=0,0,IF('graph (3)'!$E$2=0,20,IF(AND(B648&gt;'graph (3)'!$E$22-'graph (3)'!$E$32,B648&lt;'graph (3)'!$E$22+'graph (3)'!$E$32),0.25,0)))</f>
        <v>#REF!</v>
      </c>
    </row>
    <row r="649" customFormat="false" ht="12.75" hidden="false" customHeight="false" outlineLevel="0" collapsed="false">
      <c r="B649" s="735" t="e">
        <f aca="false">IF('graph (3)'!$E$2=0,"",B648+'graph (3)'!$E$32)</f>
        <v>#REF!</v>
      </c>
      <c r="C649" s="805" t="e">
        <f aca="false">IF('graph (3)'!$E$2=0,20,IF(SUM(K649+L649=0),NA(),0.25))</f>
        <v>#REF!</v>
      </c>
      <c r="D649" s="321" t="e">
        <f aca="false">IF('graph (3)'!$E$2=0,20,IF(AND(B649&lt;'graph (3)'!$E$10+'graph (3)'!$E$32,B649&gt;'graph (3)'!$E$10-'graph (3)'!$E$32),0.25,NA()))</f>
        <v>#REF!</v>
      </c>
      <c r="K649" s="806" t="e">
        <f aca="false">IF('graph (3)'!$E$20=0,0,IF('graph (3)'!$E$2=0,20,IF(AND(B649&lt;'graph (3)'!$E$20+'graph (3)'!$E$32,B649&gt;'graph (3)'!$E$20-'graph (3)'!$E$32),0.25,0)))</f>
        <v>#REF!</v>
      </c>
      <c r="L649" s="806" t="e">
        <f aca="false">IF('graph (3)'!$E$22=0,0,IF('graph (3)'!$E$2=0,20,IF(AND(B649&gt;'graph (3)'!$E$22-'graph (3)'!$E$32,B649&lt;'graph (3)'!$E$22+'graph (3)'!$E$32),0.25,0)))</f>
        <v>#REF!</v>
      </c>
    </row>
    <row r="650" customFormat="false" ht="12.75" hidden="false" customHeight="false" outlineLevel="0" collapsed="false">
      <c r="B650" s="735" t="e">
        <f aca="false">IF('graph (3)'!$E$2=0,"",B649+'graph (3)'!$E$32)</f>
        <v>#REF!</v>
      </c>
      <c r="C650" s="805" t="e">
        <f aca="false">IF('graph (3)'!$E$2=0,20,IF(SUM(K650+L650=0),NA(),0.25))</f>
        <v>#REF!</v>
      </c>
      <c r="D650" s="321" t="e">
        <f aca="false">IF('graph (3)'!$E$2=0,20,IF(AND(B650&lt;'graph (3)'!$E$10+'graph (3)'!$E$32,B650&gt;'graph (3)'!$E$10-'graph (3)'!$E$32),0.25,NA()))</f>
        <v>#REF!</v>
      </c>
      <c r="K650" s="806" t="e">
        <f aca="false">IF('graph (3)'!$E$20=0,0,IF('graph (3)'!$E$2=0,20,IF(AND(B650&lt;'graph (3)'!$E$20+'graph (3)'!$E$32,B650&gt;'graph (3)'!$E$20-'graph (3)'!$E$32),0.25,0)))</f>
        <v>#REF!</v>
      </c>
      <c r="L650" s="806" t="e">
        <f aca="false">IF('graph (3)'!$E$22=0,0,IF('graph (3)'!$E$2=0,20,IF(AND(B650&gt;'graph (3)'!$E$22-'graph (3)'!$E$32,B650&lt;'graph (3)'!$E$22+'graph (3)'!$E$32),0.25,0)))</f>
        <v>#REF!</v>
      </c>
    </row>
    <row r="651" customFormat="false" ht="12.75" hidden="false" customHeight="false" outlineLevel="0" collapsed="false">
      <c r="B651" s="735" t="e">
        <f aca="false">IF('graph (3)'!$E$2=0,"",B650+'graph (3)'!$E$32)</f>
        <v>#REF!</v>
      </c>
      <c r="C651" s="805" t="e">
        <f aca="false">IF('graph (3)'!$E$2=0,20,IF(SUM(K651+L651=0),NA(),0.25))</f>
        <v>#REF!</v>
      </c>
      <c r="D651" s="321" t="e">
        <f aca="false">IF('graph (3)'!$E$2=0,20,IF(AND(B651&lt;'graph (3)'!$E$10+'graph (3)'!$E$32,B651&gt;'graph (3)'!$E$10-'graph (3)'!$E$32),0.25,NA()))</f>
        <v>#REF!</v>
      </c>
      <c r="K651" s="806" t="e">
        <f aca="false">IF('graph (3)'!$E$20=0,0,IF('graph (3)'!$E$2=0,20,IF(AND(B651&lt;'graph (3)'!$E$20+'graph (3)'!$E$32,B651&gt;'graph (3)'!$E$20-'graph (3)'!$E$32),0.25,0)))</f>
        <v>#REF!</v>
      </c>
      <c r="L651" s="806" t="e">
        <f aca="false">IF('graph (3)'!$E$22=0,0,IF('graph (3)'!$E$2=0,20,IF(AND(B651&gt;'graph (3)'!$E$22-'graph (3)'!$E$32,B651&lt;'graph (3)'!$E$22+'graph (3)'!$E$32),0.25,0)))</f>
        <v>#REF!</v>
      </c>
    </row>
    <row r="652" customFormat="false" ht="12.75" hidden="false" customHeight="false" outlineLevel="0" collapsed="false">
      <c r="B652" s="735" t="e">
        <f aca="false">IF('graph (3)'!$E$2=0,"",B651+'graph (3)'!$E$32)</f>
        <v>#REF!</v>
      </c>
      <c r="C652" s="805" t="e">
        <f aca="false">IF('graph (3)'!$E$2=0,20,IF(SUM(K652+L652=0),NA(),0.25))</f>
        <v>#REF!</v>
      </c>
      <c r="D652" s="321" t="e">
        <f aca="false">IF('graph (3)'!$E$2=0,20,IF(AND(B652&lt;'graph (3)'!$E$10+'graph (3)'!$E$32,B652&gt;'graph (3)'!$E$10-'graph (3)'!$E$32),0.25,NA()))</f>
        <v>#REF!</v>
      </c>
      <c r="K652" s="806" t="e">
        <f aca="false">IF('graph (3)'!$E$20=0,0,IF('graph (3)'!$E$2=0,20,IF(AND(B652&lt;'graph (3)'!$E$20+'graph (3)'!$E$32,B652&gt;'graph (3)'!$E$20-'graph (3)'!$E$32),0.25,0)))</f>
        <v>#REF!</v>
      </c>
      <c r="L652" s="806" t="e">
        <f aca="false">IF('graph (3)'!$E$22=0,0,IF('graph (3)'!$E$2=0,20,IF(AND(B652&gt;'graph (3)'!$E$22-'graph (3)'!$E$32,B652&lt;'graph (3)'!$E$22+'graph (3)'!$E$32),0.25,0)))</f>
        <v>#REF!</v>
      </c>
    </row>
    <row r="653" customFormat="false" ht="12.75" hidden="false" customHeight="false" outlineLevel="0" collapsed="false">
      <c r="B653" s="735" t="e">
        <f aca="false">IF('graph (3)'!$E$2=0,"",B652+'graph (3)'!$E$32)</f>
        <v>#REF!</v>
      </c>
      <c r="C653" s="805" t="e">
        <f aca="false">IF('graph (3)'!$E$2=0,20,IF(SUM(K653+L653=0),NA(),0.25))</f>
        <v>#REF!</v>
      </c>
      <c r="D653" s="321" t="e">
        <f aca="false">IF('graph (3)'!$E$2=0,20,IF(AND(B653&lt;'graph (3)'!$E$10+'graph (3)'!$E$32,B653&gt;'graph (3)'!$E$10-'graph (3)'!$E$32),0.25,NA()))</f>
        <v>#REF!</v>
      </c>
      <c r="K653" s="806" t="e">
        <f aca="false">IF('graph (3)'!$E$20=0,0,IF('graph (3)'!$E$2=0,20,IF(AND(B653&lt;'graph (3)'!$E$20+'graph (3)'!$E$32,B653&gt;'graph (3)'!$E$20-'graph (3)'!$E$32),0.25,0)))</f>
        <v>#REF!</v>
      </c>
      <c r="L653" s="806" t="e">
        <f aca="false">IF('graph (3)'!$E$22=0,0,IF('graph (3)'!$E$2=0,20,IF(AND(B653&gt;'graph (3)'!$E$22-'graph (3)'!$E$32,B653&lt;'graph (3)'!$E$22+'graph (3)'!$E$32),0.25,0)))</f>
        <v>#REF!</v>
      </c>
    </row>
    <row r="654" customFormat="false" ht="12.75" hidden="false" customHeight="false" outlineLevel="0" collapsed="false">
      <c r="B654" s="735" t="e">
        <f aca="false">IF('graph (3)'!$E$2=0,"",B653+'graph (3)'!$E$32)</f>
        <v>#REF!</v>
      </c>
      <c r="C654" s="805" t="e">
        <f aca="false">IF('graph (3)'!$E$2=0,20,IF(SUM(K654+L654=0),NA(),0.25))</f>
        <v>#REF!</v>
      </c>
      <c r="D654" s="321" t="e">
        <f aca="false">IF('graph (3)'!$E$2=0,20,IF(AND(B654&lt;'graph (3)'!$E$10+'graph (3)'!$E$32,B654&gt;'graph (3)'!$E$10-'graph (3)'!$E$32),0.25,NA()))</f>
        <v>#REF!</v>
      </c>
      <c r="K654" s="806" t="e">
        <f aca="false">IF('graph (3)'!$E$20=0,0,IF('graph (3)'!$E$2=0,20,IF(AND(B654&lt;'graph (3)'!$E$20+'graph (3)'!$E$32,B654&gt;'graph (3)'!$E$20-'graph (3)'!$E$32),0.25,0)))</f>
        <v>#REF!</v>
      </c>
      <c r="L654" s="806" t="e">
        <f aca="false">IF('graph (3)'!$E$22=0,0,IF('graph (3)'!$E$2=0,20,IF(AND(B654&gt;'graph (3)'!$E$22-'graph (3)'!$E$32,B654&lt;'graph (3)'!$E$22+'graph (3)'!$E$32),0.25,0)))</f>
        <v>#REF!</v>
      </c>
    </row>
    <row r="655" customFormat="false" ht="12.75" hidden="false" customHeight="false" outlineLevel="0" collapsed="false">
      <c r="B655" s="735" t="e">
        <f aca="false">IF('graph (3)'!$E$2=0,"",B654+'graph (3)'!$E$32)</f>
        <v>#REF!</v>
      </c>
      <c r="C655" s="805" t="e">
        <f aca="false">IF('graph (3)'!$E$2=0,20,IF(SUM(K655+L655=0),NA(),0.25))</f>
        <v>#REF!</v>
      </c>
      <c r="D655" s="321" t="e">
        <f aca="false">IF('graph (3)'!$E$2=0,20,IF(AND(B655&lt;'graph (3)'!$E$10+'graph (3)'!$E$32,B655&gt;'graph (3)'!$E$10-'graph (3)'!$E$32),0.25,NA()))</f>
        <v>#REF!</v>
      </c>
      <c r="K655" s="806" t="e">
        <f aca="false">IF('graph (3)'!$E$20=0,0,IF('graph (3)'!$E$2=0,20,IF(AND(B655&lt;'graph (3)'!$E$20+'graph (3)'!$E$32,B655&gt;'graph (3)'!$E$20-'graph (3)'!$E$32),0.25,0)))</f>
        <v>#REF!</v>
      </c>
      <c r="L655" s="806" t="e">
        <f aca="false">IF('graph (3)'!$E$22=0,0,IF('graph (3)'!$E$2=0,20,IF(AND(B655&gt;'graph (3)'!$E$22-'graph (3)'!$E$32,B655&lt;'graph (3)'!$E$22+'graph (3)'!$E$32),0.25,0)))</f>
        <v>#REF!</v>
      </c>
    </row>
    <row r="656" customFormat="false" ht="12.75" hidden="false" customHeight="false" outlineLevel="0" collapsed="false">
      <c r="B656" s="735" t="e">
        <f aca="false">IF('graph (3)'!$E$2=0,"",B655+'graph (3)'!$E$32)</f>
        <v>#REF!</v>
      </c>
      <c r="C656" s="805" t="e">
        <f aca="false">IF('graph (3)'!$E$2=0,20,IF(SUM(K656+L656=0),NA(),0.25))</f>
        <v>#REF!</v>
      </c>
      <c r="D656" s="321" t="e">
        <f aca="false">IF('graph (3)'!$E$2=0,20,IF(AND(B656&lt;'graph (3)'!$E$10+'graph (3)'!$E$32,B656&gt;'graph (3)'!$E$10-'graph (3)'!$E$32),0.25,NA()))</f>
        <v>#REF!</v>
      </c>
      <c r="K656" s="806" t="e">
        <f aca="false">IF('graph (3)'!$E$20=0,0,IF('graph (3)'!$E$2=0,20,IF(AND(B656&lt;'graph (3)'!$E$20+'graph (3)'!$E$32,B656&gt;'graph (3)'!$E$20-'graph (3)'!$E$32),0.25,0)))</f>
        <v>#REF!</v>
      </c>
      <c r="L656" s="806" t="e">
        <f aca="false">IF('graph (3)'!$E$22=0,0,IF('graph (3)'!$E$2=0,20,IF(AND(B656&gt;'graph (3)'!$E$22-'graph (3)'!$E$32,B656&lt;'graph (3)'!$E$22+'graph (3)'!$E$32),0.25,0)))</f>
        <v>#REF!</v>
      </c>
    </row>
    <row r="657" customFormat="false" ht="12.75" hidden="false" customHeight="false" outlineLevel="0" collapsed="false">
      <c r="B657" s="735" t="e">
        <f aca="false">IF('graph (3)'!$E$2=0,"",B656+'graph (3)'!$E$32)</f>
        <v>#REF!</v>
      </c>
      <c r="C657" s="805" t="e">
        <f aca="false">IF('graph (3)'!$E$2=0,20,IF(SUM(K657+L657=0),NA(),0.25))</f>
        <v>#REF!</v>
      </c>
      <c r="D657" s="321" t="e">
        <f aca="false">IF('graph (3)'!$E$2=0,20,IF(AND(B657&lt;'graph (3)'!$E$10+'graph (3)'!$E$32,B657&gt;'graph (3)'!$E$10-'graph (3)'!$E$32),0.25,NA()))</f>
        <v>#REF!</v>
      </c>
      <c r="K657" s="806" t="e">
        <f aca="false">IF('graph (3)'!$E$20=0,0,IF('graph (3)'!$E$2=0,20,IF(AND(B657&lt;'graph (3)'!$E$20+'graph (3)'!$E$32,B657&gt;'graph (3)'!$E$20-'graph (3)'!$E$32),0.25,0)))</f>
        <v>#REF!</v>
      </c>
      <c r="L657" s="806" t="e">
        <f aca="false">IF('graph (3)'!$E$22=0,0,IF('graph (3)'!$E$2=0,20,IF(AND(B657&gt;'graph (3)'!$E$22-'graph (3)'!$E$32,B657&lt;'graph (3)'!$E$22+'graph (3)'!$E$32),0.25,0)))</f>
        <v>#REF!</v>
      </c>
    </row>
    <row r="658" customFormat="false" ht="12.75" hidden="false" customHeight="false" outlineLevel="0" collapsed="false">
      <c r="B658" s="735" t="e">
        <f aca="false">IF('graph (3)'!$E$2=0,"",B657+'graph (3)'!$E$32)</f>
        <v>#REF!</v>
      </c>
      <c r="C658" s="805" t="e">
        <f aca="false">IF('graph (3)'!$E$2=0,20,IF(SUM(K658+L658=0),NA(),0.25))</f>
        <v>#REF!</v>
      </c>
      <c r="D658" s="321" t="e">
        <f aca="false">IF('graph (3)'!$E$2=0,20,IF(AND(B658&lt;'graph (3)'!$E$10+'graph (3)'!$E$32,B658&gt;'graph (3)'!$E$10-'graph (3)'!$E$32),0.25,NA()))</f>
        <v>#REF!</v>
      </c>
      <c r="K658" s="806" t="e">
        <f aca="false">IF('graph (3)'!$E$20=0,0,IF('graph (3)'!$E$2=0,20,IF(AND(B658&lt;'graph (3)'!$E$20+'graph (3)'!$E$32,B658&gt;'graph (3)'!$E$20-'graph (3)'!$E$32),0.25,0)))</f>
        <v>#REF!</v>
      </c>
      <c r="L658" s="806" t="e">
        <f aca="false">IF('graph (3)'!$E$22=0,0,IF('graph (3)'!$E$2=0,20,IF(AND(B658&gt;'graph (3)'!$E$22-'graph (3)'!$E$32,B658&lt;'graph (3)'!$E$22+'graph (3)'!$E$32),0.25,0)))</f>
        <v>#REF!</v>
      </c>
    </row>
    <row r="659" customFormat="false" ht="12.75" hidden="false" customHeight="false" outlineLevel="0" collapsed="false">
      <c r="B659" s="735" t="e">
        <f aca="false">IF('graph (3)'!$E$2=0,"",B658+'graph (3)'!$E$32)</f>
        <v>#REF!</v>
      </c>
      <c r="C659" s="805" t="e">
        <f aca="false">IF('graph (3)'!$E$2=0,20,IF(SUM(K659+L659=0),NA(),0.25))</f>
        <v>#REF!</v>
      </c>
      <c r="D659" s="321" t="e">
        <f aca="false">IF('graph (3)'!$E$2=0,20,IF(AND(B659&lt;'graph (3)'!$E$10+'graph (3)'!$E$32,B659&gt;'graph (3)'!$E$10-'graph (3)'!$E$32),0.25,NA()))</f>
        <v>#REF!</v>
      </c>
      <c r="K659" s="806" t="e">
        <f aca="false">IF('graph (3)'!$E$20=0,0,IF('graph (3)'!$E$2=0,20,IF(AND(B659&lt;'graph (3)'!$E$20+'graph (3)'!$E$32,B659&gt;'graph (3)'!$E$20-'graph (3)'!$E$32),0.25,0)))</f>
        <v>#REF!</v>
      </c>
      <c r="L659" s="806" t="e">
        <f aca="false">IF('graph (3)'!$E$22=0,0,IF('graph (3)'!$E$2=0,20,IF(AND(B659&gt;'graph (3)'!$E$22-'graph (3)'!$E$32,B659&lt;'graph (3)'!$E$22+'graph (3)'!$E$32),0.25,0)))</f>
        <v>#REF!</v>
      </c>
    </row>
    <row r="660" customFormat="false" ht="12.75" hidden="false" customHeight="false" outlineLevel="0" collapsed="false">
      <c r="B660" s="735" t="e">
        <f aca="false">IF('graph (3)'!$E$2=0,"",B659+'graph (3)'!$E$32)</f>
        <v>#REF!</v>
      </c>
      <c r="C660" s="805" t="e">
        <f aca="false">IF('graph (3)'!$E$2=0,20,IF(SUM(K660+L660=0),NA(),0.25))</f>
        <v>#REF!</v>
      </c>
      <c r="D660" s="321" t="e">
        <f aca="false">IF('graph (3)'!$E$2=0,20,IF(AND(B660&lt;'graph (3)'!$E$10+'graph (3)'!$E$32,B660&gt;'graph (3)'!$E$10-'graph (3)'!$E$32),0.25,NA()))</f>
        <v>#REF!</v>
      </c>
      <c r="K660" s="806" t="e">
        <f aca="false">IF('graph (3)'!$E$20=0,0,IF('graph (3)'!$E$2=0,20,IF(AND(B660&lt;'graph (3)'!$E$20+'graph (3)'!$E$32,B660&gt;'graph (3)'!$E$20-'graph (3)'!$E$32),0.25,0)))</f>
        <v>#REF!</v>
      </c>
      <c r="L660" s="806" t="e">
        <f aca="false">IF('graph (3)'!$E$22=0,0,IF('graph (3)'!$E$2=0,20,IF(AND(B660&gt;'graph (3)'!$E$22-'graph (3)'!$E$32,B660&lt;'graph (3)'!$E$22+'graph (3)'!$E$32),0.25,0)))</f>
        <v>#REF!</v>
      </c>
    </row>
    <row r="661" customFormat="false" ht="12.75" hidden="false" customHeight="false" outlineLevel="0" collapsed="false">
      <c r="B661" s="735" t="e">
        <f aca="false">IF('graph (3)'!$E$2=0,"",B660+'graph (3)'!$E$32)</f>
        <v>#REF!</v>
      </c>
      <c r="C661" s="805" t="e">
        <f aca="false">IF('graph (3)'!$E$2=0,20,IF(SUM(K661+L661=0),NA(),0.25))</f>
        <v>#REF!</v>
      </c>
      <c r="D661" s="321" t="e">
        <f aca="false">IF('graph (3)'!$E$2=0,20,IF(AND(B661&lt;'graph (3)'!$E$10+'graph (3)'!$E$32,B661&gt;'graph (3)'!$E$10-'graph (3)'!$E$32),0.25,NA()))</f>
        <v>#REF!</v>
      </c>
      <c r="K661" s="806" t="e">
        <f aca="false">IF('graph (3)'!$E$20=0,0,IF('graph (3)'!$E$2=0,20,IF(AND(B661&lt;'graph (3)'!$E$20+'graph (3)'!$E$32,B661&gt;'graph (3)'!$E$20-'graph (3)'!$E$32),0.25,0)))</f>
        <v>#REF!</v>
      </c>
      <c r="L661" s="806" t="e">
        <f aca="false">IF('graph (3)'!$E$22=0,0,IF('graph (3)'!$E$2=0,20,IF(AND(B661&gt;'graph (3)'!$E$22-'graph (3)'!$E$32,B661&lt;'graph (3)'!$E$22+'graph (3)'!$E$32),0.25,0)))</f>
        <v>#REF!</v>
      </c>
    </row>
    <row r="662" customFormat="false" ht="12.75" hidden="false" customHeight="false" outlineLevel="0" collapsed="false">
      <c r="B662" s="735" t="e">
        <f aca="false">IF('graph (3)'!$E$2=0,"",B661+'graph (3)'!$E$32)</f>
        <v>#REF!</v>
      </c>
      <c r="C662" s="805" t="e">
        <f aca="false">IF('graph (3)'!$E$2=0,20,IF(SUM(K662+L662=0),NA(),0.25))</f>
        <v>#REF!</v>
      </c>
      <c r="D662" s="321" t="e">
        <f aca="false">IF('graph (3)'!$E$2=0,20,IF(AND(B662&lt;'graph (3)'!$E$10+'graph (3)'!$E$32,B662&gt;'graph (3)'!$E$10-'graph (3)'!$E$32),0.25,NA()))</f>
        <v>#REF!</v>
      </c>
      <c r="K662" s="806" t="e">
        <f aca="false">IF('graph (3)'!$E$20=0,0,IF('graph (3)'!$E$2=0,20,IF(AND(B662&lt;'graph (3)'!$E$20+'graph (3)'!$E$32,B662&gt;'graph (3)'!$E$20-'graph (3)'!$E$32),0.25,0)))</f>
        <v>#REF!</v>
      </c>
      <c r="L662" s="806" t="e">
        <f aca="false">IF('graph (3)'!$E$22=0,0,IF('graph (3)'!$E$2=0,20,IF(AND(B662&gt;'graph (3)'!$E$22-'graph (3)'!$E$32,B662&lt;'graph (3)'!$E$22+'graph (3)'!$E$32),0.25,0)))</f>
        <v>#REF!</v>
      </c>
    </row>
    <row r="663" customFormat="false" ht="12.75" hidden="false" customHeight="false" outlineLevel="0" collapsed="false">
      <c r="B663" s="735" t="e">
        <f aca="false">IF('graph (3)'!$E$2=0,"",B662+'graph (3)'!$E$32)</f>
        <v>#REF!</v>
      </c>
      <c r="C663" s="805" t="e">
        <f aca="false">IF('graph (3)'!$E$2=0,20,IF(SUM(K663+L663=0),NA(),0.25))</f>
        <v>#REF!</v>
      </c>
      <c r="D663" s="321" t="e">
        <f aca="false">IF('graph (3)'!$E$2=0,20,IF(AND(B663&lt;'graph (3)'!$E$10+'graph (3)'!$E$32,B663&gt;'graph (3)'!$E$10-'graph (3)'!$E$32),0.25,NA()))</f>
        <v>#REF!</v>
      </c>
      <c r="K663" s="806" t="e">
        <f aca="false">IF('graph (3)'!$E$20=0,0,IF('graph (3)'!$E$2=0,20,IF(AND(B663&lt;'graph (3)'!$E$20+'graph (3)'!$E$32,B663&gt;'graph (3)'!$E$20-'graph (3)'!$E$32),0.25,0)))</f>
        <v>#REF!</v>
      </c>
      <c r="L663" s="806" t="e">
        <f aca="false">IF('graph (3)'!$E$22=0,0,IF('graph (3)'!$E$2=0,20,IF(AND(B663&gt;'graph (3)'!$E$22-'graph (3)'!$E$32,B663&lt;'graph (3)'!$E$22+'graph (3)'!$E$32),0.25,0)))</f>
        <v>#REF!</v>
      </c>
    </row>
    <row r="664" customFormat="false" ht="12.75" hidden="false" customHeight="false" outlineLevel="0" collapsed="false">
      <c r="B664" s="735" t="e">
        <f aca="false">IF('graph (3)'!$E$2=0,"",B663+'graph (3)'!$E$32)</f>
        <v>#REF!</v>
      </c>
      <c r="C664" s="805" t="e">
        <f aca="false">IF('graph (3)'!$E$2=0,20,IF(SUM(K664+L664=0),NA(),0.25))</f>
        <v>#REF!</v>
      </c>
      <c r="D664" s="321" t="e">
        <f aca="false">IF('graph (3)'!$E$2=0,20,IF(AND(B664&lt;'graph (3)'!$E$10+'graph (3)'!$E$32,B664&gt;'graph (3)'!$E$10-'graph (3)'!$E$32),0.25,NA()))</f>
        <v>#REF!</v>
      </c>
      <c r="K664" s="806" t="e">
        <f aca="false">IF('graph (3)'!$E$20=0,0,IF('graph (3)'!$E$2=0,20,IF(AND(B664&lt;'graph (3)'!$E$20+'graph (3)'!$E$32,B664&gt;'graph (3)'!$E$20-'graph (3)'!$E$32),0.25,0)))</f>
        <v>#REF!</v>
      </c>
      <c r="L664" s="806" t="e">
        <f aca="false">IF('graph (3)'!$E$22=0,0,IF('graph (3)'!$E$2=0,20,IF(AND(B664&gt;'graph (3)'!$E$22-'graph (3)'!$E$32,B664&lt;'graph (3)'!$E$22+'graph (3)'!$E$32),0.25,0)))</f>
        <v>#REF!</v>
      </c>
    </row>
    <row r="665" customFormat="false" ht="12.75" hidden="false" customHeight="false" outlineLevel="0" collapsed="false">
      <c r="B665" s="735" t="e">
        <f aca="false">IF('graph (3)'!$E$2=0,"",B664+'graph (3)'!$E$32)</f>
        <v>#REF!</v>
      </c>
      <c r="C665" s="805" t="e">
        <f aca="false">IF('graph (3)'!$E$2=0,20,IF(SUM(K665+L665=0),NA(),0.25))</f>
        <v>#REF!</v>
      </c>
      <c r="D665" s="321" t="e">
        <f aca="false">IF('graph (3)'!$E$2=0,20,IF(AND(B665&lt;'graph (3)'!$E$10+'graph (3)'!$E$32,B665&gt;'graph (3)'!$E$10-'graph (3)'!$E$32),0.25,NA()))</f>
        <v>#REF!</v>
      </c>
      <c r="K665" s="806" t="e">
        <f aca="false">IF('graph (3)'!$E$20=0,0,IF('graph (3)'!$E$2=0,20,IF(AND(B665&lt;'graph (3)'!$E$20+'graph (3)'!$E$32,B665&gt;'graph (3)'!$E$20-'graph (3)'!$E$32),0.25,0)))</f>
        <v>#REF!</v>
      </c>
      <c r="L665" s="806" t="e">
        <f aca="false">IF('graph (3)'!$E$22=0,0,IF('graph (3)'!$E$2=0,20,IF(AND(B665&gt;'graph (3)'!$E$22-'graph (3)'!$E$32,B665&lt;'graph (3)'!$E$22+'graph (3)'!$E$32),0.25,0)))</f>
        <v>#REF!</v>
      </c>
    </row>
    <row r="666" customFormat="false" ht="12.75" hidden="false" customHeight="false" outlineLevel="0" collapsed="false">
      <c r="B666" s="735" t="e">
        <f aca="false">IF('graph (3)'!$E$2=0,"",B665+'graph (3)'!$E$32)</f>
        <v>#REF!</v>
      </c>
      <c r="C666" s="805" t="e">
        <f aca="false">IF('graph (3)'!$E$2=0,20,IF(SUM(K666+L666=0),NA(),0.25))</f>
        <v>#REF!</v>
      </c>
      <c r="D666" s="321" t="e">
        <f aca="false">IF('graph (3)'!$E$2=0,20,IF(AND(B666&lt;'graph (3)'!$E$10+'graph (3)'!$E$32,B666&gt;'graph (3)'!$E$10-'graph (3)'!$E$32),0.25,NA()))</f>
        <v>#REF!</v>
      </c>
      <c r="K666" s="806" t="e">
        <f aca="false">IF('graph (3)'!$E$20=0,0,IF('graph (3)'!$E$2=0,20,IF(AND(B666&lt;'graph (3)'!$E$20+'graph (3)'!$E$32,B666&gt;'graph (3)'!$E$20-'graph (3)'!$E$32),0.25,0)))</f>
        <v>#REF!</v>
      </c>
      <c r="L666" s="806" t="e">
        <f aca="false">IF('graph (3)'!$E$22=0,0,IF('graph (3)'!$E$2=0,20,IF(AND(B666&gt;'graph (3)'!$E$22-'graph (3)'!$E$32,B666&lt;'graph (3)'!$E$22+'graph (3)'!$E$32),0.25,0)))</f>
        <v>#REF!</v>
      </c>
    </row>
    <row r="667" customFormat="false" ht="12.75" hidden="false" customHeight="false" outlineLevel="0" collapsed="false">
      <c r="B667" s="735" t="e">
        <f aca="false">IF('graph (3)'!$E$2=0,"",B666+'graph (3)'!$E$32)</f>
        <v>#REF!</v>
      </c>
      <c r="C667" s="805" t="e">
        <f aca="false">IF('graph (3)'!$E$2=0,20,IF(SUM(K667+L667=0),NA(),0.25))</f>
        <v>#REF!</v>
      </c>
      <c r="D667" s="321" t="e">
        <f aca="false">IF('graph (3)'!$E$2=0,20,IF(AND(B667&lt;'graph (3)'!$E$10+'graph (3)'!$E$32,B667&gt;'graph (3)'!$E$10-'graph (3)'!$E$32),0.25,NA()))</f>
        <v>#REF!</v>
      </c>
      <c r="K667" s="806" t="e">
        <f aca="false">IF('graph (3)'!$E$20=0,0,IF('graph (3)'!$E$2=0,20,IF(AND(B667&lt;'graph (3)'!$E$20+'graph (3)'!$E$32,B667&gt;'graph (3)'!$E$20-'graph (3)'!$E$32),0.25,0)))</f>
        <v>#REF!</v>
      </c>
      <c r="L667" s="806" t="e">
        <f aca="false">IF('graph (3)'!$E$22=0,0,IF('graph (3)'!$E$2=0,20,IF(AND(B667&gt;'graph (3)'!$E$22-'graph (3)'!$E$32,B667&lt;'graph (3)'!$E$22+'graph (3)'!$E$32),0.25,0)))</f>
        <v>#REF!</v>
      </c>
    </row>
    <row r="668" customFormat="false" ht="12.75" hidden="false" customHeight="false" outlineLevel="0" collapsed="false">
      <c r="B668" s="735" t="e">
        <f aca="false">IF('graph (3)'!$E$2=0,"",B667+'graph (3)'!$E$32)</f>
        <v>#REF!</v>
      </c>
      <c r="C668" s="805" t="e">
        <f aca="false">IF('graph (3)'!$E$2=0,20,IF(SUM(K668+L668=0),NA(),0.25))</f>
        <v>#REF!</v>
      </c>
      <c r="D668" s="321" t="e">
        <f aca="false">IF('graph (3)'!$E$2=0,20,IF(AND(B668&lt;'graph (3)'!$E$10+'graph (3)'!$E$32,B668&gt;'graph (3)'!$E$10-'graph (3)'!$E$32),0.25,NA()))</f>
        <v>#REF!</v>
      </c>
      <c r="K668" s="806" t="e">
        <f aca="false">IF('graph (3)'!$E$20=0,0,IF('graph (3)'!$E$2=0,20,IF(AND(B668&lt;'graph (3)'!$E$20+'graph (3)'!$E$32,B668&gt;'graph (3)'!$E$20-'graph (3)'!$E$32),0.25,0)))</f>
        <v>#REF!</v>
      </c>
      <c r="L668" s="806" t="e">
        <f aca="false">IF('graph (3)'!$E$22=0,0,IF('graph (3)'!$E$2=0,20,IF(AND(B668&gt;'graph (3)'!$E$22-'graph (3)'!$E$32,B668&lt;'graph (3)'!$E$22+'graph (3)'!$E$32),0.25,0)))</f>
        <v>#REF!</v>
      </c>
    </row>
    <row r="669" customFormat="false" ht="12.75" hidden="false" customHeight="false" outlineLevel="0" collapsed="false">
      <c r="B669" s="735" t="e">
        <f aca="false">IF('graph (3)'!$E$2=0,"",B668+'graph (3)'!$E$32)</f>
        <v>#REF!</v>
      </c>
      <c r="C669" s="805" t="e">
        <f aca="false">IF('graph (3)'!$E$2=0,20,IF(SUM(K669+L669=0),NA(),0.25))</f>
        <v>#REF!</v>
      </c>
      <c r="D669" s="321" t="e">
        <f aca="false">IF('graph (3)'!$E$2=0,20,IF(AND(B669&lt;'graph (3)'!$E$10+'graph (3)'!$E$32,B669&gt;'graph (3)'!$E$10-'graph (3)'!$E$32),0.25,NA()))</f>
        <v>#REF!</v>
      </c>
      <c r="K669" s="806" t="e">
        <f aca="false">IF('graph (3)'!$E$20=0,0,IF('graph (3)'!$E$2=0,20,IF(AND(B669&lt;'graph (3)'!$E$20+'graph (3)'!$E$32,B669&gt;'graph (3)'!$E$20-'graph (3)'!$E$32),0.25,0)))</f>
        <v>#REF!</v>
      </c>
      <c r="L669" s="806" t="e">
        <f aca="false">IF('graph (3)'!$E$22=0,0,IF('graph (3)'!$E$2=0,20,IF(AND(B669&gt;'graph (3)'!$E$22-'graph (3)'!$E$32,B669&lt;'graph (3)'!$E$22+'graph (3)'!$E$32),0.25,0)))</f>
        <v>#REF!</v>
      </c>
    </row>
    <row r="670" customFormat="false" ht="12.75" hidden="false" customHeight="false" outlineLevel="0" collapsed="false">
      <c r="B670" s="735" t="e">
        <f aca="false">IF('graph (3)'!$E$2=0,"",B669+'graph (3)'!$E$32)</f>
        <v>#REF!</v>
      </c>
      <c r="C670" s="805" t="e">
        <f aca="false">IF('graph (3)'!$E$2=0,20,IF(SUM(K670+L670=0),NA(),0.25))</f>
        <v>#REF!</v>
      </c>
      <c r="D670" s="321" t="e">
        <f aca="false">IF('graph (3)'!$E$2=0,20,IF(AND(B670&lt;'graph (3)'!$E$10+'graph (3)'!$E$32,B670&gt;'graph (3)'!$E$10-'graph (3)'!$E$32),0.25,NA()))</f>
        <v>#REF!</v>
      </c>
      <c r="K670" s="806" t="e">
        <f aca="false">IF('graph (3)'!$E$20=0,0,IF('graph (3)'!$E$2=0,20,IF(AND(B670&lt;'graph (3)'!$E$20+'graph (3)'!$E$32,B670&gt;'graph (3)'!$E$20-'graph (3)'!$E$32),0.25,0)))</f>
        <v>#REF!</v>
      </c>
      <c r="L670" s="806" t="e">
        <f aca="false">IF('graph (3)'!$E$22=0,0,IF('graph (3)'!$E$2=0,20,IF(AND(B670&gt;'graph (3)'!$E$22-'graph (3)'!$E$32,B670&lt;'graph (3)'!$E$22+'graph (3)'!$E$32),0.25,0)))</f>
        <v>#REF!</v>
      </c>
    </row>
    <row r="671" customFormat="false" ht="12.75" hidden="false" customHeight="false" outlineLevel="0" collapsed="false">
      <c r="B671" s="735" t="e">
        <f aca="false">IF('graph (3)'!$E$2=0,"",B670+'graph (3)'!$E$32)</f>
        <v>#REF!</v>
      </c>
      <c r="C671" s="805" t="e">
        <f aca="false">IF('graph (3)'!$E$2=0,20,IF(SUM(K671+L671=0),NA(),0.25))</f>
        <v>#REF!</v>
      </c>
      <c r="D671" s="321" t="e">
        <f aca="false">IF('graph (3)'!$E$2=0,20,IF(AND(B671&lt;'graph (3)'!$E$10+'graph (3)'!$E$32,B671&gt;'graph (3)'!$E$10-'graph (3)'!$E$32),0.25,NA()))</f>
        <v>#REF!</v>
      </c>
      <c r="K671" s="806" t="e">
        <f aca="false">IF('graph (3)'!$E$20=0,0,IF('graph (3)'!$E$2=0,20,IF(AND(B671&lt;'graph (3)'!$E$20+'graph (3)'!$E$32,B671&gt;'graph (3)'!$E$20-'graph (3)'!$E$32),0.25,0)))</f>
        <v>#REF!</v>
      </c>
      <c r="L671" s="806" t="e">
        <f aca="false">IF('graph (3)'!$E$22=0,0,IF('graph (3)'!$E$2=0,20,IF(AND(B671&gt;'graph (3)'!$E$22-'graph (3)'!$E$32,B671&lt;'graph (3)'!$E$22+'graph (3)'!$E$32),0.25,0)))</f>
        <v>#REF!</v>
      </c>
    </row>
    <row r="672" customFormat="false" ht="12.75" hidden="false" customHeight="false" outlineLevel="0" collapsed="false">
      <c r="B672" s="735" t="e">
        <f aca="false">IF('graph (3)'!$E$2=0,"",B671+'graph (3)'!$E$32)</f>
        <v>#REF!</v>
      </c>
      <c r="C672" s="805" t="e">
        <f aca="false">IF('graph (3)'!$E$2=0,20,IF(SUM(K672+L672=0),NA(),0.25))</f>
        <v>#REF!</v>
      </c>
      <c r="D672" s="321" t="e">
        <f aca="false">IF('graph (3)'!$E$2=0,20,IF(AND(B672&lt;'graph (3)'!$E$10+'graph (3)'!$E$32,B672&gt;'graph (3)'!$E$10-'graph (3)'!$E$32),0.25,NA()))</f>
        <v>#REF!</v>
      </c>
      <c r="K672" s="806" t="e">
        <f aca="false">IF('graph (3)'!$E$20=0,0,IF('graph (3)'!$E$2=0,20,IF(AND(B672&lt;'graph (3)'!$E$20+'graph (3)'!$E$32,B672&gt;'graph (3)'!$E$20-'graph (3)'!$E$32),0.25,0)))</f>
        <v>#REF!</v>
      </c>
      <c r="L672" s="806" t="e">
        <f aca="false">IF('graph (3)'!$E$22=0,0,IF('graph (3)'!$E$2=0,20,IF(AND(B672&gt;'graph (3)'!$E$22-'graph (3)'!$E$32,B672&lt;'graph (3)'!$E$22+'graph (3)'!$E$32),0.25,0)))</f>
        <v>#REF!</v>
      </c>
    </row>
    <row r="673" customFormat="false" ht="12.75" hidden="false" customHeight="false" outlineLevel="0" collapsed="false">
      <c r="B673" s="735" t="e">
        <f aca="false">IF('graph (3)'!$E$2=0,"",B672+'graph (3)'!$E$32)</f>
        <v>#REF!</v>
      </c>
      <c r="C673" s="805" t="e">
        <f aca="false">IF('graph (3)'!$E$2=0,20,IF(SUM(K673+L673=0),NA(),0.25))</f>
        <v>#REF!</v>
      </c>
      <c r="D673" s="321" t="e">
        <f aca="false">IF('graph (3)'!$E$2=0,20,IF(AND(B673&lt;'graph (3)'!$E$10+'graph (3)'!$E$32,B673&gt;'graph (3)'!$E$10-'graph (3)'!$E$32),0.25,NA()))</f>
        <v>#REF!</v>
      </c>
      <c r="K673" s="806" t="e">
        <f aca="false">IF('graph (3)'!$E$20=0,0,IF('graph (3)'!$E$2=0,20,IF(AND(B673&lt;'graph (3)'!$E$20+'graph (3)'!$E$32,B673&gt;'graph (3)'!$E$20-'graph (3)'!$E$32),0.25,0)))</f>
        <v>#REF!</v>
      </c>
      <c r="L673" s="806" t="e">
        <f aca="false">IF('graph (3)'!$E$22=0,0,IF('graph (3)'!$E$2=0,20,IF(AND(B673&gt;'graph (3)'!$E$22-'graph (3)'!$E$32,B673&lt;'graph (3)'!$E$22+'graph (3)'!$E$32),0.25,0)))</f>
        <v>#REF!</v>
      </c>
    </row>
    <row r="674" customFormat="false" ht="12.75" hidden="false" customHeight="false" outlineLevel="0" collapsed="false">
      <c r="B674" s="735" t="e">
        <f aca="false">IF('graph (3)'!$E$2=0,"",B673+'graph (3)'!$E$32)</f>
        <v>#REF!</v>
      </c>
      <c r="C674" s="805" t="e">
        <f aca="false">IF('graph (3)'!$E$2=0,20,IF(SUM(K674+L674=0),NA(),0.25))</f>
        <v>#REF!</v>
      </c>
      <c r="D674" s="321" t="e">
        <f aca="false">IF('graph (3)'!$E$2=0,20,IF(AND(B674&lt;'graph (3)'!$E$10+'graph (3)'!$E$32,B674&gt;'graph (3)'!$E$10-'graph (3)'!$E$32),0.25,NA()))</f>
        <v>#REF!</v>
      </c>
      <c r="K674" s="806" t="e">
        <f aca="false">IF('graph (3)'!$E$20=0,0,IF('graph (3)'!$E$2=0,20,IF(AND(B674&lt;'graph (3)'!$E$20+'graph (3)'!$E$32,B674&gt;'graph (3)'!$E$20-'graph (3)'!$E$32),0.25,0)))</f>
        <v>#REF!</v>
      </c>
      <c r="L674" s="806" t="e">
        <f aca="false">IF('graph (3)'!$E$22=0,0,IF('graph (3)'!$E$2=0,20,IF(AND(B674&gt;'graph (3)'!$E$22-'graph (3)'!$E$32,B674&lt;'graph (3)'!$E$22+'graph (3)'!$E$32),0.25,0)))</f>
        <v>#REF!</v>
      </c>
    </row>
    <row r="675" customFormat="false" ht="12.75" hidden="false" customHeight="false" outlineLevel="0" collapsed="false">
      <c r="B675" s="735" t="e">
        <f aca="false">IF('graph (3)'!$E$2=0,"",B674+'graph (3)'!$E$32)</f>
        <v>#REF!</v>
      </c>
      <c r="C675" s="805" t="e">
        <f aca="false">IF('graph (3)'!$E$2=0,20,IF(SUM(K675+L675=0),NA(),0.25))</f>
        <v>#REF!</v>
      </c>
      <c r="D675" s="321" t="e">
        <f aca="false">IF('graph (3)'!$E$2=0,20,IF(AND(B675&lt;'graph (3)'!$E$10+'graph (3)'!$E$32,B675&gt;'graph (3)'!$E$10-'graph (3)'!$E$32),0.25,NA()))</f>
        <v>#REF!</v>
      </c>
      <c r="K675" s="806" t="e">
        <f aca="false">IF('graph (3)'!$E$20=0,0,IF('graph (3)'!$E$2=0,20,IF(AND(B675&lt;'graph (3)'!$E$20+'graph (3)'!$E$32,B675&gt;'graph (3)'!$E$20-'graph (3)'!$E$32),0.25,0)))</f>
        <v>#REF!</v>
      </c>
      <c r="L675" s="806" t="e">
        <f aca="false">IF('graph (3)'!$E$22=0,0,IF('graph (3)'!$E$2=0,20,IF(AND(B675&gt;'graph (3)'!$E$22-'graph (3)'!$E$32,B675&lt;'graph (3)'!$E$22+'graph (3)'!$E$32),0.25,0)))</f>
        <v>#REF!</v>
      </c>
    </row>
    <row r="676" customFormat="false" ht="12.75" hidden="false" customHeight="false" outlineLevel="0" collapsed="false">
      <c r="B676" s="735" t="e">
        <f aca="false">IF('graph (3)'!$E$2=0,"",B675+'graph (3)'!$E$32)</f>
        <v>#REF!</v>
      </c>
      <c r="C676" s="805" t="e">
        <f aca="false">IF('graph (3)'!$E$2=0,20,IF(SUM(K676+L676=0),NA(),0.25))</f>
        <v>#REF!</v>
      </c>
      <c r="D676" s="321" t="e">
        <f aca="false">IF('graph (3)'!$E$2=0,20,IF(AND(B676&lt;'graph (3)'!$E$10+'graph (3)'!$E$32,B676&gt;'graph (3)'!$E$10-'graph (3)'!$E$32),0.25,NA()))</f>
        <v>#REF!</v>
      </c>
      <c r="K676" s="806" t="e">
        <f aca="false">IF('graph (3)'!$E$20=0,0,IF('graph (3)'!$E$2=0,20,IF(AND(B676&lt;'graph (3)'!$E$20+'graph (3)'!$E$32,B676&gt;'graph (3)'!$E$20-'graph (3)'!$E$32),0.25,0)))</f>
        <v>#REF!</v>
      </c>
      <c r="L676" s="806" t="e">
        <f aca="false">IF('graph (3)'!$E$22=0,0,IF('graph (3)'!$E$2=0,20,IF(AND(B676&gt;'graph (3)'!$E$22-'graph (3)'!$E$32,B676&lt;'graph (3)'!$E$22+'graph (3)'!$E$32),0.25,0)))</f>
        <v>#REF!</v>
      </c>
    </row>
    <row r="677" customFormat="false" ht="12.75" hidden="false" customHeight="false" outlineLevel="0" collapsed="false">
      <c r="B677" s="735" t="e">
        <f aca="false">IF('graph (3)'!$E$2=0,"",B676+'graph (3)'!$E$32)</f>
        <v>#REF!</v>
      </c>
      <c r="C677" s="805" t="e">
        <f aca="false">IF('graph (3)'!$E$2=0,20,IF(SUM(K677+L677=0),NA(),0.25))</f>
        <v>#REF!</v>
      </c>
      <c r="D677" s="321" t="e">
        <f aca="false">IF('graph (3)'!$E$2=0,20,IF(AND(B677&lt;'graph (3)'!$E$10+'graph (3)'!$E$32,B677&gt;'graph (3)'!$E$10-'graph (3)'!$E$32),0.25,NA()))</f>
        <v>#REF!</v>
      </c>
      <c r="K677" s="806" t="e">
        <f aca="false">IF('graph (3)'!$E$20=0,0,IF('graph (3)'!$E$2=0,20,IF(AND(B677&lt;'graph (3)'!$E$20+'graph (3)'!$E$32,B677&gt;'graph (3)'!$E$20-'graph (3)'!$E$32),0.25,0)))</f>
        <v>#REF!</v>
      </c>
      <c r="L677" s="806" t="e">
        <f aca="false">IF('graph (3)'!$E$22=0,0,IF('graph (3)'!$E$2=0,20,IF(AND(B677&gt;'graph (3)'!$E$22-'graph (3)'!$E$32,B677&lt;'graph (3)'!$E$22+'graph (3)'!$E$32),0.25,0)))</f>
        <v>#REF!</v>
      </c>
    </row>
    <row r="678" customFormat="false" ht="12.75" hidden="false" customHeight="false" outlineLevel="0" collapsed="false">
      <c r="B678" s="735" t="e">
        <f aca="false">IF('graph (3)'!$E$2=0,"",B677+'graph (3)'!$E$32)</f>
        <v>#REF!</v>
      </c>
      <c r="C678" s="805" t="e">
        <f aca="false">IF('graph (3)'!$E$2=0,20,IF(SUM(K678+L678=0),NA(),0.25))</f>
        <v>#REF!</v>
      </c>
      <c r="D678" s="321" t="e">
        <f aca="false">IF('graph (3)'!$E$2=0,20,IF(AND(B678&lt;'graph (3)'!$E$10+'graph (3)'!$E$32,B678&gt;'graph (3)'!$E$10-'graph (3)'!$E$32),0.25,NA()))</f>
        <v>#REF!</v>
      </c>
      <c r="K678" s="806" t="e">
        <f aca="false">IF('graph (3)'!$E$20=0,0,IF('graph (3)'!$E$2=0,20,IF(AND(B678&lt;'graph (3)'!$E$20+'graph (3)'!$E$32,B678&gt;'graph (3)'!$E$20-'graph (3)'!$E$32),0.25,0)))</f>
        <v>#REF!</v>
      </c>
      <c r="L678" s="806" t="e">
        <f aca="false">IF('graph (3)'!$E$22=0,0,IF('graph (3)'!$E$2=0,20,IF(AND(B678&gt;'graph (3)'!$E$22-'graph (3)'!$E$32,B678&lt;'graph (3)'!$E$22+'graph (3)'!$E$32),0.25,0)))</f>
        <v>#REF!</v>
      </c>
    </row>
    <row r="679" customFormat="false" ht="12.75" hidden="false" customHeight="false" outlineLevel="0" collapsed="false">
      <c r="B679" s="735" t="e">
        <f aca="false">IF('graph (3)'!$E$2=0,"",B678+'graph (3)'!$E$32)</f>
        <v>#REF!</v>
      </c>
      <c r="C679" s="805" t="e">
        <f aca="false">IF('graph (3)'!$E$2=0,20,IF(SUM(K679+L679=0),NA(),0.25))</f>
        <v>#REF!</v>
      </c>
      <c r="D679" s="321" t="e">
        <f aca="false">IF('graph (3)'!$E$2=0,20,IF(AND(B679&lt;'graph (3)'!$E$10+'graph (3)'!$E$32,B679&gt;'graph (3)'!$E$10-'graph (3)'!$E$32),0.25,NA()))</f>
        <v>#REF!</v>
      </c>
      <c r="K679" s="806" t="e">
        <f aca="false">IF('graph (3)'!$E$20=0,0,IF('graph (3)'!$E$2=0,20,IF(AND(B679&lt;'graph (3)'!$E$20+'graph (3)'!$E$32,B679&gt;'graph (3)'!$E$20-'graph (3)'!$E$32),0.25,0)))</f>
        <v>#REF!</v>
      </c>
      <c r="L679" s="806" t="e">
        <f aca="false">IF('graph (3)'!$E$22=0,0,IF('graph (3)'!$E$2=0,20,IF(AND(B679&gt;'graph (3)'!$E$22-'graph (3)'!$E$32,B679&lt;'graph (3)'!$E$22+'graph (3)'!$E$32),0.25,0)))</f>
        <v>#REF!</v>
      </c>
    </row>
    <row r="680" customFormat="false" ht="12.75" hidden="false" customHeight="false" outlineLevel="0" collapsed="false">
      <c r="B680" s="735" t="e">
        <f aca="false">IF('graph (3)'!$E$2=0,"",B679+'graph (3)'!$E$32)</f>
        <v>#REF!</v>
      </c>
      <c r="C680" s="805" t="e">
        <f aca="false">IF('graph (3)'!$E$2=0,20,IF(SUM(K680+L680=0),NA(),0.25))</f>
        <v>#REF!</v>
      </c>
      <c r="D680" s="321" t="e">
        <f aca="false">IF('graph (3)'!$E$2=0,20,IF(AND(B680&lt;'graph (3)'!$E$10+'graph (3)'!$E$32,B680&gt;'graph (3)'!$E$10-'graph (3)'!$E$32),0.25,NA()))</f>
        <v>#REF!</v>
      </c>
      <c r="K680" s="806" t="e">
        <f aca="false">IF('graph (3)'!$E$20=0,0,IF('graph (3)'!$E$2=0,20,IF(AND(B680&lt;'graph (3)'!$E$20+'graph (3)'!$E$32,B680&gt;'graph (3)'!$E$20-'graph (3)'!$E$32),0.25,0)))</f>
        <v>#REF!</v>
      </c>
      <c r="L680" s="806" t="e">
        <f aca="false">IF('graph (3)'!$E$22=0,0,IF('graph (3)'!$E$2=0,20,IF(AND(B680&gt;'graph (3)'!$E$22-'graph (3)'!$E$32,B680&lt;'graph (3)'!$E$22+'graph (3)'!$E$32),0.25,0)))</f>
        <v>#REF!</v>
      </c>
    </row>
    <row r="681" customFormat="false" ht="12.75" hidden="false" customHeight="false" outlineLevel="0" collapsed="false">
      <c r="B681" s="735" t="e">
        <f aca="false">IF('graph (3)'!$E$2=0,"",B680+'graph (3)'!$E$32)</f>
        <v>#REF!</v>
      </c>
      <c r="C681" s="805" t="e">
        <f aca="false">IF('graph (3)'!$E$2=0,20,IF(SUM(K681+L681=0),NA(),0.25))</f>
        <v>#REF!</v>
      </c>
      <c r="D681" s="321" t="e">
        <f aca="false">IF('graph (3)'!$E$2=0,20,IF(AND(B681&lt;'graph (3)'!$E$10+'graph (3)'!$E$32,B681&gt;'graph (3)'!$E$10-'graph (3)'!$E$32),0.25,NA()))</f>
        <v>#REF!</v>
      </c>
      <c r="K681" s="806" t="e">
        <f aca="false">IF('graph (3)'!$E$20=0,0,IF('graph (3)'!$E$2=0,20,IF(AND(B681&lt;'graph (3)'!$E$20+'graph (3)'!$E$32,B681&gt;'graph (3)'!$E$20-'graph (3)'!$E$32),0.25,0)))</f>
        <v>#REF!</v>
      </c>
      <c r="L681" s="806" t="e">
        <f aca="false">IF('graph (3)'!$E$22=0,0,IF('graph (3)'!$E$2=0,20,IF(AND(B681&gt;'graph (3)'!$E$22-'graph (3)'!$E$32,B681&lt;'graph (3)'!$E$22+'graph (3)'!$E$32),0.25,0)))</f>
        <v>#REF!</v>
      </c>
    </row>
    <row r="682" customFormat="false" ht="12.75" hidden="false" customHeight="false" outlineLevel="0" collapsed="false">
      <c r="B682" s="735" t="e">
        <f aca="false">IF('graph (3)'!$E$2=0,"",B681+'graph (3)'!$E$32)</f>
        <v>#REF!</v>
      </c>
      <c r="C682" s="805" t="e">
        <f aca="false">IF('graph (3)'!$E$2=0,20,IF(SUM(K682+L682=0),NA(),0.25))</f>
        <v>#REF!</v>
      </c>
      <c r="D682" s="321" t="e">
        <f aca="false">IF('graph (3)'!$E$2=0,20,IF(AND(B682&lt;'graph (3)'!$E$10+'graph (3)'!$E$32,B682&gt;'graph (3)'!$E$10-'graph (3)'!$E$32),0.25,NA()))</f>
        <v>#REF!</v>
      </c>
      <c r="K682" s="806" t="e">
        <f aca="false">IF('graph (3)'!$E$20=0,0,IF('graph (3)'!$E$2=0,20,IF(AND(B682&lt;'graph (3)'!$E$20+'graph (3)'!$E$32,B682&gt;'graph (3)'!$E$20-'graph (3)'!$E$32),0.25,0)))</f>
        <v>#REF!</v>
      </c>
      <c r="L682" s="806" t="e">
        <f aca="false">IF('graph (3)'!$E$22=0,0,IF('graph (3)'!$E$2=0,20,IF(AND(B682&gt;'graph (3)'!$E$22-'graph (3)'!$E$32,B682&lt;'graph (3)'!$E$22+'graph (3)'!$E$32),0.25,0)))</f>
        <v>#REF!</v>
      </c>
    </row>
    <row r="683" customFormat="false" ht="12.75" hidden="false" customHeight="false" outlineLevel="0" collapsed="false">
      <c r="B683" s="735" t="e">
        <f aca="false">IF('graph (3)'!$E$2=0,"",B682+'graph (3)'!$E$32)</f>
        <v>#REF!</v>
      </c>
      <c r="C683" s="805" t="e">
        <f aca="false">IF('graph (3)'!$E$2=0,20,IF(SUM(K683+L683=0),NA(),0.25))</f>
        <v>#REF!</v>
      </c>
      <c r="D683" s="321" t="e">
        <f aca="false">IF('graph (3)'!$E$2=0,20,IF(AND(B683&lt;'graph (3)'!$E$10+'graph (3)'!$E$32,B683&gt;'graph (3)'!$E$10-'graph (3)'!$E$32),0.25,NA()))</f>
        <v>#REF!</v>
      </c>
      <c r="K683" s="806" t="e">
        <f aca="false">IF('graph (3)'!$E$20=0,0,IF('graph (3)'!$E$2=0,20,IF(AND(B683&lt;'graph (3)'!$E$20+'graph (3)'!$E$32,B683&gt;'graph (3)'!$E$20-'graph (3)'!$E$32),0.25,0)))</f>
        <v>#REF!</v>
      </c>
      <c r="L683" s="806" t="e">
        <f aca="false">IF('graph (3)'!$E$22=0,0,IF('graph (3)'!$E$2=0,20,IF(AND(B683&gt;'graph (3)'!$E$22-'graph (3)'!$E$32,B683&lt;'graph (3)'!$E$22+'graph (3)'!$E$32),0.25,0)))</f>
        <v>#REF!</v>
      </c>
    </row>
    <row r="684" customFormat="false" ht="12.75" hidden="false" customHeight="false" outlineLevel="0" collapsed="false">
      <c r="B684" s="735" t="e">
        <f aca="false">IF('graph (3)'!$E$2=0,"",B683+'graph (3)'!$E$32)</f>
        <v>#REF!</v>
      </c>
      <c r="C684" s="805" t="e">
        <f aca="false">IF('graph (3)'!$E$2=0,20,IF(SUM(K684+L684=0),NA(),0.25))</f>
        <v>#REF!</v>
      </c>
      <c r="D684" s="321" t="e">
        <f aca="false">IF('graph (3)'!$E$2=0,20,IF(AND(B684&lt;'graph (3)'!$E$10+'graph (3)'!$E$32,B684&gt;'graph (3)'!$E$10-'graph (3)'!$E$32),0.25,NA()))</f>
        <v>#REF!</v>
      </c>
      <c r="K684" s="806" t="e">
        <f aca="false">IF('graph (3)'!$E$20=0,0,IF('graph (3)'!$E$2=0,20,IF(AND(B684&lt;'graph (3)'!$E$20+'graph (3)'!$E$32,B684&gt;'graph (3)'!$E$20-'graph (3)'!$E$32),0.25,0)))</f>
        <v>#REF!</v>
      </c>
      <c r="L684" s="806" t="e">
        <f aca="false">IF('graph (3)'!$E$22=0,0,IF('graph (3)'!$E$2=0,20,IF(AND(B684&gt;'graph (3)'!$E$22-'graph (3)'!$E$32,B684&lt;'graph (3)'!$E$22+'graph (3)'!$E$32),0.25,0)))</f>
        <v>#REF!</v>
      </c>
    </row>
    <row r="685" customFormat="false" ht="12.75" hidden="false" customHeight="false" outlineLevel="0" collapsed="false">
      <c r="B685" s="735" t="e">
        <f aca="false">IF('graph (3)'!$E$2=0,"",B684+'graph (3)'!$E$32)</f>
        <v>#REF!</v>
      </c>
      <c r="C685" s="805" t="e">
        <f aca="false">IF('graph (3)'!$E$2=0,20,IF(SUM(K685+L685=0),NA(),0.25))</f>
        <v>#REF!</v>
      </c>
      <c r="D685" s="321" t="e">
        <f aca="false">IF('graph (3)'!$E$2=0,20,IF(AND(B685&lt;'graph (3)'!$E$10+'graph (3)'!$E$32,B685&gt;'graph (3)'!$E$10-'graph (3)'!$E$32),0.25,NA()))</f>
        <v>#REF!</v>
      </c>
      <c r="K685" s="806" t="e">
        <f aca="false">IF('graph (3)'!$E$20=0,0,IF('graph (3)'!$E$2=0,20,IF(AND(B685&lt;'graph (3)'!$E$20+'graph (3)'!$E$32,B685&gt;'graph (3)'!$E$20-'graph (3)'!$E$32),0.25,0)))</f>
        <v>#REF!</v>
      </c>
      <c r="L685" s="806" t="e">
        <f aca="false">IF('graph (3)'!$E$22=0,0,IF('graph (3)'!$E$2=0,20,IF(AND(B685&gt;'graph (3)'!$E$22-'graph (3)'!$E$32,B685&lt;'graph (3)'!$E$22+'graph (3)'!$E$32),0.25,0)))</f>
        <v>#REF!</v>
      </c>
    </row>
    <row r="686" customFormat="false" ht="12.75" hidden="false" customHeight="false" outlineLevel="0" collapsed="false">
      <c r="B686" s="735" t="e">
        <f aca="false">IF('graph (3)'!$E$2=0,"",B685+'graph (3)'!$E$32)</f>
        <v>#REF!</v>
      </c>
      <c r="C686" s="805" t="e">
        <f aca="false">IF('graph (3)'!$E$2=0,20,IF(SUM(K686+L686=0),NA(),0.25))</f>
        <v>#REF!</v>
      </c>
      <c r="D686" s="321" t="e">
        <f aca="false">IF('graph (3)'!$E$2=0,20,IF(AND(B686&lt;'graph (3)'!$E$10+'graph (3)'!$E$32,B686&gt;'graph (3)'!$E$10-'graph (3)'!$E$32),0.25,NA()))</f>
        <v>#REF!</v>
      </c>
      <c r="K686" s="806" t="e">
        <f aca="false">IF('graph (3)'!$E$20=0,0,IF('graph (3)'!$E$2=0,20,IF(AND(B686&lt;'graph (3)'!$E$20+'graph (3)'!$E$32,B686&gt;'graph (3)'!$E$20-'graph (3)'!$E$32),0.25,0)))</f>
        <v>#REF!</v>
      </c>
      <c r="L686" s="806" t="e">
        <f aca="false">IF('graph (3)'!$E$22=0,0,IF('graph (3)'!$E$2=0,20,IF(AND(B686&gt;'graph (3)'!$E$22-'graph (3)'!$E$32,B686&lt;'graph (3)'!$E$22+'graph (3)'!$E$32),0.25,0)))</f>
        <v>#REF!</v>
      </c>
    </row>
    <row r="687" customFormat="false" ht="12.75" hidden="false" customHeight="false" outlineLevel="0" collapsed="false">
      <c r="B687" s="735" t="e">
        <f aca="false">IF('graph (3)'!$E$2=0,"",B686+'graph (3)'!$E$32)</f>
        <v>#REF!</v>
      </c>
      <c r="C687" s="805" t="e">
        <f aca="false">IF('graph (3)'!$E$2=0,20,IF(SUM(K687+L687=0),NA(),0.25))</f>
        <v>#REF!</v>
      </c>
      <c r="D687" s="321" t="e">
        <f aca="false">IF('graph (3)'!$E$2=0,20,IF(AND(B687&lt;'graph (3)'!$E$10+'graph (3)'!$E$32,B687&gt;'graph (3)'!$E$10-'graph (3)'!$E$32),0.25,NA()))</f>
        <v>#REF!</v>
      </c>
      <c r="K687" s="806" t="e">
        <f aca="false">IF('graph (3)'!$E$20=0,0,IF('graph (3)'!$E$2=0,20,IF(AND(B687&lt;'graph (3)'!$E$20+'graph (3)'!$E$32,B687&gt;'graph (3)'!$E$20-'graph (3)'!$E$32),0.25,0)))</f>
        <v>#REF!</v>
      </c>
      <c r="L687" s="806" t="e">
        <f aca="false">IF('graph (3)'!$E$22=0,0,IF('graph (3)'!$E$2=0,20,IF(AND(B687&gt;'graph (3)'!$E$22-'graph (3)'!$E$32,B687&lt;'graph (3)'!$E$22+'graph (3)'!$E$32),0.25,0)))</f>
        <v>#REF!</v>
      </c>
    </row>
    <row r="688" customFormat="false" ht="12.75" hidden="false" customHeight="false" outlineLevel="0" collapsed="false">
      <c r="B688" s="735" t="e">
        <f aca="false">IF('graph (3)'!$E$2=0,"",B687+'graph (3)'!$E$32)</f>
        <v>#REF!</v>
      </c>
      <c r="C688" s="805" t="e">
        <f aca="false">IF('graph (3)'!$E$2=0,20,IF(SUM(K688+L688=0),NA(),0.25))</f>
        <v>#REF!</v>
      </c>
      <c r="D688" s="321" t="e">
        <f aca="false">IF('graph (3)'!$E$2=0,20,IF(AND(B688&lt;'graph (3)'!$E$10+'graph (3)'!$E$32,B688&gt;'graph (3)'!$E$10-'graph (3)'!$E$32),0.25,NA()))</f>
        <v>#REF!</v>
      </c>
      <c r="K688" s="806" t="e">
        <f aca="false">IF('graph (3)'!$E$20=0,0,IF('graph (3)'!$E$2=0,20,IF(AND(B688&lt;'graph (3)'!$E$20+'graph (3)'!$E$32,B688&gt;'graph (3)'!$E$20-'graph (3)'!$E$32),0.25,0)))</f>
        <v>#REF!</v>
      </c>
      <c r="L688" s="806" t="e">
        <f aca="false">IF('graph (3)'!$E$22=0,0,IF('graph (3)'!$E$2=0,20,IF(AND(B688&gt;'graph (3)'!$E$22-'graph (3)'!$E$32,B688&lt;'graph (3)'!$E$22+'graph (3)'!$E$32),0.25,0)))</f>
        <v>#REF!</v>
      </c>
    </row>
    <row r="689" customFormat="false" ht="12.75" hidden="false" customHeight="false" outlineLevel="0" collapsed="false">
      <c r="B689" s="735" t="e">
        <f aca="false">IF('graph (3)'!$E$2=0,"",B688+'graph (3)'!$E$32)</f>
        <v>#REF!</v>
      </c>
      <c r="C689" s="805" t="e">
        <f aca="false">IF('graph (3)'!$E$2=0,20,IF(SUM(K689+L689=0),NA(),0.25))</f>
        <v>#REF!</v>
      </c>
      <c r="D689" s="321" t="e">
        <f aca="false">IF('graph (3)'!$E$2=0,20,IF(AND(B689&lt;'graph (3)'!$E$10+'graph (3)'!$E$32,B689&gt;'graph (3)'!$E$10-'graph (3)'!$E$32),0.25,NA()))</f>
        <v>#REF!</v>
      </c>
      <c r="K689" s="806" t="e">
        <f aca="false">IF('graph (3)'!$E$20=0,0,IF('graph (3)'!$E$2=0,20,IF(AND(B689&lt;'graph (3)'!$E$20+'graph (3)'!$E$32,B689&gt;'graph (3)'!$E$20-'graph (3)'!$E$32),0.25,0)))</f>
        <v>#REF!</v>
      </c>
      <c r="L689" s="806" t="e">
        <f aca="false">IF('graph (3)'!$E$22=0,0,IF('graph (3)'!$E$2=0,20,IF(AND(B689&gt;'graph (3)'!$E$22-'graph (3)'!$E$32,B689&lt;'graph (3)'!$E$22+'graph (3)'!$E$32),0.25,0)))</f>
        <v>#REF!</v>
      </c>
    </row>
    <row r="690" customFormat="false" ht="12.75" hidden="false" customHeight="false" outlineLevel="0" collapsed="false">
      <c r="B690" s="735" t="e">
        <f aca="false">IF('graph (3)'!$E$2=0,"",B689+'graph (3)'!$E$32)</f>
        <v>#REF!</v>
      </c>
      <c r="C690" s="805" t="e">
        <f aca="false">IF('graph (3)'!$E$2=0,20,IF(SUM(K690+L690=0),NA(),0.25))</f>
        <v>#REF!</v>
      </c>
      <c r="D690" s="321" t="e">
        <f aca="false">IF('graph (3)'!$E$2=0,20,IF(AND(B690&lt;'graph (3)'!$E$10+'graph (3)'!$E$32,B690&gt;'graph (3)'!$E$10-'graph (3)'!$E$32),0.25,NA()))</f>
        <v>#REF!</v>
      </c>
      <c r="K690" s="806" t="e">
        <f aca="false">IF('graph (3)'!$E$20=0,0,IF('graph (3)'!$E$2=0,20,IF(AND(B690&lt;'graph (3)'!$E$20+'graph (3)'!$E$32,B690&gt;'graph (3)'!$E$20-'graph (3)'!$E$32),0.25,0)))</f>
        <v>#REF!</v>
      </c>
      <c r="L690" s="806" t="e">
        <f aca="false">IF('graph (3)'!$E$22=0,0,IF('graph (3)'!$E$2=0,20,IF(AND(B690&gt;'graph (3)'!$E$22-'graph (3)'!$E$32,B690&lt;'graph (3)'!$E$22+'graph (3)'!$E$32),0.25,0)))</f>
        <v>#REF!</v>
      </c>
    </row>
    <row r="691" customFormat="false" ht="12.75" hidden="false" customHeight="false" outlineLevel="0" collapsed="false">
      <c r="B691" s="735" t="e">
        <f aca="false">IF('graph (3)'!$E$2=0,"",B690+'graph (3)'!$E$32)</f>
        <v>#REF!</v>
      </c>
      <c r="C691" s="805" t="e">
        <f aca="false">IF('graph (3)'!$E$2=0,20,IF(SUM(K691+L691=0),NA(),0.25))</f>
        <v>#REF!</v>
      </c>
      <c r="D691" s="321" t="e">
        <f aca="false">IF('graph (3)'!$E$2=0,20,IF(AND(B691&lt;'graph (3)'!$E$10+'graph (3)'!$E$32,B691&gt;'graph (3)'!$E$10-'graph (3)'!$E$32),0.25,NA()))</f>
        <v>#REF!</v>
      </c>
      <c r="K691" s="806" t="e">
        <f aca="false">IF('graph (3)'!$E$20=0,0,IF('graph (3)'!$E$2=0,20,IF(AND(B691&lt;'graph (3)'!$E$20+'graph (3)'!$E$32,B691&gt;'graph (3)'!$E$20-'graph (3)'!$E$32),0.25,0)))</f>
        <v>#REF!</v>
      </c>
      <c r="L691" s="806" t="e">
        <f aca="false">IF('graph (3)'!$E$22=0,0,IF('graph (3)'!$E$2=0,20,IF(AND(B691&gt;'graph (3)'!$E$22-'graph (3)'!$E$32,B691&lt;'graph (3)'!$E$22+'graph (3)'!$E$32),0.25,0)))</f>
        <v>#REF!</v>
      </c>
    </row>
    <row r="692" customFormat="false" ht="12.75" hidden="false" customHeight="false" outlineLevel="0" collapsed="false">
      <c r="B692" s="735" t="e">
        <f aca="false">IF('graph (3)'!$E$2=0,"",B691+'graph (3)'!$E$32)</f>
        <v>#REF!</v>
      </c>
      <c r="C692" s="805" t="e">
        <f aca="false">IF('graph (3)'!$E$2=0,20,IF(SUM(K692+L692=0),NA(),0.25))</f>
        <v>#REF!</v>
      </c>
      <c r="D692" s="321" t="e">
        <f aca="false">IF('graph (3)'!$E$2=0,20,IF(AND(B692&lt;'graph (3)'!$E$10+'graph (3)'!$E$32,B692&gt;'graph (3)'!$E$10-'graph (3)'!$E$32),0.25,NA()))</f>
        <v>#REF!</v>
      </c>
      <c r="K692" s="806" t="e">
        <f aca="false">IF('graph (3)'!$E$20=0,0,IF('graph (3)'!$E$2=0,20,IF(AND(B692&lt;'graph (3)'!$E$20+'graph (3)'!$E$32,B692&gt;'graph (3)'!$E$20-'graph (3)'!$E$32),0.25,0)))</f>
        <v>#REF!</v>
      </c>
      <c r="L692" s="806" t="e">
        <f aca="false">IF('graph (3)'!$E$22=0,0,IF('graph (3)'!$E$2=0,20,IF(AND(B692&gt;'graph (3)'!$E$22-'graph (3)'!$E$32,B692&lt;'graph (3)'!$E$22+'graph (3)'!$E$32),0.25,0)))</f>
        <v>#REF!</v>
      </c>
    </row>
    <row r="693" customFormat="false" ht="12.75" hidden="false" customHeight="false" outlineLevel="0" collapsed="false">
      <c r="B693" s="735" t="e">
        <f aca="false">IF('graph (3)'!$E$2=0,"",B692+'graph (3)'!$E$32)</f>
        <v>#REF!</v>
      </c>
      <c r="C693" s="805" t="e">
        <f aca="false">IF('graph (3)'!$E$2=0,20,IF(SUM(K693+L693=0),NA(),0.25))</f>
        <v>#REF!</v>
      </c>
      <c r="D693" s="321" t="e">
        <f aca="false">IF('graph (3)'!$E$2=0,20,IF(AND(B693&lt;'graph (3)'!$E$10+'graph (3)'!$E$32,B693&gt;'graph (3)'!$E$10-'graph (3)'!$E$32),0.25,NA()))</f>
        <v>#REF!</v>
      </c>
      <c r="K693" s="806" t="e">
        <f aca="false">IF('graph (3)'!$E$20=0,0,IF('graph (3)'!$E$2=0,20,IF(AND(B693&lt;'graph (3)'!$E$20+'graph (3)'!$E$32,B693&gt;'graph (3)'!$E$20-'graph (3)'!$E$32),0.25,0)))</f>
        <v>#REF!</v>
      </c>
      <c r="L693" s="806" t="e">
        <f aca="false">IF('graph (3)'!$E$22=0,0,IF('graph (3)'!$E$2=0,20,IF(AND(B693&gt;'graph (3)'!$E$22-'graph (3)'!$E$32,B693&lt;'graph (3)'!$E$22+'graph (3)'!$E$32),0.25,0)))</f>
        <v>#REF!</v>
      </c>
    </row>
    <row r="694" customFormat="false" ht="12.75" hidden="false" customHeight="false" outlineLevel="0" collapsed="false">
      <c r="B694" s="735" t="e">
        <f aca="false">IF('graph (3)'!$E$2=0,"",B693+'graph (3)'!$E$32)</f>
        <v>#REF!</v>
      </c>
      <c r="C694" s="805" t="e">
        <f aca="false">IF('graph (3)'!$E$2=0,20,IF(SUM(K694+L694=0),NA(),0.25))</f>
        <v>#REF!</v>
      </c>
      <c r="D694" s="321" t="e">
        <f aca="false">IF('graph (3)'!$E$2=0,20,IF(AND(B694&lt;'graph (3)'!$E$10+'graph (3)'!$E$32,B694&gt;'graph (3)'!$E$10-'graph (3)'!$E$32),0.25,NA()))</f>
        <v>#REF!</v>
      </c>
      <c r="K694" s="806" t="e">
        <f aca="false">IF('graph (3)'!$E$20=0,0,IF('graph (3)'!$E$2=0,20,IF(AND(B694&lt;'graph (3)'!$E$20+'graph (3)'!$E$32,B694&gt;'graph (3)'!$E$20-'graph (3)'!$E$32),0.25,0)))</f>
        <v>#REF!</v>
      </c>
      <c r="L694" s="806" t="e">
        <f aca="false">IF('graph (3)'!$E$22=0,0,IF('graph (3)'!$E$2=0,20,IF(AND(B694&gt;'graph (3)'!$E$22-'graph (3)'!$E$32,B694&lt;'graph (3)'!$E$22+'graph (3)'!$E$32),0.25,0)))</f>
        <v>#REF!</v>
      </c>
    </row>
    <row r="695" customFormat="false" ht="12.75" hidden="false" customHeight="false" outlineLevel="0" collapsed="false">
      <c r="B695" s="735" t="e">
        <f aca="false">IF('graph (3)'!$E$2=0,"",B694+'graph (3)'!$E$32)</f>
        <v>#REF!</v>
      </c>
      <c r="C695" s="805" t="e">
        <f aca="false">IF('graph (3)'!$E$2=0,20,IF(SUM(K695+L695=0),NA(),0.25))</f>
        <v>#REF!</v>
      </c>
      <c r="D695" s="321" t="e">
        <f aca="false">IF('graph (3)'!$E$2=0,20,IF(AND(B695&lt;'graph (3)'!$E$10+'graph (3)'!$E$32,B695&gt;'graph (3)'!$E$10-'graph (3)'!$E$32),0.25,NA()))</f>
        <v>#REF!</v>
      </c>
      <c r="K695" s="806" t="e">
        <f aca="false">IF('graph (3)'!$E$20=0,0,IF('graph (3)'!$E$2=0,20,IF(AND(B695&lt;'graph (3)'!$E$20+'graph (3)'!$E$32,B695&gt;'graph (3)'!$E$20-'graph (3)'!$E$32),0.25,0)))</f>
        <v>#REF!</v>
      </c>
      <c r="L695" s="806" t="e">
        <f aca="false">IF('graph (3)'!$E$22=0,0,IF('graph (3)'!$E$2=0,20,IF(AND(B695&gt;'graph (3)'!$E$22-'graph (3)'!$E$32,B695&lt;'graph (3)'!$E$22+'graph (3)'!$E$32),0.25,0)))</f>
        <v>#REF!</v>
      </c>
    </row>
    <row r="696" customFormat="false" ht="12.75" hidden="false" customHeight="false" outlineLevel="0" collapsed="false">
      <c r="B696" s="735" t="e">
        <f aca="false">IF('graph (3)'!$E$2=0,"",B695+'graph (3)'!$E$32)</f>
        <v>#REF!</v>
      </c>
      <c r="C696" s="805" t="e">
        <f aca="false">IF('graph (3)'!$E$2=0,20,IF(SUM(K696+L696=0),NA(),0.25))</f>
        <v>#REF!</v>
      </c>
      <c r="D696" s="321" t="e">
        <f aca="false">IF('graph (3)'!$E$2=0,20,IF(AND(B696&lt;'graph (3)'!$E$10+'graph (3)'!$E$32,B696&gt;'graph (3)'!$E$10-'graph (3)'!$E$32),0.25,NA()))</f>
        <v>#REF!</v>
      </c>
      <c r="K696" s="806" t="e">
        <f aca="false">IF('graph (3)'!$E$20=0,0,IF('graph (3)'!$E$2=0,20,IF(AND(B696&lt;'graph (3)'!$E$20+'graph (3)'!$E$32,B696&gt;'graph (3)'!$E$20-'graph (3)'!$E$32),0.25,0)))</f>
        <v>#REF!</v>
      </c>
      <c r="L696" s="806" t="e">
        <f aca="false">IF('graph (3)'!$E$22=0,0,IF('graph (3)'!$E$2=0,20,IF(AND(B696&gt;'graph (3)'!$E$22-'graph (3)'!$E$32,B696&lt;'graph (3)'!$E$22+'graph (3)'!$E$32),0.25,0)))</f>
        <v>#REF!</v>
      </c>
    </row>
    <row r="697" customFormat="false" ht="12.75" hidden="false" customHeight="false" outlineLevel="0" collapsed="false">
      <c r="B697" s="735" t="e">
        <f aca="false">IF('graph (3)'!$E$2=0,"",B696+'graph (3)'!$E$32)</f>
        <v>#REF!</v>
      </c>
      <c r="C697" s="805" t="e">
        <f aca="false">IF('graph (3)'!$E$2=0,20,IF(SUM(K697+L697=0),NA(),0.25))</f>
        <v>#REF!</v>
      </c>
      <c r="D697" s="321" t="e">
        <f aca="false">IF('graph (3)'!$E$2=0,20,IF(AND(B697&lt;'graph (3)'!$E$10+'graph (3)'!$E$32,B697&gt;'graph (3)'!$E$10-'graph (3)'!$E$32),0.25,NA()))</f>
        <v>#REF!</v>
      </c>
      <c r="K697" s="806" t="e">
        <f aca="false">IF('graph (3)'!$E$20=0,0,IF('graph (3)'!$E$2=0,20,IF(AND(B697&lt;'graph (3)'!$E$20+'graph (3)'!$E$32,B697&gt;'graph (3)'!$E$20-'graph (3)'!$E$32),0.25,0)))</f>
        <v>#REF!</v>
      </c>
      <c r="L697" s="806" t="e">
        <f aca="false">IF('graph (3)'!$E$22=0,0,IF('graph (3)'!$E$2=0,20,IF(AND(B697&gt;'graph (3)'!$E$22-'graph (3)'!$E$32,B697&lt;'graph (3)'!$E$22+'graph (3)'!$E$32),0.25,0)))</f>
        <v>#REF!</v>
      </c>
    </row>
    <row r="698" customFormat="false" ht="12.75" hidden="false" customHeight="false" outlineLevel="0" collapsed="false">
      <c r="B698" s="735" t="e">
        <f aca="false">IF('graph (3)'!$E$2=0,"",B697+'graph (3)'!$E$32)</f>
        <v>#REF!</v>
      </c>
      <c r="C698" s="805" t="e">
        <f aca="false">IF('graph (3)'!$E$2=0,20,IF(SUM(K698+L698=0),NA(),0.25))</f>
        <v>#REF!</v>
      </c>
      <c r="D698" s="321" t="e">
        <f aca="false">IF('graph (3)'!$E$2=0,20,IF(AND(B698&lt;'graph (3)'!$E$10+'graph (3)'!$E$32,B698&gt;'graph (3)'!$E$10-'graph (3)'!$E$32),0.25,NA()))</f>
        <v>#REF!</v>
      </c>
      <c r="K698" s="806" t="e">
        <f aca="false">IF('graph (3)'!$E$20=0,0,IF('graph (3)'!$E$2=0,20,IF(AND(B698&lt;'graph (3)'!$E$20+'graph (3)'!$E$32,B698&gt;'graph (3)'!$E$20-'graph (3)'!$E$32),0.25,0)))</f>
        <v>#REF!</v>
      </c>
      <c r="L698" s="806" t="e">
        <f aca="false">IF('graph (3)'!$E$22=0,0,IF('graph (3)'!$E$2=0,20,IF(AND(B698&gt;'graph (3)'!$E$22-'graph (3)'!$E$32,B698&lt;'graph (3)'!$E$22+'graph (3)'!$E$32),0.25,0)))</f>
        <v>#REF!</v>
      </c>
    </row>
    <row r="699" customFormat="false" ht="12.75" hidden="false" customHeight="false" outlineLevel="0" collapsed="false">
      <c r="B699" s="735" t="e">
        <f aca="false">IF('graph (3)'!$E$2=0,"",B698+'graph (3)'!$E$32)</f>
        <v>#REF!</v>
      </c>
      <c r="C699" s="805" t="e">
        <f aca="false">IF('graph (3)'!$E$2=0,20,IF(SUM(K699+L699=0),NA(),0.25))</f>
        <v>#REF!</v>
      </c>
      <c r="D699" s="321" t="e">
        <f aca="false">IF('graph (3)'!$E$2=0,20,IF(AND(B699&lt;'graph (3)'!$E$10+'graph (3)'!$E$32,B699&gt;'graph (3)'!$E$10-'graph (3)'!$E$32),0.25,NA()))</f>
        <v>#REF!</v>
      </c>
      <c r="K699" s="806" t="e">
        <f aca="false">IF('graph (3)'!$E$20=0,0,IF('graph (3)'!$E$2=0,20,IF(AND(B699&lt;'graph (3)'!$E$20+'graph (3)'!$E$32,B699&gt;'graph (3)'!$E$20-'graph (3)'!$E$32),0.25,0)))</f>
        <v>#REF!</v>
      </c>
      <c r="L699" s="806" t="e">
        <f aca="false">IF('graph (3)'!$E$22=0,0,IF('graph (3)'!$E$2=0,20,IF(AND(B699&gt;'graph (3)'!$E$22-'graph (3)'!$E$32,B699&lt;'graph (3)'!$E$22+'graph (3)'!$E$32),0.25,0)))</f>
        <v>#REF!</v>
      </c>
    </row>
    <row r="700" customFormat="false" ht="12.75" hidden="false" customHeight="false" outlineLevel="0" collapsed="false">
      <c r="B700" s="735" t="e">
        <f aca="false">IF('graph (3)'!$E$2=0,"",B699+'graph (3)'!$E$32)</f>
        <v>#REF!</v>
      </c>
      <c r="C700" s="805" t="e">
        <f aca="false">IF('graph (3)'!$E$2=0,20,IF(SUM(K700+L700=0),NA(),0.25))</f>
        <v>#REF!</v>
      </c>
      <c r="D700" s="321" t="e">
        <f aca="false">IF('graph (3)'!$E$2=0,20,IF(AND(B700&lt;'graph (3)'!$E$10+'graph (3)'!$E$32,B700&gt;'graph (3)'!$E$10-'graph (3)'!$E$32),0.25,NA()))</f>
        <v>#REF!</v>
      </c>
      <c r="K700" s="806" t="e">
        <f aca="false">IF('graph (3)'!$E$20=0,0,IF('graph (3)'!$E$2=0,20,IF(AND(B700&lt;'graph (3)'!$E$20+'graph (3)'!$E$32,B700&gt;'graph (3)'!$E$20-'graph (3)'!$E$32),0.25,0)))</f>
        <v>#REF!</v>
      </c>
      <c r="L700" s="806" t="e">
        <f aca="false">IF('graph (3)'!$E$22=0,0,IF('graph (3)'!$E$2=0,20,IF(AND(B700&gt;'graph (3)'!$E$22-'graph (3)'!$E$32,B700&lt;'graph (3)'!$E$22+'graph (3)'!$E$32),0.25,0)))</f>
        <v>#REF!</v>
      </c>
    </row>
    <row r="701" customFormat="false" ht="12.75" hidden="false" customHeight="false" outlineLevel="0" collapsed="false">
      <c r="B701" s="735" t="e">
        <f aca="false">IF('graph (3)'!$E$2=0,"",B700+'graph (3)'!$E$32)</f>
        <v>#REF!</v>
      </c>
      <c r="C701" s="805" t="e">
        <f aca="false">IF('graph (3)'!$E$2=0,20,IF(SUM(K701+L701=0),NA(),0.25))</f>
        <v>#REF!</v>
      </c>
      <c r="D701" s="321" t="e">
        <f aca="false">IF('graph (3)'!$E$2=0,20,IF(AND(B701&lt;'graph (3)'!$E$10+'graph (3)'!$E$32,B701&gt;'graph (3)'!$E$10-'graph (3)'!$E$32),0.25,NA()))</f>
        <v>#REF!</v>
      </c>
      <c r="K701" s="806" t="e">
        <f aca="false">IF('graph (3)'!$E$20=0,0,IF('graph (3)'!$E$2=0,20,IF(AND(B701&lt;'graph (3)'!$E$20+'graph (3)'!$E$32,B701&gt;'graph (3)'!$E$20-'graph (3)'!$E$32),0.25,0)))</f>
        <v>#REF!</v>
      </c>
      <c r="L701" s="806" t="e">
        <f aca="false">IF('graph (3)'!$E$22=0,0,IF('graph (3)'!$E$2=0,20,IF(AND(B701&gt;'graph (3)'!$E$22-'graph (3)'!$E$32,B701&lt;'graph (3)'!$E$22+'graph (3)'!$E$32),0.25,0)))</f>
        <v>#REF!</v>
      </c>
    </row>
    <row r="702" customFormat="false" ht="12.75" hidden="false" customHeight="false" outlineLevel="0" collapsed="false">
      <c r="B702" s="735" t="e">
        <f aca="false">IF('graph (3)'!$E$2=0,"",B701+'graph (3)'!$E$32)</f>
        <v>#REF!</v>
      </c>
      <c r="C702" s="805" t="e">
        <f aca="false">IF('graph (3)'!$E$2=0,20,IF(SUM(K702+L702=0),NA(),0.25))</f>
        <v>#REF!</v>
      </c>
      <c r="D702" s="321" t="e">
        <f aca="false">IF('graph (3)'!$E$2=0,20,IF(AND(B702&lt;'graph (3)'!$E$10+'graph (3)'!$E$32,B702&gt;'graph (3)'!$E$10-'graph (3)'!$E$32),0.25,NA()))</f>
        <v>#REF!</v>
      </c>
      <c r="K702" s="806" t="e">
        <f aca="false">IF('graph (3)'!$E$20=0,0,IF('graph (3)'!$E$2=0,20,IF(AND(B702&lt;'graph (3)'!$E$20+'graph (3)'!$E$32,B702&gt;'graph (3)'!$E$20-'graph (3)'!$E$32),0.25,0)))</f>
        <v>#REF!</v>
      </c>
      <c r="L702" s="806" t="e">
        <f aca="false">IF('graph (3)'!$E$22=0,0,IF('graph (3)'!$E$2=0,20,IF(AND(B702&gt;'graph (3)'!$E$22-'graph (3)'!$E$32,B702&lt;'graph (3)'!$E$22+'graph (3)'!$E$32),0.25,0)))</f>
        <v>#REF!</v>
      </c>
    </row>
    <row r="703" customFormat="false" ht="12.75" hidden="false" customHeight="false" outlineLevel="0" collapsed="false">
      <c r="B703" s="735" t="e">
        <f aca="false">IF('graph (3)'!$E$2=0,"",B702+'graph (3)'!$E$32)</f>
        <v>#REF!</v>
      </c>
      <c r="C703" s="805" t="e">
        <f aca="false">IF('graph (3)'!$E$2=0,20,IF(SUM(K703+L703=0),NA(),0.25))</f>
        <v>#REF!</v>
      </c>
      <c r="D703" s="321" t="e">
        <f aca="false">IF('graph (3)'!$E$2=0,20,IF(AND(B703&lt;'graph (3)'!$E$10+'graph (3)'!$E$32,B703&gt;'graph (3)'!$E$10-'graph (3)'!$E$32),0.25,NA()))</f>
        <v>#REF!</v>
      </c>
      <c r="K703" s="806" t="e">
        <f aca="false">IF('graph (3)'!$E$20=0,0,IF('graph (3)'!$E$2=0,20,IF(AND(B703&lt;'graph (3)'!$E$20+'graph (3)'!$E$32,B703&gt;'graph (3)'!$E$20-'graph (3)'!$E$32),0.25,0)))</f>
        <v>#REF!</v>
      </c>
      <c r="L703" s="806" t="e">
        <f aca="false">IF('graph (3)'!$E$22=0,0,IF('graph (3)'!$E$2=0,20,IF(AND(B703&gt;'graph (3)'!$E$22-'graph (3)'!$E$32,B703&lt;'graph (3)'!$E$22+'graph (3)'!$E$32),0.25,0)))</f>
        <v>#REF!</v>
      </c>
    </row>
    <row r="704" customFormat="false" ht="12.75" hidden="false" customHeight="false" outlineLevel="0" collapsed="false">
      <c r="B704" s="735" t="e">
        <f aca="false">IF('graph (3)'!$E$2=0,"",B703+'graph (3)'!$E$32)</f>
        <v>#REF!</v>
      </c>
      <c r="C704" s="805" t="e">
        <f aca="false">IF('graph (3)'!$E$2=0,20,IF(SUM(K704+L704=0),NA(),0.25))</f>
        <v>#REF!</v>
      </c>
      <c r="D704" s="321" t="e">
        <f aca="false">IF('graph (3)'!$E$2=0,20,IF(AND(B704&lt;'graph (3)'!$E$10+'graph (3)'!$E$32,B704&gt;'graph (3)'!$E$10-'graph (3)'!$E$32),0.25,NA()))</f>
        <v>#REF!</v>
      </c>
      <c r="K704" s="806" t="e">
        <f aca="false">IF('graph (3)'!$E$20=0,0,IF('graph (3)'!$E$2=0,20,IF(AND(B704&lt;'graph (3)'!$E$20+'graph (3)'!$E$32,B704&gt;'graph (3)'!$E$20-'graph (3)'!$E$32),0.25,0)))</f>
        <v>#REF!</v>
      </c>
      <c r="L704" s="806" t="e">
        <f aca="false">IF('graph (3)'!$E$22=0,0,IF('graph (3)'!$E$2=0,20,IF(AND(B704&gt;'graph (3)'!$E$22-'graph (3)'!$E$32,B704&lt;'graph (3)'!$E$22+'graph (3)'!$E$32),0.25,0)))</f>
        <v>#REF!</v>
      </c>
    </row>
    <row r="705" customFormat="false" ht="12.75" hidden="false" customHeight="false" outlineLevel="0" collapsed="false">
      <c r="B705" s="735" t="e">
        <f aca="false">IF('graph (3)'!$E$2=0,"",B704+'graph (3)'!$E$32)</f>
        <v>#REF!</v>
      </c>
      <c r="C705" s="805" t="e">
        <f aca="false">IF('graph (3)'!$E$2=0,20,IF(SUM(K705+L705=0),NA(),0.25))</f>
        <v>#REF!</v>
      </c>
      <c r="D705" s="321" t="e">
        <f aca="false">IF('graph (3)'!$E$2=0,20,IF(AND(B705&lt;'graph (3)'!$E$10+'graph (3)'!$E$32,B705&gt;'graph (3)'!$E$10-'graph (3)'!$E$32),0.25,NA()))</f>
        <v>#REF!</v>
      </c>
      <c r="K705" s="806" t="e">
        <f aca="false">IF('graph (3)'!$E$20=0,0,IF('graph (3)'!$E$2=0,20,IF(AND(B705&lt;'graph (3)'!$E$20+'graph (3)'!$E$32,B705&gt;'graph (3)'!$E$20-'graph (3)'!$E$32),0.25,0)))</f>
        <v>#REF!</v>
      </c>
      <c r="L705" s="806" t="e">
        <f aca="false">IF('graph (3)'!$E$22=0,0,IF('graph (3)'!$E$2=0,20,IF(AND(B705&gt;'graph (3)'!$E$22-'graph (3)'!$E$32,B705&lt;'graph (3)'!$E$22+'graph (3)'!$E$32),0.25,0)))</f>
        <v>#REF!</v>
      </c>
    </row>
    <row r="706" customFormat="false" ht="12.75" hidden="false" customHeight="false" outlineLevel="0" collapsed="false">
      <c r="B706" s="735" t="e">
        <f aca="false">IF('graph (3)'!$E$2=0,"",B705+'graph (3)'!$E$32)</f>
        <v>#REF!</v>
      </c>
      <c r="C706" s="805" t="e">
        <f aca="false">IF('graph (3)'!$E$2=0,20,IF(SUM(K706+L706=0),NA(),0.25))</f>
        <v>#REF!</v>
      </c>
      <c r="D706" s="321" t="e">
        <f aca="false">IF('graph (3)'!$E$2=0,20,IF(AND(B706&lt;'graph (3)'!$E$10+'graph (3)'!$E$32,B706&gt;'graph (3)'!$E$10-'graph (3)'!$E$32),0.25,NA()))</f>
        <v>#REF!</v>
      </c>
      <c r="K706" s="806" t="e">
        <f aca="false">IF('graph (3)'!$E$20=0,0,IF('graph (3)'!$E$2=0,20,IF(AND(B706&lt;'graph (3)'!$E$20+'graph (3)'!$E$32,B706&gt;'graph (3)'!$E$20-'graph (3)'!$E$32),0.25,0)))</f>
        <v>#REF!</v>
      </c>
      <c r="L706" s="806" t="e">
        <f aca="false">IF('graph (3)'!$E$22=0,0,IF('graph (3)'!$E$2=0,20,IF(AND(B706&gt;'graph (3)'!$E$22-'graph (3)'!$E$32,B706&lt;'graph (3)'!$E$22+'graph (3)'!$E$32),0.25,0)))</f>
        <v>#REF!</v>
      </c>
    </row>
    <row r="707" customFormat="false" ht="12.75" hidden="false" customHeight="false" outlineLevel="0" collapsed="false">
      <c r="B707" s="735" t="e">
        <f aca="false">IF('graph (3)'!$E$2=0,"",B706+'graph (3)'!$E$32)</f>
        <v>#REF!</v>
      </c>
      <c r="C707" s="805" t="e">
        <f aca="false">IF('graph (3)'!$E$2=0,20,IF(SUM(K707+L707=0),NA(),0.25))</f>
        <v>#REF!</v>
      </c>
      <c r="D707" s="321" t="e">
        <f aca="false">IF('graph (3)'!$E$2=0,20,IF(AND(B707&lt;'graph (3)'!$E$10+'graph (3)'!$E$32,B707&gt;'graph (3)'!$E$10-'graph (3)'!$E$32),0.25,NA()))</f>
        <v>#REF!</v>
      </c>
      <c r="K707" s="806" t="e">
        <f aca="false">IF('graph (3)'!$E$20=0,0,IF('graph (3)'!$E$2=0,20,IF(AND(B707&lt;'graph (3)'!$E$20+'graph (3)'!$E$32,B707&gt;'graph (3)'!$E$20-'graph (3)'!$E$32),0.25,0)))</f>
        <v>#REF!</v>
      </c>
      <c r="L707" s="806" t="e">
        <f aca="false">IF('graph (3)'!$E$22=0,0,IF('graph (3)'!$E$2=0,20,IF(AND(B707&gt;'graph (3)'!$E$22-'graph (3)'!$E$32,B707&lt;'graph (3)'!$E$22+'graph (3)'!$E$32),0.25,0)))</f>
        <v>#REF!</v>
      </c>
    </row>
    <row r="708" customFormat="false" ht="12.75" hidden="false" customHeight="false" outlineLevel="0" collapsed="false">
      <c r="B708" s="735" t="e">
        <f aca="false">IF('graph (3)'!$E$2=0,"",B707+'graph (3)'!$E$32)</f>
        <v>#REF!</v>
      </c>
      <c r="C708" s="805" t="e">
        <f aca="false">IF('graph (3)'!$E$2=0,20,IF(SUM(K708+L708=0),NA(),0.25))</f>
        <v>#REF!</v>
      </c>
      <c r="D708" s="321" t="e">
        <f aca="false">IF('graph (3)'!$E$2=0,20,IF(AND(B708&lt;'graph (3)'!$E$10+'graph (3)'!$E$32,B708&gt;'graph (3)'!$E$10-'graph (3)'!$E$32),0.25,NA()))</f>
        <v>#REF!</v>
      </c>
      <c r="K708" s="806" t="e">
        <f aca="false">IF('graph (3)'!$E$20=0,0,IF('graph (3)'!$E$2=0,20,IF(AND(B708&lt;'graph (3)'!$E$20+'graph (3)'!$E$32,B708&gt;'graph (3)'!$E$20-'graph (3)'!$E$32),0.25,0)))</f>
        <v>#REF!</v>
      </c>
      <c r="L708" s="806" t="e">
        <f aca="false">IF('graph (3)'!$E$22=0,0,IF('graph (3)'!$E$2=0,20,IF(AND(B708&gt;'graph (3)'!$E$22-'graph (3)'!$E$32,B708&lt;'graph (3)'!$E$22+'graph (3)'!$E$32),0.25,0)))</f>
        <v>#REF!</v>
      </c>
    </row>
    <row r="709" customFormat="false" ht="12.75" hidden="false" customHeight="false" outlineLevel="0" collapsed="false">
      <c r="B709" s="735" t="e">
        <f aca="false">IF('graph (3)'!$E$2=0,"",B708+'graph (3)'!$E$32)</f>
        <v>#REF!</v>
      </c>
      <c r="C709" s="805" t="e">
        <f aca="false">IF('graph (3)'!$E$2=0,20,IF(SUM(K709+L709=0),NA(),0.25))</f>
        <v>#REF!</v>
      </c>
      <c r="D709" s="321" t="e">
        <f aca="false">IF('graph (3)'!$E$2=0,20,IF(AND(B709&lt;'graph (3)'!$E$10+'graph (3)'!$E$32,B709&gt;'graph (3)'!$E$10-'graph (3)'!$E$32),0.25,NA()))</f>
        <v>#REF!</v>
      </c>
      <c r="K709" s="806" t="e">
        <f aca="false">IF('graph (3)'!$E$20=0,0,IF('graph (3)'!$E$2=0,20,IF(AND(B709&lt;'graph (3)'!$E$20+'graph (3)'!$E$32,B709&gt;'graph (3)'!$E$20-'graph (3)'!$E$32),0.25,0)))</f>
        <v>#REF!</v>
      </c>
      <c r="L709" s="806" t="e">
        <f aca="false">IF('graph (3)'!$E$22=0,0,IF('graph (3)'!$E$2=0,20,IF(AND(B709&gt;'graph (3)'!$E$22-'graph (3)'!$E$32,B709&lt;'graph (3)'!$E$22+'graph (3)'!$E$32),0.25,0)))</f>
        <v>#REF!</v>
      </c>
    </row>
    <row r="710" customFormat="false" ht="12.75" hidden="false" customHeight="false" outlineLevel="0" collapsed="false">
      <c r="B710" s="735" t="e">
        <f aca="false">IF('graph (3)'!$E$2=0,"",B709+'graph (3)'!$E$32)</f>
        <v>#REF!</v>
      </c>
      <c r="C710" s="805" t="e">
        <f aca="false">IF('graph (3)'!$E$2=0,20,IF(SUM(K710+L710=0),NA(),0.25))</f>
        <v>#REF!</v>
      </c>
      <c r="D710" s="321" t="e">
        <f aca="false">IF('graph (3)'!$E$2=0,20,IF(AND(B710&lt;'graph (3)'!$E$10+'graph (3)'!$E$32,B710&gt;'graph (3)'!$E$10-'graph (3)'!$E$32),0.25,NA()))</f>
        <v>#REF!</v>
      </c>
      <c r="K710" s="806" t="e">
        <f aca="false">IF('graph (3)'!$E$20=0,0,IF('graph (3)'!$E$2=0,20,IF(AND(B710&lt;'graph (3)'!$E$20+'graph (3)'!$E$32,B710&gt;'graph (3)'!$E$20-'graph (3)'!$E$32),0.25,0)))</f>
        <v>#REF!</v>
      </c>
      <c r="L710" s="806" t="e">
        <f aca="false">IF('graph (3)'!$E$22=0,0,IF('graph (3)'!$E$2=0,20,IF(AND(B710&gt;'graph (3)'!$E$22-'graph (3)'!$E$32,B710&lt;'graph (3)'!$E$22+'graph (3)'!$E$32),0.25,0)))</f>
        <v>#REF!</v>
      </c>
    </row>
    <row r="711" customFormat="false" ht="12.75" hidden="false" customHeight="false" outlineLevel="0" collapsed="false">
      <c r="B711" s="735" t="e">
        <f aca="false">IF('graph (3)'!$E$2=0,"",B710+'graph (3)'!$E$32)</f>
        <v>#REF!</v>
      </c>
      <c r="C711" s="805" t="e">
        <f aca="false">IF('graph (3)'!$E$2=0,20,IF(SUM(K711+L711=0),NA(),0.25))</f>
        <v>#REF!</v>
      </c>
      <c r="D711" s="321" t="e">
        <f aca="false">IF('graph (3)'!$E$2=0,20,IF(AND(B711&lt;'graph (3)'!$E$10+'graph (3)'!$E$32,B711&gt;'graph (3)'!$E$10-'graph (3)'!$E$32),0.25,NA()))</f>
        <v>#REF!</v>
      </c>
      <c r="K711" s="806" t="e">
        <f aca="false">IF('graph (3)'!$E$20=0,0,IF('graph (3)'!$E$2=0,20,IF(AND(B711&lt;'graph (3)'!$E$20+'graph (3)'!$E$32,B711&gt;'graph (3)'!$E$20-'graph (3)'!$E$32),0.25,0)))</f>
        <v>#REF!</v>
      </c>
      <c r="L711" s="806" t="e">
        <f aca="false">IF('graph (3)'!$E$22=0,0,IF('graph (3)'!$E$2=0,20,IF(AND(B711&gt;'graph (3)'!$E$22-'graph (3)'!$E$32,B711&lt;'graph (3)'!$E$22+'graph (3)'!$E$32),0.25,0)))</f>
        <v>#REF!</v>
      </c>
    </row>
    <row r="712" customFormat="false" ht="12.75" hidden="false" customHeight="false" outlineLevel="0" collapsed="false">
      <c r="B712" s="735" t="e">
        <f aca="false">IF('graph (3)'!$E$2=0,"",B711+'graph (3)'!$E$32)</f>
        <v>#REF!</v>
      </c>
      <c r="C712" s="805" t="e">
        <f aca="false">IF('graph (3)'!$E$2=0,20,IF(SUM(K712+L712=0),NA(),0.25))</f>
        <v>#REF!</v>
      </c>
      <c r="D712" s="321" t="e">
        <f aca="false">IF('graph (3)'!$E$2=0,20,IF(AND(B712&lt;'graph (3)'!$E$10+'graph (3)'!$E$32,B712&gt;'graph (3)'!$E$10-'graph (3)'!$E$32),0.25,NA()))</f>
        <v>#REF!</v>
      </c>
      <c r="K712" s="806" t="e">
        <f aca="false">IF('graph (3)'!$E$20=0,0,IF('graph (3)'!$E$2=0,20,IF(AND(B712&lt;'graph (3)'!$E$20+'graph (3)'!$E$32,B712&gt;'graph (3)'!$E$20-'graph (3)'!$E$32),0.25,0)))</f>
        <v>#REF!</v>
      </c>
      <c r="L712" s="806" t="e">
        <f aca="false">IF('graph (3)'!$E$22=0,0,IF('graph (3)'!$E$2=0,20,IF(AND(B712&gt;'graph (3)'!$E$22-'graph (3)'!$E$32,B712&lt;'graph (3)'!$E$22+'graph (3)'!$E$32),0.25,0)))</f>
        <v>#REF!</v>
      </c>
    </row>
    <row r="713" customFormat="false" ht="12.75" hidden="false" customHeight="false" outlineLevel="0" collapsed="false">
      <c r="B713" s="735" t="e">
        <f aca="false">IF('graph (3)'!$E$2=0,"",B712+'graph (3)'!$E$32)</f>
        <v>#REF!</v>
      </c>
      <c r="C713" s="805" t="e">
        <f aca="false">IF('graph (3)'!$E$2=0,20,IF(SUM(K713+L713=0),NA(),0.25))</f>
        <v>#REF!</v>
      </c>
      <c r="D713" s="321" t="e">
        <f aca="false">IF('graph (3)'!$E$2=0,20,IF(AND(B713&lt;'graph (3)'!$E$10+'graph (3)'!$E$32,B713&gt;'graph (3)'!$E$10-'graph (3)'!$E$32),0.25,NA()))</f>
        <v>#REF!</v>
      </c>
      <c r="K713" s="806" t="e">
        <f aca="false">IF('graph (3)'!$E$20=0,0,IF('graph (3)'!$E$2=0,20,IF(AND(B713&lt;'graph (3)'!$E$20+'graph (3)'!$E$32,B713&gt;'graph (3)'!$E$20-'graph (3)'!$E$32),0.25,0)))</f>
        <v>#REF!</v>
      </c>
      <c r="L713" s="806" t="e">
        <f aca="false">IF('graph (3)'!$E$22=0,0,IF('graph (3)'!$E$2=0,20,IF(AND(B713&gt;'graph (3)'!$E$22-'graph (3)'!$E$32,B713&lt;'graph (3)'!$E$22+'graph (3)'!$E$32),0.25,0)))</f>
        <v>#REF!</v>
      </c>
    </row>
    <row r="714" customFormat="false" ht="12.75" hidden="false" customHeight="false" outlineLevel="0" collapsed="false">
      <c r="B714" s="735" t="e">
        <f aca="false">IF('graph (3)'!$E$2=0,"",B713+'graph (3)'!$E$32)</f>
        <v>#REF!</v>
      </c>
      <c r="C714" s="805" t="e">
        <f aca="false">IF('graph (3)'!$E$2=0,20,IF(SUM(K714+L714=0),NA(),0.25))</f>
        <v>#REF!</v>
      </c>
      <c r="D714" s="321" t="e">
        <f aca="false">IF('graph (3)'!$E$2=0,20,IF(AND(B714&lt;'graph (3)'!$E$10+'graph (3)'!$E$32,B714&gt;'graph (3)'!$E$10-'graph (3)'!$E$32),0.25,NA()))</f>
        <v>#REF!</v>
      </c>
      <c r="K714" s="806" t="e">
        <f aca="false">IF('graph (3)'!$E$20=0,0,IF('graph (3)'!$E$2=0,20,IF(AND(B714&lt;'graph (3)'!$E$20+'graph (3)'!$E$32,B714&gt;'graph (3)'!$E$20-'graph (3)'!$E$32),0.25,0)))</f>
        <v>#REF!</v>
      </c>
      <c r="L714" s="806" t="e">
        <f aca="false">IF('graph (3)'!$E$22=0,0,IF('graph (3)'!$E$2=0,20,IF(AND(B714&gt;'graph (3)'!$E$22-'graph (3)'!$E$32,B714&lt;'graph (3)'!$E$22+'graph (3)'!$E$32),0.25,0)))</f>
        <v>#REF!</v>
      </c>
    </row>
    <row r="715" customFormat="false" ht="12.75" hidden="false" customHeight="false" outlineLevel="0" collapsed="false">
      <c r="B715" s="735" t="e">
        <f aca="false">IF('graph (3)'!$E$2=0,"",B714+'graph (3)'!$E$32)</f>
        <v>#REF!</v>
      </c>
      <c r="C715" s="805" t="e">
        <f aca="false">IF('graph (3)'!$E$2=0,20,IF(SUM(K715+L715=0),NA(),0.25))</f>
        <v>#REF!</v>
      </c>
      <c r="D715" s="321" t="e">
        <f aca="false">IF('graph (3)'!$E$2=0,20,IF(AND(B715&lt;'graph (3)'!$E$10+'graph (3)'!$E$32,B715&gt;'graph (3)'!$E$10-'graph (3)'!$E$32),0.25,NA()))</f>
        <v>#REF!</v>
      </c>
      <c r="K715" s="806" t="e">
        <f aca="false">IF('graph (3)'!$E$20=0,0,IF('graph (3)'!$E$2=0,20,IF(AND(B715&lt;'graph (3)'!$E$20+'graph (3)'!$E$32,B715&gt;'graph (3)'!$E$20-'graph (3)'!$E$32),0.25,0)))</f>
        <v>#REF!</v>
      </c>
      <c r="L715" s="806" t="e">
        <f aca="false">IF('graph (3)'!$E$22=0,0,IF('graph (3)'!$E$2=0,20,IF(AND(B715&gt;'graph (3)'!$E$22-'graph (3)'!$E$32,B715&lt;'graph (3)'!$E$22+'graph (3)'!$E$32),0.25,0)))</f>
        <v>#REF!</v>
      </c>
    </row>
    <row r="716" customFormat="false" ht="12.75" hidden="false" customHeight="false" outlineLevel="0" collapsed="false">
      <c r="B716" s="735" t="e">
        <f aca="false">IF('graph (3)'!$E$2=0,"",B715+'graph (3)'!$E$32)</f>
        <v>#REF!</v>
      </c>
      <c r="C716" s="805" t="e">
        <f aca="false">IF('graph (3)'!$E$2=0,20,IF(SUM(K716+L716=0),NA(),0.25))</f>
        <v>#REF!</v>
      </c>
      <c r="D716" s="321" t="e">
        <f aca="false">IF('graph (3)'!$E$2=0,20,IF(AND(B716&lt;'graph (3)'!$E$10+'graph (3)'!$E$32,B716&gt;'graph (3)'!$E$10-'graph (3)'!$E$32),0.25,NA()))</f>
        <v>#REF!</v>
      </c>
      <c r="K716" s="806" t="e">
        <f aca="false">IF('graph (3)'!$E$20=0,0,IF('graph (3)'!$E$2=0,20,IF(AND(B716&lt;'graph (3)'!$E$20+'graph (3)'!$E$32,B716&gt;'graph (3)'!$E$20-'graph (3)'!$E$32),0.25,0)))</f>
        <v>#REF!</v>
      </c>
      <c r="L716" s="806" t="e">
        <f aca="false">IF('graph (3)'!$E$22=0,0,IF('graph (3)'!$E$2=0,20,IF(AND(B716&gt;'graph (3)'!$E$22-'graph (3)'!$E$32,B716&lt;'graph (3)'!$E$22+'graph (3)'!$E$32),0.25,0)))</f>
        <v>#REF!</v>
      </c>
    </row>
    <row r="717" customFormat="false" ht="12.75" hidden="false" customHeight="false" outlineLevel="0" collapsed="false">
      <c r="B717" s="735" t="e">
        <f aca="false">IF('graph (3)'!$E$2=0,"",B716+'graph (3)'!$E$32)</f>
        <v>#REF!</v>
      </c>
      <c r="C717" s="805" t="e">
        <f aca="false">IF('graph (3)'!$E$2=0,20,IF(SUM(K717+L717=0),NA(),0.25))</f>
        <v>#REF!</v>
      </c>
      <c r="D717" s="321" t="e">
        <f aca="false">IF('graph (3)'!$E$2=0,20,IF(AND(B717&lt;'graph (3)'!$E$10+'graph (3)'!$E$32,B717&gt;'graph (3)'!$E$10-'graph (3)'!$E$32),0.25,NA()))</f>
        <v>#REF!</v>
      </c>
      <c r="K717" s="806" t="e">
        <f aca="false">IF('graph (3)'!$E$20=0,0,IF('graph (3)'!$E$2=0,20,IF(AND(B717&lt;'graph (3)'!$E$20+'graph (3)'!$E$32,B717&gt;'graph (3)'!$E$20-'graph (3)'!$E$32),0.25,0)))</f>
        <v>#REF!</v>
      </c>
      <c r="L717" s="806" t="e">
        <f aca="false">IF('graph (3)'!$E$22=0,0,IF('graph (3)'!$E$2=0,20,IF(AND(B717&gt;'graph (3)'!$E$22-'graph (3)'!$E$32,B717&lt;'graph (3)'!$E$22+'graph (3)'!$E$32),0.25,0)))</f>
        <v>#REF!</v>
      </c>
    </row>
    <row r="718" customFormat="false" ht="12.75" hidden="false" customHeight="false" outlineLevel="0" collapsed="false">
      <c r="B718" s="735" t="e">
        <f aca="false">IF('graph (3)'!$E$2=0,"",B717+'graph (3)'!$E$32)</f>
        <v>#REF!</v>
      </c>
      <c r="C718" s="805" t="e">
        <f aca="false">IF('graph (3)'!$E$2=0,20,IF(SUM(K718+L718=0),NA(),0.25))</f>
        <v>#REF!</v>
      </c>
      <c r="D718" s="321" t="e">
        <f aca="false">IF('graph (3)'!$E$2=0,20,IF(AND(B718&lt;'graph (3)'!$E$10+'graph (3)'!$E$32,B718&gt;'graph (3)'!$E$10-'graph (3)'!$E$32),0.25,NA()))</f>
        <v>#REF!</v>
      </c>
      <c r="K718" s="806" t="e">
        <f aca="false">IF('graph (3)'!$E$20=0,0,IF('graph (3)'!$E$2=0,20,IF(AND(B718&lt;'graph (3)'!$E$20+'graph (3)'!$E$32,B718&gt;'graph (3)'!$E$20-'graph (3)'!$E$32),0.25,0)))</f>
        <v>#REF!</v>
      </c>
      <c r="L718" s="806" t="e">
        <f aca="false">IF('graph (3)'!$E$22=0,0,IF('graph (3)'!$E$2=0,20,IF(AND(B718&gt;'graph (3)'!$E$22-'graph (3)'!$E$32,B718&lt;'graph (3)'!$E$22+'graph (3)'!$E$32),0.25,0)))</f>
        <v>#REF!</v>
      </c>
    </row>
    <row r="719" customFormat="false" ht="12.75" hidden="false" customHeight="false" outlineLevel="0" collapsed="false">
      <c r="B719" s="735" t="e">
        <f aca="false">IF('graph (3)'!$E$2=0,"",B718+'graph (3)'!$E$32)</f>
        <v>#REF!</v>
      </c>
      <c r="C719" s="805" t="e">
        <f aca="false">IF('graph (3)'!$E$2=0,20,IF(SUM(K719+L719=0),NA(),0.25))</f>
        <v>#REF!</v>
      </c>
      <c r="D719" s="321" t="e">
        <f aca="false">IF('graph (3)'!$E$2=0,20,IF(AND(B719&lt;'graph (3)'!$E$10+'graph (3)'!$E$32,B719&gt;'graph (3)'!$E$10-'graph (3)'!$E$32),0.25,NA()))</f>
        <v>#REF!</v>
      </c>
      <c r="K719" s="806" t="e">
        <f aca="false">IF('graph (3)'!$E$20=0,0,IF('graph (3)'!$E$2=0,20,IF(AND(B719&lt;'graph (3)'!$E$20+'graph (3)'!$E$32,B719&gt;'graph (3)'!$E$20-'graph (3)'!$E$32),0.25,0)))</f>
        <v>#REF!</v>
      </c>
      <c r="L719" s="806" t="e">
        <f aca="false">IF('graph (3)'!$E$22=0,0,IF('graph (3)'!$E$2=0,20,IF(AND(B719&gt;'graph (3)'!$E$22-'graph (3)'!$E$32,B719&lt;'graph (3)'!$E$22+'graph (3)'!$E$32),0.25,0)))</f>
        <v>#REF!</v>
      </c>
    </row>
    <row r="720" customFormat="false" ht="12.75" hidden="false" customHeight="false" outlineLevel="0" collapsed="false">
      <c r="B720" s="735" t="e">
        <f aca="false">IF('graph (3)'!$E$2=0,"",B719+'graph (3)'!$E$32)</f>
        <v>#REF!</v>
      </c>
      <c r="C720" s="805" t="e">
        <f aca="false">IF('graph (3)'!$E$2=0,20,IF(SUM(K720+L720=0),NA(),0.25))</f>
        <v>#REF!</v>
      </c>
      <c r="D720" s="321" t="e">
        <f aca="false">IF('graph (3)'!$E$2=0,20,IF(AND(B720&lt;'graph (3)'!$E$10+'graph (3)'!$E$32,B720&gt;'graph (3)'!$E$10-'graph (3)'!$E$32),0.25,NA()))</f>
        <v>#REF!</v>
      </c>
      <c r="K720" s="806" t="e">
        <f aca="false">IF('graph (3)'!$E$20=0,0,IF('graph (3)'!$E$2=0,20,IF(AND(B720&lt;'graph (3)'!$E$20+'graph (3)'!$E$32,B720&gt;'graph (3)'!$E$20-'graph (3)'!$E$32),0.25,0)))</f>
        <v>#REF!</v>
      </c>
      <c r="L720" s="806" t="e">
        <f aca="false">IF('graph (3)'!$E$22=0,0,IF('graph (3)'!$E$2=0,20,IF(AND(B720&gt;'graph (3)'!$E$22-'graph (3)'!$E$32,B720&lt;'graph (3)'!$E$22+'graph (3)'!$E$32),0.25,0)))</f>
        <v>#REF!</v>
      </c>
    </row>
    <row r="721" customFormat="false" ht="12.75" hidden="false" customHeight="false" outlineLevel="0" collapsed="false">
      <c r="B721" s="735" t="e">
        <f aca="false">IF('graph (3)'!$E$2=0,"",B720+'graph (3)'!$E$32)</f>
        <v>#REF!</v>
      </c>
      <c r="C721" s="805" t="e">
        <f aca="false">IF('graph (3)'!$E$2=0,20,IF(SUM(K721+L721=0),NA(),0.25))</f>
        <v>#REF!</v>
      </c>
      <c r="D721" s="321" t="e">
        <f aca="false">IF('graph (3)'!$E$2=0,20,IF(AND(B721&lt;'graph (3)'!$E$10+'graph (3)'!$E$32,B721&gt;'graph (3)'!$E$10-'graph (3)'!$E$32),0.25,NA()))</f>
        <v>#REF!</v>
      </c>
      <c r="K721" s="806" t="e">
        <f aca="false">IF('graph (3)'!$E$20=0,0,IF('graph (3)'!$E$2=0,20,IF(AND(B721&lt;'graph (3)'!$E$20+'graph (3)'!$E$32,B721&gt;'graph (3)'!$E$20-'graph (3)'!$E$32),0.25,0)))</f>
        <v>#REF!</v>
      </c>
      <c r="L721" s="806" t="e">
        <f aca="false">IF('graph (3)'!$E$22=0,0,IF('graph (3)'!$E$2=0,20,IF(AND(B721&gt;'graph (3)'!$E$22-'graph (3)'!$E$32,B721&lt;'graph (3)'!$E$22+'graph (3)'!$E$32),0.25,0)))</f>
        <v>#REF!</v>
      </c>
    </row>
    <row r="722" customFormat="false" ht="12.75" hidden="false" customHeight="false" outlineLevel="0" collapsed="false">
      <c r="B722" s="735" t="e">
        <f aca="false">IF('graph (3)'!$E$2=0,"",B721+'graph (3)'!$E$32)</f>
        <v>#REF!</v>
      </c>
      <c r="C722" s="805" t="e">
        <f aca="false">IF('graph (3)'!$E$2=0,20,IF(SUM(K722+L722=0),NA(),0.25))</f>
        <v>#REF!</v>
      </c>
      <c r="D722" s="321" t="e">
        <f aca="false">IF('graph (3)'!$E$2=0,20,IF(AND(B722&lt;'graph (3)'!$E$10+'graph (3)'!$E$32,B722&gt;'graph (3)'!$E$10-'graph (3)'!$E$32),0.25,NA()))</f>
        <v>#REF!</v>
      </c>
      <c r="K722" s="806" t="e">
        <f aca="false">IF('graph (3)'!$E$20=0,0,IF('graph (3)'!$E$2=0,20,IF(AND(B722&lt;'graph (3)'!$E$20+'graph (3)'!$E$32,B722&gt;'graph (3)'!$E$20-'graph (3)'!$E$32),0.25,0)))</f>
        <v>#REF!</v>
      </c>
      <c r="L722" s="806" t="e">
        <f aca="false">IF('graph (3)'!$E$22=0,0,IF('graph (3)'!$E$2=0,20,IF(AND(B722&gt;'graph (3)'!$E$22-'graph (3)'!$E$32,B722&lt;'graph (3)'!$E$22+'graph (3)'!$E$32),0.25,0)))</f>
        <v>#REF!</v>
      </c>
    </row>
    <row r="723" customFormat="false" ht="12.75" hidden="false" customHeight="false" outlineLevel="0" collapsed="false">
      <c r="B723" s="735" t="e">
        <f aca="false">IF('graph (3)'!$E$2=0,"",B722+'graph (3)'!$E$32)</f>
        <v>#REF!</v>
      </c>
      <c r="C723" s="805" t="e">
        <f aca="false">IF('graph (3)'!$E$2=0,20,IF(SUM(K723+L723=0),NA(),0.25))</f>
        <v>#REF!</v>
      </c>
      <c r="D723" s="321" t="e">
        <f aca="false">IF('graph (3)'!$E$2=0,20,IF(AND(B723&lt;'graph (3)'!$E$10+'graph (3)'!$E$32,B723&gt;'graph (3)'!$E$10-'graph (3)'!$E$32),0.25,NA()))</f>
        <v>#REF!</v>
      </c>
      <c r="K723" s="806" t="e">
        <f aca="false">IF('graph (3)'!$E$20=0,0,IF('graph (3)'!$E$2=0,20,IF(AND(B723&lt;'graph (3)'!$E$20+'graph (3)'!$E$32,B723&gt;'graph (3)'!$E$20-'graph (3)'!$E$32),0.25,0)))</f>
        <v>#REF!</v>
      </c>
      <c r="L723" s="806" t="e">
        <f aca="false">IF('graph (3)'!$E$22=0,0,IF('graph (3)'!$E$2=0,20,IF(AND(B723&gt;'graph (3)'!$E$22-'graph (3)'!$E$32,B723&lt;'graph (3)'!$E$22+'graph (3)'!$E$32),0.25,0)))</f>
        <v>#REF!</v>
      </c>
    </row>
    <row r="724" customFormat="false" ht="12.75" hidden="false" customHeight="false" outlineLevel="0" collapsed="false">
      <c r="B724" s="735" t="e">
        <f aca="false">IF('graph (3)'!$E$2=0,"",B723+'graph (3)'!$E$32)</f>
        <v>#REF!</v>
      </c>
      <c r="C724" s="805" t="e">
        <f aca="false">IF('graph (3)'!$E$2=0,20,IF(SUM(K724+L724=0),NA(),0.25))</f>
        <v>#REF!</v>
      </c>
      <c r="D724" s="321" t="e">
        <f aca="false">IF('graph (3)'!$E$2=0,20,IF(AND(B724&lt;'graph (3)'!$E$10+'graph (3)'!$E$32,B724&gt;'graph (3)'!$E$10-'graph (3)'!$E$32),0.25,NA()))</f>
        <v>#REF!</v>
      </c>
      <c r="K724" s="806" t="e">
        <f aca="false">IF('graph (3)'!$E$20=0,0,IF('graph (3)'!$E$2=0,20,IF(AND(B724&lt;'graph (3)'!$E$20+'graph (3)'!$E$32,B724&gt;'graph (3)'!$E$20-'graph (3)'!$E$32),0.25,0)))</f>
        <v>#REF!</v>
      </c>
      <c r="L724" s="806" t="e">
        <f aca="false">IF('graph (3)'!$E$22=0,0,IF('graph (3)'!$E$2=0,20,IF(AND(B724&gt;'graph (3)'!$E$22-'graph (3)'!$E$32,B724&lt;'graph (3)'!$E$22+'graph (3)'!$E$32),0.25,0)))</f>
        <v>#REF!</v>
      </c>
    </row>
    <row r="725" customFormat="false" ht="12.75" hidden="false" customHeight="false" outlineLevel="0" collapsed="false">
      <c r="B725" s="735" t="e">
        <f aca="false">IF('graph (3)'!$E$2=0,"",B724+'graph (3)'!$E$32)</f>
        <v>#REF!</v>
      </c>
      <c r="C725" s="805" t="e">
        <f aca="false">IF('graph (3)'!$E$2=0,20,IF(SUM(K725+L725=0),NA(),0.25))</f>
        <v>#REF!</v>
      </c>
      <c r="D725" s="321" t="e">
        <f aca="false">IF('graph (3)'!$E$2=0,20,IF(AND(B725&lt;'graph (3)'!$E$10+'graph (3)'!$E$32,B725&gt;'graph (3)'!$E$10-'graph (3)'!$E$32),0.25,NA()))</f>
        <v>#REF!</v>
      </c>
      <c r="K725" s="806" t="e">
        <f aca="false">IF('graph (3)'!$E$20=0,0,IF('graph (3)'!$E$2=0,20,IF(AND(B725&lt;'graph (3)'!$E$20+'graph (3)'!$E$32,B725&gt;'graph (3)'!$E$20-'graph (3)'!$E$32),0.25,0)))</f>
        <v>#REF!</v>
      </c>
      <c r="L725" s="806" t="e">
        <f aca="false">IF('graph (3)'!$E$22=0,0,IF('graph (3)'!$E$2=0,20,IF(AND(B725&gt;'graph (3)'!$E$22-'graph (3)'!$E$32,B725&lt;'graph (3)'!$E$22+'graph (3)'!$E$32),0.25,0)))</f>
        <v>#REF!</v>
      </c>
    </row>
    <row r="726" customFormat="false" ht="12.75" hidden="false" customHeight="false" outlineLevel="0" collapsed="false">
      <c r="B726" s="735" t="e">
        <f aca="false">IF('graph (3)'!$E$2=0,"",B725+'graph (3)'!$E$32)</f>
        <v>#REF!</v>
      </c>
      <c r="C726" s="805" t="e">
        <f aca="false">IF('graph (3)'!$E$2=0,20,IF(SUM(K726+L726=0),NA(),0.25))</f>
        <v>#REF!</v>
      </c>
      <c r="D726" s="321" t="e">
        <f aca="false">IF('graph (3)'!$E$2=0,20,IF(AND(B726&lt;'graph (3)'!$E$10+'graph (3)'!$E$32,B726&gt;'graph (3)'!$E$10-'graph (3)'!$E$32),0.25,NA()))</f>
        <v>#REF!</v>
      </c>
      <c r="K726" s="806" t="e">
        <f aca="false">IF('graph (3)'!$E$20=0,0,IF('graph (3)'!$E$2=0,20,IF(AND(B726&lt;'graph (3)'!$E$20+'graph (3)'!$E$32,B726&gt;'graph (3)'!$E$20-'graph (3)'!$E$32),0.25,0)))</f>
        <v>#REF!</v>
      </c>
      <c r="L726" s="806" t="e">
        <f aca="false">IF('graph (3)'!$E$22=0,0,IF('graph (3)'!$E$2=0,20,IF(AND(B726&gt;'graph (3)'!$E$22-'graph (3)'!$E$32,B726&lt;'graph (3)'!$E$22+'graph (3)'!$E$32),0.25,0)))</f>
        <v>#REF!</v>
      </c>
    </row>
    <row r="727" customFormat="false" ht="12.75" hidden="false" customHeight="false" outlineLevel="0" collapsed="false">
      <c r="B727" s="735" t="e">
        <f aca="false">IF('graph (3)'!$E$2=0,"",B726+'graph (3)'!$E$32)</f>
        <v>#REF!</v>
      </c>
      <c r="C727" s="805" t="e">
        <f aca="false">IF('graph (3)'!$E$2=0,20,IF(SUM(K727+L727=0),NA(),0.25))</f>
        <v>#REF!</v>
      </c>
      <c r="D727" s="321" t="e">
        <f aca="false">IF('graph (3)'!$E$2=0,20,IF(AND(B727&lt;'graph (3)'!$E$10+'graph (3)'!$E$32,B727&gt;'graph (3)'!$E$10-'graph (3)'!$E$32),0.25,NA()))</f>
        <v>#REF!</v>
      </c>
      <c r="K727" s="806" t="e">
        <f aca="false">IF('graph (3)'!$E$20=0,0,IF('graph (3)'!$E$2=0,20,IF(AND(B727&lt;'graph (3)'!$E$20+'graph (3)'!$E$32,B727&gt;'graph (3)'!$E$20-'graph (3)'!$E$32),0.25,0)))</f>
        <v>#REF!</v>
      </c>
      <c r="L727" s="806" t="e">
        <f aca="false">IF('graph (3)'!$E$22=0,0,IF('graph (3)'!$E$2=0,20,IF(AND(B727&gt;'graph (3)'!$E$22-'graph (3)'!$E$32,B727&lt;'graph (3)'!$E$22+'graph (3)'!$E$32),0.25,0)))</f>
        <v>#REF!</v>
      </c>
    </row>
    <row r="728" customFormat="false" ht="12.75" hidden="false" customHeight="false" outlineLevel="0" collapsed="false">
      <c r="B728" s="735" t="e">
        <f aca="false">IF('graph (3)'!$E$2=0,"",B727+'graph (3)'!$E$32)</f>
        <v>#REF!</v>
      </c>
      <c r="C728" s="805" t="e">
        <f aca="false">IF('graph (3)'!$E$2=0,20,IF(SUM(K728+L728=0),NA(),0.25))</f>
        <v>#REF!</v>
      </c>
      <c r="D728" s="321" t="e">
        <f aca="false">IF('graph (3)'!$E$2=0,20,IF(AND(B728&lt;'graph (3)'!$E$10+'graph (3)'!$E$32,B728&gt;'graph (3)'!$E$10-'graph (3)'!$E$32),0.25,NA()))</f>
        <v>#REF!</v>
      </c>
      <c r="K728" s="806" t="e">
        <f aca="false">IF('graph (3)'!$E$20=0,0,IF('graph (3)'!$E$2=0,20,IF(AND(B728&lt;'graph (3)'!$E$20+'graph (3)'!$E$32,B728&gt;'graph (3)'!$E$20-'graph (3)'!$E$32),0.25,0)))</f>
        <v>#REF!</v>
      </c>
      <c r="L728" s="806" t="e">
        <f aca="false">IF('graph (3)'!$E$22=0,0,IF('graph (3)'!$E$2=0,20,IF(AND(B728&gt;'graph (3)'!$E$22-'graph (3)'!$E$32,B728&lt;'graph (3)'!$E$22+'graph (3)'!$E$32),0.25,0)))</f>
        <v>#REF!</v>
      </c>
    </row>
    <row r="729" customFormat="false" ht="12.75" hidden="false" customHeight="false" outlineLevel="0" collapsed="false">
      <c r="B729" s="735" t="e">
        <f aca="false">IF('graph (3)'!$E$2=0,"",B728+'graph (3)'!$E$32)</f>
        <v>#REF!</v>
      </c>
      <c r="C729" s="805" t="e">
        <f aca="false">IF('graph (3)'!$E$2=0,20,IF(SUM(K729+L729=0),NA(),0.25))</f>
        <v>#REF!</v>
      </c>
      <c r="D729" s="321" t="e">
        <f aca="false">IF('graph (3)'!$E$2=0,20,IF(AND(B729&lt;'graph (3)'!$E$10+'graph (3)'!$E$32,B729&gt;'graph (3)'!$E$10-'graph (3)'!$E$32),0.25,NA()))</f>
        <v>#REF!</v>
      </c>
      <c r="K729" s="806" t="e">
        <f aca="false">IF('graph (3)'!$E$20=0,0,IF('graph (3)'!$E$2=0,20,IF(AND(B729&lt;'graph (3)'!$E$20+'graph (3)'!$E$32,B729&gt;'graph (3)'!$E$20-'graph (3)'!$E$32),0.25,0)))</f>
        <v>#REF!</v>
      </c>
      <c r="L729" s="806" t="e">
        <f aca="false">IF('graph (3)'!$E$22=0,0,IF('graph (3)'!$E$2=0,20,IF(AND(B729&gt;'graph (3)'!$E$22-'graph (3)'!$E$32,B729&lt;'graph (3)'!$E$22+'graph (3)'!$E$32),0.25,0)))</f>
        <v>#REF!</v>
      </c>
    </row>
    <row r="730" customFormat="false" ht="12.75" hidden="false" customHeight="false" outlineLevel="0" collapsed="false">
      <c r="B730" s="735" t="e">
        <f aca="false">IF('graph (3)'!$E$2=0,"",B729+'graph (3)'!$E$32)</f>
        <v>#REF!</v>
      </c>
      <c r="C730" s="805" t="e">
        <f aca="false">IF('graph (3)'!$E$2=0,20,IF(SUM(K730+L730=0),NA(),0.25))</f>
        <v>#REF!</v>
      </c>
      <c r="D730" s="321" t="e">
        <f aca="false">IF('graph (3)'!$E$2=0,20,IF(AND(B730&lt;'graph (3)'!$E$10+'graph (3)'!$E$32,B730&gt;'graph (3)'!$E$10-'graph (3)'!$E$32),0.25,NA()))</f>
        <v>#REF!</v>
      </c>
      <c r="K730" s="806" t="e">
        <f aca="false">IF('graph (3)'!$E$20=0,0,IF('graph (3)'!$E$2=0,20,IF(AND(B730&lt;'graph (3)'!$E$20+'graph (3)'!$E$32,B730&gt;'graph (3)'!$E$20-'graph (3)'!$E$32),0.25,0)))</f>
        <v>#REF!</v>
      </c>
      <c r="L730" s="806" t="e">
        <f aca="false">IF('graph (3)'!$E$22=0,0,IF('graph (3)'!$E$2=0,20,IF(AND(B730&gt;'graph (3)'!$E$22-'graph (3)'!$E$32,B730&lt;'graph (3)'!$E$22+'graph (3)'!$E$32),0.25,0)))</f>
        <v>#REF!</v>
      </c>
    </row>
    <row r="731" customFormat="false" ht="12.75" hidden="false" customHeight="false" outlineLevel="0" collapsed="false">
      <c r="B731" s="735" t="e">
        <f aca="false">IF('graph (3)'!$E$2=0,"",B730+'graph (3)'!$E$32)</f>
        <v>#REF!</v>
      </c>
      <c r="C731" s="805" t="e">
        <f aca="false">IF('graph (3)'!$E$2=0,20,IF(SUM(K731+L731=0),NA(),0.25))</f>
        <v>#REF!</v>
      </c>
      <c r="D731" s="321" t="e">
        <f aca="false">IF('graph (3)'!$E$2=0,20,IF(AND(B731&lt;'graph (3)'!$E$10+'graph (3)'!$E$32,B731&gt;'graph (3)'!$E$10-'graph (3)'!$E$32),0.25,NA()))</f>
        <v>#REF!</v>
      </c>
      <c r="K731" s="806" t="e">
        <f aca="false">IF('graph (3)'!$E$20=0,0,IF('graph (3)'!$E$2=0,20,IF(AND(B731&lt;'graph (3)'!$E$20+'graph (3)'!$E$32,B731&gt;'graph (3)'!$E$20-'graph (3)'!$E$32),0.25,0)))</f>
        <v>#REF!</v>
      </c>
      <c r="L731" s="806" t="e">
        <f aca="false">IF('graph (3)'!$E$22=0,0,IF('graph (3)'!$E$2=0,20,IF(AND(B731&gt;'graph (3)'!$E$22-'graph (3)'!$E$32,B731&lt;'graph (3)'!$E$22+'graph (3)'!$E$32),0.25,0)))</f>
        <v>#REF!</v>
      </c>
    </row>
    <row r="732" customFormat="false" ht="12.75" hidden="false" customHeight="false" outlineLevel="0" collapsed="false">
      <c r="B732" s="735" t="e">
        <f aca="false">IF('graph (3)'!$E$2=0,"",B731+'graph (3)'!$E$32)</f>
        <v>#REF!</v>
      </c>
      <c r="C732" s="805" t="e">
        <f aca="false">IF('graph (3)'!$E$2=0,20,IF(SUM(K732+L732=0),NA(),0.25))</f>
        <v>#REF!</v>
      </c>
      <c r="D732" s="321" t="e">
        <f aca="false">IF('graph (3)'!$E$2=0,20,IF(AND(B732&lt;'graph (3)'!$E$10+'graph (3)'!$E$32,B732&gt;'graph (3)'!$E$10-'graph (3)'!$E$32),0.25,NA()))</f>
        <v>#REF!</v>
      </c>
      <c r="K732" s="806" t="e">
        <f aca="false">IF('graph (3)'!$E$20=0,0,IF('graph (3)'!$E$2=0,20,IF(AND(B732&lt;'graph (3)'!$E$20+'graph (3)'!$E$32,B732&gt;'graph (3)'!$E$20-'graph (3)'!$E$32),0.25,0)))</f>
        <v>#REF!</v>
      </c>
      <c r="L732" s="806" t="e">
        <f aca="false">IF('graph (3)'!$E$22=0,0,IF('graph (3)'!$E$2=0,20,IF(AND(B732&gt;'graph (3)'!$E$22-'graph (3)'!$E$32,B732&lt;'graph (3)'!$E$22+'graph (3)'!$E$32),0.25,0)))</f>
        <v>#REF!</v>
      </c>
    </row>
    <row r="733" customFormat="false" ht="12.75" hidden="false" customHeight="false" outlineLevel="0" collapsed="false">
      <c r="B733" s="735" t="e">
        <f aca="false">IF('graph (3)'!$E$2=0,"",B732+'graph (3)'!$E$32)</f>
        <v>#REF!</v>
      </c>
      <c r="C733" s="805" t="e">
        <f aca="false">IF('graph (3)'!$E$2=0,20,IF(SUM(K733+L733=0),NA(),0.25))</f>
        <v>#REF!</v>
      </c>
      <c r="D733" s="321" t="e">
        <f aca="false">IF('graph (3)'!$E$2=0,20,IF(AND(B733&lt;'graph (3)'!$E$10+'graph (3)'!$E$32,B733&gt;'graph (3)'!$E$10-'graph (3)'!$E$32),0.25,NA()))</f>
        <v>#REF!</v>
      </c>
      <c r="K733" s="806" t="e">
        <f aca="false">IF('graph (3)'!$E$20=0,0,IF('graph (3)'!$E$2=0,20,IF(AND(B733&lt;'graph (3)'!$E$20+'graph (3)'!$E$32,B733&gt;'graph (3)'!$E$20-'graph (3)'!$E$32),0.25,0)))</f>
        <v>#REF!</v>
      </c>
      <c r="L733" s="806" t="e">
        <f aca="false">IF('graph (3)'!$E$22=0,0,IF('graph (3)'!$E$2=0,20,IF(AND(B733&gt;'graph (3)'!$E$22-'graph (3)'!$E$32,B733&lt;'graph (3)'!$E$22+'graph (3)'!$E$32),0.25,0)))</f>
        <v>#REF!</v>
      </c>
    </row>
    <row r="734" customFormat="false" ht="12.75" hidden="false" customHeight="false" outlineLevel="0" collapsed="false">
      <c r="B734" s="735" t="e">
        <f aca="false">IF('graph (3)'!$E$2=0,"",B733+'graph (3)'!$E$32)</f>
        <v>#REF!</v>
      </c>
      <c r="C734" s="805" t="e">
        <f aca="false">IF('graph (3)'!$E$2=0,20,IF(SUM(K734+L734=0),NA(),0.25))</f>
        <v>#REF!</v>
      </c>
      <c r="D734" s="321" t="e">
        <f aca="false">IF('graph (3)'!$E$2=0,20,IF(AND(B734&lt;'graph (3)'!$E$10+'graph (3)'!$E$32,B734&gt;'graph (3)'!$E$10-'graph (3)'!$E$32),0.25,NA()))</f>
        <v>#REF!</v>
      </c>
      <c r="K734" s="806" t="e">
        <f aca="false">IF('graph (3)'!$E$20=0,0,IF('graph (3)'!$E$2=0,20,IF(AND(B734&lt;'graph (3)'!$E$20+'graph (3)'!$E$32,B734&gt;'graph (3)'!$E$20-'graph (3)'!$E$32),0.25,0)))</f>
        <v>#REF!</v>
      </c>
      <c r="L734" s="806" t="e">
        <f aca="false">IF('graph (3)'!$E$22=0,0,IF('graph (3)'!$E$2=0,20,IF(AND(B734&gt;'graph (3)'!$E$22-'graph (3)'!$E$32,B734&lt;'graph (3)'!$E$22+'graph (3)'!$E$32),0.25,0)))</f>
        <v>#REF!</v>
      </c>
    </row>
    <row r="735" customFormat="false" ht="12.75" hidden="false" customHeight="false" outlineLevel="0" collapsed="false">
      <c r="B735" s="735" t="e">
        <f aca="false">IF('graph (3)'!$E$2=0,"",B734+'graph (3)'!$E$32)</f>
        <v>#REF!</v>
      </c>
      <c r="C735" s="805" t="e">
        <f aca="false">IF('graph (3)'!$E$2=0,20,IF(SUM(K735+L735=0),NA(),0.25))</f>
        <v>#REF!</v>
      </c>
      <c r="D735" s="321" t="e">
        <f aca="false">IF('graph (3)'!$E$2=0,20,IF(AND(B735&lt;'graph (3)'!$E$10+'graph (3)'!$E$32,B735&gt;'graph (3)'!$E$10-'graph (3)'!$E$32),0.25,NA()))</f>
        <v>#REF!</v>
      </c>
      <c r="K735" s="806" t="e">
        <f aca="false">IF('graph (3)'!$E$20=0,0,IF('graph (3)'!$E$2=0,20,IF(AND(B735&lt;'graph (3)'!$E$20+'graph (3)'!$E$32,B735&gt;'graph (3)'!$E$20-'graph (3)'!$E$32),0.25,0)))</f>
        <v>#REF!</v>
      </c>
      <c r="L735" s="806" t="e">
        <f aca="false">IF('graph (3)'!$E$22=0,0,IF('graph (3)'!$E$2=0,20,IF(AND(B735&gt;'graph (3)'!$E$22-'graph (3)'!$E$32,B735&lt;'graph (3)'!$E$22+'graph (3)'!$E$32),0.25,0)))</f>
        <v>#REF!</v>
      </c>
    </row>
    <row r="736" customFormat="false" ht="12.75" hidden="false" customHeight="false" outlineLevel="0" collapsed="false">
      <c r="B736" s="735" t="e">
        <f aca="false">IF('graph (3)'!$E$2=0,"",B735+'graph (3)'!$E$32)</f>
        <v>#REF!</v>
      </c>
      <c r="C736" s="805" t="e">
        <f aca="false">IF('graph (3)'!$E$2=0,20,IF(SUM(K736+L736=0),NA(),0.25))</f>
        <v>#REF!</v>
      </c>
      <c r="D736" s="321" t="e">
        <f aca="false">IF('graph (3)'!$E$2=0,20,IF(AND(B736&lt;'graph (3)'!$E$10+'graph (3)'!$E$32,B736&gt;'graph (3)'!$E$10-'graph (3)'!$E$32),0.25,NA()))</f>
        <v>#REF!</v>
      </c>
      <c r="K736" s="806" t="e">
        <f aca="false">IF('graph (3)'!$E$20=0,0,IF('graph (3)'!$E$2=0,20,IF(AND(B736&lt;'graph (3)'!$E$20+'graph (3)'!$E$32,B736&gt;'graph (3)'!$E$20-'graph (3)'!$E$32),0.25,0)))</f>
        <v>#REF!</v>
      </c>
      <c r="L736" s="806" t="e">
        <f aca="false">IF('graph (3)'!$E$22=0,0,IF('graph (3)'!$E$2=0,20,IF(AND(B736&gt;'graph (3)'!$E$22-'graph (3)'!$E$32,B736&lt;'graph (3)'!$E$22+'graph (3)'!$E$32),0.25,0)))</f>
        <v>#REF!</v>
      </c>
    </row>
    <row r="737" customFormat="false" ht="12.75" hidden="false" customHeight="false" outlineLevel="0" collapsed="false">
      <c r="B737" s="735" t="e">
        <f aca="false">IF('graph (3)'!$E$2=0,"",B736+'graph (3)'!$E$32)</f>
        <v>#REF!</v>
      </c>
      <c r="C737" s="805" t="e">
        <f aca="false">IF('graph (3)'!$E$2=0,20,IF(SUM(K737+L737=0),NA(),0.25))</f>
        <v>#REF!</v>
      </c>
      <c r="D737" s="321" t="e">
        <f aca="false">IF('graph (3)'!$E$2=0,20,IF(AND(B737&lt;'graph (3)'!$E$10+'graph (3)'!$E$32,B737&gt;'graph (3)'!$E$10-'graph (3)'!$E$32),0.25,NA()))</f>
        <v>#REF!</v>
      </c>
      <c r="K737" s="806" t="e">
        <f aca="false">IF('graph (3)'!$E$20=0,0,IF('graph (3)'!$E$2=0,20,IF(AND(B737&lt;'graph (3)'!$E$20+'graph (3)'!$E$32,B737&gt;'graph (3)'!$E$20-'graph (3)'!$E$32),0.25,0)))</f>
        <v>#REF!</v>
      </c>
      <c r="L737" s="806" t="e">
        <f aca="false">IF('graph (3)'!$E$22=0,0,IF('graph (3)'!$E$2=0,20,IF(AND(B737&gt;'graph (3)'!$E$22-'graph (3)'!$E$32,B737&lt;'graph (3)'!$E$22+'graph (3)'!$E$32),0.25,0)))</f>
        <v>#REF!</v>
      </c>
    </row>
    <row r="738" customFormat="false" ht="12.75" hidden="false" customHeight="false" outlineLevel="0" collapsed="false">
      <c r="B738" s="735" t="e">
        <f aca="false">IF('graph (3)'!$E$2=0,"",B737+'graph (3)'!$E$32)</f>
        <v>#REF!</v>
      </c>
      <c r="C738" s="805" t="e">
        <f aca="false">IF('graph (3)'!$E$2=0,20,IF(SUM(K738+L738=0),NA(),0.25))</f>
        <v>#REF!</v>
      </c>
      <c r="D738" s="321" t="e">
        <f aca="false">IF('graph (3)'!$E$2=0,20,IF(AND(B738&lt;'graph (3)'!$E$10+'graph (3)'!$E$32,B738&gt;'graph (3)'!$E$10-'graph (3)'!$E$32),0.25,NA()))</f>
        <v>#REF!</v>
      </c>
      <c r="K738" s="806" t="e">
        <f aca="false">IF('graph (3)'!$E$20=0,0,IF('graph (3)'!$E$2=0,20,IF(AND(B738&lt;'graph (3)'!$E$20+'graph (3)'!$E$32,B738&gt;'graph (3)'!$E$20-'graph (3)'!$E$32),0.25,0)))</f>
        <v>#REF!</v>
      </c>
      <c r="L738" s="806" t="e">
        <f aca="false">IF('graph (3)'!$E$22=0,0,IF('graph (3)'!$E$2=0,20,IF(AND(B738&gt;'graph (3)'!$E$22-'graph (3)'!$E$32,B738&lt;'graph (3)'!$E$22+'graph (3)'!$E$32),0.25,0)))</f>
        <v>#REF!</v>
      </c>
    </row>
    <row r="739" customFormat="false" ht="12.75" hidden="false" customHeight="false" outlineLevel="0" collapsed="false">
      <c r="B739" s="735" t="e">
        <f aca="false">IF('graph (3)'!$E$2=0,"",B738+'graph (3)'!$E$32)</f>
        <v>#REF!</v>
      </c>
      <c r="C739" s="805" t="e">
        <f aca="false">IF('graph (3)'!$E$2=0,20,IF(SUM(K739+L739=0),NA(),0.25))</f>
        <v>#REF!</v>
      </c>
      <c r="D739" s="321" t="e">
        <f aca="false">IF('graph (3)'!$E$2=0,20,IF(AND(B739&lt;'graph (3)'!$E$10+'graph (3)'!$E$32,B739&gt;'graph (3)'!$E$10-'graph (3)'!$E$32),0.25,NA()))</f>
        <v>#REF!</v>
      </c>
      <c r="K739" s="806" t="e">
        <f aca="false">IF('graph (3)'!$E$20=0,0,IF('graph (3)'!$E$2=0,20,IF(AND(B739&lt;'graph (3)'!$E$20+'graph (3)'!$E$32,B739&gt;'graph (3)'!$E$20-'graph (3)'!$E$32),0.25,0)))</f>
        <v>#REF!</v>
      </c>
      <c r="L739" s="806" t="e">
        <f aca="false">IF('graph (3)'!$E$22=0,0,IF('graph (3)'!$E$2=0,20,IF(AND(B739&gt;'graph (3)'!$E$22-'graph (3)'!$E$32,B739&lt;'graph (3)'!$E$22+'graph (3)'!$E$32),0.25,0)))</f>
        <v>#REF!</v>
      </c>
    </row>
    <row r="740" customFormat="false" ht="12.75" hidden="false" customHeight="false" outlineLevel="0" collapsed="false">
      <c r="B740" s="735" t="e">
        <f aca="false">IF('graph (3)'!$E$2=0,"",B739+'graph (3)'!$E$32)</f>
        <v>#REF!</v>
      </c>
      <c r="C740" s="805" t="e">
        <f aca="false">IF('graph (3)'!$E$2=0,20,IF(SUM(K740+L740=0),NA(),0.25))</f>
        <v>#REF!</v>
      </c>
      <c r="D740" s="321" t="e">
        <f aca="false">IF('graph (3)'!$E$2=0,20,IF(AND(B740&lt;'graph (3)'!$E$10+'graph (3)'!$E$32,B740&gt;'graph (3)'!$E$10-'graph (3)'!$E$32),0.25,NA()))</f>
        <v>#REF!</v>
      </c>
      <c r="K740" s="806" t="e">
        <f aca="false">IF('graph (3)'!$E$20=0,0,IF('graph (3)'!$E$2=0,20,IF(AND(B740&lt;'graph (3)'!$E$20+'graph (3)'!$E$32,B740&gt;'graph (3)'!$E$20-'graph (3)'!$E$32),0.25,0)))</f>
        <v>#REF!</v>
      </c>
      <c r="L740" s="806" t="e">
        <f aca="false">IF('graph (3)'!$E$22=0,0,IF('graph (3)'!$E$2=0,20,IF(AND(B740&gt;'graph (3)'!$E$22-'graph (3)'!$E$32,B740&lt;'graph (3)'!$E$22+'graph (3)'!$E$32),0.25,0)))</f>
        <v>#REF!</v>
      </c>
    </row>
    <row r="741" customFormat="false" ht="12.75" hidden="false" customHeight="false" outlineLevel="0" collapsed="false">
      <c r="B741" s="735" t="e">
        <f aca="false">IF('graph (3)'!$E$2=0,"",B740+'graph (3)'!$E$32)</f>
        <v>#REF!</v>
      </c>
      <c r="C741" s="805" t="e">
        <f aca="false">IF('graph (3)'!$E$2=0,20,IF(SUM(K741+L741=0),NA(),0.25))</f>
        <v>#REF!</v>
      </c>
      <c r="D741" s="321" t="e">
        <f aca="false">IF('graph (3)'!$E$2=0,20,IF(AND(B741&lt;'graph (3)'!$E$10+'graph (3)'!$E$32,B741&gt;'graph (3)'!$E$10-'graph (3)'!$E$32),0.25,NA()))</f>
        <v>#REF!</v>
      </c>
      <c r="K741" s="806" t="e">
        <f aca="false">IF('graph (3)'!$E$20=0,0,IF('graph (3)'!$E$2=0,20,IF(AND(B741&lt;'graph (3)'!$E$20+'graph (3)'!$E$32,B741&gt;'graph (3)'!$E$20-'graph (3)'!$E$32),0.25,0)))</f>
        <v>#REF!</v>
      </c>
      <c r="L741" s="806" t="e">
        <f aca="false">IF('graph (3)'!$E$22=0,0,IF('graph (3)'!$E$2=0,20,IF(AND(B741&gt;'graph (3)'!$E$22-'graph (3)'!$E$32,B741&lt;'graph (3)'!$E$22+'graph (3)'!$E$32),0.25,0)))</f>
        <v>#REF!</v>
      </c>
    </row>
    <row r="742" customFormat="false" ht="12.75" hidden="false" customHeight="false" outlineLevel="0" collapsed="false">
      <c r="B742" s="735" t="e">
        <f aca="false">IF('graph (3)'!$E$2=0,"",B741+'graph (3)'!$E$32)</f>
        <v>#REF!</v>
      </c>
      <c r="C742" s="805" t="e">
        <f aca="false">IF('graph (3)'!$E$2=0,20,IF(SUM(K742+L742=0),NA(),0.25))</f>
        <v>#REF!</v>
      </c>
      <c r="D742" s="321" t="e">
        <f aca="false">IF('graph (3)'!$E$2=0,20,IF(AND(B742&lt;'graph (3)'!$E$10+'graph (3)'!$E$32,B742&gt;'graph (3)'!$E$10-'graph (3)'!$E$32),0.25,NA()))</f>
        <v>#REF!</v>
      </c>
      <c r="K742" s="806" t="e">
        <f aca="false">IF('graph (3)'!$E$20=0,0,IF('graph (3)'!$E$2=0,20,IF(AND(B742&lt;'graph (3)'!$E$20+'graph (3)'!$E$32,B742&gt;'graph (3)'!$E$20-'graph (3)'!$E$32),0.25,0)))</f>
        <v>#REF!</v>
      </c>
      <c r="L742" s="806" t="e">
        <f aca="false">IF('graph (3)'!$E$22=0,0,IF('graph (3)'!$E$2=0,20,IF(AND(B742&gt;'graph (3)'!$E$22-'graph (3)'!$E$32,B742&lt;'graph (3)'!$E$22+'graph (3)'!$E$32),0.25,0)))</f>
        <v>#REF!</v>
      </c>
    </row>
    <row r="743" customFormat="false" ht="12.75" hidden="false" customHeight="false" outlineLevel="0" collapsed="false">
      <c r="B743" s="735" t="e">
        <f aca="false">IF('graph (3)'!$E$2=0,"",B742+'graph (3)'!$E$32)</f>
        <v>#REF!</v>
      </c>
      <c r="C743" s="805" t="e">
        <f aca="false">IF('graph (3)'!$E$2=0,20,IF(SUM(K743+L743=0),NA(),0.25))</f>
        <v>#REF!</v>
      </c>
      <c r="D743" s="321" t="e">
        <f aca="false">IF('graph (3)'!$E$2=0,20,IF(AND(B743&lt;'graph (3)'!$E$10+'graph (3)'!$E$32,B743&gt;'graph (3)'!$E$10-'graph (3)'!$E$32),0.25,NA()))</f>
        <v>#REF!</v>
      </c>
      <c r="K743" s="806" t="e">
        <f aca="false">IF('graph (3)'!$E$20=0,0,IF('graph (3)'!$E$2=0,20,IF(AND(B743&lt;'graph (3)'!$E$20+'graph (3)'!$E$32,B743&gt;'graph (3)'!$E$20-'graph (3)'!$E$32),0.25,0)))</f>
        <v>#REF!</v>
      </c>
      <c r="L743" s="806" t="e">
        <f aca="false">IF('graph (3)'!$E$22=0,0,IF('graph (3)'!$E$2=0,20,IF(AND(B743&gt;'graph (3)'!$E$22-'graph (3)'!$E$32,B743&lt;'graph (3)'!$E$22+'graph (3)'!$E$32),0.25,0)))</f>
        <v>#REF!</v>
      </c>
    </row>
    <row r="744" customFormat="false" ht="12.75" hidden="false" customHeight="false" outlineLevel="0" collapsed="false">
      <c r="B744" s="735" t="e">
        <f aca="false">IF('graph (3)'!$E$2=0,"",B743+'graph (3)'!$E$32)</f>
        <v>#REF!</v>
      </c>
      <c r="C744" s="805" t="e">
        <f aca="false">IF('graph (3)'!$E$2=0,20,IF(SUM(K744+L744=0),NA(),0.25))</f>
        <v>#REF!</v>
      </c>
      <c r="D744" s="321" t="e">
        <f aca="false">IF('graph (3)'!$E$2=0,20,IF(AND(B744&lt;'graph (3)'!$E$10+'graph (3)'!$E$32,B744&gt;'graph (3)'!$E$10-'graph (3)'!$E$32),0.25,NA()))</f>
        <v>#REF!</v>
      </c>
      <c r="K744" s="806" t="e">
        <f aca="false">IF('graph (3)'!$E$20=0,0,IF('graph (3)'!$E$2=0,20,IF(AND(B744&lt;'graph (3)'!$E$20+'graph (3)'!$E$32,B744&gt;'graph (3)'!$E$20-'graph (3)'!$E$32),0.25,0)))</f>
        <v>#REF!</v>
      </c>
      <c r="L744" s="806" t="e">
        <f aca="false">IF('graph (3)'!$E$22=0,0,IF('graph (3)'!$E$2=0,20,IF(AND(B744&gt;'graph (3)'!$E$22-'graph (3)'!$E$32,B744&lt;'graph (3)'!$E$22+'graph (3)'!$E$32),0.25,0)))</f>
        <v>#REF!</v>
      </c>
    </row>
    <row r="745" customFormat="false" ht="12.75" hidden="false" customHeight="false" outlineLevel="0" collapsed="false">
      <c r="B745" s="735" t="e">
        <f aca="false">IF('graph (3)'!$E$2=0,"",B744+'graph (3)'!$E$32)</f>
        <v>#REF!</v>
      </c>
      <c r="C745" s="805" t="e">
        <f aca="false">IF('graph (3)'!$E$2=0,20,IF(SUM(K745+L745=0),NA(),0.25))</f>
        <v>#REF!</v>
      </c>
      <c r="D745" s="321" t="e">
        <f aca="false">IF('graph (3)'!$E$2=0,20,IF(AND(B745&lt;'graph (3)'!$E$10+'graph (3)'!$E$32,B745&gt;'graph (3)'!$E$10-'graph (3)'!$E$32),0.25,NA()))</f>
        <v>#REF!</v>
      </c>
      <c r="K745" s="806" t="e">
        <f aca="false">IF('graph (3)'!$E$20=0,0,IF('graph (3)'!$E$2=0,20,IF(AND(B745&lt;'graph (3)'!$E$20+'graph (3)'!$E$32,B745&gt;'graph (3)'!$E$20-'graph (3)'!$E$32),0.25,0)))</f>
        <v>#REF!</v>
      </c>
      <c r="L745" s="806" t="e">
        <f aca="false">IF('graph (3)'!$E$22=0,0,IF('graph (3)'!$E$2=0,20,IF(AND(B745&gt;'graph (3)'!$E$22-'graph (3)'!$E$32,B745&lt;'graph (3)'!$E$22+'graph (3)'!$E$32),0.25,0)))</f>
        <v>#REF!</v>
      </c>
    </row>
    <row r="746" customFormat="false" ht="12.75" hidden="false" customHeight="false" outlineLevel="0" collapsed="false">
      <c r="B746" s="735" t="e">
        <f aca="false">IF('graph (3)'!$E$2=0,"",B745+'graph (3)'!$E$32)</f>
        <v>#REF!</v>
      </c>
      <c r="C746" s="805" t="e">
        <f aca="false">IF('graph (3)'!$E$2=0,20,IF(SUM(K746+L746=0),NA(),0.25))</f>
        <v>#REF!</v>
      </c>
      <c r="D746" s="321" t="e">
        <f aca="false">IF('graph (3)'!$E$2=0,20,IF(AND(B746&lt;'graph (3)'!$E$10+'graph (3)'!$E$32,B746&gt;'graph (3)'!$E$10-'graph (3)'!$E$32),0.25,NA()))</f>
        <v>#REF!</v>
      </c>
      <c r="K746" s="806" t="e">
        <f aca="false">IF('graph (3)'!$E$20=0,0,IF('graph (3)'!$E$2=0,20,IF(AND(B746&lt;'graph (3)'!$E$20+'graph (3)'!$E$32,B746&gt;'graph (3)'!$E$20-'graph (3)'!$E$32),0.25,0)))</f>
        <v>#REF!</v>
      </c>
      <c r="L746" s="806" t="e">
        <f aca="false">IF('graph (3)'!$E$22=0,0,IF('graph (3)'!$E$2=0,20,IF(AND(B746&gt;'graph (3)'!$E$22-'graph (3)'!$E$32,B746&lt;'graph (3)'!$E$22+'graph (3)'!$E$32),0.25,0)))</f>
        <v>#REF!</v>
      </c>
    </row>
    <row r="747" customFormat="false" ht="12.75" hidden="false" customHeight="false" outlineLevel="0" collapsed="false">
      <c r="B747" s="735" t="e">
        <f aca="false">IF('graph (3)'!$E$2=0,"",B746+'graph (3)'!$E$32)</f>
        <v>#REF!</v>
      </c>
      <c r="C747" s="805" t="e">
        <f aca="false">IF('graph (3)'!$E$2=0,20,IF(SUM(K747+L747=0),NA(),0.25))</f>
        <v>#REF!</v>
      </c>
      <c r="D747" s="321" t="e">
        <f aca="false">IF('graph (3)'!$E$2=0,20,IF(AND(B747&lt;'graph (3)'!$E$10+'graph (3)'!$E$32,B747&gt;'graph (3)'!$E$10-'graph (3)'!$E$32),0.25,NA()))</f>
        <v>#REF!</v>
      </c>
      <c r="K747" s="806" t="e">
        <f aca="false">IF('graph (3)'!$E$20=0,0,IF('graph (3)'!$E$2=0,20,IF(AND(B747&lt;'graph (3)'!$E$20+'graph (3)'!$E$32,B747&gt;'graph (3)'!$E$20-'graph (3)'!$E$32),0.25,0)))</f>
        <v>#REF!</v>
      </c>
      <c r="L747" s="806" t="e">
        <f aca="false">IF('graph (3)'!$E$22=0,0,IF('graph (3)'!$E$2=0,20,IF(AND(B747&gt;'graph (3)'!$E$22-'graph (3)'!$E$32,B747&lt;'graph (3)'!$E$22+'graph (3)'!$E$32),0.25,0)))</f>
        <v>#REF!</v>
      </c>
    </row>
    <row r="748" customFormat="false" ht="12.75" hidden="false" customHeight="false" outlineLevel="0" collapsed="false">
      <c r="B748" s="735" t="e">
        <f aca="false">IF('graph (3)'!$E$2=0,"",B747+'graph (3)'!$E$32)</f>
        <v>#REF!</v>
      </c>
      <c r="C748" s="805" t="e">
        <f aca="false">IF('graph (3)'!$E$2=0,20,IF(SUM(K748+L748=0),NA(),0.25))</f>
        <v>#REF!</v>
      </c>
      <c r="D748" s="321" t="e">
        <f aca="false">IF('graph (3)'!$E$2=0,20,IF(AND(B748&lt;'graph (3)'!$E$10+'graph (3)'!$E$32,B748&gt;'graph (3)'!$E$10-'graph (3)'!$E$32),0.25,NA()))</f>
        <v>#REF!</v>
      </c>
      <c r="K748" s="806" t="e">
        <f aca="false">IF('graph (3)'!$E$20=0,0,IF('graph (3)'!$E$2=0,20,IF(AND(B748&lt;'graph (3)'!$E$20+'graph (3)'!$E$32,B748&gt;'graph (3)'!$E$20-'graph (3)'!$E$32),0.25,0)))</f>
        <v>#REF!</v>
      </c>
      <c r="L748" s="806" t="e">
        <f aca="false">IF('graph (3)'!$E$22=0,0,IF('graph (3)'!$E$2=0,20,IF(AND(B748&gt;'graph (3)'!$E$22-'graph (3)'!$E$32,B748&lt;'graph (3)'!$E$22+'graph (3)'!$E$32),0.25,0)))</f>
        <v>#REF!</v>
      </c>
    </row>
    <row r="749" customFormat="false" ht="12.75" hidden="false" customHeight="false" outlineLevel="0" collapsed="false">
      <c r="B749" s="735" t="e">
        <f aca="false">IF('graph (3)'!$E$2=0,"",B748+'graph (3)'!$E$32)</f>
        <v>#REF!</v>
      </c>
      <c r="C749" s="805" t="e">
        <f aca="false">IF('graph (3)'!$E$2=0,20,IF(SUM(K749+L749=0),NA(),0.25))</f>
        <v>#REF!</v>
      </c>
      <c r="D749" s="321" t="e">
        <f aca="false">IF('graph (3)'!$E$2=0,20,IF(AND(B749&lt;'graph (3)'!$E$10+'graph (3)'!$E$32,B749&gt;'graph (3)'!$E$10-'graph (3)'!$E$32),0.25,NA()))</f>
        <v>#REF!</v>
      </c>
      <c r="K749" s="806" t="e">
        <f aca="false">IF('graph (3)'!$E$20=0,0,IF('graph (3)'!$E$2=0,20,IF(AND(B749&lt;'graph (3)'!$E$20+'graph (3)'!$E$32,B749&gt;'graph (3)'!$E$20-'graph (3)'!$E$32),0.25,0)))</f>
        <v>#REF!</v>
      </c>
      <c r="L749" s="806" t="e">
        <f aca="false">IF('graph (3)'!$E$22=0,0,IF('graph (3)'!$E$2=0,20,IF(AND(B749&gt;'graph (3)'!$E$22-'graph (3)'!$E$32,B749&lt;'graph (3)'!$E$22+'graph (3)'!$E$32),0.25,0)))</f>
        <v>#REF!</v>
      </c>
    </row>
    <row r="750" customFormat="false" ht="12.75" hidden="false" customHeight="false" outlineLevel="0" collapsed="false">
      <c r="B750" s="735" t="e">
        <f aca="false">IF('graph (3)'!$E$2=0,"",B749+'graph (3)'!$E$32)</f>
        <v>#REF!</v>
      </c>
      <c r="C750" s="805" t="e">
        <f aca="false">IF('graph (3)'!$E$2=0,20,IF(SUM(K750+L750=0),NA(),0.25))</f>
        <v>#REF!</v>
      </c>
      <c r="D750" s="321" t="e">
        <f aca="false">IF('graph (3)'!$E$2=0,20,IF(AND(B750&lt;'graph (3)'!$E$10+'graph (3)'!$E$32,B750&gt;'graph (3)'!$E$10-'graph (3)'!$E$32),0.25,NA()))</f>
        <v>#REF!</v>
      </c>
      <c r="K750" s="806" t="e">
        <f aca="false">IF('graph (3)'!$E$20=0,0,IF('graph (3)'!$E$2=0,20,IF(AND(B750&lt;'graph (3)'!$E$20+'graph (3)'!$E$32,B750&gt;'graph (3)'!$E$20-'graph (3)'!$E$32),0.25,0)))</f>
        <v>#REF!</v>
      </c>
      <c r="L750" s="806" t="e">
        <f aca="false">IF('graph (3)'!$E$22=0,0,IF('graph (3)'!$E$2=0,20,IF(AND(B750&gt;'graph (3)'!$E$22-'graph (3)'!$E$32,B750&lt;'graph (3)'!$E$22+'graph (3)'!$E$32),0.25,0)))</f>
        <v>#REF!</v>
      </c>
    </row>
    <row r="751" customFormat="false" ht="12.75" hidden="false" customHeight="false" outlineLevel="0" collapsed="false">
      <c r="B751" s="735" t="e">
        <f aca="false">IF('graph (3)'!$E$2=0,"",B750+'graph (3)'!$E$32)</f>
        <v>#REF!</v>
      </c>
      <c r="C751" s="805" t="e">
        <f aca="false">IF('graph (3)'!$E$2=0,20,IF(SUM(K751+L751=0),NA(),0.25))</f>
        <v>#REF!</v>
      </c>
      <c r="D751" s="321" t="e">
        <f aca="false">IF('graph (3)'!$E$2=0,20,IF(AND(B751&lt;'graph (3)'!$E$10+'graph (3)'!$E$32,B751&gt;'graph (3)'!$E$10-'graph (3)'!$E$32),0.25,NA()))</f>
        <v>#REF!</v>
      </c>
      <c r="K751" s="806" t="e">
        <f aca="false">IF('graph (3)'!$E$20=0,0,IF('graph (3)'!$E$2=0,20,IF(AND(B751&lt;'graph (3)'!$E$20+'graph (3)'!$E$32,B751&gt;'graph (3)'!$E$20-'graph (3)'!$E$32),0.25,0)))</f>
        <v>#REF!</v>
      </c>
      <c r="L751" s="806" t="e">
        <f aca="false">IF('graph (3)'!$E$22=0,0,IF('graph (3)'!$E$2=0,20,IF(AND(B751&gt;'graph (3)'!$E$22-'graph (3)'!$E$32,B751&lt;'graph (3)'!$E$22+'graph (3)'!$E$32),0.25,0)))</f>
        <v>#REF!</v>
      </c>
    </row>
    <row r="752" customFormat="false" ht="12.75" hidden="false" customHeight="false" outlineLevel="0" collapsed="false">
      <c r="B752" s="735" t="e">
        <f aca="false">IF('graph (3)'!$E$2=0,"",B751+'graph (3)'!$E$32)</f>
        <v>#REF!</v>
      </c>
      <c r="C752" s="805" t="e">
        <f aca="false">IF('graph (3)'!$E$2=0,20,IF(SUM(K752+L752=0),NA(),0.25))</f>
        <v>#REF!</v>
      </c>
      <c r="D752" s="321" t="e">
        <f aca="false">IF('graph (3)'!$E$2=0,20,IF(AND(B752&lt;'graph (3)'!$E$10+'graph (3)'!$E$32,B752&gt;'graph (3)'!$E$10-'graph (3)'!$E$32),0.25,NA()))</f>
        <v>#REF!</v>
      </c>
      <c r="K752" s="806" t="e">
        <f aca="false">IF('graph (3)'!$E$20=0,0,IF('graph (3)'!$E$2=0,20,IF(AND(B752&lt;'graph (3)'!$E$20+'graph (3)'!$E$32,B752&gt;'graph (3)'!$E$20-'graph (3)'!$E$32),0.25,0)))</f>
        <v>#REF!</v>
      </c>
      <c r="L752" s="806" t="e">
        <f aca="false">IF('graph (3)'!$E$22=0,0,IF('graph (3)'!$E$2=0,20,IF(AND(B752&gt;'graph (3)'!$E$22-'graph (3)'!$E$32,B752&lt;'graph (3)'!$E$22+'graph (3)'!$E$32),0.25,0)))</f>
        <v>#REF!</v>
      </c>
    </row>
    <row r="753" customFormat="false" ht="12.75" hidden="false" customHeight="false" outlineLevel="0" collapsed="false">
      <c r="B753" s="735" t="e">
        <f aca="false">IF('graph (3)'!$E$2=0,"",B752+'graph (3)'!$E$32)</f>
        <v>#REF!</v>
      </c>
      <c r="C753" s="805" t="e">
        <f aca="false">IF('graph (3)'!$E$2=0,20,IF(SUM(K753+L753=0),NA(),0.25))</f>
        <v>#REF!</v>
      </c>
      <c r="D753" s="321" t="e">
        <f aca="false">IF('graph (3)'!$E$2=0,20,IF(AND(B753&lt;'graph (3)'!$E$10+'graph (3)'!$E$32,B753&gt;'graph (3)'!$E$10-'graph (3)'!$E$32),0.25,NA()))</f>
        <v>#REF!</v>
      </c>
      <c r="K753" s="806" t="e">
        <f aca="false">IF('graph (3)'!$E$20=0,0,IF('graph (3)'!$E$2=0,20,IF(AND(B753&lt;'graph (3)'!$E$20+'graph (3)'!$E$32,B753&gt;'graph (3)'!$E$20-'graph (3)'!$E$32),0.25,0)))</f>
        <v>#REF!</v>
      </c>
      <c r="L753" s="806" t="e">
        <f aca="false">IF('graph (3)'!$E$22=0,0,IF('graph (3)'!$E$2=0,20,IF(AND(B753&gt;'graph (3)'!$E$22-'graph (3)'!$E$32,B753&lt;'graph (3)'!$E$22+'graph (3)'!$E$32),0.25,0)))</f>
        <v>#REF!</v>
      </c>
    </row>
    <row r="754" customFormat="false" ht="12.75" hidden="false" customHeight="false" outlineLevel="0" collapsed="false">
      <c r="B754" s="735" t="e">
        <f aca="false">IF('graph (3)'!$E$2=0,"",B753+'graph (3)'!$E$32)</f>
        <v>#REF!</v>
      </c>
      <c r="C754" s="805" t="e">
        <f aca="false">IF('graph (3)'!$E$2=0,20,IF(SUM(K754+L754=0),NA(),0.25))</f>
        <v>#REF!</v>
      </c>
      <c r="D754" s="321" t="e">
        <f aca="false">IF('graph (3)'!$E$2=0,20,IF(AND(B754&lt;'graph (3)'!$E$10+'graph (3)'!$E$32,B754&gt;'graph (3)'!$E$10-'graph (3)'!$E$32),0.25,NA()))</f>
        <v>#REF!</v>
      </c>
      <c r="K754" s="806" t="e">
        <f aca="false">IF('graph (3)'!$E$20=0,0,IF('graph (3)'!$E$2=0,20,IF(AND(B754&lt;'graph (3)'!$E$20+'graph (3)'!$E$32,B754&gt;'graph (3)'!$E$20-'graph (3)'!$E$32),0.25,0)))</f>
        <v>#REF!</v>
      </c>
      <c r="L754" s="806" t="e">
        <f aca="false">IF('graph (3)'!$E$22=0,0,IF('graph (3)'!$E$2=0,20,IF(AND(B754&gt;'graph (3)'!$E$22-'graph (3)'!$E$32,B754&lt;'graph (3)'!$E$22+'graph (3)'!$E$32),0.25,0)))</f>
        <v>#REF!</v>
      </c>
    </row>
    <row r="755" customFormat="false" ht="12.75" hidden="false" customHeight="false" outlineLevel="0" collapsed="false">
      <c r="B755" s="735" t="e">
        <f aca="false">IF('graph (3)'!$E$2=0,"",B754+'graph (3)'!$E$32)</f>
        <v>#REF!</v>
      </c>
      <c r="C755" s="805" t="e">
        <f aca="false">IF('graph (3)'!$E$2=0,20,IF(SUM(K755+L755=0),NA(),0.25))</f>
        <v>#REF!</v>
      </c>
      <c r="D755" s="321" t="e">
        <f aca="false">IF('graph (3)'!$E$2=0,20,IF(AND(B755&lt;'graph (3)'!$E$10+'graph (3)'!$E$32,B755&gt;'graph (3)'!$E$10-'graph (3)'!$E$32),0.25,NA()))</f>
        <v>#REF!</v>
      </c>
      <c r="K755" s="806" t="e">
        <f aca="false">IF('graph (3)'!$E$20=0,0,IF('graph (3)'!$E$2=0,20,IF(AND(B755&lt;'graph (3)'!$E$20+'graph (3)'!$E$32,B755&gt;'graph (3)'!$E$20-'graph (3)'!$E$32),0.25,0)))</f>
        <v>#REF!</v>
      </c>
      <c r="L755" s="806" t="e">
        <f aca="false">IF('graph (3)'!$E$22=0,0,IF('graph (3)'!$E$2=0,20,IF(AND(B755&gt;'graph (3)'!$E$22-'graph (3)'!$E$32,B755&lt;'graph (3)'!$E$22+'graph (3)'!$E$32),0.25,0)))</f>
        <v>#REF!</v>
      </c>
    </row>
    <row r="756" customFormat="false" ht="12.75" hidden="false" customHeight="false" outlineLevel="0" collapsed="false">
      <c r="B756" s="735" t="e">
        <f aca="false">IF('graph (3)'!$E$2=0,"",B755+'graph (3)'!$E$32)</f>
        <v>#REF!</v>
      </c>
      <c r="C756" s="805" t="e">
        <f aca="false">IF('graph (3)'!$E$2=0,20,IF(SUM(K756+L756=0),NA(),0.25))</f>
        <v>#REF!</v>
      </c>
      <c r="D756" s="321" t="e">
        <f aca="false">IF('graph (3)'!$E$2=0,20,IF(AND(B756&lt;'graph (3)'!$E$10+'graph (3)'!$E$32,B756&gt;'graph (3)'!$E$10-'graph (3)'!$E$32),0.25,NA()))</f>
        <v>#REF!</v>
      </c>
      <c r="K756" s="806" t="e">
        <f aca="false">IF('graph (3)'!$E$20=0,0,IF('graph (3)'!$E$2=0,20,IF(AND(B756&lt;'graph (3)'!$E$20+'graph (3)'!$E$32,B756&gt;'graph (3)'!$E$20-'graph (3)'!$E$32),0.25,0)))</f>
        <v>#REF!</v>
      </c>
      <c r="L756" s="806" t="e">
        <f aca="false">IF('graph (3)'!$E$22=0,0,IF('graph (3)'!$E$2=0,20,IF(AND(B756&gt;'graph (3)'!$E$22-'graph (3)'!$E$32,B756&lt;'graph (3)'!$E$22+'graph (3)'!$E$32),0.25,0)))</f>
        <v>#REF!</v>
      </c>
    </row>
    <row r="757" customFormat="false" ht="12.75" hidden="false" customHeight="false" outlineLevel="0" collapsed="false">
      <c r="B757" s="735" t="e">
        <f aca="false">IF('graph (3)'!$E$2=0,"",B756+'graph (3)'!$E$32)</f>
        <v>#REF!</v>
      </c>
      <c r="C757" s="805" t="e">
        <f aca="false">IF('graph (3)'!$E$2=0,20,IF(SUM(K757+L757=0),NA(),0.25))</f>
        <v>#REF!</v>
      </c>
      <c r="D757" s="321" t="e">
        <f aca="false">IF('graph (3)'!$E$2=0,20,IF(AND(B757&lt;'graph (3)'!$E$10+'graph (3)'!$E$32,B757&gt;'graph (3)'!$E$10-'graph (3)'!$E$32),0.25,NA()))</f>
        <v>#REF!</v>
      </c>
      <c r="K757" s="806" t="e">
        <f aca="false">IF('graph (3)'!$E$20=0,0,IF('graph (3)'!$E$2=0,20,IF(AND(B757&lt;'graph (3)'!$E$20+'graph (3)'!$E$32,B757&gt;'graph (3)'!$E$20-'graph (3)'!$E$32),0.25,0)))</f>
        <v>#REF!</v>
      </c>
      <c r="L757" s="806" t="e">
        <f aca="false">IF('graph (3)'!$E$22=0,0,IF('graph (3)'!$E$2=0,20,IF(AND(B757&gt;'graph (3)'!$E$22-'graph (3)'!$E$32,B757&lt;'graph (3)'!$E$22+'graph (3)'!$E$32),0.25,0)))</f>
        <v>#REF!</v>
      </c>
    </row>
    <row r="758" customFormat="false" ht="12.75" hidden="false" customHeight="false" outlineLevel="0" collapsed="false">
      <c r="B758" s="735" t="e">
        <f aca="false">IF('graph (3)'!$E$2=0,"",B757+'graph (3)'!$E$32)</f>
        <v>#REF!</v>
      </c>
      <c r="C758" s="805" t="e">
        <f aca="false">IF('graph (3)'!$E$2=0,20,IF(SUM(K758+L758=0),NA(),0.25))</f>
        <v>#REF!</v>
      </c>
      <c r="D758" s="321" t="e">
        <f aca="false">IF('graph (3)'!$E$2=0,20,IF(AND(B758&lt;'graph (3)'!$E$10+'graph (3)'!$E$32,B758&gt;'graph (3)'!$E$10-'graph (3)'!$E$32),0.25,NA()))</f>
        <v>#REF!</v>
      </c>
      <c r="K758" s="806" t="e">
        <f aca="false">IF('graph (3)'!$E$20=0,0,IF('graph (3)'!$E$2=0,20,IF(AND(B758&lt;'graph (3)'!$E$20+'graph (3)'!$E$32,B758&gt;'graph (3)'!$E$20-'graph (3)'!$E$32),0.25,0)))</f>
        <v>#REF!</v>
      </c>
      <c r="L758" s="806" t="e">
        <f aca="false">IF('graph (3)'!$E$22=0,0,IF('graph (3)'!$E$2=0,20,IF(AND(B758&gt;'graph (3)'!$E$22-'graph (3)'!$E$32,B758&lt;'graph (3)'!$E$22+'graph (3)'!$E$32),0.25,0)))</f>
        <v>#REF!</v>
      </c>
    </row>
    <row r="759" customFormat="false" ht="12.75" hidden="false" customHeight="false" outlineLevel="0" collapsed="false">
      <c r="B759" s="735" t="e">
        <f aca="false">IF('graph (3)'!$E$2=0,"",B758+'graph (3)'!$E$32)</f>
        <v>#REF!</v>
      </c>
      <c r="C759" s="805" t="e">
        <f aca="false">IF('graph (3)'!$E$2=0,20,IF(SUM(K759+L759=0),NA(),0.25))</f>
        <v>#REF!</v>
      </c>
      <c r="D759" s="321" t="e">
        <f aca="false">IF('graph (3)'!$E$2=0,20,IF(AND(B759&lt;'graph (3)'!$E$10+'graph (3)'!$E$32,B759&gt;'graph (3)'!$E$10-'graph (3)'!$E$32),0.25,NA()))</f>
        <v>#REF!</v>
      </c>
      <c r="K759" s="806" t="e">
        <f aca="false">IF('graph (3)'!$E$20=0,0,IF('graph (3)'!$E$2=0,20,IF(AND(B759&lt;'graph (3)'!$E$20+'graph (3)'!$E$32,B759&gt;'graph (3)'!$E$20-'graph (3)'!$E$32),0.25,0)))</f>
        <v>#REF!</v>
      </c>
      <c r="L759" s="806" t="e">
        <f aca="false">IF('graph (3)'!$E$22=0,0,IF('graph (3)'!$E$2=0,20,IF(AND(B759&gt;'graph (3)'!$E$22-'graph (3)'!$E$32,B759&lt;'graph (3)'!$E$22+'graph (3)'!$E$32),0.25,0)))</f>
        <v>#REF!</v>
      </c>
    </row>
    <row r="760" customFormat="false" ht="12.75" hidden="false" customHeight="false" outlineLevel="0" collapsed="false">
      <c r="B760" s="735" t="e">
        <f aca="false">IF('graph (3)'!$E$2=0,"",B759+'graph (3)'!$E$32)</f>
        <v>#REF!</v>
      </c>
      <c r="C760" s="805" t="e">
        <f aca="false">IF('graph (3)'!$E$2=0,20,IF(SUM(K760+L760=0),NA(),0.25))</f>
        <v>#REF!</v>
      </c>
      <c r="D760" s="321" t="e">
        <f aca="false">IF('graph (3)'!$E$2=0,20,IF(AND(B760&lt;'graph (3)'!$E$10+'graph (3)'!$E$32,B760&gt;'graph (3)'!$E$10-'graph (3)'!$E$32),0.25,NA()))</f>
        <v>#REF!</v>
      </c>
      <c r="K760" s="806" t="e">
        <f aca="false">IF('graph (3)'!$E$20=0,0,IF('graph (3)'!$E$2=0,20,IF(AND(B760&lt;'graph (3)'!$E$20+'graph (3)'!$E$32,B760&gt;'graph (3)'!$E$20-'graph (3)'!$E$32),0.25,0)))</f>
        <v>#REF!</v>
      </c>
      <c r="L760" s="806" t="e">
        <f aca="false">IF('graph (3)'!$E$22=0,0,IF('graph (3)'!$E$2=0,20,IF(AND(B760&gt;'graph (3)'!$E$22-'graph (3)'!$E$32,B760&lt;'graph (3)'!$E$22+'graph (3)'!$E$32),0.25,0)))</f>
        <v>#REF!</v>
      </c>
    </row>
    <row r="761" customFormat="false" ht="12.75" hidden="false" customHeight="false" outlineLevel="0" collapsed="false">
      <c r="B761" s="735" t="e">
        <f aca="false">IF('graph (3)'!$E$2=0,"",B760+'graph (3)'!$E$32)</f>
        <v>#REF!</v>
      </c>
      <c r="C761" s="805" t="e">
        <f aca="false">IF('graph (3)'!$E$2=0,20,IF(SUM(K761+L761=0),NA(),0.25))</f>
        <v>#REF!</v>
      </c>
      <c r="D761" s="321" t="e">
        <f aca="false">IF('graph (3)'!$E$2=0,20,IF(AND(B761&lt;'graph (3)'!$E$10+'graph (3)'!$E$32,B761&gt;'graph (3)'!$E$10-'graph (3)'!$E$32),0.25,NA()))</f>
        <v>#REF!</v>
      </c>
      <c r="K761" s="806" t="e">
        <f aca="false">IF('graph (3)'!$E$20=0,0,IF('graph (3)'!$E$2=0,20,IF(AND(B761&lt;'graph (3)'!$E$20+'graph (3)'!$E$32,B761&gt;'graph (3)'!$E$20-'graph (3)'!$E$32),0.25,0)))</f>
        <v>#REF!</v>
      </c>
      <c r="L761" s="806" t="e">
        <f aca="false">IF('graph (3)'!$E$22=0,0,IF('graph (3)'!$E$2=0,20,IF(AND(B761&gt;'graph (3)'!$E$22-'graph (3)'!$E$32,B761&lt;'graph (3)'!$E$22+'graph (3)'!$E$32),0.25,0)))</f>
        <v>#REF!</v>
      </c>
    </row>
    <row r="762" customFormat="false" ht="12.75" hidden="false" customHeight="false" outlineLevel="0" collapsed="false">
      <c r="B762" s="735" t="e">
        <f aca="false">IF('graph (3)'!$E$2=0,"",B761+'graph (3)'!$E$32)</f>
        <v>#REF!</v>
      </c>
      <c r="C762" s="805" t="e">
        <f aca="false">IF('graph (3)'!$E$2=0,20,IF(SUM(K762+L762=0),NA(),0.25))</f>
        <v>#REF!</v>
      </c>
      <c r="D762" s="321" t="e">
        <f aca="false">IF('graph (3)'!$E$2=0,20,IF(AND(B762&lt;'graph (3)'!$E$10+'graph (3)'!$E$32,B762&gt;'graph (3)'!$E$10-'graph (3)'!$E$32),0.25,NA()))</f>
        <v>#REF!</v>
      </c>
      <c r="K762" s="806" t="e">
        <f aca="false">IF('graph (3)'!$E$20=0,0,IF('graph (3)'!$E$2=0,20,IF(AND(B762&lt;'graph (3)'!$E$20+'graph (3)'!$E$32,B762&gt;'graph (3)'!$E$20-'graph (3)'!$E$32),0.25,0)))</f>
        <v>#REF!</v>
      </c>
      <c r="L762" s="806" t="e">
        <f aca="false">IF('graph (3)'!$E$22=0,0,IF('graph (3)'!$E$2=0,20,IF(AND(B762&gt;'graph (3)'!$E$22-'graph (3)'!$E$32,B762&lt;'graph (3)'!$E$22+'graph (3)'!$E$32),0.25,0)))</f>
        <v>#REF!</v>
      </c>
    </row>
    <row r="763" customFormat="false" ht="12.75" hidden="false" customHeight="false" outlineLevel="0" collapsed="false">
      <c r="B763" s="735" t="e">
        <f aca="false">IF('graph (3)'!$E$2=0,"",B762+'graph (3)'!$E$32)</f>
        <v>#REF!</v>
      </c>
      <c r="C763" s="805" t="e">
        <f aca="false">IF('graph (3)'!$E$2=0,20,IF(SUM(K763+L763=0),NA(),0.25))</f>
        <v>#REF!</v>
      </c>
      <c r="D763" s="321" t="e">
        <f aca="false">IF('graph (3)'!$E$2=0,20,IF(AND(B763&lt;'graph (3)'!$E$10+'graph (3)'!$E$32,B763&gt;'graph (3)'!$E$10-'graph (3)'!$E$32),0.25,NA()))</f>
        <v>#REF!</v>
      </c>
      <c r="K763" s="806" t="e">
        <f aca="false">IF('graph (3)'!$E$20=0,0,IF('graph (3)'!$E$2=0,20,IF(AND(B763&lt;'graph (3)'!$E$20+'graph (3)'!$E$32,B763&gt;'graph (3)'!$E$20-'graph (3)'!$E$32),0.25,0)))</f>
        <v>#REF!</v>
      </c>
      <c r="L763" s="806" t="e">
        <f aca="false">IF('graph (3)'!$E$22=0,0,IF('graph (3)'!$E$2=0,20,IF(AND(B763&gt;'graph (3)'!$E$22-'graph (3)'!$E$32,B763&lt;'graph (3)'!$E$22+'graph (3)'!$E$32),0.25,0)))</f>
        <v>#REF!</v>
      </c>
    </row>
    <row r="764" customFormat="false" ht="12.75" hidden="false" customHeight="false" outlineLevel="0" collapsed="false">
      <c r="B764" s="735" t="e">
        <f aca="false">IF('graph (3)'!$E$2=0,"",B763+'graph (3)'!$E$32)</f>
        <v>#REF!</v>
      </c>
      <c r="C764" s="805" t="e">
        <f aca="false">IF('graph (3)'!$E$2=0,20,IF(SUM(K764+L764=0),NA(),0.25))</f>
        <v>#REF!</v>
      </c>
      <c r="D764" s="321" t="e">
        <f aca="false">IF('graph (3)'!$E$2=0,20,IF(AND(B764&lt;'graph (3)'!$E$10+'graph (3)'!$E$32,B764&gt;'graph (3)'!$E$10-'graph (3)'!$E$32),0.25,NA()))</f>
        <v>#REF!</v>
      </c>
      <c r="K764" s="806" t="e">
        <f aca="false">IF('graph (3)'!$E$20=0,0,IF('graph (3)'!$E$2=0,20,IF(AND(B764&lt;'graph (3)'!$E$20+'graph (3)'!$E$32,B764&gt;'graph (3)'!$E$20-'graph (3)'!$E$32),0.25,0)))</f>
        <v>#REF!</v>
      </c>
      <c r="L764" s="806" t="e">
        <f aca="false">IF('graph (3)'!$E$22=0,0,IF('graph (3)'!$E$2=0,20,IF(AND(B764&gt;'graph (3)'!$E$22-'graph (3)'!$E$32,B764&lt;'graph (3)'!$E$22+'graph (3)'!$E$32),0.25,0)))</f>
        <v>#REF!</v>
      </c>
    </row>
    <row r="765" customFormat="false" ht="12.75" hidden="false" customHeight="false" outlineLevel="0" collapsed="false">
      <c r="B765" s="735" t="e">
        <f aca="false">IF('graph (3)'!$E$2=0,"",B764+'graph (3)'!$E$32)</f>
        <v>#REF!</v>
      </c>
      <c r="C765" s="805" t="e">
        <f aca="false">IF('graph (3)'!$E$2=0,20,IF(SUM(K765+L765=0),NA(),0.25))</f>
        <v>#REF!</v>
      </c>
      <c r="D765" s="321" t="e">
        <f aca="false">IF('graph (3)'!$E$2=0,20,IF(AND(B765&lt;'graph (3)'!$E$10+'graph (3)'!$E$32,B765&gt;'graph (3)'!$E$10-'graph (3)'!$E$32),0.25,NA()))</f>
        <v>#REF!</v>
      </c>
      <c r="K765" s="806" t="e">
        <f aca="false">IF('graph (3)'!$E$20=0,0,IF('graph (3)'!$E$2=0,20,IF(AND(B765&lt;'graph (3)'!$E$20+'graph (3)'!$E$32,B765&gt;'graph (3)'!$E$20-'graph (3)'!$E$32),0.25,0)))</f>
        <v>#REF!</v>
      </c>
      <c r="L765" s="806" t="e">
        <f aca="false">IF('graph (3)'!$E$22=0,0,IF('graph (3)'!$E$2=0,20,IF(AND(B765&gt;'graph (3)'!$E$22-'graph (3)'!$E$32,B765&lt;'graph (3)'!$E$22+'graph (3)'!$E$32),0.25,0)))</f>
        <v>#REF!</v>
      </c>
    </row>
    <row r="766" customFormat="false" ht="12.75" hidden="false" customHeight="false" outlineLevel="0" collapsed="false">
      <c r="B766" s="735" t="e">
        <f aca="false">IF('graph (3)'!$E$2=0,"",B765+'graph (3)'!$E$32)</f>
        <v>#REF!</v>
      </c>
      <c r="C766" s="805" t="e">
        <f aca="false">IF('graph (3)'!$E$2=0,20,IF(SUM(K766+L766=0),NA(),0.25))</f>
        <v>#REF!</v>
      </c>
      <c r="D766" s="321" t="e">
        <f aca="false">IF('graph (3)'!$E$2=0,20,IF(AND(B766&lt;'graph (3)'!$E$10+'graph (3)'!$E$32,B766&gt;'graph (3)'!$E$10-'graph (3)'!$E$32),0.25,NA()))</f>
        <v>#REF!</v>
      </c>
      <c r="K766" s="806" t="e">
        <f aca="false">IF('graph (3)'!$E$20=0,0,IF('graph (3)'!$E$2=0,20,IF(AND(B766&lt;'graph (3)'!$E$20+'graph (3)'!$E$32,B766&gt;'graph (3)'!$E$20-'graph (3)'!$E$32),0.25,0)))</f>
        <v>#REF!</v>
      </c>
      <c r="L766" s="806" t="e">
        <f aca="false">IF('graph (3)'!$E$22=0,0,IF('graph (3)'!$E$2=0,20,IF(AND(B766&gt;'graph (3)'!$E$22-'graph (3)'!$E$32,B766&lt;'graph (3)'!$E$22+'graph (3)'!$E$32),0.25,0)))</f>
        <v>#REF!</v>
      </c>
    </row>
    <row r="767" customFormat="false" ht="12.75" hidden="false" customHeight="false" outlineLevel="0" collapsed="false">
      <c r="B767" s="735" t="e">
        <f aca="false">IF('graph (3)'!$E$2=0,"",B766+'graph (3)'!$E$32)</f>
        <v>#REF!</v>
      </c>
      <c r="C767" s="805" t="e">
        <f aca="false">IF('graph (3)'!$E$2=0,20,IF(SUM(K767+L767=0),NA(),0.25))</f>
        <v>#REF!</v>
      </c>
      <c r="D767" s="321" t="e">
        <f aca="false">IF('graph (3)'!$E$2=0,20,IF(AND(B767&lt;'graph (3)'!$E$10+'graph (3)'!$E$32,B767&gt;'graph (3)'!$E$10-'graph (3)'!$E$32),0.25,NA()))</f>
        <v>#REF!</v>
      </c>
      <c r="K767" s="806" t="e">
        <f aca="false">IF('graph (3)'!$E$20=0,0,IF('graph (3)'!$E$2=0,20,IF(AND(B767&lt;'graph (3)'!$E$20+'graph (3)'!$E$32,B767&gt;'graph (3)'!$E$20-'graph (3)'!$E$32),0.25,0)))</f>
        <v>#REF!</v>
      </c>
      <c r="L767" s="806" t="e">
        <f aca="false">IF('graph (3)'!$E$22=0,0,IF('graph (3)'!$E$2=0,20,IF(AND(B767&gt;'graph (3)'!$E$22-'graph (3)'!$E$32,B767&lt;'graph (3)'!$E$22+'graph (3)'!$E$32),0.25,0)))</f>
        <v>#REF!</v>
      </c>
    </row>
    <row r="768" customFormat="false" ht="12.75" hidden="false" customHeight="false" outlineLevel="0" collapsed="false">
      <c r="B768" s="735" t="e">
        <f aca="false">IF('graph (3)'!$E$2=0,"",B767+'graph (3)'!$E$32)</f>
        <v>#REF!</v>
      </c>
      <c r="C768" s="805" t="e">
        <f aca="false">IF('graph (3)'!$E$2=0,20,IF(SUM(K768+L768=0),NA(),0.25))</f>
        <v>#REF!</v>
      </c>
      <c r="D768" s="321" t="e">
        <f aca="false">IF('graph (3)'!$E$2=0,20,IF(AND(B768&lt;'graph (3)'!$E$10+'graph (3)'!$E$32,B768&gt;'graph (3)'!$E$10-'graph (3)'!$E$32),0.25,NA()))</f>
        <v>#REF!</v>
      </c>
      <c r="K768" s="806" t="e">
        <f aca="false">IF('graph (3)'!$E$20=0,0,IF('graph (3)'!$E$2=0,20,IF(AND(B768&lt;'graph (3)'!$E$20+'graph (3)'!$E$32,B768&gt;'graph (3)'!$E$20-'graph (3)'!$E$32),0.25,0)))</f>
        <v>#REF!</v>
      </c>
      <c r="L768" s="806" t="e">
        <f aca="false">IF('graph (3)'!$E$22=0,0,IF('graph (3)'!$E$2=0,20,IF(AND(B768&gt;'graph (3)'!$E$22-'graph (3)'!$E$32,B768&lt;'graph (3)'!$E$22+'graph (3)'!$E$32),0.25,0)))</f>
        <v>#REF!</v>
      </c>
    </row>
    <row r="769" customFormat="false" ht="12.75" hidden="false" customHeight="false" outlineLevel="0" collapsed="false">
      <c r="B769" s="735" t="e">
        <f aca="false">IF('graph (3)'!$E$2=0,"",B768+'graph (3)'!$E$32)</f>
        <v>#REF!</v>
      </c>
      <c r="C769" s="805" t="e">
        <f aca="false">IF('graph (3)'!$E$2=0,20,IF(SUM(K769+L769=0),NA(),0.25))</f>
        <v>#REF!</v>
      </c>
      <c r="D769" s="321" t="e">
        <f aca="false">IF('graph (3)'!$E$2=0,20,IF(AND(B769&lt;'graph (3)'!$E$10+'graph (3)'!$E$32,B769&gt;'graph (3)'!$E$10-'graph (3)'!$E$32),0.25,NA()))</f>
        <v>#REF!</v>
      </c>
      <c r="K769" s="806" t="e">
        <f aca="false">IF('graph (3)'!$E$20=0,0,IF('graph (3)'!$E$2=0,20,IF(AND(B769&lt;'graph (3)'!$E$20+'graph (3)'!$E$32,B769&gt;'graph (3)'!$E$20-'graph (3)'!$E$32),0.25,0)))</f>
        <v>#REF!</v>
      </c>
      <c r="L769" s="806" t="e">
        <f aca="false">IF('graph (3)'!$E$22=0,0,IF('graph (3)'!$E$2=0,20,IF(AND(B769&gt;'graph (3)'!$E$22-'graph (3)'!$E$32,B769&lt;'graph (3)'!$E$22+'graph (3)'!$E$32),0.25,0)))</f>
        <v>#REF!</v>
      </c>
    </row>
    <row r="770" customFormat="false" ht="12.75" hidden="false" customHeight="false" outlineLevel="0" collapsed="false">
      <c r="B770" s="735" t="e">
        <f aca="false">IF('graph (3)'!$E$2=0,"",B769+'graph (3)'!$E$32)</f>
        <v>#REF!</v>
      </c>
      <c r="C770" s="805" t="e">
        <f aca="false">IF('graph (3)'!$E$2=0,20,IF(SUM(K770+L770=0),NA(),0.25))</f>
        <v>#REF!</v>
      </c>
      <c r="D770" s="321" t="e">
        <f aca="false">IF('graph (3)'!$E$2=0,20,IF(AND(B770&lt;'graph (3)'!$E$10+'graph (3)'!$E$32,B770&gt;'graph (3)'!$E$10-'graph (3)'!$E$32),0.25,NA()))</f>
        <v>#REF!</v>
      </c>
      <c r="K770" s="806" t="e">
        <f aca="false">IF('graph (3)'!$E$20=0,0,IF('graph (3)'!$E$2=0,20,IF(AND(B770&lt;'graph (3)'!$E$20+'graph (3)'!$E$32,B770&gt;'graph (3)'!$E$20-'graph (3)'!$E$32),0.25,0)))</f>
        <v>#REF!</v>
      </c>
      <c r="L770" s="806" t="e">
        <f aca="false">IF('graph (3)'!$E$22=0,0,IF('graph (3)'!$E$2=0,20,IF(AND(B770&gt;'graph (3)'!$E$22-'graph (3)'!$E$32,B770&lt;'graph (3)'!$E$22+'graph (3)'!$E$32),0.25,0)))</f>
        <v>#REF!</v>
      </c>
    </row>
    <row r="771" customFormat="false" ht="12.75" hidden="false" customHeight="false" outlineLevel="0" collapsed="false">
      <c r="B771" s="735" t="e">
        <f aca="false">IF('graph (3)'!$E$2=0,"",B770+'graph (3)'!$E$32)</f>
        <v>#REF!</v>
      </c>
      <c r="C771" s="805" t="e">
        <f aca="false">IF('graph (3)'!$E$2=0,20,IF(SUM(K771+L771=0),NA(),0.25))</f>
        <v>#REF!</v>
      </c>
      <c r="D771" s="321" t="e">
        <f aca="false">IF('graph (3)'!$E$2=0,20,IF(AND(B771&lt;'graph (3)'!$E$10+'graph (3)'!$E$32,B771&gt;'graph (3)'!$E$10-'graph (3)'!$E$32),0.25,NA()))</f>
        <v>#REF!</v>
      </c>
      <c r="K771" s="806" t="e">
        <f aca="false">IF('graph (3)'!$E$20=0,0,IF('graph (3)'!$E$2=0,20,IF(AND(B771&lt;'graph (3)'!$E$20+'graph (3)'!$E$32,B771&gt;'graph (3)'!$E$20-'graph (3)'!$E$32),0.25,0)))</f>
        <v>#REF!</v>
      </c>
      <c r="L771" s="806" t="e">
        <f aca="false">IF('graph (3)'!$E$22=0,0,IF('graph (3)'!$E$2=0,20,IF(AND(B771&gt;'graph (3)'!$E$22-'graph (3)'!$E$32,B771&lt;'graph (3)'!$E$22+'graph (3)'!$E$32),0.25,0)))</f>
        <v>#REF!</v>
      </c>
    </row>
    <row r="772" customFormat="false" ht="12.75" hidden="false" customHeight="false" outlineLevel="0" collapsed="false">
      <c r="B772" s="735" t="e">
        <f aca="false">IF('graph (3)'!$E$2=0,"",B771+'graph (3)'!$E$32)</f>
        <v>#REF!</v>
      </c>
      <c r="C772" s="805" t="e">
        <f aca="false">IF('graph (3)'!$E$2=0,20,IF(SUM(K772+L772=0),NA(),0.25))</f>
        <v>#REF!</v>
      </c>
      <c r="D772" s="321" t="e">
        <f aca="false">IF('graph (3)'!$E$2=0,20,IF(AND(B772&lt;'graph (3)'!$E$10+'graph (3)'!$E$32,B772&gt;'graph (3)'!$E$10-'graph (3)'!$E$32),0.25,NA()))</f>
        <v>#REF!</v>
      </c>
      <c r="K772" s="806" t="e">
        <f aca="false">IF('graph (3)'!$E$20=0,0,IF('graph (3)'!$E$2=0,20,IF(AND(B772&lt;'graph (3)'!$E$20+'graph (3)'!$E$32,B772&gt;'graph (3)'!$E$20-'graph (3)'!$E$32),0.25,0)))</f>
        <v>#REF!</v>
      </c>
      <c r="L772" s="806" t="e">
        <f aca="false">IF('graph (3)'!$E$22=0,0,IF('graph (3)'!$E$2=0,20,IF(AND(B772&gt;'graph (3)'!$E$22-'graph (3)'!$E$32,B772&lt;'graph (3)'!$E$22+'graph (3)'!$E$32),0.25,0)))</f>
        <v>#REF!</v>
      </c>
    </row>
    <row r="773" customFormat="false" ht="12.75" hidden="false" customHeight="false" outlineLevel="0" collapsed="false">
      <c r="B773" s="735" t="e">
        <f aca="false">IF('graph (3)'!$E$2=0,"",B772+'graph (3)'!$E$32)</f>
        <v>#REF!</v>
      </c>
      <c r="C773" s="805" t="e">
        <f aca="false">IF('graph (3)'!$E$2=0,20,IF(SUM(K773+L773=0),NA(),0.25))</f>
        <v>#REF!</v>
      </c>
      <c r="D773" s="321" t="e">
        <f aca="false">IF('graph (3)'!$E$2=0,20,IF(AND(B773&lt;'graph (3)'!$E$10+'graph (3)'!$E$32,B773&gt;'graph (3)'!$E$10-'graph (3)'!$E$32),0.25,NA()))</f>
        <v>#REF!</v>
      </c>
      <c r="K773" s="806" t="e">
        <f aca="false">IF('graph (3)'!$E$20=0,0,IF('graph (3)'!$E$2=0,20,IF(AND(B773&lt;'graph (3)'!$E$20+'graph (3)'!$E$32,B773&gt;'graph (3)'!$E$20-'graph (3)'!$E$32),0.25,0)))</f>
        <v>#REF!</v>
      </c>
      <c r="L773" s="806" t="e">
        <f aca="false">IF('graph (3)'!$E$22=0,0,IF('graph (3)'!$E$2=0,20,IF(AND(B773&gt;'graph (3)'!$E$22-'graph (3)'!$E$32,B773&lt;'graph (3)'!$E$22+'graph (3)'!$E$32),0.25,0)))</f>
        <v>#REF!</v>
      </c>
    </row>
    <row r="774" customFormat="false" ht="12.75" hidden="false" customHeight="false" outlineLevel="0" collapsed="false">
      <c r="B774" s="735" t="e">
        <f aca="false">IF('graph (3)'!$E$2=0,"",B773+'graph (3)'!$E$32)</f>
        <v>#REF!</v>
      </c>
      <c r="C774" s="805" t="e">
        <f aca="false">IF('graph (3)'!$E$2=0,20,IF(SUM(K774+L774=0),NA(),0.25))</f>
        <v>#REF!</v>
      </c>
      <c r="D774" s="321" t="e">
        <f aca="false">IF('graph (3)'!$E$2=0,20,IF(AND(B774&lt;'graph (3)'!$E$10+'graph (3)'!$E$32,B774&gt;'graph (3)'!$E$10-'graph (3)'!$E$32),0.25,NA()))</f>
        <v>#REF!</v>
      </c>
      <c r="K774" s="806" t="e">
        <f aca="false">IF('graph (3)'!$E$20=0,0,IF('graph (3)'!$E$2=0,20,IF(AND(B774&lt;'graph (3)'!$E$20+'graph (3)'!$E$32,B774&gt;'graph (3)'!$E$20-'graph (3)'!$E$32),0.25,0)))</f>
        <v>#REF!</v>
      </c>
      <c r="L774" s="806" t="e">
        <f aca="false">IF('graph (3)'!$E$22=0,0,IF('graph (3)'!$E$2=0,20,IF(AND(B774&gt;'graph (3)'!$E$22-'graph (3)'!$E$32,B774&lt;'graph (3)'!$E$22+'graph (3)'!$E$32),0.25,0)))</f>
        <v>#REF!</v>
      </c>
    </row>
    <row r="775" customFormat="false" ht="12.75" hidden="false" customHeight="false" outlineLevel="0" collapsed="false">
      <c r="B775" s="735" t="e">
        <f aca="false">IF('graph (3)'!$E$2=0,"",B774+'graph (3)'!$E$32)</f>
        <v>#REF!</v>
      </c>
      <c r="C775" s="805" t="e">
        <f aca="false">IF('graph (3)'!$E$2=0,20,IF(SUM(K775+L775=0),NA(),0.25))</f>
        <v>#REF!</v>
      </c>
      <c r="D775" s="321" t="e">
        <f aca="false">IF('graph (3)'!$E$2=0,20,IF(AND(B775&lt;'graph (3)'!$E$10+'graph (3)'!$E$32,B775&gt;'graph (3)'!$E$10-'graph (3)'!$E$32),0.25,NA()))</f>
        <v>#REF!</v>
      </c>
      <c r="K775" s="806" t="e">
        <f aca="false">IF('graph (3)'!$E$20=0,0,IF('graph (3)'!$E$2=0,20,IF(AND(B775&lt;'graph (3)'!$E$20+'graph (3)'!$E$32,B775&gt;'graph (3)'!$E$20-'graph (3)'!$E$32),0.25,0)))</f>
        <v>#REF!</v>
      </c>
      <c r="L775" s="806" t="e">
        <f aca="false">IF('graph (3)'!$E$22=0,0,IF('graph (3)'!$E$2=0,20,IF(AND(B775&gt;'graph (3)'!$E$22-'graph (3)'!$E$32,B775&lt;'graph (3)'!$E$22+'graph (3)'!$E$32),0.25,0)))</f>
        <v>#REF!</v>
      </c>
    </row>
    <row r="776" customFormat="false" ht="12.75" hidden="false" customHeight="false" outlineLevel="0" collapsed="false">
      <c r="B776" s="735" t="e">
        <f aca="false">IF('graph (3)'!$E$2=0,"",B775+'graph (3)'!$E$32)</f>
        <v>#REF!</v>
      </c>
      <c r="C776" s="805" t="e">
        <f aca="false">IF('graph (3)'!$E$2=0,20,IF(SUM(K776+L776=0),NA(),0.25))</f>
        <v>#REF!</v>
      </c>
      <c r="D776" s="321" t="e">
        <f aca="false">IF('graph (3)'!$E$2=0,20,IF(AND(B776&lt;'graph (3)'!$E$10+'graph (3)'!$E$32,B776&gt;'graph (3)'!$E$10-'graph (3)'!$E$32),0.25,NA()))</f>
        <v>#REF!</v>
      </c>
      <c r="K776" s="806" t="e">
        <f aca="false">IF('graph (3)'!$E$20=0,0,IF('graph (3)'!$E$2=0,20,IF(AND(B776&lt;'graph (3)'!$E$20+'graph (3)'!$E$32,B776&gt;'graph (3)'!$E$20-'graph (3)'!$E$32),0.25,0)))</f>
        <v>#REF!</v>
      </c>
      <c r="L776" s="806" t="e">
        <f aca="false">IF('graph (3)'!$E$22=0,0,IF('graph (3)'!$E$2=0,20,IF(AND(B776&gt;'graph (3)'!$E$22-'graph (3)'!$E$32,B776&lt;'graph (3)'!$E$22+'graph (3)'!$E$32),0.25,0)))</f>
        <v>#REF!</v>
      </c>
    </row>
    <row r="777" customFormat="false" ht="12.75" hidden="false" customHeight="false" outlineLevel="0" collapsed="false">
      <c r="B777" s="735" t="e">
        <f aca="false">IF('graph (3)'!$E$2=0,"",B776+'graph (3)'!$E$32)</f>
        <v>#REF!</v>
      </c>
      <c r="C777" s="805" t="e">
        <f aca="false">IF('graph (3)'!$E$2=0,20,IF(SUM(K777+L777=0),NA(),0.25))</f>
        <v>#REF!</v>
      </c>
      <c r="D777" s="321" t="e">
        <f aca="false">IF('graph (3)'!$E$2=0,20,IF(AND(B777&lt;'graph (3)'!$E$10+'graph (3)'!$E$32,B777&gt;'graph (3)'!$E$10-'graph (3)'!$E$32),0.25,NA()))</f>
        <v>#REF!</v>
      </c>
      <c r="K777" s="806" t="e">
        <f aca="false">IF('graph (3)'!$E$20=0,0,IF('graph (3)'!$E$2=0,20,IF(AND(B777&lt;'graph (3)'!$E$20+'graph (3)'!$E$32,B777&gt;'graph (3)'!$E$20-'graph (3)'!$E$32),0.25,0)))</f>
        <v>#REF!</v>
      </c>
      <c r="L777" s="806" t="e">
        <f aca="false">IF('graph (3)'!$E$22=0,0,IF('graph (3)'!$E$2=0,20,IF(AND(B777&gt;'graph (3)'!$E$22-'graph (3)'!$E$32,B777&lt;'graph (3)'!$E$22+'graph (3)'!$E$32),0.25,0)))</f>
        <v>#REF!</v>
      </c>
    </row>
    <row r="778" customFormat="false" ht="12.75" hidden="false" customHeight="false" outlineLevel="0" collapsed="false">
      <c r="B778" s="735" t="e">
        <f aca="false">IF('graph (3)'!$E$2=0,"",B777+'graph (3)'!$E$32)</f>
        <v>#REF!</v>
      </c>
      <c r="C778" s="805" t="e">
        <f aca="false">IF('graph (3)'!$E$2=0,20,IF(SUM(K778+L778=0),NA(),0.25))</f>
        <v>#REF!</v>
      </c>
      <c r="D778" s="321" t="e">
        <f aca="false">IF('graph (3)'!$E$2=0,20,IF(AND(B778&lt;'graph (3)'!$E$10+'graph (3)'!$E$32,B778&gt;'graph (3)'!$E$10-'graph (3)'!$E$32),0.25,NA()))</f>
        <v>#REF!</v>
      </c>
      <c r="K778" s="806" t="e">
        <f aca="false">IF('graph (3)'!$E$20=0,0,IF('graph (3)'!$E$2=0,20,IF(AND(B778&lt;'graph (3)'!$E$20+'graph (3)'!$E$32,B778&gt;'graph (3)'!$E$20-'graph (3)'!$E$32),0.25,0)))</f>
        <v>#REF!</v>
      </c>
      <c r="L778" s="806" t="e">
        <f aca="false">IF('graph (3)'!$E$22=0,0,IF('graph (3)'!$E$2=0,20,IF(AND(B778&gt;'graph (3)'!$E$22-'graph (3)'!$E$32,B778&lt;'graph (3)'!$E$22+'graph (3)'!$E$32),0.25,0)))</f>
        <v>#REF!</v>
      </c>
    </row>
    <row r="779" customFormat="false" ht="12.75" hidden="false" customHeight="false" outlineLevel="0" collapsed="false">
      <c r="B779" s="735" t="e">
        <f aca="false">IF('graph (3)'!$E$2=0,"",B778+'graph (3)'!$E$32)</f>
        <v>#REF!</v>
      </c>
      <c r="C779" s="805" t="e">
        <f aca="false">IF('graph (3)'!$E$2=0,20,IF(SUM(K779+L779=0),NA(),0.25))</f>
        <v>#REF!</v>
      </c>
      <c r="D779" s="321" t="e">
        <f aca="false">IF('graph (3)'!$E$2=0,20,IF(AND(B779&lt;'graph (3)'!$E$10+'graph (3)'!$E$32,B779&gt;'graph (3)'!$E$10-'graph (3)'!$E$32),0.25,NA()))</f>
        <v>#REF!</v>
      </c>
      <c r="K779" s="806" t="e">
        <f aca="false">IF('graph (3)'!$E$20=0,0,IF('graph (3)'!$E$2=0,20,IF(AND(B779&lt;'graph (3)'!$E$20+'graph (3)'!$E$32,B779&gt;'graph (3)'!$E$20-'graph (3)'!$E$32),0.25,0)))</f>
        <v>#REF!</v>
      </c>
      <c r="L779" s="806" t="e">
        <f aca="false">IF('graph (3)'!$E$22=0,0,IF('graph (3)'!$E$2=0,20,IF(AND(B779&gt;'graph (3)'!$E$22-'graph (3)'!$E$32,B779&lt;'graph (3)'!$E$22+'graph (3)'!$E$32),0.25,0)))</f>
        <v>#REF!</v>
      </c>
    </row>
    <row r="780" customFormat="false" ht="12.75" hidden="false" customHeight="false" outlineLevel="0" collapsed="false">
      <c r="B780" s="735" t="e">
        <f aca="false">IF('graph (3)'!$E$2=0,"",B779+'graph (3)'!$E$32)</f>
        <v>#REF!</v>
      </c>
      <c r="C780" s="805" t="e">
        <f aca="false">IF('graph (3)'!$E$2=0,20,IF(SUM(K780+L780=0),NA(),0.25))</f>
        <v>#REF!</v>
      </c>
      <c r="D780" s="321" t="e">
        <f aca="false">IF('graph (3)'!$E$2=0,20,IF(AND(B780&lt;'graph (3)'!$E$10+'graph (3)'!$E$32,B780&gt;'graph (3)'!$E$10-'graph (3)'!$E$32),0.25,NA()))</f>
        <v>#REF!</v>
      </c>
      <c r="K780" s="806" t="e">
        <f aca="false">IF('graph (3)'!$E$20=0,0,IF('graph (3)'!$E$2=0,20,IF(AND(B780&lt;'graph (3)'!$E$20+'graph (3)'!$E$32,B780&gt;'graph (3)'!$E$20-'graph (3)'!$E$32),0.25,0)))</f>
        <v>#REF!</v>
      </c>
      <c r="L780" s="806" t="e">
        <f aca="false">IF('graph (3)'!$E$22=0,0,IF('graph (3)'!$E$2=0,20,IF(AND(B780&gt;'graph (3)'!$E$22-'graph (3)'!$E$32,B780&lt;'graph (3)'!$E$22+'graph (3)'!$E$32),0.25,0)))</f>
        <v>#REF!</v>
      </c>
    </row>
    <row r="781" customFormat="false" ht="12.75" hidden="false" customHeight="false" outlineLevel="0" collapsed="false">
      <c r="B781" s="735" t="e">
        <f aca="false">IF('graph (3)'!$E$2=0,"",B780+'graph (3)'!$E$32)</f>
        <v>#REF!</v>
      </c>
      <c r="C781" s="805" t="e">
        <f aca="false">IF('graph (3)'!$E$2=0,20,IF(SUM(K781+L781=0),NA(),0.25))</f>
        <v>#REF!</v>
      </c>
      <c r="D781" s="321" t="e">
        <f aca="false">IF('graph (3)'!$E$2=0,20,IF(AND(B781&lt;'graph (3)'!$E$10+'graph (3)'!$E$32,B781&gt;'graph (3)'!$E$10-'graph (3)'!$E$32),0.25,NA()))</f>
        <v>#REF!</v>
      </c>
      <c r="K781" s="806" t="e">
        <f aca="false">IF('graph (3)'!$E$20=0,0,IF('graph (3)'!$E$2=0,20,IF(AND(B781&lt;'graph (3)'!$E$20+'graph (3)'!$E$32,B781&gt;'graph (3)'!$E$20-'graph (3)'!$E$32),0.25,0)))</f>
        <v>#REF!</v>
      </c>
      <c r="L781" s="806" t="e">
        <f aca="false">IF('graph (3)'!$E$22=0,0,IF('graph (3)'!$E$2=0,20,IF(AND(B781&gt;'graph (3)'!$E$22-'graph (3)'!$E$32,B781&lt;'graph (3)'!$E$22+'graph (3)'!$E$32),0.25,0)))</f>
        <v>#REF!</v>
      </c>
    </row>
    <row r="782" customFormat="false" ht="12.75" hidden="false" customHeight="false" outlineLevel="0" collapsed="false">
      <c r="B782" s="735" t="e">
        <f aca="false">IF('graph (3)'!$E$2=0,"",B781+'graph (3)'!$E$32)</f>
        <v>#REF!</v>
      </c>
      <c r="C782" s="805" t="e">
        <f aca="false">IF('graph (3)'!$E$2=0,20,IF(SUM(K782+L782=0),NA(),0.25))</f>
        <v>#REF!</v>
      </c>
      <c r="D782" s="321" t="e">
        <f aca="false">IF('graph (3)'!$E$2=0,20,IF(AND(B782&lt;'graph (3)'!$E$10+'graph (3)'!$E$32,B782&gt;'graph (3)'!$E$10-'graph (3)'!$E$32),0.25,NA()))</f>
        <v>#REF!</v>
      </c>
      <c r="K782" s="806" t="e">
        <f aca="false">IF('graph (3)'!$E$20=0,0,IF('graph (3)'!$E$2=0,20,IF(AND(B782&lt;'graph (3)'!$E$20+'graph (3)'!$E$32,B782&gt;'graph (3)'!$E$20-'graph (3)'!$E$32),0.25,0)))</f>
        <v>#REF!</v>
      </c>
      <c r="L782" s="806" t="e">
        <f aca="false">IF('graph (3)'!$E$22=0,0,IF('graph (3)'!$E$2=0,20,IF(AND(B782&gt;'graph (3)'!$E$22-'graph (3)'!$E$32,B782&lt;'graph (3)'!$E$22+'graph (3)'!$E$32),0.25,0)))</f>
        <v>#REF!</v>
      </c>
    </row>
    <row r="783" customFormat="false" ht="12.75" hidden="false" customHeight="false" outlineLevel="0" collapsed="false">
      <c r="B783" s="735" t="e">
        <f aca="false">IF('graph (3)'!$E$2=0,"",B782+'graph (3)'!$E$32)</f>
        <v>#REF!</v>
      </c>
      <c r="C783" s="805" t="e">
        <f aca="false">IF('graph (3)'!$E$2=0,20,IF(SUM(K783+L783=0),NA(),0.25))</f>
        <v>#REF!</v>
      </c>
      <c r="D783" s="321" t="e">
        <f aca="false">IF('graph (3)'!$E$2=0,20,IF(AND(B783&lt;'graph (3)'!$E$10+'graph (3)'!$E$32,B783&gt;'graph (3)'!$E$10-'graph (3)'!$E$32),0.25,NA()))</f>
        <v>#REF!</v>
      </c>
      <c r="K783" s="806" t="e">
        <f aca="false">IF('graph (3)'!$E$20=0,0,IF('graph (3)'!$E$2=0,20,IF(AND(B783&lt;'graph (3)'!$E$20+'graph (3)'!$E$32,B783&gt;'graph (3)'!$E$20-'graph (3)'!$E$32),0.25,0)))</f>
        <v>#REF!</v>
      </c>
      <c r="L783" s="806" t="e">
        <f aca="false">IF('graph (3)'!$E$22=0,0,IF('graph (3)'!$E$2=0,20,IF(AND(B783&gt;'graph (3)'!$E$22-'graph (3)'!$E$32,B783&lt;'graph (3)'!$E$22+'graph (3)'!$E$32),0.25,0)))</f>
        <v>#REF!</v>
      </c>
    </row>
    <row r="784" customFormat="false" ht="12.75" hidden="false" customHeight="false" outlineLevel="0" collapsed="false">
      <c r="B784" s="735" t="e">
        <f aca="false">IF('graph (3)'!$E$2=0,"",B783+'graph (3)'!$E$32)</f>
        <v>#REF!</v>
      </c>
      <c r="C784" s="805" t="e">
        <f aca="false">IF('graph (3)'!$E$2=0,20,IF(SUM(K784+L784=0),NA(),0.25))</f>
        <v>#REF!</v>
      </c>
      <c r="D784" s="321" t="e">
        <f aca="false">IF('graph (3)'!$E$2=0,20,IF(AND(B784&lt;'graph (3)'!$E$10+'graph (3)'!$E$32,B784&gt;'graph (3)'!$E$10-'graph (3)'!$E$32),0.25,NA()))</f>
        <v>#REF!</v>
      </c>
      <c r="K784" s="806" t="e">
        <f aca="false">IF('graph (3)'!$E$20=0,0,IF('graph (3)'!$E$2=0,20,IF(AND(B784&lt;'graph (3)'!$E$20+'graph (3)'!$E$32,B784&gt;'graph (3)'!$E$20-'graph (3)'!$E$32),0.25,0)))</f>
        <v>#REF!</v>
      </c>
      <c r="L784" s="806" t="e">
        <f aca="false">IF('graph (3)'!$E$22=0,0,IF('graph (3)'!$E$2=0,20,IF(AND(B784&gt;'graph (3)'!$E$22-'graph (3)'!$E$32,B784&lt;'graph (3)'!$E$22+'graph (3)'!$E$32),0.25,0)))</f>
        <v>#REF!</v>
      </c>
    </row>
    <row r="785" customFormat="false" ht="12.75" hidden="false" customHeight="false" outlineLevel="0" collapsed="false">
      <c r="B785" s="735" t="e">
        <f aca="false">IF('graph (3)'!$E$2=0,"",B784+'graph (3)'!$E$32)</f>
        <v>#REF!</v>
      </c>
      <c r="C785" s="805" t="e">
        <f aca="false">IF('graph (3)'!$E$2=0,20,IF(SUM(K785+L785=0),NA(),0.25))</f>
        <v>#REF!</v>
      </c>
      <c r="D785" s="321" t="e">
        <f aca="false">IF('graph (3)'!$E$2=0,20,IF(AND(B785&lt;'graph (3)'!$E$10+'graph (3)'!$E$32,B785&gt;'graph (3)'!$E$10-'graph (3)'!$E$32),0.25,NA()))</f>
        <v>#REF!</v>
      </c>
      <c r="K785" s="806" t="e">
        <f aca="false">IF('graph (3)'!$E$20=0,0,IF('graph (3)'!$E$2=0,20,IF(AND(B785&lt;'graph (3)'!$E$20+'graph (3)'!$E$32,B785&gt;'graph (3)'!$E$20-'graph (3)'!$E$32),0.25,0)))</f>
        <v>#REF!</v>
      </c>
      <c r="L785" s="806" t="e">
        <f aca="false">IF('graph (3)'!$E$22=0,0,IF('graph (3)'!$E$2=0,20,IF(AND(B785&gt;'graph (3)'!$E$22-'graph (3)'!$E$32,B785&lt;'graph (3)'!$E$22+'graph (3)'!$E$32),0.25,0)))</f>
        <v>#REF!</v>
      </c>
    </row>
    <row r="786" customFormat="false" ht="12.75" hidden="false" customHeight="false" outlineLevel="0" collapsed="false">
      <c r="B786" s="735" t="e">
        <f aca="false">IF('graph (3)'!$E$2=0,"",B785+'graph (3)'!$E$32)</f>
        <v>#REF!</v>
      </c>
      <c r="C786" s="805" t="e">
        <f aca="false">IF('graph (3)'!$E$2=0,20,IF(SUM(K786+L786=0),NA(),0.25))</f>
        <v>#REF!</v>
      </c>
      <c r="D786" s="321" t="e">
        <f aca="false">IF('graph (3)'!$E$2=0,20,IF(AND(B786&lt;'graph (3)'!$E$10+'graph (3)'!$E$32,B786&gt;'graph (3)'!$E$10-'graph (3)'!$E$32),0.25,NA()))</f>
        <v>#REF!</v>
      </c>
      <c r="K786" s="806" t="e">
        <f aca="false">IF('graph (3)'!$E$20=0,0,IF('graph (3)'!$E$2=0,20,IF(AND(B786&lt;'graph (3)'!$E$20+'graph (3)'!$E$32,B786&gt;'graph (3)'!$E$20-'graph (3)'!$E$32),0.25,0)))</f>
        <v>#REF!</v>
      </c>
      <c r="L786" s="806" t="e">
        <f aca="false">IF('graph (3)'!$E$22=0,0,IF('graph (3)'!$E$2=0,20,IF(AND(B786&gt;'graph (3)'!$E$22-'graph (3)'!$E$32,B786&lt;'graph (3)'!$E$22+'graph (3)'!$E$32),0.25,0)))</f>
        <v>#REF!</v>
      </c>
    </row>
    <row r="787" customFormat="false" ht="12.75" hidden="false" customHeight="false" outlineLevel="0" collapsed="false">
      <c r="B787" s="735" t="e">
        <f aca="false">IF('graph (3)'!$E$2=0,"",B786+'graph (3)'!$E$32)</f>
        <v>#REF!</v>
      </c>
      <c r="C787" s="805" t="e">
        <f aca="false">IF('graph (3)'!$E$2=0,20,IF(SUM(K787+L787=0),NA(),0.25))</f>
        <v>#REF!</v>
      </c>
      <c r="D787" s="321" t="e">
        <f aca="false">IF('graph (3)'!$E$2=0,20,IF(AND(B787&lt;'graph (3)'!$E$10+'graph (3)'!$E$32,B787&gt;'graph (3)'!$E$10-'graph (3)'!$E$32),0.25,NA()))</f>
        <v>#REF!</v>
      </c>
      <c r="K787" s="806" t="e">
        <f aca="false">IF('graph (3)'!$E$20=0,0,IF('graph (3)'!$E$2=0,20,IF(AND(B787&lt;'graph (3)'!$E$20+'graph (3)'!$E$32,B787&gt;'graph (3)'!$E$20-'graph (3)'!$E$32),0.25,0)))</f>
        <v>#REF!</v>
      </c>
      <c r="L787" s="806" t="e">
        <f aca="false">IF('graph (3)'!$E$22=0,0,IF('graph (3)'!$E$2=0,20,IF(AND(B787&gt;'graph (3)'!$E$22-'graph (3)'!$E$32,B787&lt;'graph (3)'!$E$22+'graph (3)'!$E$32),0.25,0)))</f>
        <v>#REF!</v>
      </c>
    </row>
    <row r="788" customFormat="false" ht="12.75" hidden="false" customHeight="false" outlineLevel="0" collapsed="false">
      <c r="B788" s="735" t="e">
        <f aca="false">IF('graph (3)'!$E$2=0,"",B787+'graph (3)'!$E$32)</f>
        <v>#REF!</v>
      </c>
      <c r="C788" s="805" t="e">
        <f aca="false">IF('graph (3)'!$E$2=0,20,IF(SUM(K788+L788=0),NA(),0.25))</f>
        <v>#REF!</v>
      </c>
      <c r="D788" s="321" t="e">
        <f aca="false">IF('graph (3)'!$E$2=0,20,IF(AND(B788&lt;'graph (3)'!$E$10+'graph (3)'!$E$32,B788&gt;'graph (3)'!$E$10-'graph (3)'!$E$32),0.25,NA()))</f>
        <v>#REF!</v>
      </c>
      <c r="K788" s="806" t="e">
        <f aca="false">IF('graph (3)'!$E$20=0,0,IF('graph (3)'!$E$2=0,20,IF(AND(B788&lt;'graph (3)'!$E$20+'graph (3)'!$E$32,B788&gt;'graph (3)'!$E$20-'graph (3)'!$E$32),0.25,0)))</f>
        <v>#REF!</v>
      </c>
      <c r="L788" s="806" t="e">
        <f aca="false">IF('graph (3)'!$E$22=0,0,IF('graph (3)'!$E$2=0,20,IF(AND(B788&gt;'graph (3)'!$E$22-'graph (3)'!$E$32,B788&lt;'graph (3)'!$E$22+'graph (3)'!$E$32),0.25,0)))</f>
        <v>#REF!</v>
      </c>
    </row>
    <row r="789" customFormat="false" ht="12.75" hidden="false" customHeight="false" outlineLevel="0" collapsed="false">
      <c r="B789" s="735" t="e">
        <f aca="false">IF('graph (3)'!$E$2=0,"",B788+'graph (3)'!$E$32)</f>
        <v>#REF!</v>
      </c>
      <c r="C789" s="805" t="e">
        <f aca="false">IF('graph (3)'!$E$2=0,20,IF(SUM(K789+L789=0),NA(),0.25))</f>
        <v>#REF!</v>
      </c>
      <c r="D789" s="321" t="e">
        <f aca="false">IF('graph (3)'!$E$2=0,20,IF(AND(B789&lt;'graph (3)'!$E$10+'graph (3)'!$E$32,B789&gt;'graph (3)'!$E$10-'graph (3)'!$E$32),0.25,NA()))</f>
        <v>#REF!</v>
      </c>
      <c r="K789" s="806" t="e">
        <f aca="false">IF('graph (3)'!$E$20=0,0,IF('graph (3)'!$E$2=0,20,IF(AND(B789&lt;'graph (3)'!$E$20+'graph (3)'!$E$32,B789&gt;'graph (3)'!$E$20-'graph (3)'!$E$32),0.25,0)))</f>
        <v>#REF!</v>
      </c>
      <c r="L789" s="806" t="e">
        <f aca="false">IF('graph (3)'!$E$22=0,0,IF('graph (3)'!$E$2=0,20,IF(AND(B789&gt;'graph (3)'!$E$22-'graph (3)'!$E$32,B789&lt;'graph (3)'!$E$22+'graph (3)'!$E$32),0.25,0)))</f>
        <v>#REF!</v>
      </c>
    </row>
    <row r="790" customFormat="false" ht="12.75" hidden="false" customHeight="false" outlineLevel="0" collapsed="false">
      <c r="B790" s="735" t="e">
        <f aca="false">IF('graph (3)'!$E$2=0,"",B789+'graph (3)'!$E$32)</f>
        <v>#REF!</v>
      </c>
      <c r="C790" s="805" t="e">
        <f aca="false">IF('graph (3)'!$E$2=0,20,IF(SUM(K790+L790=0),NA(),0.25))</f>
        <v>#REF!</v>
      </c>
      <c r="D790" s="321" t="e">
        <f aca="false">IF('graph (3)'!$E$2=0,20,IF(AND(B790&lt;'graph (3)'!$E$10+'graph (3)'!$E$32,B790&gt;'graph (3)'!$E$10-'graph (3)'!$E$32),0.25,NA()))</f>
        <v>#REF!</v>
      </c>
      <c r="K790" s="806" t="e">
        <f aca="false">IF('graph (3)'!$E$20=0,0,IF('graph (3)'!$E$2=0,20,IF(AND(B790&lt;'graph (3)'!$E$20+'graph (3)'!$E$32,B790&gt;'graph (3)'!$E$20-'graph (3)'!$E$32),0.25,0)))</f>
        <v>#REF!</v>
      </c>
      <c r="L790" s="806" t="e">
        <f aca="false">IF('graph (3)'!$E$22=0,0,IF('graph (3)'!$E$2=0,20,IF(AND(B790&gt;'graph (3)'!$E$22-'graph (3)'!$E$32,B790&lt;'graph (3)'!$E$22+'graph (3)'!$E$32),0.25,0)))</f>
        <v>#REF!</v>
      </c>
    </row>
    <row r="791" customFormat="false" ht="12.75" hidden="false" customHeight="false" outlineLevel="0" collapsed="false">
      <c r="B791" s="735" t="e">
        <f aca="false">IF('graph (3)'!$E$2=0,"",B790+'graph (3)'!$E$32)</f>
        <v>#REF!</v>
      </c>
      <c r="C791" s="805" t="e">
        <f aca="false">IF('graph (3)'!$E$2=0,20,IF(SUM(K791+L791=0),NA(),0.25))</f>
        <v>#REF!</v>
      </c>
      <c r="D791" s="321" t="e">
        <f aca="false">IF('graph (3)'!$E$2=0,20,IF(AND(B791&lt;'graph (3)'!$E$10+'graph (3)'!$E$32,B791&gt;'graph (3)'!$E$10-'graph (3)'!$E$32),0.25,NA()))</f>
        <v>#REF!</v>
      </c>
      <c r="K791" s="806" t="e">
        <f aca="false">IF('graph (3)'!$E$20=0,0,IF('graph (3)'!$E$2=0,20,IF(AND(B791&lt;'graph (3)'!$E$20+'graph (3)'!$E$32,B791&gt;'graph (3)'!$E$20-'graph (3)'!$E$32),0.25,0)))</f>
        <v>#REF!</v>
      </c>
      <c r="L791" s="806" t="e">
        <f aca="false">IF('graph (3)'!$E$22=0,0,IF('graph (3)'!$E$2=0,20,IF(AND(B791&gt;'graph (3)'!$E$22-'graph (3)'!$E$32,B791&lt;'graph (3)'!$E$22+'graph (3)'!$E$32),0.25,0)))</f>
        <v>#REF!</v>
      </c>
    </row>
    <row r="792" customFormat="false" ht="12.75" hidden="false" customHeight="false" outlineLevel="0" collapsed="false">
      <c r="B792" s="735" t="e">
        <f aca="false">IF('graph (3)'!$E$2=0,"",B791+'graph (3)'!$E$32)</f>
        <v>#REF!</v>
      </c>
      <c r="C792" s="805" t="e">
        <f aca="false">IF('graph (3)'!$E$2=0,20,IF(SUM(K792+L792=0),NA(),0.25))</f>
        <v>#REF!</v>
      </c>
      <c r="D792" s="321" t="e">
        <f aca="false">IF('graph (3)'!$E$2=0,20,IF(AND(B792&lt;'graph (3)'!$E$10+'graph (3)'!$E$32,B792&gt;'graph (3)'!$E$10-'graph (3)'!$E$32),0.25,NA()))</f>
        <v>#REF!</v>
      </c>
      <c r="K792" s="806" t="e">
        <f aca="false">IF('graph (3)'!$E$20=0,0,IF('graph (3)'!$E$2=0,20,IF(AND(B792&lt;'graph (3)'!$E$20+'graph (3)'!$E$32,B792&gt;'graph (3)'!$E$20-'graph (3)'!$E$32),0.25,0)))</f>
        <v>#REF!</v>
      </c>
      <c r="L792" s="806" t="e">
        <f aca="false">IF('graph (3)'!$E$22=0,0,IF('graph (3)'!$E$2=0,20,IF(AND(B792&gt;'graph (3)'!$E$22-'graph (3)'!$E$32,B792&lt;'graph (3)'!$E$22+'graph (3)'!$E$32),0.25,0)))</f>
        <v>#REF!</v>
      </c>
    </row>
    <row r="793" customFormat="false" ht="12.75" hidden="false" customHeight="false" outlineLevel="0" collapsed="false">
      <c r="B793" s="735" t="e">
        <f aca="false">IF('graph (3)'!$E$2=0,"",B792+'graph (3)'!$E$32)</f>
        <v>#REF!</v>
      </c>
      <c r="C793" s="805" t="e">
        <f aca="false">IF('graph (3)'!$E$2=0,20,IF(SUM(K793+L793=0),NA(),0.25))</f>
        <v>#REF!</v>
      </c>
      <c r="D793" s="321" t="e">
        <f aca="false">IF('graph (3)'!$E$2=0,20,IF(AND(B793&lt;'graph (3)'!$E$10+'graph (3)'!$E$32,B793&gt;'graph (3)'!$E$10-'graph (3)'!$E$32),0.25,NA()))</f>
        <v>#REF!</v>
      </c>
      <c r="K793" s="806" t="e">
        <f aca="false">IF('graph (3)'!$E$20=0,0,IF('graph (3)'!$E$2=0,20,IF(AND(B793&lt;'graph (3)'!$E$20+'graph (3)'!$E$32,B793&gt;'graph (3)'!$E$20-'graph (3)'!$E$32),0.25,0)))</f>
        <v>#REF!</v>
      </c>
      <c r="L793" s="806" t="e">
        <f aca="false">IF('graph (3)'!$E$22=0,0,IF('graph (3)'!$E$2=0,20,IF(AND(B793&gt;'graph (3)'!$E$22-'graph (3)'!$E$32,B793&lt;'graph (3)'!$E$22+'graph (3)'!$E$32),0.25,0)))</f>
        <v>#REF!</v>
      </c>
    </row>
    <row r="794" customFormat="false" ht="12.75" hidden="false" customHeight="false" outlineLevel="0" collapsed="false">
      <c r="B794" s="735" t="e">
        <f aca="false">IF('graph (3)'!$E$2=0,"",B793+'graph (3)'!$E$32)</f>
        <v>#REF!</v>
      </c>
      <c r="C794" s="805" t="e">
        <f aca="false">IF('graph (3)'!$E$2=0,20,IF(SUM(K794+L794=0),NA(),0.25))</f>
        <v>#REF!</v>
      </c>
      <c r="D794" s="321" t="e">
        <f aca="false">IF('graph (3)'!$E$2=0,20,IF(AND(B794&lt;'graph (3)'!$E$10+'graph (3)'!$E$32,B794&gt;'graph (3)'!$E$10-'graph (3)'!$E$32),0.25,NA()))</f>
        <v>#REF!</v>
      </c>
      <c r="K794" s="806" t="e">
        <f aca="false">IF('graph (3)'!$E$20=0,0,IF('graph (3)'!$E$2=0,20,IF(AND(B794&lt;'graph (3)'!$E$20+'graph (3)'!$E$32,B794&gt;'graph (3)'!$E$20-'graph (3)'!$E$32),0.25,0)))</f>
        <v>#REF!</v>
      </c>
      <c r="L794" s="806" t="e">
        <f aca="false">IF('graph (3)'!$E$22=0,0,IF('graph (3)'!$E$2=0,20,IF(AND(B794&gt;'graph (3)'!$E$22-'graph (3)'!$E$32,B794&lt;'graph (3)'!$E$22+'graph (3)'!$E$32),0.25,0)))</f>
        <v>#REF!</v>
      </c>
    </row>
    <row r="795" customFormat="false" ht="12.75" hidden="false" customHeight="false" outlineLevel="0" collapsed="false">
      <c r="B795" s="735" t="e">
        <f aca="false">IF('graph (3)'!$E$2=0,"",B794+'graph (3)'!$E$32)</f>
        <v>#REF!</v>
      </c>
      <c r="C795" s="805" t="e">
        <f aca="false">IF('graph (3)'!$E$2=0,20,IF(SUM(K795+L795=0),NA(),0.25))</f>
        <v>#REF!</v>
      </c>
      <c r="D795" s="321" t="e">
        <f aca="false">IF('graph (3)'!$E$2=0,20,IF(AND(B795&lt;'graph (3)'!$E$10+'graph (3)'!$E$32,B795&gt;'graph (3)'!$E$10-'graph (3)'!$E$32),0.25,NA()))</f>
        <v>#REF!</v>
      </c>
      <c r="K795" s="806" t="e">
        <f aca="false">IF('graph (3)'!$E$20=0,0,IF('graph (3)'!$E$2=0,20,IF(AND(B795&lt;'graph (3)'!$E$20+'graph (3)'!$E$32,B795&gt;'graph (3)'!$E$20-'graph (3)'!$E$32),0.25,0)))</f>
        <v>#REF!</v>
      </c>
      <c r="L795" s="806" t="e">
        <f aca="false">IF('graph (3)'!$E$22=0,0,IF('graph (3)'!$E$2=0,20,IF(AND(B795&gt;'graph (3)'!$E$22-'graph (3)'!$E$32,B795&lt;'graph (3)'!$E$22+'graph (3)'!$E$32),0.25,0)))</f>
        <v>#REF!</v>
      </c>
    </row>
    <row r="796" customFormat="false" ht="12.75" hidden="false" customHeight="false" outlineLevel="0" collapsed="false">
      <c r="B796" s="735" t="e">
        <f aca="false">IF('graph (3)'!$E$2=0,"",B795+'graph (3)'!$E$32)</f>
        <v>#REF!</v>
      </c>
      <c r="C796" s="805" t="e">
        <f aca="false">IF('graph (3)'!$E$2=0,20,IF(SUM(K796+L796=0),NA(),0.25))</f>
        <v>#REF!</v>
      </c>
      <c r="D796" s="321" t="e">
        <f aca="false">IF('graph (3)'!$E$2=0,20,IF(AND(B796&lt;'graph (3)'!$E$10+'graph (3)'!$E$32,B796&gt;'graph (3)'!$E$10-'graph (3)'!$E$32),0.25,NA()))</f>
        <v>#REF!</v>
      </c>
      <c r="K796" s="806" t="e">
        <f aca="false">IF('graph (3)'!$E$20=0,0,IF('graph (3)'!$E$2=0,20,IF(AND(B796&lt;'graph (3)'!$E$20+'graph (3)'!$E$32,B796&gt;'graph (3)'!$E$20-'graph (3)'!$E$32),0.25,0)))</f>
        <v>#REF!</v>
      </c>
      <c r="L796" s="806" t="e">
        <f aca="false">IF('graph (3)'!$E$22=0,0,IF('graph (3)'!$E$2=0,20,IF(AND(B796&gt;'graph (3)'!$E$22-'graph (3)'!$E$32,B796&lt;'graph (3)'!$E$22+'graph (3)'!$E$32),0.25,0)))</f>
        <v>#REF!</v>
      </c>
    </row>
    <row r="797" customFormat="false" ht="12.75" hidden="false" customHeight="false" outlineLevel="0" collapsed="false">
      <c r="B797" s="735" t="e">
        <f aca="false">IF('graph (3)'!$E$2=0,"",B796+'graph (3)'!$E$32)</f>
        <v>#REF!</v>
      </c>
      <c r="C797" s="805" t="e">
        <f aca="false">IF('graph (3)'!$E$2=0,20,IF(SUM(K797+L797=0),NA(),0.25))</f>
        <v>#REF!</v>
      </c>
      <c r="D797" s="321" t="e">
        <f aca="false">IF('graph (3)'!$E$2=0,20,IF(AND(B797&lt;'graph (3)'!$E$10+'graph (3)'!$E$32,B797&gt;'graph (3)'!$E$10-'graph (3)'!$E$32),0.25,NA()))</f>
        <v>#REF!</v>
      </c>
      <c r="K797" s="806" t="e">
        <f aca="false">IF('graph (3)'!$E$20=0,0,IF('graph (3)'!$E$2=0,20,IF(AND(B797&lt;'graph (3)'!$E$20+'graph (3)'!$E$32,B797&gt;'graph (3)'!$E$20-'graph (3)'!$E$32),0.25,0)))</f>
        <v>#REF!</v>
      </c>
      <c r="L797" s="806" t="e">
        <f aca="false">IF('graph (3)'!$E$22=0,0,IF('graph (3)'!$E$2=0,20,IF(AND(B797&gt;'graph (3)'!$E$22-'graph (3)'!$E$32,B797&lt;'graph (3)'!$E$22+'graph (3)'!$E$32),0.25,0)))</f>
        <v>#REF!</v>
      </c>
    </row>
    <row r="798" customFormat="false" ht="12.75" hidden="false" customHeight="false" outlineLevel="0" collapsed="false">
      <c r="B798" s="735" t="e">
        <f aca="false">IF('graph (3)'!$E$2=0,"",B797+'graph (3)'!$E$32)</f>
        <v>#REF!</v>
      </c>
      <c r="C798" s="805" t="e">
        <f aca="false">IF('graph (3)'!$E$2=0,20,IF(SUM(K798+L798=0),NA(),0.25))</f>
        <v>#REF!</v>
      </c>
      <c r="D798" s="321" t="e">
        <f aca="false">IF('graph (3)'!$E$2=0,20,IF(AND(B798&lt;'graph (3)'!$E$10+'graph (3)'!$E$32,B798&gt;'graph (3)'!$E$10-'graph (3)'!$E$32),0.25,NA()))</f>
        <v>#REF!</v>
      </c>
      <c r="K798" s="806" t="e">
        <f aca="false">IF('graph (3)'!$E$20=0,0,IF('graph (3)'!$E$2=0,20,IF(AND(B798&lt;'graph (3)'!$E$20+'graph (3)'!$E$32,B798&gt;'graph (3)'!$E$20-'graph (3)'!$E$32),0.25,0)))</f>
        <v>#REF!</v>
      </c>
      <c r="L798" s="806" t="e">
        <f aca="false">IF('graph (3)'!$E$22=0,0,IF('graph (3)'!$E$2=0,20,IF(AND(B798&gt;'graph (3)'!$E$22-'graph (3)'!$E$32,B798&lt;'graph (3)'!$E$22+'graph (3)'!$E$32),0.25,0)))</f>
        <v>#REF!</v>
      </c>
    </row>
    <row r="799" customFormat="false" ht="12.75" hidden="false" customHeight="false" outlineLevel="0" collapsed="false">
      <c r="B799" s="735" t="e">
        <f aca="false">IF('graph (3)'!$E$2=0,"",B798+'graph (3)'!$E$32)</f>
        <v>#REF!</v>
      </c>
      <c r="C799" s="805" t="e">
        <f aca="false">IF('graph (3)'!$E$2=0,20,IF(SUM(K799+L799=0),NA(),0.25))</f>
        <v>#REF!</v>
      </c>
      <c r="D799" s="321" t="e">
        <f aca="false">IF('graph (3)'!$E$2=0,20,IF(AND(B799&lt;'graph (3)'!$E$10+'graph (3)'!$E$32,B799&gt;'graph (3)'!$E$10-'graph (3)'!$E$32),0.25,NA()))</f>
        <v>#REF!</v>
      </c>
      <c r="K799" s="806" t="e">
        <f aca="false">IF('graph (3)'!$E$20=0,0,IF('graph (3)'!$E$2=0,20,IF(AND(B799&lt;'graph (3)'!$E$20+'graph (3)'!$E$32,B799&gt;'graph (3)'!$E$20-'graph (3)'!$E$32),0.25,0)))</f>
        <v>#REF!</v>
      </c>
      <c r="L799" s="806" t="e">
        <f aca="false">IF('graph (3)'!$E$22=0,0,IF('graph (3)'!$E$2=0,20,IF(AND(B799&gt;'graph (3)'!$E$22-'graph (3)'!$E$32,B799&lt;'graph (3)'!$E$22+'graph (3)'!$E$32),0.25,0)))</f>
        <v>#REF!</v>
      </c>
    </row>
    <row r="800" customFormat="false" ht="12.75" hidden="false" customHeight="false" outlineLevel="0" collapsed="false">
      <c r="B800" s="735" t="e">
        <f aca="false">IF('graph (3)'!$E$2=0,"",B799+'graph (3)'!$E$32)</f>
        <v>#REF!</v>
      </c>
      <c r="C800" s="805" t="e">
        <f aca="false">IF('graph (3)'!$E$2=0,20,IF(SUM(K800+L800=0),NA(),0.25))</f>
        <v>#REF!</v>
      </c>
      <c r="D800" s="321" t="e">
        <f aca="false">IF('graph (3)'!$E$2=0,20,IF(AND(B800&lt;'graph (3)'!$E$10+'graph (3)'!$E$32,B800&gt;'graph (3)'!$E$10-'graph (3)'!$E$32),0.25,NA()))</f>
        <v>#REF!</v>
      </c>
      <c r="K800" s="806" t="e">
        <f aca="false">IF('graph (3)'!$E$20=0,0,IF('graph (3)'!$E$2=0,20,IF(AND(B800&lt;'graph (3)'!$E$20+'graph (3)'!$E$32,B800&gt;'graph (3)'!$E$20-'graph (3)'!$E$32),0.25,0)))</f>
        <v>#REF!</v>
      </c>
      <c r="L800" s="806" t="e">
        <f aca="false">IF('graph (3)'!$E$22=0,0,IF('graph (3)'!$E$2=0,20,IF(AND(B800&gt;'graph (3)'!$E$22-'graph (3)'!$E$32,B800&lt;'graph (3)'!$E$22+'graph (3)'!$E$32),0.25,0)))</f>
        <v>#REF!</v>
      </c>
    </row>
    <row r="801" customFormat="false" ht="12.75" hidden="false" customHeight="false" outlineLevel="0" collapsed="false">
      <c r="B801" s="735" t="e">
        <f aca="false">IF('graph (3)'!$E$2=0,"",B800+'graph (3)'!$E$32)</f>
        <v>#REF!</v>
      </c>
      <c r="C801" s="805" t="e">
        <f aca="false">IF('graph (3)'!$E$2=0,20,IF(SUM(K801+L801=0),NA(),0.25))</f>
        <v>#REF!</v>
      </c>
      <c r="D801" s="321" t="e">
        <f aca="false">IF('graph (3)'!$E$2=0,20,IF(AND(B801&lt;'graph (3)'!$E$10+'graph (3)'!$E$32,B801&gt;'graph (3)'!$E$10-'graph (3)'!$E$32),0.25,NA()))</f>
        <v>#REF!</v>
      </c>
      <c r="K801" s="806" t="e">
        <f aca="false">IF('graph (3)'!$E$20=0,0,IF('graph (3)'!$E$2=0,20,IF(AND(B801&lt;'graph (3)'!$E$20+'graph (3)'!$E$32,B801&gt;'graph (3)'!$E$20-'graph (3)'!$E$32),0.25,0)))</f>
        <v>#REF!</v>
      </c>
      <c r="L801" s="806" t="e">
        <f aca="false">IF('graph (3)'!$E$22=0,0,IF('graph (3)'!$E$2=0,20,IF(AND(B801&gt;'graph (3)'!$E$22-'graph (3)'!$E$32,B801&lt;'graph (3)'!$E$22+'graph (3)'!$E$32),0.25,0)))</f>
        <v>#REF!</v>
      </c>
    </row>
    <row r="802" customFormat="false" ht="12.75" hidden="false" customHeight="false" outlineLevel="0" collapsed="false">
      <c r="B802" s="735" t="e">
        <f aca="false">IF('graph (3)'!$E$2=0,"",B801+'graph (3)'!$E$32)</f>
        <v>#REF!</v>
      </c>
      <c r="C802" s="805" t="e">
        <f aca="false">IF('graph (3)'!$E$2=0,20,IF(SUM(K802+L802=0),NA(),0.25))</f>
        <v>#REF!</v>
      </c>
      <c r="D802" s="321" t="e">
        <f aca="false">IF('graph (3)'!$E$2=0,20,IF(AND(B802&lt;'graph (3)'!$E$10+'graph (3)'!$E$32,B802&gt;'graph (3)'!$E$10-'graph (3)'!$E$32),0.25,NA()))</f>
        <v>#REF!</v>
      </c>
      <c r="K802" s="806" t="e">
        <f aca="false">IF('graph (3)'!$E$20=0,0,IF('graph (3)'!$E$2=0,20,IF(AND(B802&lt;'graph (3)'!$E$20+'graph (3)'!$E$32,B802&gt;'graph (3)'!$E$20-'graph (3)'!$E$32),0.25,0)))</f>
        <v>#REF!</v>
      </c>
      <c r="L802" s="806" t="e">
        <f aca="false">IF('graph (3)'!$E$22=0,0,IF('graph (3)'!$E$2=0,20,IF(AND(B802&gt;'graph (3)'!$E$22-'graph (3)'!$E$32,B802&lt;'graph (3)'!$E$22+'graph (3)'!$E$32),0.25,0)))</f>
        <v>#REF!</v>
      </c>
    </row>
    <row r="803" customFormat="false" ht="12.75" hidden="false" customHeight="false" outlineLevel="0" collapsed="false">
      <c r="B803" s="735" t="e">
        <f aca="false">IF('graph (3)'!$E$2=0,"",B802+'graph (3)'!$E$32)</f>
        <v>#REF!</v>
      </c>
      <c r="C803" s="805" t="e">
        <f aca="false">IF('graph (3)'!$E$2=0,20,IF(SUM(K803+L803=0),NA(),0.25))</f>
        <v>#REF!</v>
      </c>
      <c r="D803" s="321" t="e">
        <f aca="false">IF('graph (3)'!$E$2=0,20,IF(AND(B803&lt;'graph (3)'!$E$10+'graph (3)'!$E$32,B803&gt;'graph (3)'!$E$10-'graph (3)'!$E$32),0.25,NA()))</f>
        <v>#REF!</v>
      </c>
      <c r="K803" s="806" t="e">
        <f aca="false">IF('graph (3)'!$E$20=0,0,IF('graph (3)'!$E$2=0,20,IF(AND(B803&lt;'graph (3)'!$E$20+'graph (3)'!$E$32,B803&gt;'graph (3)'!$E$20-'graph (3)'!$E$32),0.25,0)))</f>
        <v>#REF!</v>
      </c>
      <c r="L803" s="806" t="e">
        <f aca="false">IF('graph (3)'!$E$22=0,0,IF('graph (3)'!$E$2=0,20,IF(AND(B803&gt;'graph (3)'!$E$22-'graph (3)'!$E$32,B803&lt;'graph (3)'!$E$22+'graph (3)'!$E$32),0.25,0)))</f>
        <v>#REF!</v>
      </c>
    </row>
    <row r="804" customFormat="false" ht="12.75" hidden="false" customHeight="false" outlineLevel="0" collapsed="false">
      <c r="B804" s="735" t="e">
        <f aca="false">IF('graph (3)'!$E$2=0,"",B803+'graph (3)'!$E$32)</f>
        <v>#REF!</v>
      </c>
      <c r="C804" s="805" t="e">
        <f aca="false">IF('graph (3)'!$E$2=0,20,IF(SUM(K804+L804=0),NA(),0.25))</f>
        <v>#REF!</v>
      </c>
      <c r="D804" s="321" t="e">
        <f aca="false">IF('graph (3)'!$E$2=0,20,IF(AND(B804&lt;'graph (3)'!$E$10+'graph (3)'!$E$32,B804&gt;'graph (3)'!$E$10-'graph (3)'!$E$32),0.25,NA()))</f>
        <v>#REF!</v>
      </c>
      <c r="K804" s="806" t="e">
        <f aca="false">IF('graph (3)'!$E$20=0,0,IF('graph (3)'!$E$2=0,20,IF(AND(B804&lt;'graph (3)'!$E$20+'graph (3)'!$E$32,B804&gt;'graph (3)'!$E$20-'graph (3)'!$E$32),0.25,0)))</f>
        <v>#REF!</v>
      </c>
      <c r="L804" s="806" t="e">
        <f aca="false">IF('graph (3)'!$E$22=0,0,IF('graph (3)'!$E$2=0,20,IF(AND(B804&gt;'graph (3)'!$E$22-'graph (3)'!$E$32,B804&lt;'graph (3)'!$E$22+'graph (3)'!$E$32),0.25,0)))</f>
        <v>#REF!</v>
      </c>
    </row>
    <row r="805" customFormat="false" ht="12.75" hidden="false" customHeight="false" outlineLevel="0" collapsed="false">
      <c r="B805" s="735" t="e">
        <f aca="false">IF('graph (3)'!$E$2=0,"",B804+'graph (3)'!$E$32)</f>
        <v>#REF!</v>
      </c>
      <c r="C805" s="805" t="e">
        <f aca="false">IF('graph (3)'!$E$2=0,20,IF(SUM(K805+L805=0),NA(),0.25))</f>
        <v>#REF!</v>
      </c>
      <c r="D805" s="321" t="e">
        <f aca="false">IF('graph (3)'!$E$2=0,20,IF(AND(B805&lt;'graph (3)'!$E$10+'graph (3)'!$E$32,B805&gt;'graph (3)'!$E$10-'graph (3)'!$E$32),0.25,NA()))</f>
        <v>#REF!</v>
      </c>
      <c r="K805" s="806" t="e">
        <f aca="false">IF('graph (3)'!$E$20=0,0,IF('graph (3)'!$E$2=0,20,IF(AND(B805&lt;'graph (3)'!$E$20+'graph (3)'!$E$32,B805&gt;'graph (3)'!$E$20-'graph (3)'!$E$32),0.25,0)))</f>
        <v>#REF!</v>
      </c>
      <c r="L805" s="806" t="e">
        <f aca="false">IF('graph (3)'!$E$22=0,0,IF('graph (3)'!$E$2=0,20,IF(AND(B805&gt;'graph (3)'!$E$22-'graph (3)'!$E$32,B805&lt;'graph (3)'!$E$22+'graph (3)'!$E$32),0.25,0)))</f>
        <v>#REF!</v>
      </c>
    </row>
    <row r="806" customFormat="false" ht="12.75" hidden="false" customHeight="false" outlineLevel="0" collapsed="false">
      <c r="B806" s="735" t="e">
        <f aca="false">IF('graph (3)'!$E$2=0,"",B805+'graph (3)'!$E$32)</f>
        <v>#REF!</v>
      </c>
      <c r="C806" s="805" t="e">
        <f aca="false">IF('graph (3)'!$E$2=0,20,IF(SUM(K806+L806=0),NA(),0.25))</f>
        <v>#REF!</v>
      </c>
      <c r="D806" s="321" t="e">
        <f aca="false">IF('graph (3)'!$E$2=0,20,IF(AND(B806&lt;'graph (3)'!$E$10+'graph (3)'!$E$32,B806&gt;'graph (3)'!$E$10-'graph (3)'!$E$32),0.25,NA()))</f>
        <v>#REF!</v>
      </c>
      <c r="K806" s="806" t="e">
        <f aca="false">IF('graph (3)'!$E$20=0,0,IF('graph (3)'!$E$2=0,20,IF(AND(B806&lt;'graph (3)'!$E$20+'graph (3)'!$E$32,B806&gt;'graph (3)'!$E$20-'graph (3)'!$E$32),0.25,0)))</f>
        <v>#REF!</v>
      </c>
      <c r="L806" s="806" t="e">
        <f aca="false">IF('graph (3)'!$E$22=0,0,IF('graph (3)'!$E$2=0,20,IF(AND(B806&gt;'graph (3)'!$E$22-'graph (3)'!$E$32,B806&lt;'graph (3)'!$E$22+'graph (3)'!$E$32),0.25,0)))</f>
        <v>#REF!</v>
      </c>
    </row>
    <row r="807" customFormat="false" ht="12.75" hidden="false" customHeight="false" outlineLevel="0" collapsed="false">
      <c r="B807" s="735" t="e">
        <f aca="false">IF('graph (3)'!$E$2=0,"",B806+'graph (3)'!$E$32)</f>
        <v>#REF!</v>
      </c>
      <c r="C807" s="805" t="e">
        <f aca="false">IF('graph (3)'!$E$2=0,20,IF(SUM(K807+L807=0),NA(),0.25))</f>
        <v>#REF!</v>
      </c>
      <c r="D807" s="321" t="e">
        <f aca="false">IF('graph (3)'!$E$2=0,20,IF(AND(B807&lt;'graph (3)'!$E$10+'graph (3)'!$E$32,B807&gt;'graph (3)'!$E$10-'graph (3)'!$E$32),0.25,NA()))</f>
        <v>#REF!</v>
      </c>
      <c r="K807" s="806" t="e">
        <f aca="false">IF('graph (3)'!$E$20=0,0,IF('graph (3)'!$E$2=0,20,IF(AND(B807&lt;'graph (3)'!$E$20+'graph (3)'!$E$32,B807&gt;'graph (3)'!$E$20-'graph (3)'!$E$32),0.25,0)))</f>
        <v>#REF!</v>
      </c>
      <c r="L807" s="806" t="e">
        <f aca="false">IF('graph (3)'!$E$22=0,0,IF('graph (3)'!$E$2=0,20,IF(AND(B807&gt;'graph (3)'!$E$22-'graph (3)'!$E$32,B807&lt;'graph (3)'!$E$22+'graph (3)'!$E$32),0.25,0)))</f>
        <v>#REF!</v>
      </c>
    </row>
    <row r="808" customFormat="false" ht="12.75" hidden="false" customHeight="false" outlineLevel="0" collapsed="false">
      <c r="B808" s="735" t="e">
        <f aca="false">IF('graph (3)'!$E$2=0,"",B807+'graph (3)'!$E$32)</f>
        <v>#REF!</v>
      </c>
      <c r="C808" s="805" t="e">
        <f aca="false">IF('graph (3)'!$E$2=0,20,IF(SUM(K808+L808=0),NA(),0.25))</f>
        <v>#REF!</v>
      </c>
      <c r="D808" s="321" t="e">
        <f aca="false">IF('graph (3)'!$E$2=0,20,IF(AND(B808&lt;'graph (3)'!$E$10+'graph (3)'!$E$32,B808&gt;'graph (3)'!$E$10-'graph (3)'!$E$32),0.25,NA()))</f>
        <v>#REF!</v>
      </c>
      <c r="K808" s="806" t="e">
        <f aca="false">IF('graph (3)'!$E$20=0,0,IF('graph (3)'!$E$2=0,20,IF(AND(B808&lt;'graph (3)'!$E$20+'graph (3)'!$E$32,B808&gt;'graph (3)'!$E$20-'graph (3)'!$E$32),0.25,0)))</f>
        <v>#REF!</v>
      </c>
      <c r="L808" s="806" t="e">
        <f aca="false">IF('graph (3)'!$E$22=0,0,IF('graph (3)'!$E$2=0,20,IF(AND(B808&gt;'graph (3)'!$E$22-'graph (3)'!$E$32,B808&lt;'graph (3)'!$E$22+'graph (3)'!$E$32),0.25,0)))</f>
        <v>#REF!</v>
      </c>
    </row>
    <row r="809" customFormat="false" ht="12.75" hidden="false" customHeight="false" outlineLevel="0" collapsed="false">
      <c r="B809" s="735" t="e">
        <f aca="false">IF('graph (3)'!$E$2=0,"",B808+'graph (3)'!$E$32)</f>
        <v>#REF!</v>
      </c>
      <c r="C809" s="805" t="e">
        <f aca="false">IF('graph (3)'!$E$2=0,20,IF(SUM(K809+L809=0),NA(),0.25))</f>
        <v>#REF!</v>
      </c>
      <c r="D809" s="321" t="e">
        <f aca="false">IF('graph (3)'!$E$2=0,20,IF(AND(B809&lt;'graph (3)'!$E$10+'graph (3)'!$E$32,B809&gt;'graph (3)'!$E$10-'graph (3)'!$E$32),0.25,NA()))</f>
        <v>#REF!</v>
      </c>
      <c r="K809" s="806" t="e">
        <f aca="false">IF('graph (3)'!$E$20=0,0,IF('graph (3)'!$E$2=0,20,IF(AND(B809&lt;'graph (3)'!$E$20+'graph (3)'!$E$32,B809&gt;'graph (3)'!$E$20-'graph (3)'!$E$32),0.25,0)))</f>
        <v>#REF!</v>
      </c>
      <c r="L809" s="806" t="e">
        <f aca="false">IF('graph (3)'!$E$22=0,0,IF('graph (3)'!$E$2=0,20,IF(AND(B809&gt;'graph (3)'!$E$22-'graph (3)'!$E$32,B809&lt;'graph (3)'!$E$22+'graph (3)'!$E$32),0.25,0)))</f>
        <v>#REF!</v>
      </c>
    </row>
    <row r="810" customFormat="false" ht="12.75" hidden="false" customHeight="false" outlineLevel="0" collapsed="false">
      <c r="B810" s="735" t="e">
        <f aca="false">IF('graph (3)'!$E$2=0,"",B809+'graph (3)'!$E$32)</f>
        <v>#REF!</v>
      </c>
      <c r="C810" s="805" t="e">
        <f aca="false">IF('graph (3)'!$E$2=0,20,IF(SUM(K810+L810=0),NA(),0.25))</f>
        <v>#REF!</v>
      </c>
      <c r="D810" s="321" t="e">
        <f aca="false">IF('graph (3)'!$E$2=0,20,IF(AND(B810&lt;'graph (3)'!$E$10+'graph (3)'!$E$32,B810&gt;'graph (3)'!$E$10-'graph (3)'!$E$32),0.25,NA()))</f>
        <v>#REF!</v>
      </c>
      <c r="K810" s="806" t="e">
        <f aca="false">IF('graph (3)'!$E$20=0,0,IF('graph (3)'!$E$2=0,20,IF(AND(B810&lt;'graph (3)'!$E$20+'graph (3)'!$E$32,B810&gt;'graph (3)'!$E$20-'graph (3)'!$E$32),0.25,0)))</f>
        <v>#REF!</v>
      </c>
      <c r="L810" s="806" t="e">
        <f aca="false">IF('graph (3)'!$E$22=0,0,IF('graph (3)'!$E$2=0,20,IF(AND(B810&gt;'graph (3)'!$E$22-'graph (3)'!$E$32,B810&lt;'graph (3)'!$E$22+'graph (3)'!$E$32),0.25,0)))</f>
        <v>#REF!</v>
      </c>
    </row>
    <row r="811" customFormat="false" ht="12.75" hidden="false" customHeight="false" outlineLevel="0" collapsed="false">
      <c r="B811" s="735" t="e">
        <f aca="false">IF('graph (3)'!$E$2=0,"",B810+'graph (3)'!$E$32)</f>
        <v>#REF!</v>
      </c>
      <c r="C811" s="805" t="e">
        <f aca="false">IF('graph (3)'!$E$2=0,20,IF(SUM(K811+L811=0),NA(),0.25))</f>
        <v>#REF!</v>
      </c>
      <c r="D811" s="321" t="e">
        <f aca="false">IF('graph (3)'!$E$2=0,20,IF(AND(B811&lt;'graph (3)'!$E$10+'graph (3)'!$E$32,B811&gt;'graph (3)'!$E$10-'graph (3)'!$E$32),0.25,NA()))</f>
        <v>#REF!</v>
      </c>
      <c r="K811" s="806" t="e">
        <f aca="false">IF('graph (3)'!$E$20=0,0,IF('graph (3)'!$E$2=0,20,IF(AND(B811&lt;'graph (3)'!$E$20+'graph (3)'!$E$32,B811&gt;'graph (3)'!$E$20-'graph (3)'!$E$32),0.25,0)))</f>
        <v>#REF!</v>
      </c>
      <c r="L811" s="806" t="e">
        <f aca="false">IF('graph (3)'!$E$22=0,0,IF('graph (3)'!$E$2=0,20,IF(AND(B811&gt;'graph (3)'!$E$22-'graph (3)'!$E$32,B811&lt;'graph (3)'!$E$22+'graph (3)'!$E$32),0.25,0)))</f>
        <v>#REF!</v>
      </c>
    </row>
    <row r="812" customFormat="false" ht="12.75" hidden="false" customHeight="false" outlineLevel="0" collapsed="false">
      <c r="B812" s="735" t="e">
        <f aca="false">IF('graph (3)'!$E$2=0,"",B811+'graph (3)'!$E$32)</f>
        <v>#REF!</v>
      </c>
      <c r="C812" s="805" t="e">
        <f aca="false">IF('graph (3)'!$E$2=0,20,IF(SUM(K812+L812=0),NA(),0.25))</f>
        <v>#REF!</v>
      </c>
      <c r="D812" s="321" t="e">
        <f aca="false">IF('graph (3)'!$E$2=0,20,IF(AND(B812&lt;'graph (3)'!$E$10+'graph (3)'!$E$32,B812&gt;'graph (3)'!$E$10-'graph (3)'!$E$32),0.25,NA()))</f>
        <v>#REF!</v>
      </c>
      <c r="K812" s="806" t="e">
        <f aca="false">IF('graph (3)'!$E$20=0,0,IF('graph (3)'!$E$2=0,20,IF(AND(B812&lt;'graph (3)'!$E$20+'graph (3)'!$E$32,B812&gt;'graph (3)'!$E$20-'graph (3)'!$E$32),0.25,0)))</f>
        <v>#REF!</v>
      </c>
      <c r="L812" s="806" t="e">
        <f aca="false">IF('graph (3)'!$E$22=0,0,IF('graph (3)'!$E$2=0,20,IF(AND(B812&gt;'graph (3)'!$E$22-'graph (3)'!$E$32,B812&lt;'graph (3)'!$E$22+'graph (3)'!$E$32),0.25,0)))</f>
        <v>#REF!</v>
      </c>
    </row>
    <row r="813" customFormat="false" ht="12.75" hidden="false" customHeight="false" outlineLevel="0" collapsed="false">
      <c r="B813" s="735" t="e">
        <f aca="false">IF('graph (3)'!$E$2=0,"",B812+'graph (3)'!$E$32)</f>
        <v>#REF!</v>
      </c>
      <c r="C813" s="805" t="e">
        <f aca="false">IF('graph (3)'!$E$2=0,20,IF(SUM(K813+L813=0),NA(),0.25))</f>
        <v>#REF!</v>
      </c>
      <c r="D813" s="321" t="e">
        <f aca="false">IF('graph (3)'!$E$2=0,20,IF(AND(B813&lt;'graph (3)'!$E$10+'graph (3)'!$E$32,B813&gt;'graph (3)'!$E$10-'graph (3)'!$E$32),0.25,NA()))</f>
        <v>#REF!</v>
      </c>
      <c r="K813" s="806" t="e">
        <f aca="false">IF('graph (3)'!$E$20=0,0,IF('graph (3)'!$E$2=0,20,IF(AND(B813&lt;'graph (3)'!$E$20+'graph (3)'!$E$32,B813&gt;'graph (3)'!$E$20-'graph (3)'!$E$32),0.25,0)))</f>
        <v>#REF!</v>
      </c>
      <c r="L813" s="806" t="e">
        <f aca="false">IF('graph (3)'!$E$22=0,0,IF('graph (3)'!$E$2=0,20,IF(AND(B813&gt;'graph (3)'!$E$22-'graph (3)'!$E$32,B813&lt;'graph (3)'!$E$22+'graph (3)'!$E$32),0.25,0)))</f>
        <v>#REF!</v>
      </c>
    </row>
    <row r="814" customFormat="false" ht="12.75" hidden="false" customHeight="false" outlineLevel="0" collapsed="false">
      <c r="B814" s="735" t="e">
        <f aca="false">IF('graph (3)'!$E$2=0,"",B813+'graph (3)'!$E$32)</f>
        <v>#REF!</v>
      </c>
      <c r="C814" s="805" t="e">
        <f aca="false">IF('graph (3)'!$E$2=0,20,IF(SUM(K814+L814=0),NA(),0.25))</f>
        <v>#REF!</v>
      </c>
      <c r="D814" s="321" t="e">
        <f aca="false">IF('graph (3)'!$E$2=0,20,IF(AND(B814&lt;'graph (3)'!$E$10+'graph (3)'!$E$32,B814&gt;'graph (3)'!$E$10-'graph (3)'!$E$32),0.25,NA()))</f>
        <v>#REF!</v>
      </c>
      <c r="K814" s="806" t="e">
        <f aca="false">IF('graph (3)'!$E$20=0,0,IF('graph (3)'!$E$2=0,20,IF(AND(B814&lt;'graph (3)'!$E$20+'graph (3)'!$E$32,B814&gt;'graph (3)'!$E$20-'graph (3)'!$E$32),0.25,0)))</f>
        <v>#REF!</v>
      </c>
      <c r="L814" s="806" t="e">
        <f aca="false">IF('graph (3)'!$E$22=0,0,IF('graph (3)'!$E$2=0,20,IF(AND(B814&gt;'graph (3)'!$E$22-'graph (3)'!$E$32,B814&lt;'graph (3)'!$E$22+'graph (3)'!$E$32),0.25,0)))</f>
        <v>#REF!</v>
      </c>
    </row>
    <row r="815" customFormat="false" ht="12.75" hidden="false" customHeight="false" outlineLevel="0" collapsed="false">
      <c r="B815" s="735" t="e">
        <f aca="false">IF('graph (3)'!$E$2=0,"",B814+'graph (3)'!$E$32)</f>
        <v>#REF!</v>
      </c>
      <c r="C815" s="805" t="e">
        <f aca="false">IF('graph (3)'!$E$2=0,20,IF(SUM(K815+L815=0),NA(),0.25))</f>
        <v>#REF!</v>
      </c>
      <c r="D815" s="321" t="e">
        <f aca="false">IF('graph (3)'!$E$2=0,20,IF(AND(B815&lt;'graph (3)'!$E$10+'graph (3)'!$E$32,B815&gt;'graph (3)'!$E$10-'graph (3)'!$E$32),0.25,NA()))</f>
        <v>#REF!</v>
      </c>
      <c r="K815" s="806" t="e">
        <f aca="false">IF('graph (3)'!$E$20=0,0,IF('graph (3)'!$E$2=0,20,IF(AND(B815&lt;'graph (3)'!$E$20+'graph (3)'!$E$32,B815&gt;'graph (3)'!$E$20-'graph (3)'!$E$32),0.25,0)))</f>
        <v>#REF!</v>
      </c>
      <c r="L815" s="806" t="e">
        <f aca="false">IF('graph (3)'!$E$22=0,0,IF('graph (3)'!$E$2=0,20,IF(AND(B815&gt;'graph (3)'!$E$22-'graph (3)'!$E$32,B815&lt;'graph (3)'!$E$22+'graph (3)'!$E$32),0.25,0)))</f>
        <v>#REF!</v>
      </c>
    </row>
    <row r="816" customFormat="false" ht="12.75" hidden="false" customHeight="false" outlineLevel="0" collapsed="false">
      <c r="B816" s="735" t="e">
        <f aca="false">IF('graph (3)'!$E$2=0,"",B815+'graph (3)'!$E$32)</f>
        <v>#REF!</v>
      </c>
      <c r="C816" s="805" t="e">
        <f aca="false">IF('graph (3)'!$E$2=0,20,IF(SUM(K816+L816=0),NA(),0.25))</f>
        <v>#REF!</v>
      </c>
      <c r="D816" s="321" t="e">
        <f aca="false">IF('graph (3)'!$E$2=0,20,IF(AND(B816&lt;'graph (3)'!$E$10+'graph (3)'!$E$32,B816&gt;'graph (3)'!$E$10-'graph (3)'!$E$32),0.25,NA()))</f>
        <v>#REF!</v>
      </c>
      <c r="K816" s="806" t="e">
        <f aca="false">IF('graph (3)'!$E$20=0,0,IF('graph (3)'!$E$2=0,20,IF(AND(B816&lt;'graph (3)'!$E$20+'graph (3)'!$E$32,B816&gt;'graph (3)'!$E$20-'graph (3)'!$E$32),0.25,0)))</f>
        <v>#REF!</v>
      </c>
      <c r="L816" s="806" t="e">
        <f aca="false">IF('graph (3)'!$E$22=0,0,IF('graph (3)'!$E$2=0,20,IF(AND(B816&gt;'graph (3)'!$E$22-'graph (3)'!$E$32,B816&lt;'graph (3)'!$E$22+'graph (3)'!$E$32),0.25,0)))</f>
        <v>#REF!</v>
      </c>
    </row>
    <row r="817" customFormat="false" ht="12.75" hidden="false" customHeight="false" outlineLevel="0" collapsed="false">
      <c r="B817" s="735" t="e">
        <f aca="false">IF('graph (3)'!$E$2=0,"",B816+'graph (3)'!$E$32)</f>
        <v>#REF!</v>
      </c>
      <c r="C817" s="805" t="e">
        <f aca="false">IF('graph (3)'!$E$2=0,20,IF(SUM(K817+L817=0),NA(),0.25))</f>
        <v>#REF!</v>
      </c>
      <c r="D817" s="321" t="e">
        <f aca="false">IF('graph (3)'!$E$2=0,20,IF(AND(B817&lt;'graph (3)'!$E$10+'graph (3)'!$E$32,B817&gt;'graph (3)'!$E$10-'graph (3)'!$E$32),0.25,NA()))</f>
        <v>#REF!</v>
      </c>
      <c r="K817" s="806" t="e">
        <f aca="false">IF('graph (3)'!$E$20=0,0,IF('graph (3)'!$E$2=0,20,IF(AND(B817&lt;'graph (3)'!$E$20+'graph (3)'!$E$32,B817&gt;'graph (3)'!$E$20-'graph (3)'!$E$32),0.25,0)))</f>
        <v>#REF!</v>
      </c>
      <c r="L817" s="806" t="e">
        <f aca="false">IF('graph (3)'!$E$22=0,0,IF('graph (3)'!$E$2=0,20,IF(AND(B817&gt;'graph (3)'!$E$22-'graph (3)'!$E$32,B817&lt;'graph (3)'!$E$22+'graph (3)'!$E$32),0.25,0)))</f>
        <v>#REF!</v>
      </c>
    </row>
    <row r="818" customFormat="false" ht="12.75" hidden="false" customHeight="false" outlineLevel="0" collapsed="false">
      <c r="B818" s="735" t="e">
        <f aca="false">IF('graph (3)'!$E$2=0,"",B817+'graph (3)'!$E$32)</f>
        <v>#REF!</v>
      </c>
      <c r="C818" s="805" t="e">
        <f aca="false">IF('graph (3)'!$E$2=0,20,IF(SUM(K818+L818=0),NA(),0.25))</f>
        <v>#REF!</v>
      </c>
      <c r="D818" s="321" t="e">
        <f aca="false">IF('graph (3)'!$E$2=0,20,IF(AND(B818&lt;'graph (3)'!$E$10+'graph (3)'!$E$32,B818&gt;'graph (3)'!$E$10-'graph (3)'!$E$32),0.25,NA()))</f>
        <v>#REF!</v>
      </c>
      <c r="K818" s="806" t="e">
        <f aca="false">IF('graph (3)'!$E$20=0,0,IF('graph (3)'!$E$2=0,20,IF(AND(B818&lt;'graph (3)'!$E$20+'graph (3)'!$E$32,B818&gt;'graph (3)'!$E$20-'graph (3)'!$E$32),0.25,0)))</f>
        <v>#REF!</v>
      </c>
      <c r="L818" s="806" t="e">
        <f aca="false">IF('graph (3)'!$E$22=0,0,IF('graph (3)'!$E$2=0,20,IF(AND(B818&gt;'graph (3)'!$E$22-'graph (3)'!$E$32,B818&lt;'graph (3)'!$E$22+'graph (3)'!$E$32),0.25,0)))</f>
        <v>#REF!</v>
      </c>
    </row>
    <row r="819" customFormat="false" ht="12.75" hidden="false" customHeight="false" outlineLevel="0" collapsed="false">
      <c r="B819" s="735" t="e">
        <f aca="false">IF('graph (3)'!$E$2=0,"",B818+'graph (3)'!$E$32)</f>
        <v>#REF!</v>
      </c>
      <c r="C819" s="805" t="e">
        <f aca="false">IF('graph (3)'!$E$2=0,20,IF(SUM(K819+L819=0),NA(),0.25))</f>
        <v>#REF!</v>
      </c>
      <c r="D819" s="321" t="e">
        <f aca="false">IF('graph (3)'!$E$2=0,20,IF(AND(B819&lt;'graph (3)'!$E$10+'graph (3)'!$E$32,B819&gt;'graph (3)'!$E$10-'graph (3)'!$E$32),0.25,NA()))</f>
        <v>#REF!</v>
      </c>
      <c r="K819" s="806" t="e">
        <f aca="false">IF('graph (3)'!$E$20=0,0,IF('graph (3)'!$E$2=0,20,IF(AND(B819&lt;'graph (3)'!$E$20+'graph (3)'!$E$32,B819&gt;'graph (3)'!$E$20-'graph (3)'!$E$32),0.25,0)))</f>
        <v>#REF!</v>
      </c>
      <c r="L819" s="806" t="e">
        <f aca="false">IF('graph (3)'!$E$22=0,0,IF('graph (3)'!$E$2=0,20,IF(AND(B819&gt;'graph (3)'!$E$22-'graph (3)'!$E$32,B819&lt;'graph (3)'!$E$22+'graph (3)'!$E$32),0.25,0)))</f>
        <v>#REF!</v>
      </c>
    </row>
    <row r="820" customFormat="false" ht="12.75" hidden="false" customHeight="false" outlineLevel="0" collapsed="false">
      <c r="B820" s="735" t="e">
        <f aca="false">IF('graph (3)'!$E$2=0,"",B819+'graph (3)'!$E$32)</f>
        <v>#REF!</v>
      </c>
      <c r="C820" s="805" t="e">
        <f aca="false">IF('graph (3)'!$E$2=0,20,IF(SUM(K820+L820=0),NA(),0.25))</f>
        <v>#REF!</v>
      </c>
      <c r="D820" s="321" t="e">
        <f aca="false">IF('graph (3)'!$E$2=0,20,IF(AND(B820&lt;'graph (3)'!$E$10+'graph (3)'!$E$32,B820&gt;'graph (3)'!$E$10-'graph (3)'!$E$32),0.25,NA()))</f>
        <v>#REF!</v>
      </c>
      <c r="K820" s="806" t="e">
        <f aca="false">IF('graph (3)'!$E$20=0,0,IF('graph (3)'!$E$2=0,20,IF(AND(B820&lt;'graph (3)'!$E$20+'graph (3)'!$E$32,B820&gt;'graph (3)'!$E$20-'graph (3)'!$E$32),0.25,0)))</f>
        <v>#REF!</v>
      </c>
      <c r="L820" s="806" t="e">
        <f aca="false">IF('graph (3)'!$E$22=0,0,IF('graph (3)'!$E$2=0,20,IF(AND(B820&gt;'graph (3)'!$E$22-'graph (3)'!$E$32,B820&lt;'graph (3)'!$E$22+'graph (3)'!$E$32),0.25,0)))</f>
        <v>#REF!</v>
      </c>
    </row>
    <row r="821" customFormat="false" ht="12.75" hidden="false" customHeight="false" outlineLevel="0" collapsed="false">
      <c r="B821" s="735" t="e">
        <f aca="false">IF('graph (3)'!$E$2=0,"",B820+'graph (3)'!$E$32)</f>
        <v>#REF!</v>
      </c>
      <c r="C821" s="805" t="e">
        <f aca="false">IF('graph (3)'!$E$2=0,20,IF(SUM(K821+L821=0),NA(),0.25))</f>
        <v>#REF!</v>
      </c>
      <c r="D821" s="321" t="e">
        <f aca="false">IF('graph (3)'!$E$2=0,20,IF(AND(B821&lt;'graph (3)'!$E$10+'graph (3)'!$E$32,B821&gt;'graph (3)'!$E$10-'graph (3)'!$E$32),0.25,NA()))</f>
        <v>#REF!</v>
      </c>
      <c r="K821" s="806" t="e">
        <f aca="false">IF('graph (3)'!$E$20=0,0,IF('graph (3)'!$E$2=0,20,IF(AND(B821&lt;'graph (3)'!$E$20+'graph (3)'!$E$32,B821&gt;'graph (3)'!$E$20-'graph (3)'!$E$32),0.25,0)))</f>
        <v>#REF!</v>
      </c>
      <c r="L821" s="806" t="e">
        <f aca="false">IF('graph (3)'!$E$22=0,0,IF('graph (3)'!$E$2=0,20,IF(AND(B821&gt;'graph (3)'!$E$22-'graph (3)'!$E$32,B821&lt;'graph (3)'!$E$22+'graph (3)'!$E$32),0.25,0)))</f>
        <v>#REF!</v>
      </c>
    </row>
    <row r="822" customFormat="false" ht="12.75" hidden="false" customHeight="false" outlineLevel="0" collapsed="false">
      <c r="B822" s="735" t="e">
        <f aca="false">IF('graph (3)'!$E$2=0,"",B821+'graph (3)'!$E$32)</f>
        <v>#REF!</v>
      </c>
      <c r="C822" s="805" t="e">
        <f aca="false">IF('graph (3)'!$E$2=0,20,IF(SUM(K822+L822=0),NA(),0.25))</f>
        <v>#REF!</v>
      </c>
      <c r="D822" s="321" t="e">
        <f aca="false">IF('graph (3)'!$E$2=0,20,IF(AND(B822&lt;'graph (3)'!$E$10+'graph (3)'!$E$32,B822&gt;'graph (3)'!$E$10-'graph (3)'!$E$32),0.25,NA()))</f>
        <v>#REF!</v>
      </c>
      <c r="K822" s="806" t="e">
        <f aca="false">IF('graph (3)'!$E$20=0,0,IF('graph (3)'!$E$2=0,20,IF(AND(B822&lt;'graph (3)'!$E$20+'graph (3)'!$E$32,B822&gt;'graph (3)'!$E$20-'graph (3)'!$E$32),0.25,0)))</f>
        <v>#REF!</v>
      </c>
      <c r="L822" s="806" t="e">
        <f aca="false">IF('graph (3)'!$E$22=0,0,IF('graph (3)'!$E$2=0,20,IF(AND(B822&gt;'graph (3)'!$E$22-'graph (3)'!$E$32,B822&lt;'graph (3)'!$E$22+'graph (3)'!$E$32),0.25,0)))</f>
        <v>#REF!</v>
      </c>
    </row>
    <row r="823" customFormat="false" ht="12.75" hidden="false" customHeight="false" outlineLevel="0" collapsed="false">
      <c r="B823" s="735" t="e">
        <f aca="false">IF('graph (3)'!$E$2=0,"",B822+'graph (3)'!$E$32)</f>
        <v>#REF!</v>
      </c>
      <c r="C823" s="805" t="e">
        <f aca="false">IF('graph (3)'!$E$2=0,20,IF(SUM(K823+L823=0),NA(),0.25))</f>
        <v>#REF!</v>
      </c>
      <c r="D823" s="321" t="e">
        <f aca="false">IF('graph (3)'!$E$2=0,20,IF(AND(B823&lt;'graph (3)'!$E$10+'graph (3)'!$E$32,B823&gt;'graph (3)'!$E$10-'graph (3)'!$E$32),0.25,NA()))</f>
        <v>#REF!</v>
      </c>
      <c r="K823" s="806" t="e">
        <f aca="false">IF('graph (3)'!$E$20=0,0,IF('graph (3)'!$E$2=0,20,IF(AND(B823&lt;'graph (3)'!$E$20+'graph (3)'!$E$32,B823&gt;'graph (3)'!$E$20-'graph (3)'!$E$32),0.25,0)))</f>
        <v>#REF!</v>
      </c>
      <c r="L823" s="806" t="e">
        <f aca="false">IF('graph (3)'!$E$22=0,0,IF('graph (3)'!$E$2=0,20,IF(AND(B823&gt;'graph (3)'!$E$22-'graph (3)'!$E$32,B823&lt;'graph (3)'!$E$22+'graph (3)'!$E$32),0.25,0)))</f>
        <v>#REF!</v>
      </c>
    </row>
    <row r="824" customFormat="false" ht="12.75" hidden="false" customHeight="false" outlineLevel="0" collapsed="false">
      <c r="B824" s="735" t="e">
        <f aca="false">IF('graph (3)'!$E$2=0,"",B823+'graph (3)'!$E$32)</f>
        <v>#REF!</v>
      </c>
      <c r="C824" s="805" t="e">
        <f aca="false">IF('graph (3)'!$E$2=0,20,IF(SUM(K824+L824=0),NA(),0.25))</f>
        <v>#REF!</v>
      </c>
      <c r="D824" s="321" t="e">
        <f aca="false">IF('graph (3)'!$E$2=0,20,IF(AND(B824&lt;'graph (3)'!$E$10+'graph (3)'!$E$32,B824&gt;'graph (3)'!$E$10-'graph (3)'!$E$32),0.25,NA()))</f>
        <v>#REF!</v>
      </c>
      <c r="K824" s="806" t="e">
        <f aca="false">IF('graph (3)'!$E$20=0,0,IF('graph (3)'!$E$2=0,20,IF(AND(B824&lt;'graph (3)'!$E$20+'graph (3)'!$E$32,B824&gt;'graph (3)'!$E$20-'graph (3)'!$E$32),0.25,0)))</f>
        <v>#REF!</v>
      </c>
      <c r="L824" s="806" t="e">
        <f aca="false">IF('graph (3)'!$E$22=0,0,IF('graph (3)'!$E$2=0,20,IF(AND(B824&gt;'graph (3)'!$E$22-'graph (3)'!$E$32,B824&lt;'graph (3)'!$E$22+'graph (3)'!$E$32),0.25,0)))</f>
        <v>#REF!</v>
      </c>
    </row>
    <row r="825" customFormat="false" ht="12.75" hidden="false" customHeight="false" outlineLevel="0" collapsed="false">
      <c r="B825" s="735" t="e">
        <f aca="false">IF('graph (3)'!$E$2=0,"",B824+'graph (3)'!$E$32)</f>
        <v>#REF!</v>
      </c>
      <c r="C825" s="805" t="e">
        <f aca="false">IF('graph (3)'!$E$2=0,20,IF(SUM(K825+L825=0),NA(),0.25))</f>
        <v>#REF!</v>
      </c>
      <c r="D825" s="321" t="e">
        <f aca="false">IF('graph (3)'!$E$2=0,20,IF(AND(B825&lt;'graph (3)'!$E$10+'graph (3)'!$E$32,B825&gt;'graph (3)'!$E$10-'graph (3)'!$E$32),0.25,NA()))</f>
        <v>#REF!</v>
      </c>
      <c r="K825" s="806" t="e">
        <f aca="false">IF('graph (3)'!$E$20=0,0,IF('graph (3)'!$E$2=0,20,IF(AND(B825&lt;'graph (3)'!$E$20+'graph (3)'!$E$32,B825&gt;'graph (3)'!$E$20-'graph (3)'!$E$32),0.25,0)))</f>
        <v>#REF!</v>
      </c>
      <c r="L825" s="806" t="e">
        <f aca="false">IF('graph (3)'!$E$22=0,0,IF('graph (3)'!$E$2=0,20,IF(AND(B825&gt;'graph (3)'!$E$22-'graph (3)'!$E$32,B825&lt;'graph (3)'!$E$22+'graph (3)'!$E$32),0.25,0)))</f>
        <v>#REF!</v>
      </c>
    </row>
    <row r="826" customFormat="false" ht="12.75" hidden="false" customHeight="false" outlineLevel="0" collapsed="false">
      <c r="B826" s="735" t="e">
        <f aca="false">IF('graph (3)'!$E$2=0,"",B825+'graph (3)'!$E$32)</f>
        <v>#REF!</v>
      </c>
      <c r="C826" s="805" t="e">
        <f aca="false">IF('graph (3)'!$E$2=0,20,IF(SUM(K826+L826=0),NA(),0.25))</f>
        <v>#REF!</v>
      </c>
      <c r="D826" s="321" t="e">
        <f aca="false">IF('graph (3)'!$E$2=0,20,IF(AND(B826&lt;'graph (3)'!$E$10+'graph (3)'!$E$32,B826&gt;'graph (3)'!$E$10-'graph (3)'!$E$32),0.25,NA()))</f>
        <v>#REF!</v>
      </c>
      <c r="K826" s="806" t="e">
        <f aca="false">IF('graph (3)'!$E$20=0,0,IF('graph (3)'!$E$2=0,20,IF(AND(B826&lt;'graph (3)'!$E$20+'graph (3)'!$E$32,B826&gt;'graph (3)'!$E$20-'graph (3)'!$E$32),0.25,0)))</f>
        <v>#REF!</v>
      </c>
      <c r="L826" s="806" t="e">
        <f aca="false">IF('graph (3)'!$E$22=0,0,IF('graph (3)'!$E$2=0,20,IF(AND(B826&gt;'graph (3)'!$E$22-'graph (3)'!$E$32,B826&lt;'graph (3)'!$E$22+'graph (3)'!$E$32),0.25,0)))</f>
        <v>#REF!</v>
      </c>
    </row>
    <row r="827" customFormat="false" ht="12.75" hidden="false" customHeight="false" outlineLevel="0" collapsed="false">
      <c r="B827" s="735" t="e">
        <f aca="false">IF('graph (3)'!$E$2=0,"",B826+'graph (3)'!$E$32)</f>
        <v>#REF!</v>
      </c>
      <c r="C827" s="805" t="e">
        <f aca="false">IF('graph (3)'!$E$2=0,20,IF(SUM(K827+L827=0),NA(),0.25))</f>
        <v>#REF!</v>
      </c>
      <c r="D827" s="321" t="e">
        <f aca="false">IF('graph (3)'!$E$2=0,20,IF(AND(B827&lt;'graph (3)'!$E$10+'graph (3)'!$E$32,B827&gt;'graph (3)'!$E$10-'graph (3)'!$E$32),0.25,NA()))</f>
        <v>#REF!</v>
      </c>
      <c r="K827" s="806" t="e">
        <f aca="false">IF('graph (3)'!$E$20=0,0,IF('graph (3)'!$E$2=0,20,IF(AND(B827&lt;'graph (3)'!$E$20+'graph (3)'!$E$32,B827&gt;'graph (3)'!$E$20-'graph (3)'!$E$32),0.25,0)))</f>
        <v>#REF!</v>
      </c>
      <c r="L827" s="806" t="e">
        <f aca="false">IF('graph (3)'!$E$22=0,0,IF('graph (3)'!$E$2=0,20,IF(AND(B827&gt;'graph (3)'!$E$22-'graph (3)'!$E$32,B827&lt;'graph (3)'!$E$22+'graph (3)'!$E$32),0.25,0)))</f>
        <v>#REF!</v>
      </c>
    </row>
    <row r="828" customFormat="false" ht="12.75" hidden="false" customHeight="false" outlineLevel="0" collapsed="false">
      <c r="B828" s="735" t="e">
        <f aca="false">IF('graph (3)'!$E$2=0,"",B827+'graph (3)'!$E$32)</f>
        <v>#REF!</v>
      </c>
      <c r="C828" s="805" t="e">
        <f aca="false">IF('graph (3)'!$E$2=0,20,IF(SUM(K828+L828=0),NA(),0.25))</f>
        <v>#REF!</v>
      </c>
      <c r="D828" s="321" t="e">
        <f aca="false">IF('graph (3)'!$E$2=0,20,IF(AND(B828&lt;'graph (3)'!$E$10+'graph (3)'!$E$32,B828&gt;'graph (3)'!$E$10-'graph (3)'!$E$32),0.25,NA()))</f>
        <v>#REF!</v>
      </c>
      <c r="K828" s="806" t="e">
        <f aca="false">IF('graph (3)'!$E$20=0,0,IF('graph (3)'!$E$2=0,20,IF(AND(B828&lt;'graph (3)'!$E$20+'graph (3)'!$E$32,B828&gt;'graph (3)'!$E$20-'graph (3)'!$E$32),0.25,0)))</f>
        <v>#REF!</v>
      </c>
      <c r="L828" s="806" t="e">
        <f aca="false">IF('graph (3)'!$E$22=0,0,IF('graph (3)'!$E$2=0,20,IF(AND(B828&gt;'graph (3)'!$E$22-'graph (3)'!$E$32,B828&lt;'graph (3)'!$E$22+'graph (3)'!$E$32),0.25,0)))</f>
        <v>#REF!</v>
      </c>
    </row>
    <row r="829" customFormat="false" ht="12.75" hidden="false" customHeight="false" outlineLevel="0" collapsed="false">
      <c r="B829" s="735" t="e">
        <f aca="false">IF('graph (3)'!$E$2=0,"",B828+'graph (3)'!$E$32)</f>
        <v>#REF!</v>
      </c>
      <c r="C829" s="805" t="e">
        <f aca="false">IF('graph (3)'!$E$2=0,20,IF(SUM(K829+L829=0),NA(),0.25))</f>
        <v>#REF!</v>
      </c>
      <c r="D829" s="321" t="e">
        <f aca="false">IF('graph (3)'!$E$2=0,20,IF(AND(B829&lt;'graph (3)'!$E$10+'graph (3)'!$E$32,B829&gt;'graph (3)'!$E$10-'graph (3)'!$E$32),0.25,NA()))</f>
        <v>#REF!</v>
      </c>
      <c r="K829" s="806" t="e">
        <f aca="false">IF('graph (3)'!$E$20=0,0,IF('graph (3)'!$E$2=0,20,IF(AND(B829&lt;'graph (3)'!$E$20+'graph (3)'!$E$32,B829&gt;'graph (3)'!$E$20-'graph (3)'!$E$32),0.25,0)))</f>
        <v>#REF!</v>
      </c>
      <c r="L829" s="806" t="e">
        <f aca="false">IF('graph (3)'!$E$22=0,0,IF('graph (3)'!$E$2=0,20,IF(AND(B829&gt;'graph (3)'!$E$22-'graph (3)'!$E$32,B829&lt;'graph (3)'!$E$22+'graph (3)'!$E$32),0.25,0)))</f>
        <v>#REF!</v>
      </c>
    </row>
    <row r="830" customFormat="false" ht="12.75" hidden="false" customHeight="false" outlineLevel="0" collapsed="false">
      <c r="B830" s="735" t="e">
        <f aca="false">IF('graph (3)'!$E$2=0,"",B829+'graph (3)'!$E$32)</f>
        <v>#REF!</v>
      </c>
      <c r="C830" s="805" t="e">
        <f aca="false">IF('graph (3)'!$E$2=0,20,IF(SUM(K830+L830=0),NA(),0.25))</f>
        <v>#REF!</v>
      </c>
      <c r="D830" s="321" t="e">
        <f aca="false">IF('graph (3)'!$E$2=0,20,IF(AND(B830&lt;'graph (3)'!$E$10+'graph (3)'!$E$32,B830&gt;'graph (3)'!$E$10-'graph (3)'!$E$32),0.25,NA()))</f>
        <v>#REF!</v>
      </c>
      <c r="K830" s="806" t="e">
        <f aca="false">IF('graph (3)'!$E$20=0,0,IF('graph (3)'!$E$2=0,20,IF(AND(B830&lt;'graph (3)'!$E$20+'graph (3)'!$E$32,B830&gt;'graph (3)'!$E$20-'graph (3)'!$E$32),0.25,0)))</f>
        <v>#REF!</v>
      </c>
      <c r="L830" s="806" t="e">
        <f aca="false">IF('graph (3)'!$E$22=0,0,IF('graph (3)'!$E$2=0,20,IF(AND(B830&gt;'graph (3)'!$E$22-'graph (3)'!$E$32,B830&lt;'graph (3)'!$E$22+'graph (3)'!$E$32),0.25,0)))</f>
        <v>#REF!</v>
      </c>
    </row>
    <row r="831" customFormat="false" ht="12.75" hidden="false" customHeight="false" outlineLevel="0" collapsed="false">
      <c r="B831" s="735" t="e">
        <f aca="false">IF('graph (3)'!$E$2=0,"",B830+'graph (3)'!$E$32)</f>
        <v>#REF!</v>
      </c>
      <c r="C831" s="805" t="e">
        <f aca="false">IF('graph (3)'!$E$2=0,20,IF(SUM(K831+L831=0),NA(),0.25))</f>
        <v>#REF!</v>
      </c>
      <c r="D831" s="321" t="e">
        <f aca="false">IF('graph (3)'!$E$2=0,20,IF(AND(B831&lt;'graph (3)'!$E$10+'graph (3)'!$E$32,B831&gt;'graph (3)'!$E$10-'graph (3)'!$E$32),0.25,NA()))</f>
        <v>#REF!</v>
      </c>
      <c r="K831" s="806" t="e">
        <f aca="false">IF('graph (3)'!$E$20=0,0,IF('graph (3)'!$E$2=0,20,IF(AND(B831&lt;'graph (3)'!$E$20+'graph (3)'!$E$32,B831&gt;'graph (3)'!$E$20-'graph (3)'!$E$32),0.25,0)))</f>
        <v>#REF!</v>
      </c>
      <c r="L831" s="806" t="e">
        <f aca="false">IF('graph (3)'!$E$22=0,0,IF('graph (3)'!$E$2=0,20,IF(AND(B831&gt;'graph (3)'!$E$22-'graph (3)'!$E$32,B831&lt;'graph (3)'!$E$22+'graph (3)'!$E$32),0.25,0)))</f>
        <v>#REF!</v>
      </c>
    </row>
    <row r="832" customFormat="false" ht="12.75" hidden="false" customHeight="false" outlineLevel="0" collapsed="false">
      <c r="B832" s="735" t="e">
        <f aca="false">IF('graph (3)'!$E$2=0,"",B831+'graph (3)'!$E$32)</f>
        <v>#REF!</v>
      </c>
      <c r="C832" s="805" t="e">
        <f aca="false">IF('graph (3)'!$E$2=0,20,IF(SUM(K832+L832=0),NA(),0.25))</f>
        <v>#REF!</v>
      </c>
      <c r="D832" s="321" t="e">
        <f aca="false">IF('graph (3)'!$E$2=0,20,IF(AND(B832&lt;'graph (3)'!$E$10+'graph (3)'!$E$32,B832&gt;'graph (3)'!$E$10-'graph (3)'!$E$32),0.25,NA()))</f>
        <v>#REF!</v>
      </c>
      <c r="K832" s="806" t="e">
        <f aca="false">IF('graph (3)'!$E$20=0,0,IF('graph (3)'!$E$2=0,20,IF(AND(B832&lt;'graph (3)'!$E$20+'graph (3)'!$E$32,B832&gt;'graph (3)'!$E$20-'graph (3)'!$E$32),0.25,0)))</f>
        <v>#REF!</v>
      </c>
      <c r="L832" s="806" t="e">
        <f aca="false">IF('graph (3)'!$E$22=0,0,IF('graph (3)'!$E$2=0,20,IF(AND(B832&gt;'graph (3)'!$E$22-'graph (3)'!$E$32,B832&lt;'graph (3)'!$E$22+'graph (3)'!$E$32),0.25,0)))</f>
        <v>#REF!</v>
      </c>
    </row>
    <row r="833" customFormat="false" ht="12.75" hidden="false" customHeight="false" outlineLevel="0" collapsed="false">
      <c r="B833" s="735" t="e">
        <f aca="false">IF('graph (3)'!$E$2=0,"",B832+'graph (3)'!$E$32)</f>
        <v>#REF!</v>
      </c>
      <c r="C833" s="805" t="e">
        <f aca="false">IF('graph (3)'!$E$2=0,20,IF(SUM(K833+L833=0),NA(),0.25))</f>
        <v>#REF!</v>
      </c>
      <c r="D833" s="321" t="e">
        <f aca="false">IF('graph (3)'!$E$2=0,20,IF(AND(B833&lt;'graph (3)'!$E$10+'graph (3)'!$E$32,B833&gt;'graph (3)'!$E$10-'graph (3)'!$E$32),0.25,NA()))</f>
        <v>#REF!</v>
      </c>
      <c r="K833" s="806" t="e">
        <f aca="false">IF('graph (3)'!$E$20=0,0,IF('graph (3)'!$E$2=0,20,IF(AND(B833&lt;'graph (3)'!$E$20+'graph (3)'!$E$32,B833&gt;'graph (3)'!$E$20-'graph (3)'!$E$32),0.25,0)))</f>
        <v>#REF!</v>
      </c>
      <c r="L833" s="806" t="e">
        <f aca="false">IF('graph (3)'!$E$22=0,0,IF('graph (3)'!$E$2=0,20,IF(AND(B833&gt;'graph (3)'!$E$22-'graph (3)'!$E$32,B833&lt;'graph (3)'!$E$22+'graph (3)'!$E$32),0.25,0)))</f>
        <v>#REF!</v>
      </c>
    </row>
    <row r="834" customFormat="false" ht="12.75" hidden="false" customHeight="false" outlineLevel="0" collapsed="false">
      <c r="B834" s="735" t="e">
        <f aca="false">IF('graph (3)'!$E$2=0,"",B833+'graph (3)'!$E$32)</f>
        <v>#REF!</v>
      </c>
      <c r="C834" s="805" t="e">
        <f aca="false">IF('graph (3)'!$E$2=0,20,IF(SUM(K834+L834=0),NA(),0.25))</f>
        <v>#REF!</v>
      </c>
      <c r="D834" s="321" t="e">
        <f aca="false">IF('graph (3)'!$E$2=0,20,IF(AND(B834&lt;'graph (3)'!$E$10+'graph (3)'!$E$32,B834&gt;'graph (3)'!$E$10-'graph (3)'!$E$32),0.25,NA()))</f>
        <v>#REF!</v>
      </c>
      <c r="K834" s="806" t="e">
        <f aca="false">IF('graph (3)'!$E$20=0,0,IF('graph (3)'!$E$2=0,20,IF(AND(B834&lt;'graph (3)'!$E$20+'graph (3)'!$E$32,B834&gt;'graph (3)'!$E$20-'graph (3)'!$E$32),0.25,0)))</f>
        <v>#REF!</v>
      </c>
      <c r="L834" s="806" t="e">
        <f aca="false">IF('graph (3)'!$E$22=0,0,IF('graph (3)'!$E$2=0,20,IF(AND(B834&gt;'graph (3)'!$E$22-'graph (3)'!$E$32,B834&lt;'graph (3)'!$E$22+'graph (3)'!$E$32),0.25,0)))</f>
        <v>#REF!</v>
      </c>
    </row>
    <row r="835" customFormat="false" ht="12.75" hidden="false" customHeight="false" outlineLevel="0" collapsed="false">
      <c r="B835" s="735" t="e">
        <f aca="false">IF('graph (3)'!$E$2=0,"",B834+'graph (3)'!$E$32)</f>
        <v>#REF!</v>
      </c>
      <c r="C835" s="805" t="e">
        <f aca="false">IF('graph (3)'!$E$2=0,20,IF(SUM(K835+L835=0),NA(),0.25))</f>
        <v>#REF!</v>
      </c>
      <c r="D835" s="321" t="e">
        <f aca="false">IF('graph (3)'!$E$2=0,20,IF(AND(B835&lt;'graph (3)'!$E$10+'graph (3)'!$E$32,B835&gt;'graph (3)'!$E$10-'graph (3)'!$E$32),0.25,NA()))</f>
        <v>#REF!</v>
      </c>
      <c r="K835" s="806" t="e">
        <f aca="false">IF('graph (3)'!$E$20=0,0,IF('graph (3)'!$E$2=0,20,IF(AND(B835&lt;'graph (3)'!$E$20+'graph (3)'!$E$32,B835&gt;'graph (3)'!$E$20-'graph (3)'!$E$32),0.25,0)))</f>
        <v>#REF!</v>
      </c>
      <c r="L835" s="806" t="e">
        <f aca="false">IF('graph (3)'!$E$22=0,0,IF('graph (3)'!$E$2=0,20,IF(AND(B835&gt;'graph (3)'!$E$22-'graph (3)'!$E$32,B835&lt;'graph (3)'!$E$22+'graph (3)'!$E$32),0.25,0)))</f>
        <v>#REF!</v>
      </c>
    </row>
    <row r="836" customFormat="false" ht="12.75" hidden="false" customHeight="false" outlineLevel="0" collapsed="false">
      <c r="B836" s="735" t="e">
        <f aca="false">IF('graph (3)'!$E$2=0,"",B835+'graph (3)'!$E$32)</f>
        <v>#REF!</v>
      </c>
      <c r="C836" s="805" t="e">
        <f aca="false">IF('graph (3)'!$E$2=0,20,IF(SUM(K836+L836=0),NA(),0.25))</f>
        <v>#REF!</v>
      </c>
      <c r="D836" s="321" t="e">
        <f aca="false">IF('graph (3)'!$E$2=0,20,IF(AND(B836&lt;'graph (3)'!$E$10+'graph (3)'!$E$32,B836&gt;'graph (3)'!$E$10-'graph (3)'!$E$32),0.25,NA()))</f>
        <v>#REF!</v>
      </c>
      <c r="K836" s="806" t="e">
        <f aca="false">IF('graph (3)'!$E$20=0,0,IF('graph (3)'!$E$2=0,20,IF(AND(B836&lt;'graph (3)'!$E$20+'graph (3)'!$E$32,B836&gt;'graph (3)'!$E$20-'graph (3)'!$E$32),0.25,0)))</f>
        <v>#REF!</v>
      </c>
      <c r="L836" s="806" t="e">
        <f aca="false">IF('graph (3)'!$E$22=0,0,IF('graph (3)'!$E$2=0,20,IF(AND(B836&gt;'graph (3)'!$E$22-'graph (3)'!$E$32,B836&lt;'graph (3)'!$E$22+'graph (3)'!$E$32),0.25,0)))</f>
        <v>#REF!</v>
      </c>
    </row>
    <row r="837" customFormat="false" ht="12.75" hidden="false" customHeight="false" outlineLevel="0" collapsed="false">
      <c r="B837" s="735" t="e">
        <f aca="false">IF('graph (3)'!$E$2=0,"",B836+'graph (3)'!$E$32)</f>
        <v>#REF!</v>
      </c>
      <c r="C837" s="805" t="e">
        <f aca="false">IF('graph (3)'!$E$2=0,20,IF(SUM(K837+L837=0),NA(),0.25))</f>
        <v>#REF!</v>
      </c>
      <c r="D837" s="321" t="e">
        <f aca="false">IF('graph (3)'!$E$2=0,20,IF(AND(B837&lt;'graph (3)'!$E$10+'graph (3)'!$E$32,B837&gt;'graph (3)'!$E$10-'graph (3)'!$E$32),0.25,NA()))</f>
        <v>#REF!</v>
      </c>
      <c r="K837" s="806" t="e">
        <f aca="false">IF('graph (3)'!$E$20=0,0,IF('graph (3)'!$E$2=0,20,IF(AND(B837&lt;'graph (3)'!$E$20+'graph (3)'!$E$32,B837&gt;'graph (3)'!$E$20-'graph (3)'!$E$32),0.25,0)))</f>
        <v>#REF!</v>
      </c>
      <c r="L837" s="806" t="e">
        <f aca="false">IF('graph (3)'!$E$22=0,0,IF('graph (3)'!$E$2=0,20,IF(AND(B837&gt;'graph (3)'!$E$22-'graph (3)'!$E$32,B837&lt;'graph (3)'!$E$22+'graph (3)'!$E$32),0.25,0)))</f>
        <v>#REF!</v>
      </c>
    </row>
    <row r="838" customFormat="false" ht="12.75" hidden="false" customHeight="false" outlineLevel="0" collapsed="false">
      <c r="B838" s="735" t="e">
        <f aca="false">IF('graph (3)'!$E$2=0,"",B837+'graph (3)'!$E$32)</f>
        <v>#REF!</v>
      </c>
      <c r="C838" s="805" t="e">
        <f aca="false">IF('graph (3)'!$E$2=0,20,IF(SUM(K838+L838=0),NA(),0.25))</f>
        <v>#REF!</v>
      </c>
      <c r="D838" s="321" t="e">
        <f aca="false">IF('graph (3)'!$E$2=0,20,IF(AND(B838&lt;'graph (3)'!$E$10+'graph (3)'!$E$32,B838&gt;'graph (3)'!$E$10-'graph (3)'!$E$32),0.25,NA()))</f>
        <v>#REF!</v>
      </c>
      <c r="K838" s="806" t="e">
        <f aca="false">IF('graph (3)'!$E$20=0,0,IF('graph (3)'!$E$2=0,20,IF(AND(B838&lt;'graph (3)'!$E$20+'graph (3)'!$E$32,B838&gt;'graph (3)'!$E$20-'graph (3)'!$E$32),0.25,0)))</f>
        <v>#REF!</v>
      </c>
      <c r="L838" s="806" t="e">
        <f aca="false">IF('graph (3)'!$E$22=0,0,IF('graph (3)'!$E$2=0,20,IF(AND(B838&gt;'graph (3)'!$E$22-'graph (3)'!$E$32,B838&lt;'graph (3)'!$E$22+'graph (3)'!$E$32),0.25,0)))</f>
        <v>#REF!</v>
      </c>
    </row>
    <row r="839" customFormat="false" ht="12.75" hidden="false" customHeight="false" outlineLevel="0" collapsed="false">
      <c r="B839" s="735" t="e">
        <f aca="false">IF('graph (3)'!$E$2=0,"",B838+'graph (3)'!$E$32)</f>
        <v>#REF!</v>
      </c>
      <c r="C839" s="805" t="e">
        <f aca="false">IF('graph (3)'!$E$2=0,20,IF(SUM(K839+L839=0),NA(),0.25))</f>
        <v>#REF!</v>
      </c>
      <c r="D839" s="321" t="e">
        <f aca="false">IF('graph (3)'!$E$2=0,20,IF(AND(B839&lt;'graph (3)'!$E$10+'graph (3)'!$E$32,B839&gt;'graph (3)'!$E$10-'graph (3)'!$E$32),0.25,NA()))</f>
        <v>#REF!</v>
      </c>
      <c r="K839" s="806" t="e">
        <f aca="false">IF('graph (3)'!$E$20=0,0,IF('graph (3)'!$E$2=0,20,IF(AND(B839&lt;'graph (3)'!$E$20+'graph (3)'!$E$32,B839&gt;'graph (3)'!$E$20-'graph (3)'!$E$32),0.25,0)))</f>
        <v>#REF!</v>
      </c>
      <c r="L839" s="806" t="e">
        <f aca="false">IF('graph (3)'!$E$22=0,0,IF('graph (3)'!$E$2=0,20,IF(AND(B839&gt;'graph (3)'!$E$22-'graph (3)'!$E$32,B839&lt;'graph (3)'!$E$22+'graph (3)'!$E$32),0.25,0)))</f>
        <v>#REF!</v>
      </c>
    </row>
    <row r="840" customFormat="false" ht="12.75" hidden="false" customHeight="false" outlineLevel="0" collapsed="false">
      <c r="B840" s="735" t="e">
        <f aca="false">IF('graph (3)'!$E$2=0,"",B839+'graph (3)'!$E$32)</f>
        <v>#REF!</v>
      </c>
      <c r="C840" s="805" t="e">
        <f aca="false">IF('graph (3)'!$E$2=0,20,IF(SUM(K840+L840=0),NA(),0.25))</f>
        <v>#REF!</v>
      </c>
      <c r="D840" s="321" t="e">
        <f aca="false">IF('graph (3)'!$E$2=0,20,IF(AND(B840&lt;'graph (3)'!$E$10+'graph (3)'!$E$32,B840&gt;'graph (3)'!$E$10-'graph (3)'!$E$32),0.25,NA()))</f>
        <v>#REF!</v>
      </c>
      <c r="K840" s="806" t="e">
        <f aca="false">IF('graph (3)'!$E$20=0,0,IF('graph (3)'!$E$2=0,20,IF(AND(B840&lt;'graph (3)'!$E$20+'graph (3)'!$E$32,B840&gt;'graph (3)'!$E$20-'graph (3)'!$E$32),0.25,0)))</f>
        <v>#REF!</v>
      </c>
      <c r="L840" s="806" t="e">
        <f aca="false">IF('graph (3)'!$E$22=0,0,IF('graph (3)'!$E$2=0,20,IF(AND(B840&gt;'graph (3)'!$E$22-'graph (3)'!$E$32,B840&lt;'graph (3)'!$E$22+'graph (3)'!$E$32),0.25,0)))</f>
        <v>#REF!</v>
      </c>
    </row>
    <row r="841" customFormat="false" ht="12.75" hidden="false" customHeight="false" outlineLevel="0" collapsed="false">
      <c r="B841" s="735" t="e">
        <f aca="false">IF('graph (3)'!$E$2=0,"",B840+'graph (3)'!$E$32)</f>
        <v>#REF!</v>
      </c>
      <c r="C841" s="805" t="e">
        <f aca="false">IF('graph (3)'!$E$2=0,20,IF(SUM(K841+L841=0),NA(),0.25))</f>
        <v>#REF!</v>
      </c>
      <c r="D841" s="321" t="e">
        <f aca="false">IF('graph (3)'!$E$2=0,20,IF(AND(B841&lt;'graph (3)'!$E$10+'graph (3)'!$E$32,B841&gt;'graph (3)'!$E$10-'graph (3)'!$E$32),0.25,NA()))</f>
        <v>#REF!</v>
      </c>
      <c r="K841" s="806" t="e">
        <f aca="false">IF('graph (3)'!$E$20=0,0,IF('graph (3)'!$E$2=0,20,IF(AND(B841&lt;'graph (3)'!$E$20+'graph (3)'!$E$32,B841&gt;'graph (3)'!$E$20-'graph (3)'!$E$32),0.25,0)))</f>
        <v>#REF!</v>
      </c>
      <c r="L841" s="806" t="e">
        <f aca="false">IF('graph (3)'!$E$22=0,0,IF('graph (3)'!$E$2=0,20,IF(AND(B841&gt;'graph (3)'!$E$22-'graph (3)'!$E$32,B841&lt;'graph (3)'!$E$22+'graph (3)'!$E$32),0.25,0)))</f>
        <v>#REF!</v>
      </c>
    </row>
    <row r="842" customFormat="false" ht="12.75" hidden="false" customHeight="false" outlineLevel="0" collapsed="false">
      <c r="B842" s="735" t="e">
        <f aca="false">IF('graph (3)'!$E$2=0,"",B841+'graph (3)'!$E$32)</f>
        <v>#REF!</v>
      </c>
      <c r="C842" s="805" t="e">
        <f aca="false">IF('graph (3)'!$E$2=0,20,IF(SUM(K842+L842=0),NA(),0.25))</f>
        <v>#REF!</v>
      </c>
      <c r="D842" s="321" t="e">
        <f aca="false">IF('graph (3)'!$E$2=0,20,IF(AND(B842&lt;'graph (3)'!$E$10+'graph (3)'!$E$32,B842&gt;'graph (3)'!$E$10-'graph (3)'!$E$32),0.25,NA()))</f>
        <v>#REF!</v>
      </c>
      <c r="K842" s="806" t="e">
        <f aca="false">IF('graph (3)'!$E$20=0,0,IF('graph (3)'!$E$2=0,20,IF(AND(B842&lt;'graph (3)'!$E$20+'graph (3)'!$E$32,B842&gt;'graph (3)'!$E$20-'graph (3)'!$E$32),0.25,0)))</f>
        <v>#REF!</v>
      </c>
      <c r="L842" s="806" t="e">
        <f aca="false">IF('graph (3)'!$E$22=0,0,IF('graph (3)'!$E$2=0,20,IF(AND(B842&gt;'graph (3)'!$E$22-'graph (3)'!$E$32,B842&lt;'graph (3)'!$E$22+'graph (3)'!$E$32),0.25,0)))</f>
        <v>#REF!</v>
      </c>
    </row>
    <row r="843" customFormat="false" ht="12.75" hidden="false" customHeight="false" outlineLevel="0" collapsed="false">
      <c r="B843" s="735" t="e">
        <f aca="false">IF('graph (3)'!$E$2=0,"",B842+'graph (3)'!$E$32)</f>
        <v>#REF!</v>
      </c>
      <c r="C843" s="805" t="e">
        <f aca="false">IF('graph (3)'!$E$2=0,20,IF(SUM(K843+L843=0),NA(),0.25))</f>
        <v>#REF!</v>
      </c>
      <c r="D843" s="321" t="e">
        <f aca="false">IF('graph (3)'!$E$2=0,20,IF(AND(B843&lt;'graph (3)'!$E$10+'graph (3)'!$E$32,B843&gt;'graph (3)'!$E$10-'graph (3)'!$E$32),0.25,NA()))</f>
        <v>#REF!</v>
      </c>
      <c r="K843" s="806" t="e">
        <f aca="false">IF('graph (3)'!$E$20=0,0,IF('graph (3)'!$E$2=0,20,IF(AND(B843&lt;'graph (3)'!$E$20+'graph (3)'!$E$32,B843&gt;'graph (3)'!$E$20-'graph (3)'!$E$32),0.25,0)))</f>
        <v>#REF!</v>
      </c>
      <c r="L843" s="806" t="e">
        <f aca="false">IF('graph (3)'!$E$22=0,0,IF('graph (3)'!$E$2=0,20,IF(AND(B843&gt;'graph (3)'!$E$22-'graph (3)'!$E$32,B843&lt;'graph (3)'!$E$22+'graph (3)'!$E$32),0.25,0)))</f>
        <v>#REF!</v>
      </c>
    </row>
    <row r="844" customFormat="false" ht="12.75" hidden="false" customHeight="false" outlineLevel="0" collapsed="false">
      <c r="B844" s="735" t="e">
        <f aca="false">IF('graph (3)'!$E$2=0,"",B843+'graph (3)'!$E$32)</f>
        <v>#REF!</v>
      </c>
      <c r="C844" s="805" t="e">
        <f aca="false">IF('graph (3)'!$E$2=0,20,IF(SUM(K844+L844=0),NA(),0.25))</f>
        <v>#REF!</v>
      </c>
      <c r="D844" s="321" t="e">
        <f aca="false">IF('graph (3)'!$E$2=0,20,IF(AND(B844&lt;'graph (3)'!$E$10+'graph (3)'!$E$32,B844&gt;'graph (3)'!$E$10-'graph (3)'!$E$32),0.25,NA()))</f>
        <v>#REF!</v>
      </c>
      <c r="K844" s="806" t="e">
        <f aca="false">IF('graph (3)'!$E$20=0,0,IF('graph (3)'!$E$2=0,20,IF(AND(B844&lt;'graph (3)'!$E$20+'graph (3)'!$E$32,B844&gt;'graph (3)'!$E$20-'graph (3)'!$E$32),0.25,0)))</f>
        <v>#REF!</v>
      </c>
      <c r="L844" s="806" t="e">
        <f aca="false">IF('graph (3)'!$E$22=0,0,IF('graph (3)'!$E$2=0,20,IF(AND(B844&gt;'graph (3)'!$E$22-'graph (3)'!$E$32,B844&lt;'graph (3)'!$E$22+'graph (3)'!$E$32),0.25,0)))</f>
        <v>#REF!</v>
      </c>
    </row>
    <row r="845" customFormat="false" ht="12.75" hidden="false" customHeight="false" outlineLevel="0" collapsed="false">
      <c r="B845" s="735" t="e">
        <f aca="false">IF('graph (3)'!$E$2=0,"",B844+'graph (3)'!$E$32)</f>
        <v>#REF!</v>
      </c>
      <c r="C845" s="805" t="e">
        <f aca="false">IF('graph (3)'!$E$2=0,20,IF(SUM(K845+L845=0),NA(),0.25))</f>
        <v>#REF!</v>
      </c>
      <c r="D845" s="321" t="e">
        <f aca="false">IF('graph (3)'!$E$2=0,20,IF(AND(B845&lt;'graph (3)'!$E$10+'graph (3)'!$E$32,B845&gt;'graph (3)'!$E$10-'graph (3)'!$E$32),0.25,NA()))</f>
        <v>#REF!</v>
      </c>
      <c r="K845" s="806" t="e">
        <f aca="false">IF('graph (3)'!$E$20=0,0,IF('graph (3)'!$E$2=0,20,IF(AND(B845&lt;'graph (3)'!$E$20+'graph (3)'!$E$32,B845&gt;'graph (3)'!$E$20-'graph (3)'!$E$32),0.25,0)))</f>
        <v>#REF!</v>
      </c>
      <c r="L845" s="806" t="e">
        <f aca="false">IF('graph (3)'!$E$22=0,0,IF('graph (3)'!$E$2=0,20,IF(AND(B845&gt;'graph (3)'!$E$22-'graph (3)'!$E$32,B845&lt;'graph (3)'!$E$22+'graph (3)'!$E$32),0.25,0)))</f>
        <v>#REF!</v>
      </c>
    </row>
    <row r="846" customFormat="false" ht="12.75" hidden="false" customHeight="false" outlineLevel="0" collapsed="false">
      <c r="B846" s="735" t="e">
        <f aca="false">IF('graph (3)'!$E$2=0,"",B845+'graph (3)'!$E$32)</f>
        <v>#REF!</v>
      </c>
      <c r="C846" s="805" t="e">
        <f aca="false">IF('graph (3)'!$E$2=0,20,IF(SUM(K846+L846=0),NA(),0.25))</f>
        <v>#REF!</v>
      </c>
      <c r="D846" s="321" t="e">
        <f aca="false">IF('graph (3)'!$E$2=0,20,IF(AND(B846&lt;'graph (3)'!$E$10+'graph (3)'!$E$32,B846&gt;'graph (3)'!$E$10-'graph (3)'!$E$32),0.25,NA()))</f>
        <v>#REF!</v>
      </c>
      <c r="K846" s="806" t="e">
        <f aca="false">IF('graph (3)'!$E$20=0,0,IF('graph (3)'!$E$2=0,20,IF(AND(B846&lt;'graph (3)'!$E$20+'graph (3)'!$E$32,B846&gt;'graph (3)'!$E$20-'graph (3)'!$E$32),0.25,0)))</f>
        <v>#REF!</v>
      </c>
      <c r="L846" s="806" t="e">
        <f aca="false">IF('graph (3)'!$E$22=0,0,IF('graph (3)'!$E$2=0,20,IF(AND(B846&gt;'graph (3)'!$E$22-'graph (3)'!$E$32,B846&lt;'graph (3)'!$E$22+'graph (3)'!$E$32),0.25,0)))</f>
        <v>#REF!</v>
      </c>
    </row>
    <row r="847" customFormat="false" ht="12.75" hidden="false" customHeight="false" outlineLevel="0" collapsed="false">
      <c r="B847" s="735" t="e">
        <f aca="false">IF('graph (3)'!$E$2=0,"",B846+'graph (3)'!$E$32)</f>
        <v>#REF!</v>
      </c>
      <c r="C847" s="805" t="e">
        <f aca="false">IF('graph (3)'!$E$2=0,20,IF(SUM(K847+L847=0),NA(),0.25))</f>
        <v>#REF!</v>
      </c>
      <c r="D847" s="321" t="e">
        <f aca="false">IF('graph (3)'!$E$2=0,20,IF(AND(B847&lt;'graph (3)'!$E$10+'graph (3)'!$E$32,B847&gt;'graph (3)'!$E$10-'graph (3)'!$E$32),0.25,NA()))</f>
        <v>#REF!</v>
      </c>
      <c r="K847" s="806" t="e">
        <f aca="false">IF('graph (3)'!$E$20=0,0,IF('graph (3)'!$E$2=0,20,IF(AND(B847&lt;'graph (3)'!$E$20+'graph (3)'!$E$32,B847&gt;'graph (3)'!$E$20-'graph (3)'!$E$32),0.25,0)))</f>
        <v>#REF!</v>
      </c>
      <c r="L847" s="806" t="e">
        <f aca="false">IF('graph (3)'!$E$22=0,0,IF('graph (3)'!$E$2=0,20,IF(AND(B847&gt;'graph (3)'!$E$22-'graph (3)'!$E$32,B847&lt;'graph (3)'!$E$22+'graph (3)'!$E$32),0.25,0)))</f>
        <v>#REF!</v>
      </c>
    </row>
    <row r="848" customFormat="false" ht="12.75" hidden="false" customHeight="false" outlineLevel="0" collapsed="false">
      <c r="B848" s="735" t="e">
        <f aca="false">IF('graph (3)'!$E$2=0,"",B847+'graph (3)'!$E$32)</f>
        <v>#REF!</v>
      </c>
      <c r="C848" s="805" t="e">
        <f aca="false">IF('graph (3)'!$E$2=0,20,IF(SUM(K848+L848=0),NA(),0.25))</f>
        <v>#REF!</v>
      </c>
      <c r="D848" s="321" t="e">
        <f aca="false">IF('graph (3)'!$E$2=0,20,IF(AND(B848&lt;'graph (3)'!$E$10+'graph (3)'!$E$32,B848&gt;'graph (3)'!$E$10-'graph (3)'!$E$32),0.25,NA()))</f>
        <v>#REF!</v>
      </c>
      <c r="K848" s="806" t="e">
        <f aca="false">IF('graph (3)'!$E$20=0,0,IF('graph (3)'!$E$2=0,20,IF(AND(B848&lt;'graph (3)'!$E$20+'graph (3)'!$E$32,B848&gt;'graph (3)'!$E$20-'graph (3)'!$E$32),0.25,0)))</f>
        <v>#REF!</v>
      </c>
      <c r="L848" s="806" t="e">
        <f aca="false">IF('graph (3)'!$E$22=0,0,IF('graph (3)'!$E$2=0,20,IF(AND(B848&gt;'graph (3)'!$E$22-'graph (3)'!$E$32,B848&lt;'graph (3)'!$E$22+'graph (3)'!$E$32),0.25,0)))</f>
        <v>#REF!</v>
      </c>
    </row>
    <row r="849" customFormat="false" ht="12.75" hidden="false" customHeight="false" outlineLevel="0" collapsed="false">
      <c r="B849" s="735" t="e">
        <f aca="false">IF('graph (3)'!$E$2=0,"",B848+'graph (3)'!$E$32)</f>
        <v>#REF!</v>
      </c>
      <c r="C849" s="805" t="e">
        <f aca="false">IF('graph (3)'!$E$2=0,20,IF(SUM(K849+L849=0),NA(),0.25))</f>
        <v>#REF!</v>
      </c>
      <c r="D849" s="321" t="e">
        <f aca="false">IF('graph (3)'!$E$2=0,20,IF(AND(B849&lt;'graph (3)'!$E$10+'graph (3)'!$E$32,B849&gt;'graph (3)'!$E$10-'graph (3)'!$E$32),0.25,NA()))</f>
        <v>#REF!</v>
      </c>
      <c r="K849" s="806" t="e">
        <f aca="false">IF('graph (3)'!$E$20=0,0,IF('graph (3)'!$E$2=0,20,IF(AND(B849&lt;'graph (3)'!$E$20+'graph (3)'!$E$32,B849&gt;'graph (3)'!$E$20-'graph (3)'!$E$32),0.25,0)))</f>
        <v>#REF!</v>
      </c>
      <c r="L849" s="806" t="e">
        <f aca="false">IF('graph (3)'!$E$22=0,0,IF('graph (3)'!$E$2=0,20,IF(AND(B849&gt;'graph (3)'!$E$22-'graph (3)'!$E$32,B849&lt;'graph (3)'!$E$22+'graph (3)'!$E$32),0.25,0)))</f>
        <v>#REF!</v>
      </c>
    </row>
    <row r="850" customFormat="false" ht="12.75" hidden="false" customHeight="false" outlineLevel="0" collapsed="false">
      <c r="B850" s="735" t="e">
        <f aca="false">IF('graph (3)'!$E$2=0,"",B849+'graph (3)'!$E$32)</f>
        <v>#REF!</v>
      </c>
      <c r="C850" s="805" t="e">
        <f aca="false">IF('graph (3)'!$E$2=0,20,IF(SUM(K850+L850=0),NA(),0.25))</f>
        <v>#REF!</v>
      </c>
      <c r="D850" s="321" t="e">
        <f aca="false">IF('graph (3)'!$E$2=0,20,IF(AND(B850&lt;'graph (3)'!$E$10+'graph (3)'!$E$32,B850&gt;'graph (3)'!$E$10-'graph (3)'!$E$32),0.25,NA()))</f>
        <v>#REF!</v>
      </c>
      <c r="K850" s="806" t="e">
        <f aca="false">IF('graph (3)'!$E$20=0,0,IF('graph (3)'!$E$2=0,20,IF(AND(B850&lt;'graph (3)'!$E$20+'graph (3)'!$E$32,B850&gt;'graph (3)'!$E$20-'graph (3)'!$E$32),0.25,0)))</f>
        <v>#REF!</v>
      </c>
      <c r="L850" s="806" t="e">
        <f aca="false">IF('graph (3)'!$E$22=0,0,IF('graph (3)'!$E$2=0,20,IF(AND(B850&gt;'graph (3)'!$E$22-'graph (3)'!$E$32,B850&lt;'graph (3)'!$E$22+'graph (3)'!$E$32),0.25,0)))</f>
        <v>#REF!</v>
      </c>
    </row>
    <row r="851" customFormat="false" ht="12.75" hidden="false" customHeight="false" outlineLevel="0" collapsed="false">
      <c r="B851" s="735" t="e">
        <f aca="false">IF('graph (3)'!$E$2=0,"",B850+'graph (3)'!$E$32)</f>
        <v>#REF!</v>
      </c>
      <c r="C851" s="805" t="e">
        <f aca="false">IF('graph (3)'!$E$2=0,20,IF(SUM(K851+L851=0),NA(),0.25))</f>
        <v>#REF!</v>
      </c>
      <c r="D851" s="321" t="e">
        <f aca="false">IF('graph (3)'!$E$2=0,20,IF(AND(B851&lt;'graph (3)'!$E$10+'graph (3)'!$E$32,B851&gt;'graph (3)'!$E$10-'graph (3)'!$E$32),0.25,NA()))</f>
        <v>#REF!</v>
      </c>
      <c r="K851" s="806" t="e">
        <f aca="false">IF('graph (3)'!$E$20=0,0,IF('graph (3)'!$E$2=0,20,IF(AND(B851&lt;'graph (3)'!$E$20+'graph (3)'!$E$32,B851&gt;'graph (3)'!$E$20-'graph (3)'!$E$32),0.25,0)))</f>
        <v>#REF!</v>
      </c>
      <c r="L851" s="806" t="e">
        <f aca="false">IF('graph (3)'!$E$22=0,0,IF('graph (3)'!$E$2=0,20,IF(AND(B851&gt;'graph (3)'!$E$22-'graph (3)'!$E$32,B851&lt;'graph (3)'!$E$22+'graph (3)'!$E$32),0.25,0)))</f>
        <v>#REF!</v>
      </c>
    </row>
    <row r="852" customFormat="false" ht="12.75" hidden="false" customHeight="false" outlineLevel="0" collapsed="false">
      <c r="B852" s="735" t="e">
        <f aca="false">IF('graph (3)'!$E$2=0,"",B851+'graph (3)'!$E$32)</f>
        <v>#REF!</v>
      </c>
      <c r="C852" s="805" t="e">
        <f aca="false">IF('graph (3)'!$E$2=0,20,IF(SUM(K852+L852=0),NA(),0.25))</f>
        <v>#REF!</v>
      </c>
      <c r="D852" s="321" t="e">
        <f aca="false">IF('graph (3)'!$E$2=0,20,IF(AND(B852&lt;'graph (3)'!$E$10+'graph (3)'!$E$32,B852&gt;'graph (3)'!$E$10-'graph (3)'!$E$32),0.25,NA()))</f>
        <v>#REF!</v>
      </c>
      <c r="K852" s="806" t="e">
        <f aca="false">IF('graph (3)'!$E$20=0,0,IF('graph (3)'!$E$2=0,20,IF(AND(B852&lt;'graph (3)'!$E$20+'graph (3)'!$E$32,B852&gt;'graph (3)'!$E$20-'graph (3)'!$E$32),0.25,0)))</f>
        <v>#REF!</v>
      </c>
      <c r="L852" s="806" t="e">
        <f aca="false">IF('graph (3)'!$E$22=0,0,IF('graph (3)'!$E$2=0,20,IF(AND(B852&gt;'graph (3)'!$E$22-'graph (3)'!$E$32,B852&lt;'graph (3)'!$E$22+'graph (3)'!$E$32),0.25,0)))</f>
        <v>#REF!</v>
      </c>
    </row>
    <row r="853" customFormat="false" ht="12.75" hidden="false" customHeight="false" outlineLevel="0" collapsed="false">
      <c r="B853" s="735" t="e">
        <f aca="false">IF('graph (3)'!$E$2=0,"",B852+'graph (3)'!$E$32)</f>
        <v>#REF!</v>
      </c>
      <c r="C853" s="805" t="e">
        <f aca="false">IF('graph (3)'!$E$2=0,20,IF(SUM(K853+L853=0),NA(),0.25))</f>
        <v>#REF!</v>
      </c>
      <c r="D853" s="321" t="e">
        <f aca="false">IF('graph (3)'!$E$2=0,20,IF(AND(B853&lt;'graph (3)'!$E$10+'graph (3)'!$E$32,B853&gt;'graph (3)'!$E$10-'graph (3)'!$E$32),0.25,NA()))</f>
        <v>#REF!</v>
      </c>
      <c r="K853" s="806" t="e">
        <f aca="false">IF('graph (3)'!$E$20=0,0,IF('graph (3)'!$E$2=0,20,IF(AND(B853&lt;'graph (3)'!$E$20+'graph (3)'!$E$32,B853&gt;'graph (3)'!$E$20-'graph (3)'!$E$32),0.25,0)))</f>
        <v>#REF!</v>
      </c>
      <c r="L853" s="806" t="e">
        <f aca="false">IF('graph (3)'!$E$22=0,0,IF('graph (3)'!$E$2=0,20,IF(AND(B853&gt;'graph (3)'!$E$22-'graph (3)'!$E$32,B853&lt;'graph (3)'!$E$22+'graph (3)'!$E$32),0.25,0)))</f>
        <v>#REF!</v>
      </c>
    </row>
    <row r="854" customFormat="false" ht="12.75" hidden="false" customHeight="false" outlineLevel="0" collapsed="false">
      <c r="B854" s="735" t="e">
        <f aca="false">IF('graph (3)'!$E$2=0,"",B853+'graph (3)'!$E$32)</f>
        <v>#REF!</v>
      </c>
      <c r="C854" s="805" t="e">
        <f aca="false">IF('graph (3)'!$E$2=0,20,IF(SUM(K854+L854=0),NA(),0.25))</f>
        <v>#REF!</v>
      </c>
      <c r="D854" s="321" t="e">
        <f aca="false">IF('graph (3)'!$E$2=0,20,IF(AND(B854&lt;'graph (3)'!$E$10+'graph (3)'!$E$32,B854&gt;'graph (3)'!$E$10-'graph (3)'!$E$32),0.25,NA()))</f>
        <v>#REF!</v>
      </c>
      <c r="K854" s="806" t="e">
        <f aca="false">IF('graph (3)'!$E$20=0,0,IF('graph (3)'!$E$2=0,20,IF(AND(B854&lt;'graph (3)'!$E$20+'graph (3)'!$E$32,B854&gt;'graph (3)'!$E$20-'graph (3)'!$E$32),0.25,0)))</f>
        <v>#REF!</v>
      </c>
      <c r="L854" s="806" t="e">
        <f aca="false">IF('graph (3)'!$E$22=0,0,IF('graph (3)'!$E$2=0,20,IF(AND(B854&gt;'graph (3)'!$E$22-'graph (3)'!$E$32,B854&lt;'graph (3)'!$E$22+'graph (3)'!$E$32),0.25,0)))</f>
        <v>#REF!</v>
      </c>
    </row>
    <row r="855" customFormat="false" ht="12.75" hidden="false" customHeight="false" outlineLevel="0" collapsed="false">
      <c r="B855" s="735" t="e">
        <f aca="false">IF('graph (3)'!$E$2=0,"",B854+'graph (3)'!$E$32)</f>
        <v>#REF!</v>
      </c>
      <c r="C855" s="805" t="e">
        <f aca="false">IF('graph (3)'!$E$2=0,20,IF(SUM(K855+L855=0),NA(),0.25))</f>
        <v>#REF!</v>
      </c>
      <c r="D855" s="321" t="e">
        <f aca="false">IF('graph (3)'!$E$2=0,20,IF(AND(B855&lt;'graph (3)'!$E$10+'graph (3)'!$E$32,B855&gt;'graph (3)'!$E$10-'graph (3)'!$E$32),0.25,NA()))</f>
        <v>#REF!</v>
      </c>
      <c r="K855" s="806" t="e">
        <f aca="false">IF('graph (3)'!$E$20=0,0,IF('graph (3)'!$E$2=0,20,IF(AND(B855&lt;'graph (3)'!$E$20+'graph (3)'!$E$32,B855&gt;'graph (3)'!$E$20-'graph (3)'!$E$32),0.25,0)))</f>
        <v>#REF!</v>
      </c>
      <c r="L855" s="806" t="e">
        <f aca="false">IF('graph (3)'!$E$22=0,0,IF('graph (3)'!$E$2=0,20,IF(AND(B855&gt;'graph (3)'!$E$22-'graph (3)'!$E$32,B855&lt;'graph (3)'!$E$22+'graph (3)'!$E$32),0.25,0)))</f>
        <v>#REF!</v>
      </c>
    </row>
    <row r="856" customFormat="false" ht="12.75" hidden="false" customHeight="false" outlineLevel="0" collapsed="false">
      <c r="B856" s="735" t="e">
        <f aca="false">IF('graph (3)'!$E$2=0,"",B855+'graph (3)'!$E$32)</f>
        <v>#REF!</v>
      </c>
      <c r="C856" s="805" t="e">
        <f aca="false">IF('graph (3)'!$E$2=0,20,IF(SUM(K856+L856=0),NA(),0.25))</f>
        <v>#REF!</v>
      </c>
      <c r="D856" s="321" t="e">
        <f aca="false">IF('graph (3)'!$E$2=0,20,IF(AND(B856&lt;'graph (3)'!$E$10+'graph (3)'!$E$32,B856&gt;'graph (3)'!$E$10-'graph (3)'!$E$32),0.25,NA()))</f>
        <v>#REF!</v>
      </c>
      <c r="K856" s="806" t="e">
        <f aca="false">IF('graph (3)'!$E$20=0,0,IF('graph (3)'!$E$2=0,20,IF(AND(B856&lt;'graph (3)'!$E$20+'graph (3)'!$E$32,B856&gt;'graph (3)'!$E$20-'graph (3)'!$E$32),0.25,0)))</f>
        <v>#REF!</v>
      </c>
      <c r="L856" s="806" t="e">
        <f aca="false">IF('graph (3)'!$E$22=0,0,IF('graph (3)'!$E$2=0,20,IF(AND(B856&gt;'graph (3)'!$E$22-'graph (3)'!$E$32,B856&lt;'graph (3)'!$E$22+'graph (3)'!$E$32),0.25,0)))</f>
        <v>#REF!</v>
      </c>
    </row>
    <row r="857" customFormat="false" ht="12.75" hidden="false" customHeight="false" outlineLevel="0" collapsed="false">
      <c r="B857" s="735" t="e">
        <f aca="false">IF('graph (3)'!$E$2=0,"",B856+'graph (3)'!$E$32)</f>
        <v>#REF!</v>
      </c>
      <c r="C857" s="805" t="e">
        <f aca="false">IF('graph (3)'!$E$2=0,20,IF(SUM(K857+L857=0),NA(),0.25))</f>
        <v>#REF!</v>
      </c>
      <c r="D857" s="321" t="e">
        <f aca="false">IF('graph (3)'!$E$2=0,20,IF(AND(B857&lt;'graph (3)'!$E$10+'graph (3)'!$E$32,B857&gt;'graph (3)'!$E$10-'graph (3)'!$E$32),0.25,NA()))</f>
        <v>#REF!</v>
      </c>
      <c r="K857" s="806" t="e">
        <f aca="false">IF('graph (3)'!$E$20=0,0,IF('graph (3)'!$E$2=0,20,IF(AND(B857&lt;'graph (3)'!$E$20+'graph (3)'!$E$32,B857&gt;'graph (3)'!$E$20-'graph (3)'!$E$32),0.25,0)))</f>
        <v>#REF!</v>
      </c>
      <c r="L857" s="806" t="e">
        <f aca="false">IF('graph (3)'!$E$22=0,0,IF('graph (3)'!$E$2=0,20,IF(AND(B857&gt;'graph (3)'!$E$22-'graph (3)'!$E$32,B857&lt;'graph (3)'!$E$22+'graph (3)'!$E$32),0.25,0)))</f>
        <v>#REF!</v>
      </c>
    </row>
    <row r="858" customFormat="false" ht="12.75" hidden="false" customHeight="false" outlineLevel="0" collapsed="false">
      <c r="B858" s="735" t="e">
        <f aca="false">IF('graph (3)'!$E$2=0,"",B857+'graph (3)'!$E$32)</f>
        <v>#REF!</v>
      </c>
      <c r="C858" s="805" t="e">
        <f aca="false">IF('graph (3)'!$E$2=0,20,IF(SUM(K858+L858=0),NA(),0.25))</f>
        <v>#REF!</v>
      </c>
      <c r="D858" s="321" t="e">
        <f aca="false">IF('graph (3)'!$E$2=0,20,IF(AND(B858&lt;'graph (3)'!$E$10+'graph (3)'!$E$32,B858&gt;'graph (3)'!$E$10-'graph (3)'!$E$32),0.25,NA()))</f>
        <v>#REF!</v>
      </c>
      <c r="K858" s="806" t="e">
        <f aca="false">IF('graph (3)'!$E$20=0,0,IF('graph (3)'!$E$2=0,20,IF(AND(B858&lt;'graph (3)'!$E$20+'graph (3)'!$E$32,B858&gt;'graph (3)'!$E$20-'graph (3)'!$E$32),0.25,0)))</f>
        <v>#REF!</v>
      </c>
      <c r="L858" s="806" t="e">
        <f aca="false">IF('graph (3)'!$E$22=0,0,IF('graph (3)'!$E$2=0,20,IF(AND(B858&gt;'graph (3)'!$E$22-'graph (3)'!$E$32,B858&lt;'graph (3)'!$E$22+'graph (3)'!$E$32),0.25,0)))</f>
        <v>#REF!</v>
      </c>
    </row>
    <row r="859" customFormat="false" ht="12.75" hidden="false" customHeight="false" outlineLevel="0" collapsed="false">
      <c r="B859" s="735" t="e">
        <f aca="false">IF('graph (3)'!$E$2=0,"",B858+'graph (3)'!$E$32)</f>
        <v>#REF!</v>
      </c>
      <c r="C859" s="805" t="e">
        <f aca="false">IF('graph (3)'!$E$2=0,20,IF(SUM(K859+L859=0),NA(),0.25))</f>
        <v>#REF!</v>
      </c>
      <c r="D859" s="321" t="e">
        <f aca="false">IF('graph (3)'!$E$2=0,20,IF(AND(B859&lt;'graph (3)'!$E$10+'graph (3)'!$E$32,B859&gt;'graph (3)'!$E$10-'graph (3)'!$E$32),0.25,NA()))</f>
        <v>#REF!</v>
      </c>
      <c r="K859" s="806" t="e">
        <f aca="false">IF('graph (3)'!$E$20=0,0,IF('graph (3)'!$E$2=0,20,IF(AND(B859&lt;'graph (3)'!$E$20+'graph (3)'!$E$32,B859&gt;'graph (3)'!$E$20-'graph (3)'!$E$32),0.25,0)))</f>
        <v>#REF!</v>
      </c>
      <c r="L859" s="806" t="e">
        <f aca="false">IF('graph (3)'!$E$22=0,0,IF('graph (3)'!$E$2=0,20,IF(AND(B859&gt;'graph (3)'!$E$22-'graph (3)'!$E$32,B859&lt;'graph (3)'!$E$22+'graph (3)'!$E$32),0.25,0)))</f>
        <v>#REF!</v>
      </c>
    </row>
    <row r="860" customFormat="false" ht="12.75" hidden="false" customHeight="false" outlineLevel="0" collapsed="false">
      <c r="B860" s="735" t="e">
        <f aca="false">IF('graph (3)'!$E$2=0,"",B859+'graph (3)'!$E$32)</f>
        <v>#REF!</v>
      </c>
      <c r="C860" s="805" t="e">
        <f aca="false">IF('graph (3)'!$E$2=0,20,IF(SUM(K860+L860=0),NA(),0.25))</f>
        <v>#REF!</v>
      </c>
      <c r="D860" s="321" t="e">
        <f aca="false">IF('graph (3)'!$E$2=0,20,IF(AND(B860&lt;'graph (3)'!$E$10+'graph (3)'!$E$32,B860&gt;'graph (3)'!$E$10-'graph (3)'!$E$32),0.25,NA()))</f>
        <v>#REF!</v>
      </c>
      <c r="K860" s="806" t="e">
        <f aca="false">IF('graph (3)'!$E$20=0,0,IF('graph (3)'!$E$2=0,20,IF(AND(B860&lt;'graph (3)'!$E$20+'graph (3)'!$E$32,B860&gt;'graph (3)'!$E$20-'graph (3)'!$E$32),0.25,0)))</f>
        <v>#REF!</v>
      </c>
      <c r="L860" s="806" t="e">
        <f aca="false">IF('graph (3)'!$E$22=0,0,IF('graph (3)'!$E$2=0,20,IF(AND(B860&gt;'graph (3)'!$E$22-'graph (3)'!$E$32,B860&lt;'graph (3)'!$E$22+'graph (3)'!$E$32),0.25,0)))</f>
        <v>#REF!</v>
      </c>
    </row>
    <row r="861" customFormat="false" ht="12.75" hidden="false" customHeight="false" outlineLevel="0" collapsed="false">
      <c r="B861" s="735" t="e">
        <f aca="false">IF('graph (3)'!$E$2=0,"",B860+'graph (3)'!$E$32)</f>
        <v>#REF!</v>
      </c>
      <c r="C861" s="805" t="e">
        <f aca="false">IF('graph (3)'!$E$2=0,20,IF(SUM(K861+L861=0),NA(),0.25))</f>
        <v>#REF!</v>
      </c>
      <c r="D861" s="321" t="e">
        <f aca="false">IF('graph (3)'!$E$2=0,20,IF(AND(B861&lt;'graph (3)'!$E$10+'graph (3)'!$E$32,B861&gt;'graph (3)'!$E$10-'graph (3)'!$E$32),0.25,NA()))</f>
        <v>#REF!</v>
      </c>
      <c r="K861" s="806" t="e">
        <f aca="false">IF('graph (3)'!$E$20=0,0,IF('graph (3)'!$E$2=0,20,IF(AND(B861&lt;'graph (3)'!$E$20+'graph (3)'!$E$32,B861&gt;'graph (3)'!$E$20-'graph (3)'!$E$32),0.25,0)))</f>
        <v>#REF!</v>
      </c>
      <c r="L861" s="806" t="e">
        <f aca="false">IF('graph (3)'!$E$22=0,0,IF('graph (3)'!$E$2=0,20,IF(AND(B861&gt;'graph (3)'!$E$22-'graph (3)'!$E$32,B861&lt;'graph (3)'!$E$22+'graph (3)'!$E$32),0.25,0)))</f>
        <v>#REF!</v>
      </c>
    </row>
    <row r="862" customFormat="false" ht="12.75" hidden="false" customHeight="false" outlineLevel="0" collapsed="false">
      <c r="B862" s="735" t="e">
        <f aca="false">IF('graph (3)'!$E$2=0,"",B861+'graph (3)'!$E$32)</f>
        <v>#REF!</v>
      </c>
      <c r="C862" s="805" t="e">
        <f aca="false">IF('graph (3)'!$E$2=0,20,IF(SUM(K862+L862=0),NA(),0.25))</f>
        <v>#REF!</v>
      </c>
      <c r="D862" s="321" t="e">
        <f aca="false">IF('graph (3)'!$E$2=0,20,IF(AND(B862&lt;'graph (3)'!$E$10+'graph (3)'!$E$32,B862&gt;'graph (3)'!$E$10-'graph (3)'!$E$32),0.25,NA()))</f>
        <v>#REF!</v>
      </c>
      <c r="K862" s="806" t="e">
        <f aca="false">IF('graph (3)'!$E$20=0,0,IF('graph (3)'!$E$2=0,20,IF(AND(B862&lt;'graph (3)'!$E$20+'graph (3)'!$E$32,B862&gt;'graph (3)'!$E$20-'graph (3)'!$E$32),0.25,0)))</f>
        <v>#REF!</v>
      </c>
      <c r="L862" s="806" t="e">
        <f aca="false">IF('graph (3)'!$E$22=0,0,IF('graph (3)'!$E$2=0,20,IF(AND(B862&gt;'graph (3)'!$E$22-'graph (3)'!$E$32,B862&lt;'graph (3)'!$E$22+'graph (3)'!$E$32),0.25,0)))</f>
        <v>#REF!</v>
      </c>
    </row>
    <row r="863" customFormat="false" ht="12.75" hidden="false" customHeight="false" outlineLevel="0" collapsed="false">
      <c r="B863" s="735" t="e">
        <f aca="false">IF('graph (3)'!$E$2=0,"",B862+'graph (3)'!$E$32)</f>
        <v>#REF!</v>
      </c>
      <c r="C863" s="805" t="e">
        <f aca="false">IF('graph (3)'!$E$2=0,20,IF(SUM(K863+L863=0),NA(),0.25))</f>
        <v>#REF!</v>
      </c>
      <c r="D863" s="321" t="e">
        <f aca="false">IF('graph (3)'!$E$2=0,20,IF(AND(B863&lt;'graph (3)'!$E$10+'graph (3)'!$E$32,B863&gt;'graph (3)'!$E$10-'graph (3)'!$E$32),0.25,NA()))</f>
        <v>#REF!</v>
      </c>
      <c r="K863" s="806" t="e">
        <f aca="false">IF('graph (3)'!$E$20=0,0,IF('graph (3)'!$E$2=0,20,IF(AND(B863&lt;'graph (3)'!$E$20+'graph (3)'!$E$32,B863&gt;'graph (3)'!$E$20-'graph (3)'!$E$32),0.25,0)))</f>
        <v>#REF!</v>
      </c>
      <c r="L863" s="806" t="e">
        <f aca="false">IF('graph (3)'!$E$22=0,0,IF('graph (3)'!$E$2=0,20,IF(AND(B863&gt;'graph (3)'!$E$22-'graph (3)'!$E$32,B863&lt;'graph (3)'!$E$22+'graph (3)'!$E$32),0.25,0)))</f>
        <v>#REF!</v>
      </c>
    </row>
    <row r="864" customFormat="false" ht="12.75" hidden="false" customHeight="false" outlineLevel="0" collapsed="false">
      <c r="B864" s="735" t="e">
        <f aca="false">IF('graph (3)'!$E$2=0,"",B863+'graph (3)'!$E$32)</f>
        <v>#REF!</v>
      </c>
      <c r="C864" s="805" t="e">
        <f aca="false">IF('graph (3)'!$E$2=0,20,IF(SUM(K864+L864=0),NA(),0.25))</f>
        <v>#REF!</v>
      </c>
      <c r="D864" s="321" t="e">
        <f aca="false">IF('graph (3)'!$E$2=0,20,IF(AND(B864&lt;'graph (3)'!$E$10+'graph (3)'!$E$32,B864&gt;'graph (3)'!$E$10-'graph (3)'!$E$32),0.25,NA()))</f>
        <v>#REF!</v>
      </c>
      <c r="K864" s="806" t="e">
        <f aca="false">IF('graph (3)'!$E$20=0,0,IF('graph (3)'!$E$2=0,20,IF(AND(B864&lt;'graph (3)'!$E$20+'graph (3)'!$E$32,B864&gt;'graph (3)'!$E$20-'graph (3)'!$E$32),0.25,0)))</f>
        <v>#REF!</v>
      </c>
      <c r="L864" s="806" t="e">
        <f aca="false">IF('graph (3)'!$E$22=0,0,IF('graph (3)'!$E$2=0,20,IF(AND(B864&gt;'graph (3)'!$E$22-'graph (3)'!$E$32,B864&lt;'graph (3)'!$E$22+'graph (3)'!$E$32),0.25,0)))</f>
        <v>#REF!</v>
      </c>
    </row>
    <row r="865" customFormat="false" ht="12.75" hidden="false" customHeight="false" outlineLevel="0" collapsed="false">
      <c r="B865" s="735" t="e">
        <f aca="false">IF('graph (3)'!$E$2=0,"",B864+'graph (3)'!$E$32)</f>
        <v>#REF!</v>
      </c>
      <c r="C865" s="805" t="e">
        <f aca="false">IF('graph (3)'!$E$2=0,20,IF(SUM(K865+L865=0),NA(),0.25))</f>
        <v>#REF!</v>
      </c>
      <c r="D865" s="321" t="e">
        <f aca="false">IF('graph (3)'!$E$2=0,20,IF(AND(B865&lt;'graph (3)'!$E$10+'graph (3)'!$E$32,B865&gt;'graph (3)'!$E$10-'graph (3)'!$E$32),0.25,NA()))</f>
        <v>#REF!</v>
      </c>
      <c r="K865" s="806" t="e">
        <f aca="false">IF('graph (3)'!$E$20=0,0,IF('graph (3)'!$E$2=0,20,IF(AND(B865&lt;'graph (3)'!$E$20+'graph (3)'!$E$32,B865&gt;'graph (3)'!$E$20-'graph (3)'!$E$32),0.25,0)))</f>
        <v>#REF!</v>
      </c>
      <c r="L865" s="806" t="e">
        <f aca="false">IF('graph (3)'!$E$22=0,0,IF('graph (3)'!$E$2=0,20,IF(AND(B865&gt;'graph (3)'!$E$22-'graph (3)'!$E$32,B865&lt;'graph (3)'!$E$22+'graph (3)'!$E$32),0.25,0)))</f>
        <v>#REF!</v>
      </c>
    </row>
    <row r="866" customFormat="false" ht="12.75" hidden="false" customHeight="false" outlineLevel="0" collapsed="false">
      <c r="B866" s="735" t="e">
        <f aca="false">IF('graph (3)'!$E$2=0,"",B865+'graph (3)'!$E$32)</f>
        <v>#REF!</v>
      </c>
      <c r="C866" s="805" t="e">
        <f aca="false">IF('graph (3)'!$E$2=0,20,IF(SUM(K866+L866=0),NA(),0.25))</f>
        <v>#REF!</v>
      </c>
      <c r="D866" s="321" t="e">
        <f aca="false">IF('graph (3)'!$E$2=0,20,IF(AND(B866&lt;'graph (3)'!$E$10+'graph (3)'!$E$32,B866&gt;'graph (3)'!$E$10-'graph (3)'!$E$32),0.25,NA()))</f>
        <v>#REF!</v>
      </c>
      <c r="K866" s="806" t="e">
        <f aca="false">IF('graph (3)'!$E$20=0,0,IF('graph (3)'!$E$2=0,20,IF(AND(B866&lt;'graph (3)'!$E$20+'graph (3)'!$E$32,B866&gt;'graph (3)'!$E$20-'graph (3)'!$E$32),0.25,0)))</f>
        <v>#REF!</v>
      </c>
      <c r="L866" s="806" t="e">
        <f aca="false">IF('graph (3)'!$E$22=0,0,IF('graph (3)'!$E$2=0,20,IF(AND(B866&gt;'graph (3)'!$E$22-'graph (3)'!$E$32,B866&lt;'graph (3)'!$E$22+'graph (3)'!$E$32),0.25,0)))</f>
        <v>#REF!</v>
      </c>
    </row>
    <row r="867" customFormat="false" ht="12.75" hidden="false" customHeight="false" outlineLevel="0" collapsed="false">
      <c r="B867" s="735" t="e">
        <f aca="false">IF('graph (3)'!$E$2=0,"",B866+'graph (3)'!$E$32)</f>
        <v>#REF!</v>
      </c>
      <c r="C867" s="805" t="e">
        <f aca="false">IF('graph (3)'!$E$2=0,20,IF(SUM(K867+L867=0),NA(),0.25))</f>
        <v>#REF!</v>
      </c>
      <c r="D867" s="321" t="e">
        <f aca="false">IF('graph (3)'!$E$2=0,20,IF(AND(B867&lt;'graph (3)'!$E$10+'graph (3)'!$E$32,B867&gt;'graph (3)'!$E$10-'graph (3)'!$E$32),0.25,NA()))</f>
        <v>#REF!</v>
      </c>
      <c r="K867" s="806" t="e">
        <f aca="false">IF('graph (3)'!$E$20=0,0,IF('graph (3)'!$E$2=0,20,IF(AND(B867&lt;'graph (3)'!$E$20+'graph (3)'!$E$32,B867&gt;'graph (3)'!$E$20-'graph (3)'!$E$32),0.25,0)))</f>
        <v>#REF!</v>
      </c>
      <c r="L867" s="806" t="e">
        <f aca="false">IF('graph (3)'!$E$22=0,0,IF('graph (3)'!$E$2=0,20,IF(AND(B867&gt;'graph (3)'!$E$22-'graph (3)'!$E$32,B867&lt;'graph (3)'!$E$22+'graph (3)'!$E$32),0.25,0)))</f>
        <v>#REF!</v>
      </c>
    </row>
    <row r="868" customFormat="false" ht="12.75" hidden="false" customHeight="false" outlineLevel="0" collapsed="false">
      <c r="B868" s="735" t="e">
        <f aca="false">IF('graph (3)'!$E$2=0,"",B867+'graph (3)'!$E$32)</f>
        <v>#REF!</v>
      </c>
      <c r="C868" s="805" t="e">
        <f aca="false">IF('graph (3)'!$E$2=0,20,IF(SUM(K868+L868=0),NA(),0.25))</f>
        <v>#REF!</v>
      </c>
      <c r="D868" s="321" t="e">
        <f aca="false">IF('graph (3)'!$E$2=0,20,IF(AND(B868&lt;'graph (3)'!$E$10+'graph (3)'!$E$32,B868&gt;'graph (3)'!$E$10-'graph (3)'!$E$32),0.25,NA()))</f>
        <v>#REF!</v>
      </c>
      <c r="K868" s="806" t="e">
        <f aca="false">IF('graph (3)'!$E$20=0,0,IF('graph (3)'!$E$2=0,20,IF(AND(B868&lt;'graph (3)'!$E$20+'graph (3)'!$E$32,B868&gt;'graph (3)'!$E$20-'graph (3)'!$E$32),0.25,0)))</f>
        <v>#REF!</v>
      </c>
      <c r="L868" s="806" t="e">
        <f aca="false">IF('graph (3)'!$E$22=0,0,IF('graph (3)'!$E$2=0,20,IF(AND(B868&gt;'graph (3)'!$E$22-'graph (3)'!$E$32,B868&lt;'graph (3)'!$E$22+'graph (3)'!$E$32),0.25,0)))</f>
        <v>#REF!</v>
      </c>
    </row>
    <row r="869" customFormat="false" ht="12.75" hidden="false" customHeight="false" outlineLevel="0" collapsed="false">
      <c r="B869" s="735" t="e">
        <f aca="false">IF('graph (3)'!$E$2=0,"",B868+'graph (3)'!$E$32)</f>
        <v>#REF!</v>
      </c>
      <c r="C869" s="805" t="e">
        <f aca="false">IF('graph (3)'!$E$2=0,20,IF(SUM(K869+L869=0),NA(),0.25))</f>
        <v>#REF!</v>
      </c>
      <c r="D869" s="321" t="e">
        <f aca="false">IF('graph (3)'!$E$2=0,20,IF(AND(B869&lt;'graph (3)'!$E$10+'graph (3)'!$E$32,B869&gt;'graph (3)'!$E$10-'graph (3)'!$E$32),0.25,NA()))</f>
        <v>#REF!</v>
      </c>
      <c r="K869" s="806" t="e">
        <f aca="false">IF('graph (3)'!$E$20=0,0,IF('graph (3)'!$E$2=0,20,IF(AND(B869&lt;'graph (3)'!$E$20+'graph (3)'!$E$32,B869&gt;'graph (3)'!$E$20-'graph (3)'!$E$32),0.25,0)))</f>
        <v>#REF!</v>
      </c>
      <c r="L869" s="806" t="e">
        <f aca="false">IF('graph (3)'!$E$22=0,0,IF('graph (3)'!$E$2=0,20,IF(AND(B869&gt;'graph (3)'!$E$22-'graph (3)'!$E$32,B869&lt;'graph (3)'!$E$22+'graph (3)'!$E$32),0.25,0)))</f>
        <v>#REF!</v>
      </c>
    </row>
    <row r="870" customFormat="false" ht="12.75" hidden="false" customHeight="false" outlineLevel="0" collapsed="false">
      <c r="B870" s="735" t="e">
        <f aca="false">IF('graph (3)'!$E$2=0,"",B869+'graph (3)'!$E$32)</f>
        <v>#REF!</v>
      </c>
      <c r="C870" s="805" t="e">
        <f aca="false">IF('graph (3)'!$E$2=0,20,IF(SUM(K870+L870=0),NA(),0.25))</f>
        <v>#REF!</v>
      </c>
      <c r="D870" s="321" t="e">
        <f aca="false">IF('graph (3)'!$E$2=0,20,IF(AND(B870&lt;'graph (3)'!$E$10+'graph (3)'!$E$32,B870&gt;'graph (3)'!$E$10-'graph (3)'!$E$32),0.25,NA()))</f>
        <v>#REF!</v>
      </c>
      <c r="K870" s="806" t="e">
        <f aca="false">IF('graph (3)'!$E$20=0,0,IF('graph (3)'!$E$2=0,20,IF(AND(B870&lt;'graph (3)'!$E$20+'graph (3)'!$E$32,B870&gt;'graph (3)'!$E$20-'graph (3)'!$E$32),0.25,0)))</f>
        <v>#REF!</v>
      </c>
      <c r="L870" s="806" t="e">
        <f aca="false">IF('graph (3)'!$E$22=0,0,IF('graph (3)'!$E$2=0,20,IF(AND(B870&gt;'graph (3)'!$E$22-'graph (3)'!$E$32,B870&lt;'graph (3)'!$E$22+'graph (3)'!$E$32),0.25,0)))</f>
        <v>#REF!</v>
      </c>
    </row>
    <row r="871" customFormat="false" ht="12.75" hidden="false" customHeight="false" outlineLevel="0" collapsed="false">
      <c r="B871" s="735" t="e">
        <f aca="false">IF('graph (3)'!$E$2=0,"",B870+'graph (3)'!$E$32)</f>
        <v>#REF!</v>
      </c>
      <c r="C871" s="805" t="e">
        <f aca="false">IF('graph (3)'!$E$2=0,20,IF(SUM(K871+L871=0),NA(),0.25))</f>
        <v>#REF!</v>
      </c>
      <c r="D871" s="321" t="e">
        <f aca="false">IF('graph (3)'!$E$2=0,20,IF(AND(B871&lt;'graph (3)'!$E$10+'graph (3)'!$E$32,B871&gt;'graph (3)'!$E$10-'graph (3)'!$E$32),0.25,NA()))</f>
        <v>#REF!</v>
      </c>
      <c r="K871" s="806" t="e">
        <f aca="false">IF('graph (3)'!$E$20=0,0,IF('graph (3)'!$E$2=0,20,IF(AND(B871&lt;'graph (3)'!$E$20+'graph (3)'!$E$32,B871&gt;'graph (3)'!$E$20-'graph (3)'!$E$32),0.25,0)))</f>
        <v>#REF!</v>
      </c>
      <c r="L871" s="806" t="e">
        <f aca="false">IF('graph (3)'!$E$22=0,0,IF('graph (3)'!$E$2=0,20,IF(AND(B871&gt;'graph (3)'!$E$22-'graph (3)'!$E$32,B871&lt;'graph (3)'!$E$22+'graph (3)'!$E$32),0.25,0)))</f>
        <v>#REF!</v>
      </c>
    </row>
    <row r="872" customFormat="false" ht="12.75" hidden="false" customHeight="false" outlineLevel="0" collapsed="false">
      <c r="B872" s="735" t="e">
        <f aca="false">IF('graph (3)'!$E$2=0,"",B871+'graph (3)'!$E$32)</f>
        <v>#REF!</v>
      </c>
      <c r="C872" s="805" t="e">
        <f aca="false">IF('graph (3)'!$E$2=0,20,IF(SUM(K872+L872=0),NA(),0.25))</f>
        <v>#REF!</v>
      </c>
      <c r="D872" s="321" t="e">
        <f aca="false">IF('graph (3)'!$E$2=0,20,IF(AND(B872&lt;'graph (3)'!$E$10+'graph (3)'!$E$32,B872&gt;'graph (3)'!$E$10-'graph (3)'!$E$32),0.25,NA()))</f>
        <v>#REF!</v>
      </c>
      <c r="K872" s="806" t="e">
        <f aca="false">IF('graph (3)'!$E$20=0,0,IF('graph (3)'!$E$2=0,20,IF(AND(B872&lt;'graph (3)'!$E$20+'graph (3)'!$E$32,B872&gt;'graph (3)'!$E$20-'graph (3)'!$E$32),0.25,0)))</f>
        <v>#REF!</v>
      </c>
      <c r="L872" s="806" t="e">
        <f aca="false">IF('graph (3)'!$E$22=0,0,IF('graph (3)'!$E$2=0,20,IF(AND(B872&gt;'graph (3)'!$E$22-'graph (3)'!$E$32,B872&lt;'graph (3)'!$E$22+'graph (3)'!$E$32),0.25,0)))</f>
        <v>#REF!</v>
      </c>
    </row>
    <row r="873" customFormat="false" ht="12.75" hidden="false" customHeight="false" outlineLevel="0" collapsed="false">
      <c r="B873" s="735" t="e">
        <f aca="false">IF('graph (3)'!$E$2=0,"",B872+'graph (3)'!$E$32)</f>
        <v>#REF!</v>
      </c>
      <c r="C873" s="805" t="e">
        <f aca="false">IF('graph (3)'!$E$2=0,20,IF(SUM(K873+L873=0),NA(),0.25))</f>
        <v>#REF!</v>
      </c>
      <c r="D873" s="321" t="e">
        <f aca="false">IF('graph (3)'!$E$2=0,20,IF(AND(B873&lt;'graph (3)'!$E$10+'graph (3)'!$E$32,B873&gt;'graph (3)'!$E$10-'graph (3)'!$E$32),0.25,NA()))</f>
        <v>#REF!</v>
      </c>
      <c r="K873" s="806" t="e">
        <f aca="false">IF('graph (3)'!$E$20=0,0,IF('graph (3)'!$E$2=0,20,IF(AND(B873&lt;'graph (3)'!$E$20+'graph (3)'!$E$32,B873&gt;'graph (3)'!$E$20-'graph (3)'!$E$32),0.25,0)))</f>
        <v>#REF!</v>
      </c>
      <c r="L873" s="806" t="e">
        <f aca="false">IF('graph (3)'!$E$22=0,0,IF('graph (3)'!$E$2=0,20,IF(AND(B873&gt;'graph (3)'!$E$22-'graph (3)'!$E$32,B873&lt;'graph (3)'!$E$22+'graph (3)'!$E$32),0.25,0)))</f>
        <v>#REF!</v>
      </c>
    </row>
    <row r="874" customFormat="false" ht="12.75" hidden="false" customHeight="false" outlineLevel="0" collapsed="false">
      <c r="B874" s="735" t="e">
        <f aca="false">IF('graph (3)'!$E$2=0,"",B873+'graph (3)'!$E$32)</f>
        <v>#REF!</v>
      </c>
      <c r="C874" s="805" t="e">
        <f aca="false">IF('graph (3)'!$E$2=0,20,IF(SUM(K874+L874=0),NA(),0.25))</f>
        <v>#REF!</v>
      </c>
      <c r="D874" s="321" t="e">
        <f aca="false">IF('graph (3)'!$E$2=0,20,IF(AND(B874&lt;'graph (3)'!$E$10+'graph (3)'!$E$32,B874&gt;'graph (3)'!$E$10-'graph (3)'!$E$32),0.25,NA()))</f>
        <v>#REF!</v>
      </c>
      <c r="K874" s="806" t="e">
        <f aca="false">IF('graph (3)'!$E$20=0,0,IF('graph (3)'!$E$2=0,20,IF(AND(B874&lt;'graph (3)'!$E$20+'graph (3)'!$E$32,B874&gt;'graph (3)'!$E$20-'graph (3)'!$E$32),0.25,0)))</f>
        <v>#REF!</v>
      </c>
      <c r="L874" s="806" t="e">
        <f aca="false">IF('graph (3)'!$E$22=0,0,IF('graph (3)'!$E$2=0,20,IF(AND(B874&gt;'graph (3)'!$E$22-'graph (3)'!$E$32,B874&lt;'graph (3)'!$E$22+'graph (3)'!$E$32),0.25,0)))</f>
        <v>#REF!</v>
      </c>
    </row>
    <row r="875" customFormat="false" ht="12.75" hidden="false" customHeight="false" outlineLevel="0" collapsed="false">
      <c r="B875" s="735" t="e">
        <f aca="false">IF('graph (3)'!$E$2=0,"",B874+'graph (3)'!$E$32)</f>
        <v>#REF!</v>
      </c>
      <c r="C875" s="805" t="e">
        <f aca="false">IF('graph (3)'!$E$2=0,20,IF(SUM(K875+L875=0),NA(),0.25))</f>
        <v>#REF!</v>
      </c>
      <c r="D875" s="321" t="e">
        <f aca="false">IF('graph (3)'!$E$2=0,20,IF(AND(B875&lt;'graph (3)'!$E$10+'graph (3)'!$E$32,B875&gt;'graph (3)'!$E$10-'graph (3)'!$E$32),0.25,NA()))</f>
        <v>#REF!</v>
      </c>
      <c r="K875" s="806" t="e">
        <f aca="false">IF('graph (3)'!$E$20=0,0,IF('graph (3)'!$E$2=0,20,IF(AND(B875&lt;'graph (3)'!$E$20+'graph (3)'!$E$32,B875&gt;'graph (3)'!$E$20-'graph (3)'!$E$32),0.25,0)))</f>
        <v>#REF!</v>
      </c>
      <c r="L875" s="806" t="e">
        <f aca="false">IF('graph (3)'!$E$22=0,0,IF('graph (3)'!$E$2=0,20,IF(AND(B875&gt;'graph (3)'!$E$22-'graph (3)'!$E$32,B875&lt;'graph (3)'!$E$22+'graph (3)'!$E$32),0.25,0)))</f>
        <v>#REF!</v>
      </c>
    </row>
    <row r="876" customFormat="false" ht="12.75" hidden="false" customHeight="false" outlineLevel="0" collapsed="false">
      <c r="B876" s="735" t="e">
        <f aca="false">IF('graph (3)'!$E$2=0,"",B875+'graph (3)'!$E$32)</f>
        <v>#REF!</v>
      </c>
      <c r="C876" s="805" t="e">
        <f aca="false">IF('graph (3)'!$E$2=0,20,IF(SUM(K876+L876=0),NA(),0.25))</f>
        <v>#REF!</v>
      </c>
      <c r="D876" s="321" t="e">
        <f aca="false">IF('graph (3)'!$E$2=0,20,IF(AND(B876&lt;'graph (3)'!$E$10+'graph (3)'!$E$32,B876&gt;'graph (3)'!$E$10-'graph (3)'!$E$32),0.25,NA()))</f>
        <v>#REF!</v>
      </c>
      <c r="K876" s="806" t="e">
        <f aca="false">IF('graph (3)'!$E$20=0,0,IF('graph (3)'!$E$2=0,20,IF(AND(B876&lt;'graph (3)'!$E$20+'graph (3)'!$E$32,B876&gt;'graph (3)'!$E$20-'graph (3)'!$E$32),0.25,0)))</f>
        <v>#REF!</v>
      </c>
      <c r="L876" s="806" t="e">
        <f aca="false">IF('graph (3)'!$E$22=0,0,IF('graph (3)'!$E$2=0,20,IF(AND(B876&gt;'graph (3)'!$E$22-'graph (3)'!$E$32,B876&lt;'graph (3)'!$E$22+'graph (3)'!$E$32),0.25,0)))</f>
        <v>#REF!</v>
      </c>
    </row>
    <row r="877" customFormat="false" ht="12.75" hidden="false" customHeight="false" outlineLevel="0" collapsed="false">
      <c r="B877" s="735" t="e">
        <f aca="false">IF('graph (3)'!$E$2=0,"",B876+'graph (3)'!$E$32)</f>
        <v>#REF!</v>
      </c>
      <c r="C877" s="805" t="e">
        <f aca="false">IF('graph (3)'!$E$2=0,20,IF(SUM(K877+L877=0),NA(),0.25))</f>
        <v>#REF!</v>
      </c>
      <c r="D877" s="321" t="e">
        <f aca="false">IF('graph (3)'!$E$2=0,20,IF(AND(B877&lt;'graph (3)'!$E$10+'graph (3)'!$E$32,B877&gt;'graph (3)'!$E$10-'graph (3)'!$E$32),0.25,NA()))</f>
        <v>#REF!</v>
      </c>
      <c r="K877" s="806" t="e">
        <f aca="false">IF('graph (3)'!$E$20=0,0,IF('graph (3)'!$E$2=0,20,IF(AND(B877&lt;'graph (3)'!$E$20+'graph (3)'!$E$32,B877&gt;'graph (3)'!$E$20-'graph (3)'!$E$32),0.25,0)))</f>
        <v>#REF!</v>
      </c>
      <c r="L877" s="806" t="e">
        <f aca="false">IF('graph (3)'!$E$22=0,0,IF('graph (3)'!$E$2=0,20,IF(AND(B877&gt;'graph (3)'!$E$22-'graph (3)'!$E$32,B877&lt;'graph (3)'!$E$22+'graph (3)'!$E$32),0.25,0)))</f>
        <v>#REF!</v>
      </c>
    </row>
    <row r="878" customFormat="false" ht="12.75" hidden="false" customHeight="false" outlineLevel="0" collapsed="false">
      <c r="B878" s="735" t="e">
        <f aca="false">IF('graph (3)'!$E$2=0,"",B877+'graph (3)'!$E$32)</f>
        <v>#REF!</v>
      </c>
      <c r="C878" s="805" t="e">
        <f aca="false">IF('graph (3)'!$E$2=0,20,IF(SUM(K878+L878=0),NA(),0.25))</f>
        <v>#REF!</v>
      </c>
      <c r="D878" s="321" t="e">
        <f aca="false">IF('graph (3)'!$E$2=0,20,IF(AND(B878&lt;'graph (3)'!$E$10+'graph (3)'!$E$32,B878&gt;'graph (3)'!$E$10-'graph (3)'!$E$32),0.25,NA()))</f>
        <v>#REF!</v>
      </c>
      <c r="K878" s="806" t="e">
        <f aca="false">IF('graph (3)'!$E$20=0,0,IF('graph (3)'!$E$2=0,20,IF(AND(B878&lt;'graph (3)'!$E$20+'graph (3)'!$E$32,B878&gt;'graph (3)'!$E$20-'graph (3)'!$E$32),0.25,0)))</f>
        <v>#REF!</v>
      </c>
      <c r="L878" s="806" t="e">
        <f aca="false">IF('graph (3)'!$E$22=0,0,IF('graph (3)'!$E$2=0,20,IF(AND(B878&gt;'graph (3)'!$E$22-'graph (3)'!$E$32,B878&lt;'graph (3)'!$E$22+'graph (3)'!$E$32),0.25,0)))</f>
        <v>#REF!</v>
      </c>
    </row>
    <row r="879" customFormat="false" ht="12.75" hidden="false" customHeight="false" outlineLevel="0" collapsed="false">
      <c r="B879" s="735" t="e">
        <f aca="false">IF('graph (3)'!$E$2=0,"",B878+'graph (3)'!$E$32)</f>
        <v>#REF!</v>
      </c>
      <c r="C879" s="805" t="e">
        <f aca="false">IF('graph (3)'!$E$2=0,20,IF(SUM(K879+L879=0),NA(),0.25))</f>
        <v>#REF!</v>
      </c>
      <c r="D879" s="321" t="e">
        <f aca="false">IF('graph (3)'!$E$2=0,20,IF(AND(B879&lt;'graph (3)'!$E$10+'graph (3)'!$E$32,B879&gt;'graph (3)'!$E$10-'graph (3)'!$E$32),0.25,NA()))</f>
        <v>#REF!</v>
      </c>
      <c r="K879" s="806" t="e">
        <f aca="false">IF('graph (3)'!$E$20=0,0,IF('graph (3)'!$E$2=0,20,IF(AND(B879&lt;'graph (3)'!$E$20+'graph (3)'!$E$32,B879&gt;'graph (3)'!$E$20-'graph (3)'!$E$32),0.25,0)))</f>
        <v>#REF!</v>
      </c>
      <c r="L879" s="806" t="e">
        <f aca="false">IF('graph (3)'!$E$22=0,0,IF('graph (3)'!$E$2=0,20,IF(AND(B879&gt;'graph (3)'!$E$22-'graph (3)'!$E$32,B879&lt;'graph (3)'!$E$22+'graph (3)'!$E$32),0.25,0)))</f>
        <v>#REF!</v>
      </c>
    </row>
    <row r="880" customFormat="false" ht="12.75" hidden="false" customHeight="false" outlineLevel="0" collapsed="false">
      <c r="B880" s="735" t="e">
        <f aca="false">IF('graph (3)'!$E$2=0,"",B879+'graph (3)'!$E$32)</f>
        <v>#REF!</v>
      </c>
      <c r="C880" s="805" t="e">
        <f aca="false">IF('graph (3)'!$E$2=0,20,IF(SUM(K880+L880=0),NA(),0.25))</f>
        <v>#REF!</v>
      </c>
      <c r="D880" s="321" t="e">
        <f aca="false">IF('graph (3)'!$E$2=0,20,IF(AND(B880&lt;'graph (3)'!$E$10+'graph (3)'!$E$32,B880&gt;'graph (3)'!$E$10-'graph (3)'!$E$32),0.25,NA()))</f>
        <v>#REF!</v>
      </c>
      <c r="K880" s="806" t="e">
        <f aca="false">IF('graph (3)'!$E$20=0,0,IF('graph (3)'!$E$2=0,20,IF(AND(B880&lt;'graph (3)'!$E$20+'graph (3)'!$E$32,B880&gt;'graph (3)'!$E$20-'graph (3)'!$E$32),0.25,0)))</f>
        <v>#REF!</v>
      </c>
      <c r="L880" s="806" t="e">
        <f aca="false">IF('graph (3)'!$E$22=0,0,IF('graph (3)'!$E$2=0,20,IF(AND(B880&gt;'graph (3)'!$E$22-'graph (3)'!$E$32,B880&lt;'graph (3)'!$E$22+'graph (3)'!$E$32),0.25,0)))</f>
        <v>#REF!</v>
      </c>
    </row>
    <row r="881" customFormat="false" ht="12.75" hidden="false" customHeight="false" outlineLevel="0" collapsed="false">
      <c r="B881" s="735" t="e">
        <f aca="false">IF('graph (3)'!$E$2=0,"",B880+'graph (3)'!$E$32)</f>
        <v>#REF!</v>
      </c>
      <c r="C881" s="805" t="e">
        <f aca="false">IF('graph (3)'!$E$2=0,20,IF(SUM(K881+L881=0),NA(),0.25))</f>
        <v>#REF!</v>
      </c>
      <c r="D881" s="321" t="e">
        <f aca="false">IF('graph (3)'!$E$2=0,20,IF(AND(B881&lt;'graph (3)'!$E$10+'graph (3)'!$E$32,B881&gt;'graph (3)'!$E$10-'graph (3)'!$E$32),0.25,NA()))</f>
        <v>#REF!</v>
      </c>
      <c r="K881" s="806" t="e">
        <f aca="false">IF('graph (3)'!$E$20=0,0,IF('graph (3)'!$E$2=0,20,IF(AND(B881&lt;'graph (3)'!$E$20+'graph (3)'!$E$32,B881&gt;'graph (3)'!$E$20-'graph (3)'!$E$32),0.25,0)))</f>
        <v>#REF!</v>
      </c>
      <c r="L881" s="806" t="e">
        <f aca="false">IF('graph (3)'!$E$22=0,0,IF('graph (3)'!$E$2=0,20,IF(AND(B881&gt;'graph (3)'!$E$22-'graph (3)'!$E$32,B881&lt;'graph (3)'!$E$22+'graph (3)'!$E$32),0.25,0)))</f>
        <v>#REF!</v>
      </c>
    </row>
    <row r="882" customFormat="false" ht="12.75" hidden="false" customHeight="false" outlineLevel="0" collapsed="false">
      <c r="B882" s="735" t="e">
        <f aca="false">IF('graph (3)'!$E$2=0,"",B881+'graph (3)'!$E$32)</f>
        <v>#REF!</v>
      </c>
      <c r="C882" s="805" t="e">
        <f aca="false">IF('graph (3)'!$E$2=0,20,IF(SUM(K882+L882=0),NA(),0.25))</f>
        <v>#REF!</v>
      </c>
      <c r="D882" s="321" t="e">
        <f aca="false">IF('graph (3)'!$E$2=0,20,IF(AND(B882&lt;'graph (3)'!$E$10+'graph (3)'!$E$32,B882&gt;'graph (3)'!$E$10-'graph (3)'!$E$32),0.25,NA()))</f>
        <v>#REF!</v>
      </c>
      <c r="K882" s="806" t="e">
        <f aca="false">IF('graph (3)'!$E$20=0,0,IF('graph (3)'!$E$2=0,20,IF(AND(B882&lt;'graph (3)'!$E$20+'graph (3)'!$E$32,B882&gt;'graph (3)'!$E$20-'graph (3)'!$E$32),0.25,0)))</f>
        <v>#REF!</v>
      </c>
      <c r="L882" s="806" t="e">
        <f aca="false">IF('graph (3)'!$E$22=0,0,IF('graph (3)'!$E$2=0,20,IF(AND(B882&gt;'graph (3)'!$E$22-'graph (3)'!$E$32,B882&lt;'graph (3)'!$E$22+'graph (3)'!$E$32),0.25,0)))</f>
        <v>#REF!</v>
      </c>
    </row>
    <row r="883" customFormat="false" ht="12.75" hidden="false" customHeight="false" outlineLevel="0" collapsed="false">
      <c r="B883" s="735" t="e">
        <f aca="false">IF('graph (3)'!$E$2=0,"",B882+'graph (3)'!$E$32)</f>
        <v>#REF!</v>
      </c>
      <c r="C883" s="805" t="e">
        <f aca="false">IF('graph (3)'!$E$2=0,20,IF(SUM(K883+L883=0),NA(),0.25))</f>
        <v>#REF!</v>
      </c>
      <c r="D883" s="321" t="e">
        <f aca="false">IF('graph (3)'!$E$2=0,20,IF(AND(B883&lt;'graph (3)'!$E$10+'graph (3)'!$E$32,B883&gt;'graph (3)'!$E$10-'graph (3)'!$E$32),0.25,NA()))</f>
        <v>#REF!</v>
      </c>
      <c r="K883" s="806" t="e">
        <f aca="false">IF('graph (3)'!$E$20=0,0,IF('graph (3)'!$E$2=0,20,IF(AND(B883&lt;'graph (3)'!$E$20+'graph (3)'!$E$32,B883&gt;'graph (3)'!$E$20-'graph (3)'!$E$32),0.25,0)))</f>
        <v>#REF!</v>
      </c>
      <c r="L883" s="806" t="e">
        <f aca="false">IF('graph (3)'!$E$22=0,0,IF('graph (3)'!$E$2=0,20,IF(AND(B883&gt;'graph (3)'!$E$22-'graph (3)'!$E$32,B883&lt;'graph (3)'!$E$22+'graph (3)'!$E$32),0.25,0)))</f>
        <v>#REF!</v>
      </c>
    </row>
    <row r="884" customFormat="false" ht="12.75" hidden="false" customHeight="false" outlineLevel="0" collapsed="false">
      <c r="B884" s="735" t="e">
        <f aca="false">IF('graph (3)'!$E$2=0,"",B883+'graph (3)'!$E$32)</f>
        <v>#REF!</v>
      </c>
      <c r="C884" s="805" t="e">
        <f aca="false">IF('graph (3)'!$E$2=0,20,IF(SUM(K884+L884=0),NA(),0.25))</f>
        <v>#REF!</v>
      </c>
      <c r="D884" s="321" t="e">
        <f aca="false">IF('graph (3)'!$E$2=0,20,IF(AND(B884&lt;'graph (3)'!$E$10+'graph (3)'!$E$32,B884&gt;'graph (3)'!$E$10-'graph (3)'!$E$32),0.25,NA()))</f>
        <v>#REF!</v>
      </c>
      <c r="K884" s="806" t="e">
        <f aca="false">IF('graph (3)'!$E$20=0,0,IF('graph (3)'!$E$2=0,20,IF(AND(B884&lt;'graph (3)'!$E$20+'graph (3)'!$E$32,B884&gt;'graph (3)'!$E$20-'graph (3)'!$E$32),0.25,0)))</f>
        <v>#REF!</v>
      </c>
      <c r="L884" s="806" t="e">
        <f aca="false">IF('graph (3)'!$E$22=0,0,IF('graph (3)'!$E$2=0,20,IF(AND(B884&gt;'graph (3)'!$E$22-'graph (3)'!$E$32,B884&lt;'graph (3)'!$E$22+'graph (3)'!$E$32),0.25,0)))</f>
        <v>#REF!</v>
      </c>
    </row>
    <row r="885" customFormat="false" ht="12.75" hidden="false" customHeight="false" outlineLevel="0" collapsed="false">
      <c r="B885" s="735" t="e">
        <f aca="false">IF('graph (3)'!$E$2=0,"",B884+'graph (3)'!$E$32)</f>
        <v>#REF!</v>
      </c>
      <c r="C885" s="805" t="e">
        <f aca="false">IF('graph (3)'!$E$2=0,20,IF(SUM(K885+L885=0),NA(),0.25))</f>
        <v>#REF!</v>
      </c>
      <c r="D885" s="321" t="e">
        <f aca="false">IF('graph (3)'!$E$2=0,20,IF(AND(B885&lt;'graph (3)'!$E$10+'graph (3)'!$E$32,B885&gt;'graph (3)'!$E$10-'graph (3)'!$E$32),0.25,NA()))</f>
        <v>#REF!</v>
      </c>
      <c r="K885" s="806" t="e">
        <f aca="false">IF('graph (3)'!$E$20=0,0,IF('graph (3)'!$E$2=0,20,IF(AND(B885&lt;'graph (3)'!$E$20+'graph (3)'!$E$32,B885&gt;'graph (3)'!$E$20-'graph (3)'!$E$32),0.25,0)))</f>
        <v>#REF!</v>
      </c>
      <c r="L885" s="806" t="e">
        <f aca="false">IF('graph (3)'!$E$22=0,0,IF('graph (3)'!$E$2=0,20,IF(AND(B885&gt;'graph (3)'!$E$22-'graph (3)'!$E$32,B885&lt;'graph (3)'!$E$22+'graph (3)'!$E$32),0.25,0)))</f>
        <v>#REF!</v>
      </c>
    </row>
    <row r="886" customFormat="false" ht="12.75" hidden="false" customHeight="false" outlineLevel="0" collapsed="false">
      <c r="B886" s="735" t="e">
        <f aca="false">IF('graph (3)'!$E$2=0,"",B885+'graph (3)'!$E$32)</f>
        <v>#REF!</v>
      </c>
      <c r="C886" s="805" t="e">
        <f aca="false">IF('graph (3)'!$E$2=0,20,IF(SUM(K886+L886=0),NA(),0.25))</f>
        <v>#REF!</v>
      </c>
      <c r="D886" s="321" t="e">
        <f aca="false">IF('graph (3)'!$E$2=0,20,IF(AND(B886&lt;'graph (3)'!$E$10+'graph (3)'!$E$32,B886&gt;'graph (3)'!$E$10-'graph (3)'!$E$32),0.25,NA()))</f>
        <v>#REF!</v>
      </c>
      <c r="K886" s="806" t="e">
        <f aca="false">IF('graph (3)'!$E$20=0,0,IF('graph (3)'!$E$2=0,20,IF(AND(B886&lt;'graph (3)'!$E$20+'graph (3)'!$E$32,B886&gt;'graph (3)'!$E$20-'graph (3)'!$E$32),0.25,0)))</f>
        <v>#REF!</v>
      </c>
      <c r="L886" s="806" t="e">
        <f aca="false">IF('graph (3)'!$E$22=0,0,IF('graph (3)'!$E$2=0,20,IF(AND(B886&gt;'graph (3)'!$E$22-'graph (3)'!$E$32,B886&lt;'graph (3)'!$E$22+'graph (3)'!$E$32),0.25,0)))</f>
        <v>#REF!</v>
      </c>
    </row>
    <row r="887" customFormat="false" ht="12.75" hidden="false" customHeight="false" outlineLevel="0" collapsed="false">
      <c r="B887" s="735" t="e">
        <f aca="false">IF('graph (3)'!$E$2=0,"",B886+'graph (3)'!$E$32)</f>
        <v>#REF!</v>
      </c>
      <c r="C887" s="805" t="e">
        <f aca="false">IF('graph (3)'!$E$2=0,20,IF(SUM(K887+L887=0),NA(),0.25))</f>
        <v>#REF!</v>
      </c>
      <c r="D887" s="321" t="e">
        <f aca="false">IF('graph (3)'!$E$2=0,20,IF(AND(B887&lt;'graph (3)'!$E$10+'graph (3)'!$E$32,B887&gt;'graph (3)'!$E$10-'graph (3)'!$E$32),0.25,NA()))</f>
        <v>#REF!</v>
      </c>
      <c r="K887" s="806" t="e">
        <f aca="false">IF('graph (3)'!$E$20=0,0,IF('graph (3)'!$E$2=0,20,IF(AND(B887&lt;'graph (3)'!$E$20+'graph (3)'!$E$32,B887&gt;'graph (3)'!$E$20-'graph (3)'!$E$32),0.25,0)))</f>
        <v>#REF!</v>
      </c>
      <c r="L887" s="806" t="e">
        <f aca="false">IF('graph (3)'!$E$22=0,0,IF('graph (3)'!$E$2=0,20,IF(AND(B887&gt;'graph (3)'!$E$22-'graph (3)'!$E$32,B887&lt;'graph (3)'!$E$22+'graph (3)'!$E$32),0.25,0)))</f>
        <v>#REF!</v>
      </c>
    </row>
    <row r="888" customFormat="false" ht="12.75" hidden="false" customHeight="false" outlineLevel="0" collapsed="false">
      <c r="B888" s="735" t="e">
        <f aca="false">IF('graph (3)'!$E$2=0,"",B887+'graph (3)'!$E$32)</f>
        <v>#REF!</v>
      </c>
      <c r="C888" s="805" t="e">
        <f aca="false">IF('graph (3)'!$E$2=0,20,IF(SUM(K888+L888=0),NA(),0.25))</f>
        <v>#REF!</v>
      </c>
      <c r="D888" s="321" t="e">
        <f aca="false">IF('graph (3)'!$E$2=0,20,IF(AND(B888&lt;'graph (3)'!$E$10+'graph (3)'!$E$32,B888&gt;'graph (3)'!$E$10-'graph (3)'!$E$32),0.25,NA()))</f>
        <v>#REF!</v>
      </c>
      <c r="K888" s="806" t="e">
        <f aca="false">IF('graph (3)'!$E$20=0,0,IF('graph (3)'!$E$2=0,20,IF(AND(B888&lt;'graph (3)'!$E$20+'graph (3)'!$E$32,B888&gt;'graph (3)'!$E$20-'graph (3)'!$E$32),0.25,0)))</f>
        <v>#REF!</v>
      </c>
      <c r="L888" s="806" t="e">
        <f aca="false">IF('graph (3)'!$E$22=0,0,IF('graph (3)'!$E$2=0,20,IF(AND(B888&gt;'graph (3)'!$E$22-'graph (3)'!$E$32,B888&lt;'graph (3)'!$E$22+'graph (3)'!$E$32),0.25,0)))</f>
        <v>#REF!</v>
      </c>
    </row>
    <row r="889" customFormat="false" ht="12.75" hidden="false" customHeight="false" outlineLevel="0" collapsed="false">
      <c r="B889" s="735" t="e">
        <f aca="false">IF('graph (3)'!$E$2=0,"",B888+'graph (3)'!$E$32)</f>
        <v>#REF!</v>
      </c>
      <c r="C889" s="805" t="e">
        <f aca="false">IF('graph (3)'!$E$2=0,20,IF(SUM(K889+L889=0),NA(),0.25))</f>
        <v>#REF!</v>
      </c>
      <c r="D889" s="321" t="e">
        <f aca="false">IF('graph (3)'!$E$2=0,20,IF(AND(B889&lt;'graph (3)'!$E$10+'graph (3)'!$E$32,B889&gt;'graph (3)'!$E$10-'graph (3)'!$E$32),0.25,NA()))</f>
        <v>#REF!</v>
      </c>
      <c r="K889" s="806" t="e">
        <f aca="false">IF('graph (3)'!$E$20=0,0,IF('graph (3)'!$E$2=0,20,IF(AND(B889&lt;'graph (3)'!$E$20+'graph (3)'!$E$32,B889&gt;'graph (3)'!$E$20-'graph (3)'!$E$32),0.25,0)))</f>
        <v>#REF!</v>
      </c>
      <c r="L889" s="806" t="e">
        <f aca="false">IF('graph (3)'!$E$22=0,0,IF('graph (3)'!$E$2=0,20,IF(AND(B889&gt;'graph (3)'!$E$22-'graph (3)'!$E$32,B889&lt;'graph (3)'!$E$22+'graph (3)'!$E$32),0.25,0)))</f>
        <v>#REF!</v>
      </c>
    </row>
    <row r="890" customFormat="false" ht="12.75" hidden="false" customHeight="false" outlineLevel="0" collapsed="false">
      <c r="B890" s="735" t="e">
        <f aca="false">IF('graph (3)'!$E$2=0,"",B889+'graph (3)'!$E$32)</f>
        <v>#REF!</v>
      </c>
      <c r="C890" s="805" t="e">
        <f aca="false">IF('graph (3)'!$E$2=0,20,IF(SUM(K890+L890=0),NA(),0.25))</f>
        <v>#REF!</v>
      </c>
      <c r="D890" s="321" t="e">
        <f aca="false">IF('graph (3)'!$E$2=0,20,IF(AND(B890&lt;'graph (3)'!$E$10+'graph (3)'!$E$32,B890&gt;'graph (3)'!$E$10-'graph (3)'!$E$32),0.25,NA()))</f>
        <v>#REF!</v>
      </c>
      <c r="K890" s="806" t="e">
        <f aca="false">IF('graph (3)'!$E$20=0,0,IF('graph (3)'!$E$2=0,20,IF(AND(B890&lt;'graph (3)'!$E$20+'graph (3)'!$E$32,B890&gt;'graph (3)'!$E$20-'graph (3)'!$E$32),0.25,0)))</f>
        <v>#REF!</v>
      </c>
      <c r="L890" s="806" t="e">
        <f aca="false">IF('graph (3)'!$E$22=0,0,IF('graph (3)'!$E$2=0,20,IF(AND(B890&gt;'graph (3)'!$E$22-'graph (3)'!$E$32,B890&lt;'graph (3)'!$E$22+'graph (3)'!$E$32),0.25,0)))</f>
        <v>#REF!</v>
      </c>
    </row>
    <row r="891" customFormat="false" ht="12.75" hidden="false" customHeight="false" outlineLevel="0" collapsed="false">
      <c r="B891" s="735" t="e">
        <f aca="false">IF('graph (3)'!$E$2=0,"",B890+'graph (3)'!$E$32)</f>
        <v>#REF!</v>
      </c>
      <c r="C891" s="805" t="e">
        <f aca="false">IF('graph (3)'!$E$2=0,20,IF(SUM(K891+L891=0),NA(),0.25))</f>
        <v>#REF!</v>
      </c>
      <c r="D891" s="321" t="e">
        <f aca="false">IF('graph (3)'!$E$2=0,20,IF(AND(B891&lt;'graph (3)'!$E$10+'graph (3)'!$E$32,B891&gt;'graph (3)'!$E$10-'graph (3)'!$E$32),0.25,NA()))</f>
        <v>#REF!</v>
      </c>
      <c r="K891" s="806" t="e">
        <f aca="false">IF('graph (3)'!$E$20=0,0,IF('graph (3)'!$E$2=0,20,IF(AND(B891&lt;'graph (3)'!$E$20+'graph (3)'!$E$32,B891&gt;'graph (3)'!$E$20-'graph (3)'!$E$32),0.25,0)))</f>
        <v>#REF!</v>
      </c>
      <c r="L891" s="806" t="e">
        <f aca="false">IF('graph (3)'!$E$22=0,0,IF('graph (3)'!$E$2=0,20,IF(AND(B891&gt;'graph (3)'!$E$22-'graph (3)'!$E$32,B891&lt;'graph (3)'!$E$22+'graph (3)'!$E$32),0.25,0)))</f>
        <v>#REF!</v>
      </c>
    </row>
    <row r="892" customFormat="false" ht="12.75" hidden="false" customHeight="false" outlineLevel="0" collapsed="false">
      <c r="B892" s="735" t="e">
        <f aca="false">IF('graph (3)'!$E$2=0,"",B891+'graph (3)'!$E$32)</f>
        <v>#REF!</v>
      </c>
      <c r="C892" s="805" t="e">
        <f aca="false">IF('graph (3)'!$E$2=0,20,IF(SUM(K892+L892=0),NA(),0.25))</f>
        <v>#REF!</v>
      </c>
      <c r="D892" s="321" t="e">
        <f aca="false">IF('graph (3)'!$E$2=0,20,IF(AND(B892&lt;'graph (3)'!$E$10+'graph (3)'!$E$32,B892&gt;'graph (3)'!$E$10-'graph (3)'!$E$32),0.25,NA()))</f>
        <v>#REF!</v>
      </c>
      <c r="K892" s="806" t="e">
        <f aca="false">IF('graph (3)'!$E$20=0,0,IF('graph (3)'!$E$2=0,20,IF(AND(B892&lt;'graph (3)'!$E$20+'graph (3)'!$E$32,B892&gt;'graph (3)'!$E$20-'graph (3)'!$E$32),0.25,0)))</f>
        <v>#REF!</v>
      </c>
      <c r="L892" s="806" t="e">
        <f aca="false">IF('graph (3)'!$E$22=0,0,IF('graph (3)'!$E$2=0,20,IF(AND(B892&gt;'graph (3)'!$E$22-'graph (3)'!$E$32,B892&lt;'graph (3)'!$E$22+'graph (3)'!$E$32),0.25,0)))</f>
        <v>#REF!</v>
      </c>
    </row>
    <row r="893" customFormat="false" ht="12.75" hidden="false" customHeight="false" outlineLevel="0" collapsed="false">
      <c r="B893" s="735" t="e">
        <f aca="false">IF('graph (3)'!$E$2=0,"",B892+'graph (3)'!$E$32)</f>
        <v>#REF!</v>
      </c>
      <c r="C893" s="805" t="e">
        <f aca="false">IF('graph (3)'!$E$2=0,20,IF(SUM(K893+L893=0),NA(),0.25))</f>
        <v>#REF!</v>
      </c>
      <c r="D893" s="321" t="e">
        <f aca="false">IF('graph (3)'!$E$2=0,20,IF(AND(B893&lt;'graph (3)'!$E$10+'graph (3)'!$E$32,B893&gt;'graph (3)'!$E$10-'graph (3)'!$E$32),0.25,NA()))</f>
        <v>#REF!</v>
      </c>
      <c r="K893" s="806" t="e">
        <f aca="false">IF('graph (3)'!$E$20=0,0,IF('graph (3)'!$E$2=0,20,IF(AND(B893&lt;'graph (3)'!$E$20+'graph (3)'!$E$32,B893&gt;'graph (3)'!$E$20-'graph (3)'!$E$32),0.25,0)))</f>
        <v>#REF!</v>
      </c>
      <c r="L893" s="806" t="e">
        <f aca="false">IF('graph (3)'!$E$22=0,0,IF('graph (3)'!$E$2=0,20,IF(AND(B893&gt;'graph (3)'!$E$22-'graph (3)'!$E$32,B893&lt;'graph (3)'!$E$22+'graph (3)'!$E$32),0.25,0)))</f>
        <v>#REF!</v>
      </c>
    </row>
    <row r="894" customFormat="false" ht="12.75" hidden="false" customHeight="false" outlineLevel="0" collapsed="false">
      <c r="B894" s="735" t="e">
        <f aca="false">IF('graph (3)'!$E$2=0,"",B893+'graph (3)'!$E$32)</f>
        <v>#REF!</v>
      </c>
      <c r="C894" s="805" t="e">
        <f aca="false">IF('graph (3)'!$E$2=0,20,IF(SUM(K894+L894=0),NA(),0.25))</f>
        <v>#REF!</v>
      </c>
      <c r="D894" s="321" t="e">
        <f aca="false">IF('graph (3)'!$E$2=0,20,IF(AND(B894&lt;'graph (3)'!$E$10+'graph (3)'!$E$32,B894&gt;'graph (3)'!$E$10-'graph (3)'!$E$32),0.25,NA()))</f>
        <v>#REF!</v>
      </c>
      <c r="K894" s="806" t="e">
        <f aca="false">IF('graph (3)'!$E$20=0,0,IF('graph (3)'!$E$2=0,20,IF(AND(B894&lt;'graph (3)'!$E$20+'graph (3)'!$E$32,B894&gt;'graph (3)'!$E$20-'graph (3)'!$E$32),0.25,0)))</f>
        <v>#REF!</v>
      </c>
      <c r="L894" s="806" t="e">
        <f aca="false">IF('graph (3)'!$E$22=0,0,IF('graph (3)'!$E$2=0,20,IF(AND(B894&gt;'graph (3)'!$E$22-'graph (3)'!$E$32,B894&lt;'graph (3)'!$E$22+'graph (3)'!$E$32),0.25,0)))</f>
        <v>#REF!</v>
      </c>
    </row>
    <row r="895" customFormat="false" ht="12.75" hidden="false" customHeight="false" outlineLevel="0" collapsed="false">
      <c r="B895" s="735" t="e">
        <f aca="false">IF('graph (3)'!$E$2=0,"",B894+'graph (3)'!$E$32)</f>
        <v>#REF!</v>
      </c>
      <c r="C895" s="805" t="e">
        <f aca="false">IF('graph (3)'!$E$2=0,20,IF(SUM(K895+L895=0),NA(),0.25))</f>
        <v>#REF!</v>
      </c>
      <c r="D895" s="321" t="e">
        <f aca="false">IF('graph (3)'!$E$2=0,20,IF(AND(B895&lt;'graph (3)'!$E$10+'graph (3)'!$E$32,B895&gt;'graph (3)'!$E$10-'graph (3)'!$E$32),0.25,NA()))</f>
        <v>#REF!</v>
      </c>
      <c r="K895" s="806" t="e">
        <f aca="false">IF('graph (3)'!$E$20=0,0,IF('graph (3)'!$E$2=0,20,IF(AND(B895&lt;'graph (3)'!$E$20+'graph (3)'!$E$32,B895&gt;'graph (3)'!$E$20-'graph (3)'!$E$32),0.25,0)))</f>
        <v>#REF!</v>
      </c>
      <c r="L895" s="806" t="e">
        <f aca="false">IF('graph (3)'!$E$22=0,0,IF('graph (3)'!$E$2=0,20,IF(AND(B895&gt;'graph (3)'!$E$22-'graph (3)'!$E$32,B895&lt;'graph (3)'!$E$22+'graph (3)'!$E$32),0.25,0)))</f>
        <v>#REF!</v>
      </c>
    </row>
    <row r="896" customFormat="false" ht="12.75" hidden="false" customHeight="false" outlineLevel="0" collapsed="false">
      <c r="B896" s="735" t="e">
        <f aca="false">IF('graph (3)'!$E$2=0,"",B895+'graph (3)'!$E$32)</f>
        <v>#REF!</v>
      </c>
      <c r="C896" s="805" t="e">
        <f aca="false">IF('graph (3)'!$E$2=0,20,IF(SUM(K896+L896=0),NA(),0.25))</f>
        <v>#REF!</v>
      </c>
      <c r="D896" s="321" t="e">
        <f aca="false">IF('graph (3)'!$E$2=0,20,IF(AND(B896&lt;'graph (3)'!$E$10+'graph (3)'!$E$32,B896&gt;'graph (3)'!$E$10-'graph (3)'!$E$32),0.25,NA()))</f>
        <v>#REF!</v>
      </c>
      <c r="K896" s="806" t="e">
        <f aca="false">IF('graph (3)'!$E$20=0,0,IF('graph (3)'!$E$2=0,20,IF(AND(B896&lt;'graph (3)'!$E$20+'graph (3)'!$E$32,B896&gt;'graph (3)'!$E$20-'graph (3)'!$E$32),0.25,0)))</f>
        <v>#REF!</v>
      </c>
      <c r="L896" s="806" t="e">
        <f aca="false">IF('graph (3)'!$E$22=0,0,IF('graph (3)'!$E$2=0,20,IF(AND(B896&gt;'graph (3)'!$E$22-'graph (3)'!$E$32,B896&lt;'graph (3)'!$E$22+'graph (3)'!$E$32),0.25,0)))</f>
        <v>#REF!</v>
      </c>
    </row>
    <row r="897" customFormat="false" ht="12.75" hidden="false" customHeight="false" outlineLevel="0" collapsed="false">
      <c r="B897" s="735" t="e">
        <f aca="false">IF('graph (3)'!$E$2=0,"",B896+'graph (3)'!$E$32)</f>
        <v>#REF!</v>
      </c>
      <c r="C897" s="805" t="e">
        <f aca="false">IF('graph (3)'!$E$2=0,20,IF(SUM(K897+L897=0),NA(),0.25))</f>
        <v>#REF!</v>
      </c>
      <c r="D897" s="321" t="e">
        <f aca="false">IF('graph (3)'!$E$2=0,20,IF(AND(B897&lt;'graph (3)'!$E$10+'graph (3)'!$E$32,B897&gt;'graph (3)'!$E$10-'graph (3)'!$E$32),0.25,NA()))</f>
        <v>#REF!</v>
      </c>
      <c r="K897" s="806" t="e">
        <f aca="false">IF('graph (3)'!$E$20=0,0,IF('graph (3)'!$E$2=0,20,IF(AND(B897&lt;'graph (3)'!$E$20+'graph (3)'!$E$32,B897&gt;'graph (3)'!$E$20-'graph (3)'!$E$32),0.25,0)))</f>
        <v>#REF!</v>
      </c>
      <c r="L897" s="806" t="e">
        <f aca="false">IF('graph (3)'!$E$22=0,0,IF('graph (3)'!$E$2=0,20,IF(AND(B897&gt;'graph (3)'!$E$22-'graph (3)'!$E$32,B897&lt;'graph (3)'!$E$22+'graph (3)'!$E$32),0.25,0)))</f>
        <v>#REF!</v>
      </c>
    </row>
    <row r="898" customFormat="false" ht="12.75" hidden="false" customHeight="false" outlineLevel="0" collapsed="false">
      <c r="B898" s="735" t="e">
        <f aca="false">IF('graph (3)'!$E$2=0,"",B897+'graph (3)'!$E$32)</f>
        <v>#REF!</v>
      </c>
      <c r="C898" s="805" t="e">
        <f aca="false">IF('graph (3)'!$E$2=0,20,IF(SUM(K898+L898=0),NA(),0.25))</f>
        <v>#REF!</v>
      </c>
      <c r="D898" s="321" t="e">
        <f aca="false">IF('graph (3)'!$E$2=0,20,IF(AND(B898&lt;'graph (3)'!$E$10+'graph (3)'!$E$32,B898&gt;'graph (3)'!$E$10-'graph (3)'!$E$32),0.25,NA()))</f>
        <v>#REF!</v>
      </c>
      <c r="K898" s="806" t="e">
        <f aca="false">IF('graph (3)'!$E$20=0,0,IF('graph (3)'!$E$2=0,20,IF(AND(B898&lt;'graph (3)'!$E$20+'graph (3)'!$E$32,B898&gt;'graph (3)'!$E$20-'graph (3)'!$E$32),0.25,0)))</f>
        <v>#REF!</v>
      </c>
      <c r="L898" s="806" t="e">
        <f aca="false">IF('graph (3)'!$E$22=0,0,IF('graph (3)'!$E$2=0,20,IF(AND(B898&gt;'graph (3)'!$E$22-'graph (3)'!$E$32,B898&lt;'graph (3)'!$E$22+'graph (3)'!$E$32),0.25,0)))</f>
        <v>#REF!</v>
      </c>
    </row>
    <row r="899" customFormat="false" ht="12.75" hidden="false" customHeight="false" outlineLevel="0" collapsed="false">
      <c r="B899" s="735" t="e">
        <f aca="false">IF('graph (3)'!$E$2=0,"",B898+'graph (3)'!$E$32)</f>
        <v>#REF!</v>
      </c>
      <c r="C899" s="805" t="e">
        <f aca="false">IF('graph (3)'!$E$2=0,20,IF(SUM(K899+L899=0),NA(),0.25))</f>
        <v>#REF!</v>
      </c>
      <c r="D899" s="321" t="e">
        <f aca="false">IF('graph (3)'!$E$2=0,20,IF(AND(B899&lt;'graph (3)'!$E$10+'graph (3)'!$E$32,B899&gt;'graph (3)'!$E$10-'graph (3)'!$E$32),0.25,NA()))</f>
        <v>#REF!</v>
      </c>
      <c r="K899" s="806" t="e">
        <f aca="false">IF('graph (3)'!$E$20=0,0,IF('graph (3)'!$E$2=0,20,IF(AND(B899&lt;'graph (3)'!$E$20+'graph (3)'!$E$32,B899&gt;'graph (3)'!$E$20-'graph (3)'!$E$32),0.25,0)))</f>
        <v>#REF!</v>
      </c>
      <c r="L899" s="806" t="e">
        <f aca="false">IF('graph (3)'!$E$22=0,0,IF('graph (3)'!$E$2=0,20,IF(AND(B899&gt;'graph (3)'!$E$22-'graph (3)'!$E$32,B899&lt;'graph (3)'!$E$22+'graph (3)'!$E$32),0.25,0)))</f>
        <v>#REF!</v>
      </c>
    </row>
    <row r="900" customFormat="false" ht="12.75" hidden="false" customHeight="false" outlineLevel="0" collapsed="false">
      <c r="B900" s="735" t="e">
        <f aca="false">IF('graph (3)'!$E$2=0,"",B899+'graph (3)'!$E$32)</f>
        <v>#REF!</v>
      </c>
      <c r="C900" s="805" t="e">
        <f aca="false">IF('graph (3)'!$E$2=0,20,IF(SUM(K900+L900=0),NA(),0.25))</f>
        <v>#REF!</v>
      </c>
      <c r="D900" s="321" t="e">
        <f aca="false">IF('graph (3)'!$E$2=0,20,IF(AND(B900&lt;'graph (3)'!$E$10+'graph (3)'!$E$32,B900&gt;'graph (3)'!$E$10-'graph (3)'!$E$32),0.25,NA()))</f>
        <v>#REF!</v>
      </c>
      <c r="K900" s="806" t="e">
        <f aca="false">IF('graph (3)'!$E$20=0,0,IF('graph (3)'!$E$2=0,20,IF(AND(B900&lt;'graph (3)'!$E$20+'graph (3)'!$E$32,B900&gt;'graph (3)'!$E$20-'graph (3)'!$E$32),0.25,0)))</f>
        <v>#REF!</v>
      </c>
      <c r="L900" s="806" t="e">
        <f aca="false">IF('graph (3)'!$E$22=0,0,IF('graph (3)'!$E$2=0,20,IF(AND(B900&gt;'graph (3)'!$E$22-'graph (3)'!$E$32,B900&lt;'graph (3)'!$E$22+'graph (3)'!$E$32),0.25,0)))</f>
        <v>#REF!</v>
      </c>
    </row>
    <row r="901" customFormat="false" ht="12.75" hidden="false" customHeight="false" outlineLevel="0" collapsed="false">
      <c r="B901" s="735" t="e">
        <f aca="false">IF('graph (3)'!$E$2=0,"",B900+'graph (3)'!$E$32)</f>
        <v>#REF!</v>
      </c>
      <c r="C901" s="805" t="e">
        <f aca="false">IF('graph (3)'!$E$2=0,20,IF(SUM(K901+L901=0),NA(),0.25))</f>
        <v>#REF!</v>
      </c>
      <c r="D901" s="321" t="e">
        <f aca="false">IF('graph (3)'!$E$2=0,20,IF(AND(B901&lt;'graph (3)'!$E$10+'graph (3)'!$E$32,B901&gt;'graph (3)'!$E$10-'graph (3)'!$E$32),0.25,NA()))</f>
        <v>#REF!</v>
      </c>
      <c r="K901" s="806" t="e">
        <f aca="false">IF('graph (3)'!$E$20=0,0,IF('graph (3)'!$E$2=0,20,IF(AND(B901&lt;'graph (3)'!$E$20+'graph (3)'!$E$32,B901&gt;'graph (3)'!$E$20-'graph (3)'!$E$32),0.25,0)))</f>
        <v>#REF!</v>
      </c>
      <c r="L901" s="806" t="e">
        <f aca="false">IF('graph (3)'!$E$22=0,0,IF('graph (3)'!$E$2=0,20,IF(AND(B901&gt;'graph (3)'!$E$22-'graph (3)'!$E$32,B901&lt;'graph (3)'!$E$22+'graph (3)'!$E$32),0.25,0)))</f>
        <v>#REF!</v>
      </c>
    </row>
    <row r="902" customFormat="false" ht="12.75" hidden="false" customHeight="false" outlineLevel="0" collapsed="false">
      <c r="B902" s="735" t="e">
        <f aca="false">IF('graph (3)'!$E$2=0,"",B901+'graph (3)'!$E$32)</f>
        <v>#REF!</v>
      </c>
      <c r="C902" s="805" t="e">
        <f aca="false">IF('graph (3)'!$E$2=0,20,IF(SUM(K902+L902=0),NA(),0.25))</f>
        <v>#REF!</v>
      </c>
      <c r="D902" s="321" t="e">
        <f aca="false">IF('graph (3)'!$E$2=0,20,IF(AND(B902&lt;'graph (3)'!$E$10+'graph (3)'!$E$32,B902&gt;'graph (3)'!$E$10-'graph (3)'!$E$32),0.25,NA()))</f>
        <v>#REF!</v>
      </c>
      <c r="K902" s="806" t="e">
        <f aca="false">IF('graph (3)'!$E$20=0,0,IF('graph (3)'!$E$2=0,20,IF(AND(B902&lt;'graph (3)'!$E$20+'graph (3)'!$E$32,B902&gt;'graph (3)'!$E$20-'graph (3)'!$E$32),0.25,0)))</f>
        <v>#REF!</v>
      </c>
      <c r="L902" s="806" t="e">
        <f aca="false">IF('graph (3)'!$E$22=0,0,IF('graph (3)'!$E$2=0,20,IF(AND(B902&gt;'graph (3)'!$E$22-'graph (3)'!$E$32,B902&lt;'graph (3)'!$E$22+'graph (3)'!$E$32),0.25,0)))</f>
        <v>#REF!</v>
      </c>
    </row>
    <row r="903" customFormat="false" ht="12.75" hidden="false" customHeight="false" outlineLevel="0" collapsed="false">
      <c r="B903" s="735" t="e">
        <f aca="false">IF('graph (3)'!$E$2=0,"",B902+'graph (3)'!$E$32)</f>
        <v>#REF!</v>
      </c>
      <c r="C903" s="805" t="e">
        <f aca="false">IF('graph (3)'!$E$2=0,20,IF(SUM(K903+L903=0),NA(),0.25))</f>
        <v>#REF!</v>
      </c>
      <c r="D903" s="321" t="e">
        <f aca="false">IF('graph (3)'!$E$2=0,20,IF(AND(B903&lt;'graph (3)'!$E$10+'graph (3)'!$E$32,B903&gt;'graph (3)'!$E$10-'graph (3)'!$E$32),0.25,NA()))</f>
        <v>#REF!</v>
      </c>
      <c r="K903" s="806" t="e">
        <f aca="false">IF('graph (3)'!$E$20=0,0,IF('graph (3)'!$E$2=0,20,IF(AND(B903&lt;'graph (3)'!$E$20+'graph (3)'!$E$32,B903&gt;'graph (3)'!$E$20-'graph (3)'!$E$32),0.25,0)))</f>
        <v>#REF!</v>
      </c>
      <c r="L903" s="806" t="e">
        <f aca="false">IF('graph (3)'!$E$22=0,0,IF('graph (3)'!$E$2=0,20,IF(AND(B903&gt;'graph (3)'!$E$22-'graph (3)'!$E$32,B903&lt;'graph (3)'!$E$22+'graph (3)'!$E$32),0.25,0)))</f>
        <v>#REF!</v>
      </c>
    </row>
    <row r="904" customFormat="false" ht="12.75" hidden="false" customHeight="false" outlineLevel="0" collapsed="false">
      <c r="B904" s="735" t="e">
        <f aca="false">IF('graph (3)'!$E$2=0,"",B903+'graph (3)'!$E$32)</f>
        <v>#REF!</v>
      </c>
      <c r="C904" s="805" t="e">
        <f aca="false">IF('graph (3)'!$E$2=0,20,IF(SUM(K904+L904=0),NA(),0.25))</f>
        <v>#REF!</v>
      </c>
      <c r="D904" s="321" t="e">
        <f aca="false">IF('graph (3)'!$E$2=0,20,IF(AND(B904&lt;'graph (3)'!$E$10+'graph (3)'!$E$32,B904&gt;'graph (3)'!$E$10-'graph (3)'!$E$32),0.25,NA()))</f>
        <v>#REF!</v>
      </c>
      <c r="K904" s="806" t="e">
        <f aca="false">IF('graph (3)'!$E$20=0,0,IF('graph (3)'!$E$2=0,20,IF(AND(B904&lt;'graph (3)'!$E$20+'graph (3)'!$E$32,B904&gt;'graph (3)'!$E$20-'graph (3)'!$E$32),0.25,0)))</f>
        <v>#REF!</v>
      </c>
      <c r="L904" s="806" t="e">
        <f aca="false">IF('graph (3)'!$E$22=0,0,IF('graph (3)'!$E$2=0,20,IF(AND(B904&gt;'graph (3)'!$E$22-'graph (3)'!$E$32,B904&lt;'graph (3)'!$E$22+'graph (3)'!$E$32),0.25,0)))</f>
        <v>#REF!</v>
      </c>
    </row>
    <row r="905" customFormat="false" ht="12.75" hidden="false" customHeight="false" outlineLevel="0" collapsed="false">
      <c r="B905" s="735" t="e">
        <f aca="false">IF('graph (3)'!$E$2=0,"",B904+'graph (3)'!$E$32)</f>
        <v>#REF!</v>
      </c>
      <c r="C905" s="805" t="e">
        <f aca="false">IF('graph (3)'!$E$2=0,20,IF(SUM(K905+L905=0),NA(),0.25))</f>
        <v>#REF!</v>
      </c>
      <c r="D905" s="321" t="e">
        <f aca="false">IF('graph (3)'!$E$2=0,20,IF(AND(B905&lt;'graph (3)'!$E$10+'graph (3)'!$E$32,B905&gt;'graph (3)'!$E$10-'graph (3)'!$E$32),0.25,NA()))</f>
        <v>#REF!</v>
      </c>
      <c r="K905" s="806" t="e">
        <f aca="false">IF('graph (3)'!$E$20=0,0,IF('graph (3)'!$E$2=0,20,IF(AND(B905&lt;'graph (3)'!$E$20+'graph (3)'!$E$32,B905&gt;'graph (3)'!$E$20-'graph (3)'!$E$32),0.25,0)))</f>
        <v>#REF!</v>
      </c>
      <c r="L905" s="806" t="e">
        <f aca="false">IF('graph (3)'!$E$22=0,0,IF('graph (3)'!$E$2=0,20,IF(AND(B905&gt;'graph (3)'!$E$22-'graph (3)'!$E$32,B905&lt;'graph (3)'!$E$22+'graph (3)'!$E$32),0.25,0)))</f>
        <v>#REF!</v>
      </c>
    </row>
    <row r="906" customFormat="false" ht="12.75" hidden="false" customHeight="false" outlineLevel="0" collapsed="false">
      <c r="B906" s="735" t="e">
        <f aca="false">IF('graph (3)'!$E$2=0,"",B905+'graph (3)'!$E$32)</f>
        <v>#REF!</v>
      </c>
      <c r="C906" s="805" t="e">
        <f aca="false">IF('graph (3)'!$E$2=0,20,IF(SUM(K906+L906=0),NA(),0.25))</f>
        <v>#REF!</v>
      </c>
      <c r="D906" s="321" t="e">
        <f aca="false">IF('graph (3)'!$E$2=0,20,IF(AND(B906&lt;'graph (3)'!$E$10+'graph (3)'!$E$32,B906&gt;'graph (3)'!$E$10-'graph (3)'!$E$32),0.25,NA()))</f>
        <v>#REF!</v>
      </c>
      <c r="K906" s="806" t="e">
        <f aca="false">IF('graph (3)'!$E$20=0,0,IF('graph (3)'!$E$2=0,20,IF(AND(B906&lt;'graph (3)'!$E$20+'graph (3)'!$E$32,B906&gt;'graph (3)'!$E$20-'graph (3)'!$E$32),0.25,0)))</f>
        <v>#REF!</v>
      </c>
      <c r="L906" s="806" t="e">
        <f aca="false">IF('graph (3)'!$E$22=0,0,IF('graph (3)'!$E$2=0,20,IF(AND(B906&gt;'graph (3)'!$E$22-'graph (3)'!$E$32,B906&lt;'graph (3)'!$E$22+'graph (3)'!$E$32),0.25,0)))</f>
        <v>#REF!</v>
      </c>
    </row>
    <row r="907" customFormat="false" ht="12.75" hidden="false" customHeight="false" outlineLevel="0" collapsed="false">
      <c r="B907" s="735" t="e">
        <f aca="false">IF('graph (3)'!$E$2=0,"",B906+'graph (3)'!$E$32)</f>
        <v>#REF!</v>
      </c>
      <c r="C907" s="805" t="e">
        <f aca="false">IF('graph (3)'!$E$2=0,20,IF(SUM(K907+L907=0),NA(),0.25))</f>
        <v>#REF!</v>
      </c>
      <c r="D907" s="321" t="e">
        <f aca="false">IF('graph (3)'!$E$2=0,20,IF(AND(B907&lt;'graph (3)'!$E$10+'graph (3)'!$E$32,B907&gt;'graph (3)'!$E$10-'graph (3)'!$E$32),0.25,NA()))</f>
        <v>#REF!</v>
      </c>
      <c r="K907" s="806" t="e">
        <f aca="false">IF('graph (3)'!$E$20=0,0,IF('graph (3)'!$E$2=0,20,IF(AND(B907&lt;'graph (3)'!$E$20+'graph (3)'!$E$32,B907&gt;'graph (3)'!$E$20-'graph (3)'!$E$32),0.25,0)))</f>
        <v>#REF!</v>
      </c>
      <c r="L907" s="806" t="e">
        <f aca="false">IF('graph (3)'!$E$22=0,0,IF('graph (3)'!$E$2=0,20,IF(AND(B907&gt;'graph (3)'!$E$22-'graph (3)'!$E$32,B907&lt;'graph (3)'!$E$22+'graph (3)'!$E$32),0.25,0)))</f>
        <v>#REF!</v>
      </c>
    </row>
    <row r="908" customFormat="false" ht="12.75" hidden="false" customHeight="false" outlineLevel="0" collapsed="false">
      <c r="B908" s="735" t="e">
        <f aca="false">IF('graph (3)'!$E$2=0,"",B907+'graph (3)'!$E$32)</f>
        <v>#REF!</v>
      </c>
      <c r="C908" s="805" t="e">
        <f aca="false">IF('graph (3)'!$E$2=0,20,IF(SUM(K908+L908=0),NA(),0.25))</f>
        <v>#REF!</v>
      </c>
      <c r="D908" s="321" t="e">
        <f aca="false">IF('graph (3)'!$E$2=0,20,IF(AND(B908&lt;'graph (3)'!$E$10+'graph (3)'!$E$32,B908&gt;'graph (3)'!$E$10-'graph (3)'!$E$32),0.25,NA()))</f>
        <v>#REF!</v>
      </c>
      <c r="K908" s="806" t="e">
        <f aca="false">IF('graph (3)'!$E$20=0,0,IF('graph (3)'!$E$2=0,20,IF(AND(B908&lt;'graph (3)'!$E$20+'graph (3)'!$E$32,B908&gt;'graph (3)'!$E$20-'graph (3)'!$E$32),0.25,0)))</f>
        <v>#REF!</v>
      </c>
      <c r="L908" s="806" t="e">
        <f aca="false">IF('graph (3)'!$E$22=0,0,IF('graph (3)'!$E$2=0,20,IF(AND(B908&gt;'graph (3)'!$E$22-'graph (3)'!$E$32,B908&lt;'graph (3)'!$E$22+'graph (3)'!$E$32),0.25,0)))</f>
        <v>#REF!</v>
      </c>
    </row>
    <row r="909" customFormat="false" ht="12.75" hidden="false" customHeight="false" outlineLevel="0" collapsed="false">
      <c r="B909" s="735" t="e">
        <f aca="false">IF('graph (3)'!$E$2=0,"",B908+'graph (3)'!$E$32)</f>
        <v>#REF!</v>
      </c>
      <c r="C909" s="805" t="e">
        <f aca="false">IF('graph (3)'!$E$2=0,20,IF(SUM(K909+L909=0),NA(),0.25))</f>
        <v>#REF!</v>
      </c>
      <c r="D909" s="321" t="e">
        <f aca="false">IF('graph (3)'!$E$2=0,20,IF(AND(B909&lt;'graph (3)'!$E$10+'graph (3)'!$E$32,B909&gt;'graph (3)'!$E$10-'graph (3)'!$E$32),0.25,NA()))</f>
        <v>#REF!</v>
      </c>
      <c r="K909" s="806" t="e">
        <f aca="false">IF('graph (3)'!$E$20=0,0,IF('graph (3)'!$E$2=0,20,IF(AND(B909&lt;'graph (3)'!$E$20+'graph (3)'!$E$32,B909&gt;'graph (3)'!$E$20-'graph (3)'!$E$32),0.25,0)))</f>
        <v>#REF!</v>
      </c>
      <c r="L909" s="806" t="e">
        <f aca="false">IF('graph (3)'!$E$22=0,0,IF('graph (3)'!$E$2=0,20,IF(AND(B909&gt;'graph (3)'!$E$22-'graph (3)'!$E$32,B909&lt;'graph (3)'!$E$22+'graph (3)'!$E$32),0.25,0)))</f>
        <v>#REF!</v>
      </c>
    </row>
    <row r="910" customFormat="false" ht="12.75" hidden="false" customHeight="false" outlineLevel="0" collapsed="false">
      <c r="B910" s="735" t="e">
        <f aca="false">IF('graph (3)'!$E$2=0,"",B909+'graph (3)'!$E$32)</f>
        <v>#REF!</v>
      </c>
      <c r="C910" s="805" t="e">
        <f aca="false">IF('graph (3)'!$E$2=0,20,IF(SUM(K910+L910=0),NA(),0.25))</f>
        <v>#REF!</v>
      </c>
      <c r="D910" s="321" t="e">
        <f aca="false">IF('graph (3)'!$E$2=0,20,IF(AND(B910&lt;'graph (3)'!$E$10+'graph (3)'!$E$32,B910&gt;'graph (3)'!$E$10-'graph (3)'!$E$32),0.25,NA()))</f>
        <v>#REF!</v>
      </c>
      <c r="K910" s="806" t="e">
        <f aca="false">IF('graph (3)'!$E$20=0,0,IF('graph (3)'!$E$2=0,20,IF(AND(B910&lt;'graph (3)'!$E$20+'graph (3)'!$E$32,B910&gt;'graph (3)'!$E$20-'graph (3)'!$E$32),0.25,0)))</f>
        <v>#REF!</v>
      </c>
      <c r="L910" s="806" t="e">
        <f aca="false">IF('graph (3)'!$E$22=0,0,IF('graph (3)'!$E$2=0,20,IF(AND(B910&gt;'graph (3)'!$E$22-'graph (3)'!$E$32,B910&lt;'graph (3)'!$E$22+'graph (3)'!$E$32),0.25,0)))</f>
        <v>#REF!</v>
      </c>
    </row>
    <row r="911" customFormat="false" ht="12.75" hidden="false" customHeight="false" outlineLevel="0" collapsed="false">
      <c r="B911" s="735" t="e">
        <f aca="false">IF('graph (3)'!$E$2=0,"",B910+'graph (3)'!$E$32)</f>
        <v>#REF!</v>
      </c>
      <c r="C911" s="805" t="e">
        <f aca="false">IF('graph (3)'!$E$2=0,20,IF(SUM(K911+L911=0),NA(),0.25))</f>
        <v>#REF!</v>
      </c>
      <c r="D911" s="321" t="e">
        <f aca="false">IF('graph (3)'!$E$2=0,20,IF(AND(B911&lt;'graph (3)'!$E$10+'graph (3)'!$E$32,B911&gt;'graph (3)'!$E$10-'graph (3)'!$E$32),0.25,NA()))</f>
        <v>#REF!</v>
      </c>
      <c r="K911" s="806" t="e">
        <f aca="false">IF('graph (3)'!$E$20=0,0,IF('graph (3)'!$E$2=0,20,IF(AND(B911&lt;'graph (3)'!$E$20+'graph (3)'!$E$32,B911&gt;'graph (3)'!$E$20-'graph (3)'!$E$32),0.25,0)))</f>
        <v>#REF!</v>
      </c>
      <c r="L911" s="806" t="e">
        <f aca="false">IF('graph (3)'!$E$22=0,0,IF('graph (3)'!$E$2=0,20,IF(AND(B911&gt;'graph (3)'!$E$22-'graph (3)'!$E$32,B911&lt;'graph (3)'!$E$22+'graph (3)'!$E$32),0.25,0)))</f>
        <v>#REF!</v>
      </c>
    </row>
    <row r="912" customFormat="false" ht="12.75" hidden="false" customHeight="false" outlineLevel="0" collapsed="false">
      <c r="B912" s="735" t="e">
        <f aca="false">IF('graph (3)'!$E$2=0,"",B911+'graph (3)'!$E$32)</f>
        <v>#REF!</v>
      </c>
      <c r="C912" s="805" t="e">
        <f aca="false">IF('graph (3)'!$E$2=0,20,IF(SUM(K912+L912=0),NA(),0.25))</f>
        <v>#REF!</v>
      </c>
      <c r="D912" s="321" t="e">
        <f aca="false">IF('graph (3)'!$E$2=0,20,IF(AND(B912&lt;'graph (3)'!$E$10+'graph (3)'!$E$32,B912&gt;'graph (3)'!$E$10-'graph (3)'!$E$32),0.25,NA()))</f>
        <v>#REF!</v>
      </c>
      <c r="K912" s="806" t="e">
        <f aca="false">IF('graph (3)'!$E$20=0,0,IF('graph (3)'!$E$2=0,20,IF(AND(B912&lt;'graph (3)'!$E$20+'graph (3)'!$E$32,B912&gt;'graph (3)'!$E$20-'graph (3)'!$E$32),0.25,0)))</f>
        <v>#REF!</v>
      </c>
      <c r="L912" s="806" t="e">
        <f aca="false">IF('graph (3)'!$E$22=0,0,IF('graph (3)'!$E$2=0,20,IF(AND(B912&gt;'graph (3)'!$E$22-'graph (3)'!$E$32,B912&lt;'graph (3)'!$E$22+'graph (3)'!$E$32),0.25,0)))</f>
        <v>#REF!</v>
      </c>
    </row>
    <row r="913" customFormat="false" ht="12.75" hidden="false" customHeight="false" outlineLevel="0" collapsed="false">
      <c r="B913" s="735" t="e">
        <f aca="false">IF('graph (3)'!$E$2=0,"",B912+'graph (3)'!$E$32)</f>
        <v>#REF!</v>
      </c>
      <c r="C913" s="805" t="e">
        <f aca="false">IF('graph (3)'!$E$2=0,20,IF(SUM(K913+L913=0),NA(),0.25))</f>
        <v>#REF!</v>
      </c>
      <c r="D913" s="321" t="e">
        <f aca="false">IF('graph (3)'!$E$2=0,20,IF(AND(B913&lt;'graph (3)'!$E$10+'graph (3)'!$E$32,B913&gt;'graph (3)'!$E$10-'graph (3)'!$E$32),0.25,NA()))</f>
        <v>#REF!</v>
      </c>
      <c r="K913" s="806" t="e">
        <f aca="false">IF('graph (3)'!$E$20=0,0,IF('graph (3)'!$E$2=0,20,IF(AND(B913&lt;'graph (3)'!$E$20+'graph (3)'!$E$32,B913&gt;'graph (3)'!$E$20-'graph (3)'!$E$32),0.25,0)))</f>
        <v>#REF!</v>
      </c>
      <c r="L913" s="806" t="e">
        <f aca="false">IF('graph (3)'!$E$22=0,0,IF('graph (3)'!$E$2=0,20,IF(AND(B913&gt;'graph (3)'!$E$22-'graph (3)'!$E$32,B913&lt;'graph (3)'!$E$22+'graph (3)'!$E$32),0.25,0)))</f>
        <v>#REF!</v>
      </c>
    </row>
    <row r="914" customFormat="false" ht="12.75" hidden="false" customHeight="false" outlineLevel="0" collapsed="false">
      <c r="B914" s="735" t="e">
        <f aca="false">IF('graph (3)'!$E$2=0,"",B913+'graph (3)'!$E$32)</f>
        <v>#REF!</v>
      </c>
      <c r="C914" s="805" t="e">
        <f aca="false">IF('graph (3)'!$E$2=0,20,IF(SUM(K914+L914=0),NA(),0.25))</f>
        <v>#REF!</v>
      </c>
      <c r="D914" s="321" t="e">
        <f aca="false">IF('graph (3)'!$E$2=0,20,IF(AND(B914&lt;'graph (3)'!$E$10+'graph (3)'!$E$32,B914&gt;'graph (3)'!$E$10-'graph (3)'!$E$32),0.25,NA()))</f>
        <v>#REF!</v>
      </c>
      <c r="K914" s="806" t="e">
        <f aca="false">IF('graph (3)'!$E$20=0,0,IF('graph (3)'!$E$2=0,20,IF(AND(B914&lt;'graph (3)'!$E$20+'graph (3)'!$E$32,B914&gt;'graph (3)'!$E$20-'graph (3)'!$E$32),0.25,0)))</f>
        <v>#REF!</v>
      </c>
      <c r="L914" s="806" t="e">
        <f aca="false">IF('graph (3)'!$E$22=0,0,IF('graph (3)'!$E$2=0,20,IF(AND(B914&gt;'graph (3)'!$E$22-'graph (3)'!$E$32,B914&lt;'graph (3)'!$E$22+'graph (3)'!$E$32),0.25,0)))</f>
        <v>#REF!</v>
      </c>
    </row>
    <row r="915" customFormat="false" ht="12.75" hidden="false" customHeight="false" outlineLevel="0" collapsed="false">
      <c r="B915" s="735" t="e">
        <f aca="false">IF('graph (3)'!$E$2=0,"",B914+'graph (3)'!$E$32)</f>
        <v>#REF!</v>
      </c>
      <c r="C915" s="805" t="e">
        <f aca="false">IF('graph (3)'!$E$2=0,20,IF(SUM(K915+L915=0),NA(),0.25))</f>
        <v>#REF!</v>
      </c>
      <c r="D915" s="321" t="e">
        <f aca="false">IF('graph (3)'!$E$2=0,20,IF(AND(B915&lt;'graph (3)'!$E$10+'graph (3)'!$E$32,B915&gt;'graph (3)'!$E$10-'graph (3)'!$E$32),0.25,NA()))</f>
        <v>#REF!</v>
      </c>
      <c r="K915" s="806" t="e">
        <f aca="false">IF('graph (3)'!$E$20=0,0,IF('graph (3)'!$E$2=0,20,IF(AND(B915&lt;'graph (3)'!$E$20+'graph (3)'!$E$32,B915&gt;'graph (3)'!$E$20-'graph (3)'!$E$32),0.25,0)))</f>
        <v>#REF!</v>
      </c>
      <c r="L915" s="806" t="e">
        <f aca="false">IF('graph (3)'!$E$22=0,0,IF('graph (3)'!$E$2=0,20,IF(AND(B915&gt;'graph (3)'!$E$22-'graph (3)'!$E$32,B915&lt;'graph (3)'!$E$22+'graph (3)'!$E$32),0.25,0)))</f>
        <v>#REF!</v>
      </c>
    </row>
    <row r="916" customFormat="false" ht="12.75" hidden="false" customHeight="false" outlineLevel="0" collapsed="false">
      <c r="B916" s="735" t="e">
        <f aca="false">IF('graph (3)'!$E$2=0,"",B915+'graph (3)'!$E$32)</f>
        <v>#REF!</v>
      </c>
      <c r="C916" s="805" t="e">
        <f aca="false">IF('graph (3)'!$E$2=0,20,IF(SUM(K916+L916=0),NA(),0.25))</f>
        <v>#REF!</v>
      </c>
      <c r="D916" s="321" t="e">
        <f aca="false">IF('graph (3)'!$E$2=0,20,IF(AND(B916&lt;'graph (3)'!$E$10+'graph (3)'!$E$32,B916&gt;'graph (3)'!$E$10-'graph (3)'!$E$32),0.25,NA()))</f>
        <v>#REF!</v>
      </c>
      <c r="K916" s="806" t="e">
        <f aca="false">IF('graph (3)'!$E$20=0,0,IF('graph (3)'!$E$2=0,20,IF(AND(B916&lt;'graph (3)'!$E$20+'graph (3)'!$E$32,B916&gt;'graph (3)'!$E$20-'graph (3)'!$E$32),0.25,0)))</f>
        <v>#REF!</v>
      </c>
      <c r="L916" s="806" t="e">
        <f aca="false">IF('graph (3)'!$E$22=0,0,IF('graph (3)'!$E$2=0,20,IF(AND(B916&gt;'graph (3)'!$E$22-'graph (3)'!$E$32,B916&lt;'graph (3)'!$E$22+'graph (3)'!$E$32),0.25,0)))</f>
        <v>#REF!</v>
      </c>
    </row>
    <row r="917" customFormat="false" ht="12.75" hidden="false" customHeight="false" outlineLevel="0" collapsed="false">
      <c r="B917" s="735" t="e">
        <f aca="false">IF('graph (3)'!$E$2=0,"",B916+'graph (3)'!$E$32)</f>
        <v>#REF!</v>
      </c>
      <c r="C917" s="805" t="e">
        <f aca="false">IF('graph (3)'!$E$2=0,20,IF(SUM(K917+L917=0),NA(),0.25))</f>
        <v>#REF!</v>
      </c>
      <c r="D917" s="321" t="e">
        <f aca="false">IF('graph (3)'!$E$2=0,20,IF(AND(B917&lt;'graph (3)'!$E$10+'graph (3)'!$E$32,B917&gt;'graph (3)'!$E$10-'graph (3)'!$E$32),0.25,NA()))</f>
        <v>#REF!</v>
      </c>
      <c r="K917" s="806" t="e">
        <f aca="false">IF('graph (3)'!$E$20=0,0,IF('graph (3)'!$E$2=0,20,IF(AND(B917&lt;'graph (3)'!$E$20+'graph (3)'!$E$32,B917&gt;'graph (3)'!$E$20-'graph (3)'!$E$32),0.25,0)))</f>
        <v>#REF!</v>
      </c>
      <c r="L917" s="806" t="e">
        <f aca="false">IF('graph (3)'!$E$22=0,0,IF('graph (3)'!$E$2=0,20,IF(AND(B917&gt;'graph (3)'!$E$22-'graph (3)'!$E$32,B917&lt;'graph (3)'!$E$22+'graph (3)'!$E$32),0.25,0)))</f>
        <v>#REF!</v>
      </c>
    </row>
    <row r="918" customFormat="false" ht="12.75" hidden="false" customHeight="false" outlineLevel="0" collapsed="false">
      <c r="B918" s="735" t="e">
        <f aca="false">IF('graph (3)'!$E$2=0,"",B917+'graph (3)'!$E$32)</f>
        <v>#REF!</v>
      </c>
      <c r="C918" s="805" t="e">
        <f aca="false">IF('graph (3)'!$E$2=0,20,IF(SUM(K918+L918=0),NA(),0.25))</f>
        <v>#REF!</v>
      </c>
      <c r="D918" s="321" t="e">
        <f aca="false">IF('graph (3)'!$E$2=0,20,IF(AND(B918&lt;'graph (3)'!$E$10+'graph (3)'!$E$32,B918&gt;'graph (3)'!$E$10-'graph (3)'!$E$32),0.25,NA()))</f>
        <v>#REF!</v>
      </c>
      <c r="K918" s="806" t="e">
        <f aca="false">IF('graph (3)'!$E$20=0,0,IF('graph (3)'!$E$2=0,20,IF(AND(B918&lt;'graph (3)'!$E$20+'graph (3)'!$E$32,B918&gt;'graph (3)'!$E$20-'graph (3)'!$E$32),0.25,0)))</f>
        <v>#REF!</v>
      </c>
      <c r="L918" s="806" t="e">
        <f aca="false">IF('graph (3)'!$E$22=0,0,IF('graph (3)'!$E$2=0,20,IF(AND(B918&gt;'graph (3)'!$E$22-'graph (3)'!$E$32,B918&lt;'graph (3)'!$E$22+'graph (3)'!$E$32),0.25,0)))</f>
        <v>#REF!</v>
      </c>
    </row>
    <row r="919" customFormat="false" ht="12.75" hidden="false" customHeight="false" outlineLevel="0" collapsed="false">
      <c r="B919" s="735" t="e">
        <f aca="false">IF('graph (3)'!$E$2=0,"",B918+'graph (3)'!$E$32)</f>
        <v>#REF!</v>
      </c>
      <c r="C919" s="805" t="e">
        <f aca="false">IF('graph (3)'!$E$2=0,20,IF(SUM(K919+L919=0),NA(),0.25))</f>
        <v>#REF!</v>
      </c>
      <c r="D919" s="321" t="e">
        <f aca="false">IF('graph (3)'!$E$2=0,20,IF(AND(B919&lt;'graph (3)'!$E$10+'graph (3)'!$E$32,B919&gt;'graph (3)'!$E$10-'graph (3)'!$E$32),0.25,NA()))</f>
        <v>#REF!</v>
      </c>
      <c r="K919" s="806" t="e">
        <f aca="false">IF('graph (3)'!$E$20=0,0,IF('graph (3)'!$E$2=0,20,IF(AND(B919&lt;'graph (3)'!$E$20+'graph (3)'!$E$32,B919&gt;'graph (3)'!$E$20-'graph (3)'!$E$32),0.25,0)))</f>
        <v>#REF!</v>
      </c>
      <c r="L919" s="806" t="e">
        <f aca="false">IF('graph (3)'!$E$22=0,0,IF('graph (3)'!$E$2=0,20,IF(AND(B919&gt;'graph (3)'!$E$22-'graph (3)'!$E$32,B919&lt;'graph (3)'!$E$22+'graph (3)'!$E$32),0.25,0)))</f>
        <v>#REF!</v>
      </c>
    </row>
    <row r="920" customFormat="false" ht="12.75" hidden="false" customHeight="false" outlineLevel="0" collapsed="false">
      <c r="B920" s="735" t="e">
        <f aca="false">IF('graph (3)'!$E$2=0,"",B919+'graph (3)'!$E$32)</f>
        <v>#REF!</v>
      </c>
      <c r="C920" s="805" t="e">
        <f aca="false">IF('graph (3)'!$E$2=0,20,IF(SUM(K920+L920=0),NA(),0.25))</f>
        <v>#REF!</v>
      </c>
      <c r="D920" s="321" t="e">
        <f aca="false">IF('graph (3)'!$E$2=0,20,IF(AND(B920&lt;'graph (3)'!$E$10+'graph (3)'!$E$32,B920&gt;'graph (3)'!$E$10-'graph (3)'!$E$32),0.25,NA()))</f>
        <v>#REF!</v>
      </c>
      <c r="K920" s="806" t="e">
        <f aca="false">IF('graph (3)'!$E$20=0,0,IF('graph (3)'!$E$2=0,20,IF(AND(B920&lt;'graph (3)'!$E$20+'graph (3)'!$E$32,B920&gt;'graph (3)'!$E$20-'graph (3)'!$E$32),0.25,0)))</f>
        <v>#REF!</v>
      </c>
      <c r="L920" s="806" t="e">
        <f aca="false">IF('graph (3)'!$E$22=0,0,IF('graph (3)'!$E$2=0,20,IF(AND(B920&gt;'graph (3)'!$E$22-'graph (3)'!$E$32,B920&lt;'graph (3)'!$E$22+'graph (3)'!$E$32),0.25,0)))</f>
        <v>#REF!</v>
      </c>
    </row>
    <row r="921" customFormat="false" ht="12.75" hidden="false" customHeight="false" outlineLevel="0" collapsed="false">
      <c r="B921" s="735" t="e">
        <f aca="false">IF('graph (3)'!$E$2=0,"",B920+'graph (3)'!$E$32)</f>
        <v>#REF!</v>
      </c>
      <c r="C921" s="805" t="e">
        <f aca="false">IF('graph (3)'!$E$2=0,20,IF(SUM(K921+L921=0),NA(),0.25))</f>
        <v>#REF!</v>
      </c>
      <c r="D921" s="321" t="e">
        <f aca="false">IF('graph (3)'!$E$2=0,20,IF(AND(B921&lt;'graph (3)'!$E$10+'graph (3)'!$E$32,B921&gt;'graph (3)'!$E$10-'graph (3)'!$E$32),0.25,NA()))</f>
        <v>#REF!</v>
      </c>
      <c r="K921" s="806" t="e">
        <f aca="false">IF('graph (3)'!$E$20=0,0,IF('graph (3)'!$E$2=0,20,IF(AND(B921&lt;'graph (3)'!$E$20+'graph (3)'!$E$32,B921&gt;'graph (3)'!$E$20-'graph (3)'!$E$32),0.25,0)))</f>
        <v>#REF!</v>
      </c>
      <c r="L921" s="806" t="e">
        <f aca="false">IF('graph (3)'!$E$22=0,0,IF('graph (3)'!$E$2=0,20,IF(AND(B921&gt;'graph (3)'!$E$22-'graph (3)'!$E$32,B921&lt;'graph (3)'!$E$22+'graph (3)'!$E$32),0.25,0)))</f>
        <v>#REF!</v>
      </c>
    </row>
    <row r="922" customFormat="false" ht="12.75" hidden="false" customHeight="false" outlineLevel="0" collapsed="false">
      <c r="B922" s="735" t="e">
        <f aca="false">IF('graph (3)'!$E$2=0,"",B921+'graph (3)'!$E$32)</f>
        <v>#REF!</v>
      </c>
      <c r="C922" s="805" t="e">
        <f aca="false">IF('graph (3)'!$E$2=0,20,IF(SUM(K922+L922=0),NA(),0.25))</f>
        <v>#REF!</v>
      </c>
      <c r="D922" s="321" t="e">
        <f aca="false">IF('graph (3)'!$E$2=0,20,IF(AND(B922&lt;'graph (3)'!$E$10+'graph (3)'!$E$32,B922&gt;'graph (3)'!$E$10-'graph (3)'!$E$32),0.25,NA()))</f>
        <v>#REF!</v>
      </c>
      <c r="K922" s="806" t="e">
        <f aca="false">IF('graph (3)'!$E$20=0,0,IF('graph (3)'!$E$2=0,20,IF(AND(B922&lt;'graph (3)'!$E$20+'graph (3)'!$E$32,B922&gt;'graph (3)'!$E$20-'graph (3)'!$E$32),0.25,0)))</f>
        <v>#REF!</v>
      </c>
      <c r="L922" s="806" t="e">
        <f aca="false">IF('graph (3)'!$E$22=0,0,IF('graph (3)'!$E$2=0,20,IF(AND(B922&gt;'graph (3)'!$E$22-'graph (3)'!$E$32,B922&lt;'graph (3)'!$E$22+'graph (3)'!$E$32),0.25,0)))</f>
        <v>#REF!</v>
      </c>
    </row>
    <row r="923" customFormat="false" ht="12.75" hidden="false" customHeight="false" outlineLevel="0" collapsed="false">
      <c r="B923" s="735" t="e">
        <f aca="false">IF('graph (3)'!$E$2=0,"",B922+'graph (3)'!$E$32)</f>
        <v>#REF!</v>
      </c>
      <c r="C923" s="805" t="e">
        <f aca="false">IF('graph (3)'!$E$2=0,20,IF(SUM(K923+L923=0),NA(),0.25))</f>
        <v>#REF!</v>
      </c>
      <c r="D923" s="321" t="e">
        <f aca="false">IF('graph (3)'!$E$2=0,20,IF(AND(B923&lt;'graph (3)'!$E$10+'graph (3)'!$E$32,B923&gt;'graph (3)'!$E$10-'graph (3)'!$E$32),0.25,NA()))</f>
        <v>#REF!</v>
      </c>
      <c r="K923" s="806" t="e">
        <f aca="false">IF('graph (3)'!$E$20=0,0,IF('graph (3)'!$E$2=0,20,IF(AND(B923&lt;'graph (3)'!$E$20+'graph (3)'!$E$32,B923&gt;'graph (3)'!$E$20-'graph (3)'!$E$32),0.25,0)))</f>
        <v>#REF!</v>
      </c>
      <c r="L923" s="806" t="e">
        <f aca="false">IF('graph (3)'!$E$22=0,0,IF('graph (3)'!$E$2=0,20,IF(AND(B923&gt;'graph (3)'!$E$22-'graph (3)'!$E$32,B923&lt;'graph (3)'!$E$22+'graph (3)'!$E$32),0.25,0)))</f>
        <v>#REF!</v>
      </c>
    </row>
    <row r="924" customFormat="false" ht="12.75" hidden="false" customHeight="false" outlineLevel="0" collapsed="false">
      <c r="B924" s="735" t="e">
        <f aca="false">IF('graph (3)'!$E$2=0,"",B923+'graph (3)'!$E$32)</f>
        <v>#REF!</v>
      </c>
      <c r="C924" s="805" t="e">
        <f aca="false">IF('graph (3)'!$E$2=0,20,IF(SUM(K924+L924=0),NA(),0.25))</f>
        <v>#REF!</v>
      </c>
      <c r="D924" s="321" t="e">
        <f aca="false">IF('graph (3)'!$E$2=0,20,IF(AND(B924&lt;'graph (3)'!$E$10+'graph (3)'!$E$32,B924&gt;'graph (3)'!$E$10-'graph (3)'!$E$32),0.25,NA()))</f>
        <v>#REF!</v>
      </c>
      <c r="K924" s="806" t="e">
        <f aca="false">IF('graph (3)'!$E$20=0,0,IF('graph (3)'!$E$2=0,20,IF(AND(B924&lt;'graph (3)'!$E$20+'graph (3)'!$E$32,B924&gt;'graph (3)'!$E$20-'graph (3)'!$E$32),0.25,0)))</f>
        <v>#REF!</v>
      </c>
      <c r="L924" s="806" t="e">
        <f aca="false">IF('graph (3)'!$E$22=0,0,IF('graph (3)'!$E$2=0,20,IF(AND(B924&gt;'graph (3)'!$E$22-'graph (3)'!$E$32,B924&lt;'graph (3)'!$E$22+'graph (3)'!$E$32),0.25,0)))</f>
        <v>#REF!</v>
      </c>
    </row>
    <row r="925" customFormat="false" ht="12.75" hidden="false" customHeight="false" outlineLevel="0" collapsed="false">
      <c r="B925" s="735" t="e">
        <f aca="false">IF('graph (3)'!$E$2=0,"",B924+'graph (3)'!$E$32)</f>
        <v>#REF!</v>
      </c>
      <c r="C925" s="805" t="e">
        <f aca="false">IF('graph (3)'!$E$2=0,20,IF(SUM(K925+L925=0),NA(),0.25))</f>
        <v>#REF!</v>
      </c>
      <c r="D925" s="321" t="e">
        <f aca="false">IF('graph (3)'!$E$2=0,20,IF(AND(B925&lt;'graph (3)'!$E$10+'graph (3)'!$E$32,B925&gt;'graph (3)'!$E$10-'graph (3)'!$E$32),0.25,NA()))</f>
        <v>#REF!</v>
      </c>
      <c r="K925" s="806" t="e">
        <f aca="false">IF('graph (3)'!$E$20=0,0,IF('graph (3)'!$E$2=0,20,IF(AND(B925&lt;'graph (3)'!$E$20+'graph (3)'!$E$32,B925&gt;'graph (3)'!$E$20-'graph (3)'!$E$32),0.25,0)))</f>
        <v>#REF!</v>
      </c>
      <c r="L925" s="806" t="e">
        <f aca="false">IF('graph (3)'!$E$22=0,0,IF('graph (3)'!$E$2=0,20,IF(AND(B925&gt;'graph (3)'!$E$22-'graph (3)'!$E$32,B925&lt;'graph (3)'!$E$22+'graph (3)'!$E$32),0.25,0)))</f>
        <v>#REF!</v>
      </c>
    </row>
    <row r="926" customFormat="false" ht="12.75" hidden="false" customHeight="false" outlineLevel="0" collapsed="false">
      <c r="B926" s="735" t="e">
        <f aca="false">IF('graph (3)'!$E$2=0,"",B925+'graph (3)'!$E$32)</f>
        <v>#REF!</v>
      </c>
      <c r="C926" s="805" t="e">
        <f aca="false">IF('graph (3)'!$E$2=0,20,IF(SUM(K926+L926=0),NA(),0.25))</f>
        <v>#REF!</v>
      </c>
      <c r="D926" s="321" t="e">
        <f aca="false">IF('graph (3)'!$E$2=0,20,IF(AND(B926&lt;'graph (3)'!$E$10+'graph (3)'!$E$32,B926&gt;'graph (3)'!$E$10-'graph (3)'!$E$32),0.25,NA()))</f>
        <v>#REF!</v>
      </c>
      <c r="K926" s="806" t="e">
        <f aca="false">IF('graph (3)'!$E$20=0,0,IF('graph (3)'!$E$2=0,20,IF(AND(B926&lt;'graph (3)'!$E$20+'graph (3)'!$E$32,B926&gt;'graph (3)'!$E$20-'graph (3)'!$E$32),0.25,0)))</f>
        <v>#REF!</v>
      </c>
      <c r="L926" s="806" t="e">
        <f aca="false">IF('graph (3)'!$E$22=0,0,IF('graph (3)'!$E$2=0,20,IF(AND(B926&gt;'graph (3)'!$E$22-'graph (3)'!$E$32,B926&lt;'graph (3)'!$E$22+'graph (3)'!$E$32),0.25,0)))</f>
        <v>#REF!</v>
      </c>
    </row>
    <row r="927" customFormat="false" ht="12.75" hidden="false" customHeight="false" outlineLevel="0" collapsed="false">
      <c r="B927" s="735" t="e">
        <f aca="false">IF('graph (3)'!$E$2=0,"",B926+'graph (3)'!$E$32)</f>
        <v>#REF!</v>
      </c>
      <c r="C927" s="805" t="e">
        <f aca="false">IF('graph (3)'!$E$2=0,20,IF(SUM(K927+L927=0),NA(),0.25))</f>
        <v>#REF!</v>
      </c>
      <c r="D927" s="321" t="e">
        <f aca="false">IF('graph (3)'!$E$2=0,20,IF(AND(B927&lt;'graph (3)'!$E$10+'graph (3)'!$E$32,B927&gt;'graph (3)'!$E$10-'graph (3)'!$E$32),0.25,NA()))</f>
        <v>#REF!</v>
      </c>
      <c r="K927" s="806" t="e">
        <f aca="false">IF('graph (3)'!$E$20=0,0,IF('graph (3)'!$E$2=0,20,IF(AND(B927&lt;'graph (3)'!$E$20+'graph (3)'!$E$32,B927&gt;'graph (3)'!$E$20-'graph (3)'!$E$32),0.25,0)))</f>
        <v>#REF!</v>
      </c>
      <c r="L927" s="806" t="e">
        <f aca="false">IF('graph (3)'!$E$22=0,0,IF('graph (3)'!$E$2=0,20,IF(AND(B927&gt;'graph (3)'!$E$22-'graph (3)'!$E$32,B927&lt;'graph (3)'!$E$22+'graph (3)'!$E$32),0.25,0)))</f>
        <v>#REF!</v>
      </c>
    </row>
    <row r="928" customFormat="false" ht="12.75" hidden="false" customHeight="false" outlineLevel="0" collapsed="false">
      <c r="B928" s="735" t="e">
        <f aca="false">IF('graph (3)'!$E$2=0,"",B927+'graph (3)'!$E$32)</f>
        <v>#REF!</v>
      </c>
      <c r="C928" s="805" t="e">
        <f aca="false">IF('graph (3)'!$E$2=0,20,IF(SUM(K928+L928=0),NA(),0.25))</f>
        <v>#REF!</v>
      </c>
      <c r="D928" s="321" t="e">
        <f aca="false">IF('graph (3)'!$E$2=0,20,IF(AND(B928&lt;'graph (3)'!$E$10+'graph (3)'!$E$32,B928&gt;'graph (3)'!$E$10-'graph (3)'!$E$32),0.25,NA()))</f>
        <v>#REF!</v>
      </c>
      <c r="K928" s="806" t="e">
        <f aca="false">IF('graph (3)'!$E$20=0,0,IF('graph (3)'!$E$2=0,20,IF(AND(B928&lt;'graph (3)'!$E$20+'graph (3)'!$E$32,B928&gt;'graph (3)'!$E$20-'graph (3)'!$E$32),0.25,0)))</f>
        <v>#REF!</v>
      </c>
      <c r="L928" s="806" t="e">
        <f aca="false">IF('graph (3)'!$E$22=0,0,IF('graph (3)'!$E$2=0,20,IF(AND(B928&gt;'graph (3)'!$E$22-'graph (3)'!$E$32,B928&lt;'graph (3)'!$E$22+'graph (3)'!$E$32),0.25,0)))</f>
        <v>#REF!</v>
      </c>
    </row>
    <row r="929" customFormat="false" ht="12.75" hidden="false" customHeight="false" outlineLevel="0" collapsed="false">
      <c r="B929" s="735" t="e">
        <f aca="false">IF('graph (3)'!$E$2=0,"",B928+'graph (3)'!$E$32)</f>
        <v>#REF!</v>
      </c>
      <c r="C929" s="805" t="e">
        <f aca="false">IF('graph (3)'!$E$2=0,20,IF(SUM(K929+L929=0),NA(),0.25))</f>
        <v>#REF!</v>
      </c>
      <c r="D929" s="321" t="e">
        <f aca="false">IF('graph (3)'!$E$2=0,20,IF(AND(B929&lt;'graph (3)'!$E$10+'graph (3)'!$E$32,B929&gt;'graph (3)'!$E$10-'graph (3)'!$E$32),0.25,NA()))</f>
        <v>#REF!</v>
      </c>
      <c r="K929" s="806" t="e">
        <f aca="false">IF('graph (3)'!$E$20=0,0,IF('graph (3)'!$E$2=0,20,IF(AND(B929&lt;'graph (3)'!$E$20+'graph (3)'!$E$32,B929&gt;'graph (3)'!$E$20-'graph (3)'!$E$32),0.25,0)))</f>
        <v>#REF!</v>
      </c>
      <c r="L929" s="806" t="e">
        <f aca="false">IF('graph (3)'!$E$22=0,0,IF('graph (3)'!$E$2=0,20,IF(AND(B929&gt;'graph (3)'!$E$22-'graph (3)'!$E$32,B929&lt;'graph (3)'!$E$22+'graph (3)'!$E$32),0.25,0)))</f>
        <v>#REF!</v>
      </c>
    </row>
    <row r="930" customFormat="false" ht="12.75" hidden="false" customHeight="false" outlineLevel="0" collapsed="false">
      <c r="B930" s="735" t="e">
        <f aca="false">IF('graph (3)'!$E$2=0,"",B929+'graph (3)'!$E$32)</f>
        <v>#REF!</v>
      </c>
      <c r="C930" s="805" t="e">
        <f aca="false">IF('graph (3)'!$E$2=0,20,IF(SUM(K930+L930=0),NA(),0.25))</f>
        <v>#REF!</v>
      </c>
      <c r="D930" s="321" t="e">
        <f aca="false">IF('graph (3)'!$E$2=0,20,IF(AND(B930&lt;'graph (3)'!$E$10+'graph (3)'!$E$32,B930&gt;'graph (3)'!$E$10-'graph (3)'!$E$32),0.25,NA()))</f>
        <v>#REF!</v>
      </c>
      <c r="K930" s="806" t="e">
        <f aca="false">IF('graph (3)'!$E$20=0,0,IF('graph (3)'!$E$2=0,20,IF(AND(B930&lt;'graph (3)'!$E$20+'graph (3)'!$E$32,B930&gt;'graph (3)'!$E$20-'graph (3)'!$E$32),0.25,0)))</f>
        <v>#REF!</v>
      </c>
      <c r="L930" s="806" t="e">
        <f aca="false">IF('graph (3)'!$E$22=0,0,IF('graph (3)'!$E$2=0,20,IF(AND(B930&gt;'graph (3)'!$E$22-'graph (3)'!$E$32,B930&lt;'graph (3)'!$E$22+'graph (3)'!$E$32),0.25,0)))</f>
        <v>#REF!</v>
      </c>
    </row>
    <row r="931" customFormat="false" ht="12.75" hidden="false" customHeight="false" outlineLevel="0" collapsed="false">
      <c r="B931" s="735" t="e">
        <f aca="false">IF('graph (3)'!$E$2=0,"",B930+'graph (3)'!$E$32)</f>
        <v>#REF!</v>
      </c>
      <c r="C931" s="805" t="e">
        <f aca="false">IF('graph (3)'!$E$2=0,20,IF(SUM(K931+L931=0),NA(),0.25))</f>
        <v>#REF!</v>
      </c>
      <c r="D931" s="321" t="e">
        <f aca="false">IF('graph (3)'!$E$2=0,20,IF(AND(B931&lt;'graph (3)'!$E$10+'graph (3)'!$E$32,B931&gt;'graph (3)'!$E$10-'graph (3)'!$E$32),0.25,NA()))</f>
        <v>#REF!</v>
      </c>
      <c r="K931" s="806" t="e">
        <f aca="false">IF('graph (3)'!$E$20=0,0,IF('graph (3)'!$E$2=0,20,IF(AND(B931&lt;'graph (3)'!$E$20+'graph (3)'!$E$32,B931&gt;'graph (3)'!$E$20-'graph (3)'!$E$32),0.25,0)))</f>
        <v>#REF!</v>
      </c>
      <c r="L931" s="806" t="e">
        <f aca="false">IF('graph (3)'!$E$22=0,0,IF('graph (3)'!$E$2=0,20,IF(AND(B931&gt;'graph (3)'!$E$22-'graph (3)'!$E$32,B931&lt;'graph (3)'!$E$22+'graph (3)'!$E$32),0.25,0)))</f>
        <v>#REF!</v>
      </c>
    </row>
    <row r="932" customFormat="false" ht="12.75" hidden="false" customHeight="false" outlineLevel="0" collapsed="false">
      <c r="B932" s="735" t="e">
        <f aca="false">IF('graph (3)'!$E$2=0,"",B931+'graph (3)'!$E$32)</f>
        <v>#REF!</v>
      </c>
      <c r="C932" s="805" t="e">
        <f aca="false">IF('graph (3)'!$E$2=0,20,IF(SUM(K932+L932=0),NA(),0.25))</f>
        <v>#REF!</v>
      </c>
      <c r="D932" s="321" t="e">
        <f aca="false">IF('graph (3)'!$E$2=0,20,IF(AND(B932&lt;'graph (3)'!$E$10+'graph (3)'!$E$32,B932&gt;'graph (3)'!$E$10-'graph (3)'!$E$32),0.25,NA()))</f>
        <v>#REF!</v>
      </c>
      <c r="K932" s="806" t="e">
        <f aca="false">IF('graph (3)'!$E$20=0,0,IF('graph (3)'!$E$2=0,20,IF(AND(B932&lt;'graph (3)'!$E$20+'graph (3)'!$E$32,B932&gt;'graph (3)'!$E$20-'graph (3)'!$E$32),0.25,0)))</f>
        <v>#REF!</v>
      </c>
      <c r="L932" s="806" t="e">
        <f aca="false">IF('graph (3)'!$E$22=0,0,IF('graph (3)'!$E$2=0,20,IF(AND(B932&gt;'graph (3)'!$E$22-'graph (3)'!$E$32,B932&lt;'graph (3)'!$E$22+'graph (3)'!$E$32),0.25,0)))</f>
        <v>#REF!</v>
      </c>
    </row>
    <row r="933" customFormat="false" ht="12.75" hidden="false" customHeight="false" outlineLevel="0" collapsed="false">
      <c r="B933" s="735" t="e">
        <f aca="false">IF('graph (3)'!$E$2=0,"",B932+'graph (3)'!$E$32)</f>
        <v>#REF!</v>
      </c>
      <c r="C933" s="805" t="e">
        <f aca="false">IF('graph (3)'!$E$2=0,20,IF(SUM(K933+L933=0),NA(),0.25))</f>
        <v>#REF!</v>
      </c>
      <c r="D933" s="321" t="e">
        <f aca="false">IF('graph (3)'!$E$2=0,20,IF(AND(B933&lt;'graph (3)'!$E$10+'graph (3)'!$E$32,B933&gt;'graph (3)'!$E$10-'graph (3)'!$E$32),0.25,NA()))</f>
        <v>#REF!</v>
      </c>
      <c r="K933" s="806" t="e">
        <f aca="false">IF('graph (3)'!$E$20=0,0,IF('graph (3)'!$E$2=0,20,IF(AND(B933&lt;'graph (3)'!$E$20+'graph (3)'!$E$32,B933&gt;'graph (3)'!$E$20-'graph (3)'!$E$32),0.25,0)))</f>
        <v>#REF!</v>
      </c>
      <c r="L933" s="806" t="e">
        <f aca="false">IF('graph (3)'!$E$22=0,0,IF('graph (3)'!$E$2=0,20,IF(AND(B933&gt;'graph (3)'!$E$22-'graph (3)'!$E$32,B933&lt;'graph (3)'!$E$22+'graph (3)'!$E$32),0.25,0)))</f>
        <v>#REF!</v>
      </c>
    </row>
    <row r="934" customFormat="false" ht="12.75" hidden="false" customHeight="false" outlineLevel="0" collapsed="false">
      <c r="B934" s="735" t="e">
        <f aca="false">IF('graph (3)'!$E$2=0,"",B933+'graph (3)'!$E$32)</f>
        <v>#REF!</v>
      </c>
      <c r="C934" s="805" t="e">
        <f aca="false">IF('graph (3)'!$E$2=0,20,IF(SUM(K934+L934=0),NA(),0.25))</f>
        <v>#REF!</v>
      </c>
      <c r="D934" s="321" t="e">
        <f aca="false">IF('graph (3)'!$E$2=0,20,IF(AND(B934&lt;'graph (3)'!$E$10+'graph (3)'!$E$32,B934&gt;'graph (3)'!$E$10-'graph (3)'!$E$32),0.25,NA()))</f>
        <v>#REF!</v>
      </c>
      <c r="K934" s="806" t="e">
        <f aca="false">IF('graph (3)'!$E$20=0,0,IF('graph (3)'!$E$2=0,20,IF(AND(B934&lt;'graph (3)'!$E$20+'graph (3)'!$E$32,B934&gt;'graph (3)'!$E$20-'graph (3)'!$E$32),0.25,0)))</f>
        <v>#REF!</v>
      </c>
      <c r="L934" s="806" t="e">
        <f aca="false">IF('graph (3)'!$E$22=0,0,IF('graph (3)'!$E$2=0,20,IF(AND(B934&gt;'graph (3)'!$E$22-'graph (3)'!$E$32,B934&lt;'graph (3)'!$E$22+'graph (3)'!$E$32),0.25,0)))</f>
        <v>#REF!</v>
      </c>
    </row>
    <row r="935" customFormat="false" ht="12.75" hidden="false" customHeight="false" outlineLevel="0" collapsed="false">
      <c r="B935" s="735" t="e">
        <f aca="false">IF('graph (3)'!$E$2=0,"",B934+'graph (3)'!$E$32)</f>
        <v>#REF!</v>
      </c>
      <c r="C935" s="805" t="e">
        <f aca="false">IF('graph (3)'!$E$2=0,20,IF(SUM(K935+L935=0),NA(),0.25))</f>
        <v>#REF!</v>
      </c>
      <c r="D935" s="321" t="e">
        <f aca="false">IF('graph (3)'!$E$2=0,20,IF(AND(B935&lt;'graph (3)'!$E$10+'graph (3)'!$E$32,B935&gt;'graph (3)'!$E$10-'graph (3)'!$E$32),0.25,NA()))</f>
        <v>#REF!</v>
      </c>
      <c r="K935" s="806" t="e">
        <f aca="false">IF('graph (3)'!$E$20=0,0,IF('graph (3)'!$E$2=0,20,IF(AND(B935&lt;'graph (3)'!$E$20+'graph (3)'!$E$32,B935&gt;'graph (3)'!$E$20-'graph (3)'!$E$32),0.25,0)))</f>
        <v>#REF!</v>
      </c>
      <c r="L935" s="806" t="e">
        <f aca="false">IF('graph (3)'!$E$22=0,0,IF('graph (3)'!$E$2=0,20,IF(AND(B935&gt;'graph (3)'!$E$22-'graph (3)'!$E$32,B935&lt;'graph (3)'!$E$22+'graph (3)'!$E$32),0.25,0)))</f>
        <v>#REF!</v>
      </c>
    </row>
    <row r="936" customFormat="false" ht="12.75" hidden="false" customHeight="false" outlineLevel="0" collapsed="false">
      <c r="B936" s="735" t="e">
        <f aca="false">IF('graph (3)'!$E$2=0,"",B935+'graph (3)'!$E$32)</f>
        <v>#REF!</v>
      </c>
      <c r="C936" s="805" t="e">
        <f aca="false">IF('graph (3)'!$E$2=0,20,IF(SUM(K936+L936=0),NA(),0.25))</f>
        <v>#REF!</v>
      </c>
      <c r="D936" s="321" t="e">
        <f aca="false">IF('graph (3)'!$E$2=0,20,IF(AND(B936&lt;'graph (3)'!$E$10+'graph (3)'!$E$32,B936&gt;'graph (3)'!$E$10-'graph (3)'!$E$32),0.25,NA()))</f>
        <v>#REF!</v>
      </c>
      <c r="K936" s="806" t="e">
        <f aca="false">IF('graph (3)'!$E$20=0,0,IF('graph (3)'!$E$2=0,20,IF(AND(B936&lt;'graph (3)'!$E$20+'graph (3)'!$E$32,B936&gt;'graph (3)'!$E$20-'graph (3)'!$E$32),0.25,0)))</f>
        <v>#REF!</v>
      </c>
      <c r="L936" s="806" t="e">
        <f aca="false">IF('graph (3)'!$E$22=0,0,IF('graph (3)'!$E$2=0,20,IF(AND(B936&gt;'graph (3)'!$E$22-'graph (3)'!$E$32,B936&lt;'graph (3)'!$E$22+'graph (3)'!$E$32),0.25,0)))</f>
        <v>#REF!</v>
      </c>
    </row>
    <row r="937" customFormat="false" ht="12.75" hidden="false" customHeight="false" outlineLevel="0" collapsed="false">
      <c r="B937" s="735" t="e">
        <f aca="false">IF('graph (3)'!$E$2=0,"",B936+'graph (3)'!$E$32)</f>
        <v>#REF!</v>
      </c>
      <c r="C937" s="805" t="e">
        <f aca="false">IF('graph (3)'!$E$2=0,20,IF(SUM(K937+L937=0),NA(),0.25))</f>
        <v>#REF!</v>
      </c>
      <c r="D937" s="321" t="e">
        <f aca="false">IF('graph (3)'!$E$2=0,20,IF(AND(B937&lt;'graph (3)'!$E$10+'graph (3)'!$E$32,B937&gt;'graph (3)'!$E$10-'graph (3)'!$E$32),0.25,NA()))</f>
        <v>#REF!</v>
      </c>
      <c r="K937" s="806" t="e">
        <f aca="false">IF('graph (3)'!$E$20=0,0,IF('graph (3)'!$E$2=0,20,IF(AND(B937&lt;'graph (3)'!$E$20+'graph (3)'!$E$32,B937&gt;'graph (3)'!$E$20-'graph (3)'!$E$32),0.25,0)))</f>
        <v>#REF!</v>
      </c>
      <c r="L937" s="806" t="e">
        <f aca="false">IF('graph (3)'!$E$22=0,0,IF('graph (3)'!$E$2=0,20,IF(AND(B937&gt;'graph (3)'!$E$22-'graph (3)'!$E$32,B937&lt;'graph (3)'!$E$22+'graph (3)'!$E$32),0.25,0)))</f>
        <v>#REF!</v>
      </c>
    </row>
    <row r="938" customFormat="false" ht="12.75" hidden="false" customHeight="false" outlineLevel="0" collapsed="false">
      <c r="B938" s="735" t="e">
        <f aca="false">IF('graph (3)'!$E$2=0,"",B937+'graph (3)'!$E$32)</f>
        <v>#REF!</v>
      </c>
      <c r="C938" s="805" t="e">
        <f aca="false">IF('graph (3)'!$E$2=0,20,IF(SUM(K938+L938=0),NA(),0.25))</f>
        <v>#REF!</v>
      </c>
      <c r="D938" s="321" t="e">
        <f aca="false">IF('graph (3)'!$E$2=0,20,IF(AND(B938&lt;'graph (3)'!$E$10+'graph (3)'!$E$32,B938&gt;'graph (3)'!$E$10-'graph (3)'!$E$32),0.25,NA()))</f>
        <v>#REF!</v>
      </c>
      <c r="K938" s="806" t="e">
        <f aca="false">IF('graph (3)'!$E$20=0,0,IF('graph (3)'!$E$2=0,20,IF(AND(B938&lt;'graph (3)'!$E$20+'graph (3)'!$E$32,B938&gt;'graph (3)'!$E$20-'graph (3)'!$E$32),0.25,0)))</f>
        <v>#REF!</v>
      </c>
      <c r="L938" s="806" t="e">
        <f aca="false">IF('graph (3)'!$E$22=0,0,IF('graph (3)'!$E$2=0,20,IF(AND(B938&gt;'graph (3)'!$E$22-'graph (3)'!$E$32,B938&lt;'graph (3)'!$E$22+'graph (3)'!$E$32),0.25,0)))</f>
        <v>#REF!</v>
      </c>
    </row>
    <row r="939" customFormat="false" ht="12.75" hidden="false" customHeight="false" outlineLevel="0" collapsed="false">
      <c r="B939" s="735" t="e">
        <f aca="false">IF('graph (3)'!$E$2=0,"",B938+'graph (3)'!$E$32)</f>
        <v>#REF!</v>
      </c>
      <c r="C939" s="805" t="e">
        <f aca="false">IF('graph (3)'!$E$2=0,20,IF(SUM(K939+L939=0),NA(),0.25))</f>
        <v>#REF!</v>
      </c>
      <c r="D939" s="321" t="e">
        <f aca="false">IF('graph (3)'!$E$2=0,20,IF(AND(B939&lt;'graph (3)'!$E$10+'graph (3)'!$E$32,B939&gt;'graph (3)'!$E$10-'graph (3)'!$E$32),0.25,NA()))</f>
        <v>#REF!</v>
      </c>
      <c r="K939" s="806" t="e">
        <f aca="false">IF('graph (3)'!$E$20=0,0,IF('graph (3)'!$E$2=0,20,IF(AND(B939&lt;'graph (3)'!$E$20+'graph (3)'!$E$32,B939&gt;'graph (3)'!$E$20-'graph (3)'!$E$32),0.25,0)))</f>
        <v>#REF!</v>
      </c>
      <c r="L939" s="806" t="e">
        <f aca="false">IF('graph (3)'!$E$22=0,0,IF('graph (3)'!$E$2=0,20,IF(AND(B939&gt;'graph (3)'!$E$22-'graph (3)'!$E$32,B939&lt;'graph (3)'!$E$22+'graph (3)'!$E$32),0.25,0)))</f>
        <v>#REF!</v>
      </c>
    </row>
    <row r="940" customFormat="false" ht="12.75" hidden="false" customHeight="false" outlineLevel="0" collapsed="false">
      <c r="B940" s="735" t="e">
        <f aca="false">IF('graph (3)'!$E$2=0,"",B939+'graph (3)'!$E$32)</f>
        <v>#REF!</v>
      </c>
      <c r="C940" s="805" t="e">
        <f aca="false">IF('graph (3)'!$E$2=0,20,IF(SUM(K940+L940=0),NA(),0.25))</f>
        <v>#REF!</v>
      </c>
      <c r="D940" s="321" t="e">
        <f aca="false">IF('graph (3)'!$E$2=0,20,IF(AND(B940&lt;'graph (3)'!$E$10+'graph (3)'!$E$32,B940&gt;'graph (3)'!$E$10-'graph (3)'!$E$32),0.25,NA()))</f>
        <v>#REF!</v>
      </c>
      <c r="K940" s="806" t="e">
        <f aca="false">IF('graph (3)'!$E$20=0,0,IF('graph (3)'!$E$2=0,20,IF(AND(B940&lt;'graph (3)'!$E$20+'graph (3)'!$E$32,B940&gt;'graph (3)'!$E$20-'graph (3)'!$E$32),0.25,0)))</f>
        <v>#REF!</v>
      </c>
      <c r="L940" s="806" t="e">
        <f aca="false">IF('graph (3)'!$E$22=0,0,IF('graph (3)'!$E$2=0,20,IF(AND(B940&gt;'graph (3)'!$E$22-'graph (3)'!$E$32,B940&lt;'graph (3)'!$E$22+'graph (3)'!$E$32),0.25,0)))</f>
        <v>#REF!</v>
      </c>
    </row>
    <row r="941" customFormat="false" ht="12.75" hidden="false" customHeight="false" outlineLevel="0" collapsed="false">
      <c r="B941" s="735" t="e">
        <f aca="false">IF('graph (3)'!$E$2=0,"",B940+'graph (3)'!$E$32)</f>
        <v>#REF!</v>
      </c>
      <c r="C941" s="805" t="e">
        <f aca="false">IF('graph (3)'!$E$2=0,20,IF(SUM(K941+L941=0),NA(),0.25))</f>
        <v>#REF!</v>
      </c>
      <c r="D941" s="321" t="e">
        <f aca="false">IF('graph (3)'!$E$2=0,20,IF(AND(B941&lt;'graph (3)'!$E$10+'graph (3)'!$E$32,B941&gt;'graph (3)'!$E$10-'graph (3)'!$E$32),0.25,NA()))</f>
        <v>#REF!</v>
      </c>
      <c r="K941" s="806" t="e">
        <f aca="false">IF('graph (3)'!$E$20=0,0,IF('graph (3)'!$E$2=0,20,IF(AND(B941&lt;'graph (3)'!$E$20+'graph (3)'!$E$32,B941&gt;'graph (3)'!$E$20-'graph (3)'!$E$32),0.25,0)))</f>
        <v>#REF!</v>
      </c>
      <c r="L941" s="806" t="e">
        <f aca="false">IF('graph (3)'!$E$22=0,0,IF('graph (3)'!$E$2=0,20,IF(AND(B941&gt;'graph (3)'!$E$22-'graph (3)'!$E$32,B941&lt;'graph (3)'!$E$22+'graph (3)'!$E$32),0.25,0)))</f>
        <v>#REF!</v>
      </c>
    </row>
    <row r="942" customFormat="false" ht="12.75" hidden="false" customHeight="false" outlineLevel="0" collapsed="false">
      <c r="B942" s="735" t="e">
        <f aca="false">IF('graph (3)'!$E$2=0,"",B941+'graph (3)'!$E$32)</f>
        <v>#REF!</v>
      </c>
      <c r="C942" s="805" t="e">
        <f aca="false">IF('graph (3)'!$E$2=0,20,IF(SUM(K942+L942=0),NA(),0.25))</f>
        <v>#REF!</v>
      </c>
      <c r="D942" s="321" t="e">
        <f aca="false">IF('graph (3)'!$E$2=0,20,IF(AND(B942&lt;'graph (3)'!$E$10+'graph (3)'!$E$32,B942&gt;'graph (3)'!$E$10-'graph (3)'!$E$32),0.25,NA()))</f>
        <v>#REF!</v>
      </c>
      <c r="K942" s="806" t="e">
        <f aca="false">IF('graph (3)'!$E$20=0,0,IF('graph (3)'!$E$2=0,20,IF(AND(B942&lt;'graph (3)'!$E$20+'graph (3)'!$E$32,B942&gt;'graph (3)'!$E$20-'graph (3)'!$E$32),0.25,0)))</f>
        <v>#REF!</v>
      </c>
      <c r="L942" s="806" t="e">
        <f aca="false">IF('graph (3)'!$E$22=0,0,IF('graph (3)'!$E$2=0,20,IF(AND(B942&gt;'graph (3)'!$E$22-'graph (3)'!$E$32,B942&lt;'graph (3)'!$E$22+'graph (3)'!$E$32),0.25,0)))</f>
        <v>#REF!</v>
      </c>
    </row>
    <row r="943" customFormat="false" ht="12.75" hidden="false" customHeight="false" outlineLevel="0" collapsed="false">
      <c r="B943" s="735" t="e">
        <f aca="false">IF('graph (3)'!$E$2=0,"",B942+'graph (3)'!$E$32)</f>
        <v>#REF!</v>
      </c>
      <c r="C943" s="805" t="e">
        <f aca="false">IF('graph (3)'!$E$2=0,20,IF(SUM(K943+L943=0),NA(),0.25))</f>
        <v>#REF!</v>
      </c>
      <c r="D943" s="321" t="e">
        <f aca="false">IF('graph (3)'!$E$2=0,20,IF(AND(B943&lt;'graph (3)'!$E$10+'graph (3)'!$E$32,B943&gt;'graph (3)'!$E$10-'graph (3)'!$E$32),0.25,NA()))</f>
        <v>#REF!</v>
      </c>
      <c r="K943" s="806" t="e">
        <f aca="false">IF('graph (3)'!$E$20=0,0,IF('graph (3)'!$E$2=0,20,IF(AND(B943&lt;'graph (3)'!$E$20+'graph (3)'!$E$32,B943&gt;'graph (3)'!$E$20-'graph (3)'!$E$32),0.25,0)))</f>
        <v>#REF!</v>
      </c>
      <c r="L943" s="806" t="e">
        <f aca="false">IF('graph (3)'!$E$22=0,0,IF('graph (3)'!$E$2=0,20,IF(AND(B943&gt;'graph (3)'!$E$22-'graph (3)'!$E$32,B943&lt;'graph (3)'!$E$22+'graph (3)'!$E$32),0.25,0)))</f>
        <v>#REF!</v>
      </c>
    </row>
    <row r="944" customFormat="false" ht="12.75" hidden="false" customHeight="false" outlineLevel="0" collapsed="false">
      <c r="B944" s="735" t="e">
        <f aca="false">IF('graph (3)'!$E$2=0,"",B943+'graph (3)'!$E$32)</f>
        <v>#REF!</v>
      </c>
      <c r="C944" s="805" t="e">
        <f aca="false">IF('graph (3)'!$E$2=0,20,IF(SUM(K944+L944=0),NA(),0.25))</f>
        <v>#REF!</v>
      </c>
      <c r="D944" s="321" t="e">
        <f aca="false">IF('graph (3)'!$E$2=0,20,IF(AND(B944&lt;'graph (3)'!$E$10+'graph (3)'!$E$32,B944&gt;'graph (3)'!$E$10-'graph (3)'!$E$32),0.25,NA()))</f>
        <v>#REF!</v>
      </c>
      <c r="K944" s="806" t="e">
        <f aca="false">IF('graph (3)'!$E$20=0,0,IF('graph (3)'!$E$2=0,20,IF(AND(B944&lt;'graph (3)'!$E$20+'graph (3)'!$E$32,B944&gt;'graph (3)'!$E$20-'graph (3)'!$E$32),0.25,0)))</f>
        <v>#REF!</v>
      </c>
      <c r="L944" s="806" t="e">
        <f aca="false">IF('graph (3)'!$E$22=0,0,IF('graph (3)'!$E$2=0,20,IF(AND(B944&gt;'graph (3)'!$E$22-'graph (3)'!$E$32,B944&lt;'graph (3)'!$E$22+'graph (3)'!$E$32),0.25,0)))</f>
        <v>#REF!</v>
      </c>
    </row>
    <row r="945" customFormat="false" ht="12.75" hidden="false" customHeight="false" outlineLevel="0" collapsed="false">
      <c r="B945" s="735" t="e">
        <f aca="false">IF('graph (3)'!$E$2=0,"",B944+'graph (3)'!$E$32)</f>
        <v>#REF!</v>
      </c>
      <c r="C945" s="805" t="e">
        <f aca="false">IF('graph (3)'!$E$2=0,20,IF(SUM(K945+L945=0),NA(),0.25))</f>
        <v>#REF!</v>
      </c>
      <c r="D945" s="321" t="e">
        <f aca="false">IF('graph (3)'!$E$2=0,20,IF(AND(B945&lt;'graph (3)'!$E$10+'graph (3)'!$E$32,B945&gt;'graph (3)'!$E$10-'graph (3)'!$E$32),0.25,NA()))</f>
        <v>#REF!</v>
      </c>
      <c r="K945" s="806" t="e">
        <f aca="false">IF('graph (3)'!$E$20=0,0,IF('graph (3)'!$E$2=0,20,IF(AND(B945&lt;'graph (3)'!$E$20+'graph (3)'!$E$32,B945&gt;'graph (3)'!$E$20-'graph (3)'!$E$32),0.25,0)))</f>
        <v>#REF!</v>
      </c>
      <c r="L945" s="806" t="e">
        <f aca="false">IF('graph (3)'!$E$22=0,0,IF('graph (3)'!$E$2=0,20,IF(AND(B945&gt;'graph (3)'!$E$22-'graph (3)'!$E$32,B945&lt;'graph (3)'!$E$22+'graph (3)'!$E$32),0.25,0)))</f>
        <v>#REF!</v>
      </c>
    </row>
    <row r="946" customFormat="false" ht="12.75" hidden="false" customHeight="false" outlineLevel="0" collapsed="false">
      <c r="B946" s="735" t="e">
        <f aca="false">IF('graph (3)'!$E$2=0,"",B945+'graph (3)'!$E$32)</f>
        <v>#REF!</v>
      </c>
      <c r="C946" s="805" t="e">
        <f aca="false">IF('graph (3)'!$E$2=0,20,IF(SUM(K946+L946=0),NA(),0.25))</f>
        <v>#REF!</v>
      </c>
      <c r="D946" s="321" t="e">
        <f aca="false">IF('graph (3)'!$E$2=0,20,IF(AND(B946&lt;'graph (3)'!$E$10+'graph (3)'!$E$32,B946&gt;'graph (3)'!$E$10-'graph (3)'!$E$32),0.25,NA()))</f>
        <v>#REF!</v>
      </c>
      <c r="K946" s="806" t="e">
        <f aca="false">IF('graph (3)'!$E$20=0,0,IF('graph (3)'!$E$2=0,20,IF(AND(B946&lt;'graph (3)'!$E$20+'graph (3)'!$E$32,B946&gt;'graph (3)'!$E$20-'graph (3)'!$E$32),0.25,0)))</f>
        <v>#REF!</v>
      </c>
      <c r="L946" s="806" t="e">
        <f aca="false">IF('graph (3)'!$E$22=0,0,IF('graph (3)'!$E$2=0,20,IF(AND(B946&gt;'graph (3)'!$E$22-'graph (3)'!$E$32,B946&lt;'graph (3)'!$E$22+'graph (3)'!$E$32),0.25,0)))</f>
        <v>#REF!</v>
      </c>
    </row>
    <row r="947" customFormat="false" ht="12.75" hidden="false" customHeight="false" outlineLevel="0" collapsed="false">
      <c r="B947" s="735" t="e">
        <f aca="false">IF('graph (3)'!$E$2=0,"",B946+'graph (3)'!$E$32)</f>
        <v>#REF!</v>
      </c>
      <c r="C947" s="805" t="e">
        <f aca="false">IF('graph (3)'!$E$2=0,20,IF(SUM(K947+L947=0),NA(),0.25))</f>
        <v>#REF!</v>
      </c>
      <c r="D947" s="321" t="e">
        <f aca="false">IF('graph (3)'!$E$2=0,20,IF(AND(B947&lt;'graph (3)'!$E$10+'graph (3)'!$E$32,B947&gt;'graph (3)'!$E$10-'graph (3)'!$E$32),0.25,NA()))</f>
        <v>#REF!</v>
      </c>
      <c r="K947" s="806" t="e">
        <f aca="false">IF('graph (3)'!$E$20=0,0,IF('graph (3)'!$E$2=0,20,IF(AND(B947&lt;'graph (3)'!$E$20+'graph (3)'!$E$32,B947&gt;'graph (3)'!$E$20-'graph (3)'!$E$32),0.25,0)))</f>
        <v>#REF!</v>
      </c>
      <c r="L947" s="806" t="e">
        <f aca="false">IF('graph (3)'!$E$22=0,0,IF('graph (3)'!$E$2=0,20,IF(AND(B947&gt;'graph (3)'!$E$22-'graph (3)'!$E$32,B947&lt;'graph (3)'!$E$22+'graph (3)'!$E$32),0.25,0)))</f>
        <v>#REF!</v>
      </c>
    </row>
    <row r="948" customFormat="false" ht="12.75" hidden="false" customHeight="false" outlineLevel="0" collapsed="false">
      <c r="B948" s="735" t="e">
        <f aca="false">IF('graph (3)'!$E$2=0,"",B947+'graph (3)'!$E$32)</f>
        <v>#REF!</v>
      </c>
      <c r="C948" s="805" t="e">
        <f aca="false">IF('graph (3)'!$E$2=0,20,IF(SUM(K948+L948=0),NA(),0.25))</f>
        <v>#REF!</v>
      </c>
      <c r="D948" s="321" t="e">
        <f aca="false">IF('graph (3)'!$E$2=0,20,IF(AND(B948&lt;'graph (3)'!$E$10+'graph (3)'!$E$32,B948&gt;'graph (3)'!$E$10-'graph (3)'!$E$32),0.25,NA()))</f>
        <v>#REF!</v>
      </c>
      <c r="K948" s="806" t="e">
        <f aca="false">IF('graph (3)'!$E$20=0,0,IF('graph (3)'!$E$2=0,20,IF(AND(B948&lt;'graph (3)'!$E$20+'graph (3)'!$E$32,B948&gt;'graph (3)'!$E$20-'graph (3)'!$E$32),0.25,0)))</f>
        <v>#REF!</v>
      </c>
      <c r="L948" s="806" t="e">
        <f aca="false">IF('graph (3)'!$E$22=0,0,IF('graph (3)'!$E$2=0,20,IF(AND(B948&gt;'graph (3)'!$E$22-'graph (3)'!$E$32,B948&lt;'graph (3)'!$E$22+'graph (3)'!$E$32),0.25,0)))</f>
        <v>#REF!</v>
      </c>
    </row>
    <row r="949" customFormat="false" ht="12.75" hidden="false" customHeight="false" outlineLevel="0" collapsed="false">
      <c r="B949" s="735" t="e">
        <f aca="false">IF('graph (3)'!$E$2=0,"",B948+'graph (3)'!$E$32)</f>
        <v>#REF!</v>
      </c>
      <c r="C949" s="805" t="e">
        <f aca="false">IF('graph (3)'!$E$2=0,20,IF(SUM(K949+L949=0),NA(),0.25))</f>
        <v>#REF!</v>
      </c>
      <c r="D949" s="321" t="e">
        <f aca="false">IF('graph (3)'!$E$2=0,20,IF(AND(B949&lt;'graph (3)'!$E$10+'graph (3)'!$E$32,B949&gt;'graph (3)'!$E$10-'graph (3)'!$E$32),0.25,NA()))</f>
        <v>#REF!</v>
      </c>
      <c r="K949" s="806" t="e">
        <f aca="false">IF('graph (3)'!$E$20=0,0,IF('graph (3)'!$E$2=0,20,IF(AND(B949&lt;'graph (3)'!$E$20+'graph (3)'!$E$32,B949&gt;'graph (3)'!$E$20-'graph (3)'!$E$32),0.25,0)))</f>
        <v>#REF!</v>
      </c>
      <c r="L949" s="806" t="e">
        <f aca="false">IF('graph (3)'!$E$22=0,0,IF('graph (3)'!$E$2=0,20,IF(AND(B949&gt;'graph (3)'!$E$22-'graph (3)'!$E$32,B949&lt;'graph (3)'!$E$22+'graph (3)'!$E$32),0.25,0)))</f>
        <v>#REF!</v>
      </c>
    </row>
    <row r="950" customFormat="false" ht="12.75" hidden="false" customHeight="false" outlineLevel="0" collapsed="false">
      <c r="B950" s="735" t="e">
        <f aca="false">IF('graph (3)'!$E$2=0,"",B949+'graph (3)'!$E$32)</f>
        <v>#REF!</v>
      </c>
      <c r="C950" s="805" t="e">
        <f aca="false">IF('graph (3)'!$E$2=0,20,IF(SUM(K950+L950=0),NA(),0.25))</f>
        <v>#REF!</v>
      </c>
      <c r="D950" s="321" t="e">
        <f aca="false">IF('graph (3)'!$E$2=0,20,IF(AND(B950&lt;'graph (3)'!$E$10+'graph (3)'!$E$32,B950&gt;'graph (3)'!$E$10-'graph (3)'!$E$32),0.25,NA()))</f>
        <v>#REF!</v>
      </c>
      <c r="K950" s="806" t="e">
        <f aca="false">IF('graph (3)'!$E$20=0,0,IF('graph (3)'!$E$2=0,20,IF(AND(B950&lt;'graph (3)'!$E$20+'graph (3)'!$E$32,B950&gt;'graph (3)'!$E$20-'graph (3)'!$E$32),0.25,0)))</f>
        <v>#REF!</v>
      </c>
      <c r="L950" s="806" t="e">
        <f aca="false">IF('graph (3)'!$E$22=0,0,IF('graph (3)'!$E$2=0,20,IF(AND(B950&gt;'graph (3)'!$E$22-'graph (3)'!$E$32,B950&lt;'graph (3)'!$E$22+'graph (3)'!$E$32),0.25,0)))</f>
        <v>#REF!</v>
      </c>
    </row>
    <row r="951" customFormat="false" ht="12.75" hidden="false" customHeight="false" outlineLevel="0" collapsed="false">
      <c r="B951" s="735" t="e">
        <f aca="false">IF('graph (3)'!$E$2=0,"",B950+'graph (3)'!$E$32)</f>
        <v>#REF!</v>
      </c>
      <c r="C951" s="805" t="e">
        <f aca="false">IF('graph (3)'!$E$2=0,20,IF(SUM(K951+L951=0),NA(),0.25))</f>
        <v>#REF!</v>
      </c>
      <c r="D951" s="321" t="e">
        <f aca="false">IF('graph (3)'!$E$2=0,20,IF(AND(B951&lt;'graph (3)'!$E$10+'graph (3)'!$E$32,B951&gt;'graph (3)'!$E$10-'graph (3)'!$E$32),0.25,NA()))</f>
        <v>#REF!</v>
      </c>
      <c r="K951" s="806" t="e">
        <f aca="false">IF('graph (3)'!$E$20=0,0,IF('graph (3)'!$E$2=0,20,IF(AND(B951&lt;'graph (3)'!$E$20+'graph (3)'!$E$32,B951&gt;'graph (3)'!$E$20-'graph (3)'!$E$32),0.25,0)))</f>
        <v>#REF!</v>
      </c>
      <c r="L951" s="806" t="e">
        <f aca="false">IF('graph (3)'!$E$22=0,0,IF('graph (3)'!$E$2=0,20,IF(AND(B951&gt;'graph (3)'!$E$22-'graph (3)'!$E$32,B951&lt;'graph (3)'!$E$22+'graph (3)'!$E$32),0.25,0)))</f>
        <v>#REF!</v>
      </c>
    </row>
    <row r="952" customFormat="false" ht="12.75" hidden="false" customHeight="false" outlineLevel="0" collapsed="false">
      <c r="B952" s="735" t="e">
        <f aca="false">IF('graph (3)'!$E$2=0,"",B951+'graph (3)'!$E$32)</f>
        <v>#REF!</v>
      </c>
      <c r="C952" s="805" t="e">
        <f aca="false">IF('graph (3)'!$E$2=0,20,IF(SUM(K952+L952=0),NA(),0.25))</f>
        <v>#REF!</v>
      </c>
      <c r="D952" s="321" t="e">
        <f aca="false">IF('graph (3)'!$E$2=0,20,IF(AND(B952&lt;'graph (3)'!$E$10+'graph (3)'!$E$32,B952&gt;'graph (3)'!$E$10-'graph (3)'!$E$32),0.25,NA()))</f>
        <v>#REF!</v>
      </c>
      <c r="K952" s="806" t="e">
        <f aca="false">IF('graph (3)'!$E$20=0,0,IF('graph (3)'!$E$2=0,20,IF(AND(B952&lt;'graph (3)'!$E$20+'graph (3)'!$E$32,B952&gt;'graph (3)'!$E$20-'graph (3)'!$E$32),0.25,0)))</f>
        <v>#REF!</v>
      </c>
      <c r="L952" s="806" t="e">
        <f aca="false">IF('graph (3)'!$E$22=0,0,IF('graph (3)'!$E$2=0,20,IF(AND(B952&gt;'graph (3)'!$E$22-'graph (3)'!$E$32,B952&lt;'graph (3)'!$E$22+'graph (3)'!$E$32),0.25,0)))</f>
        <v>#REF!</v>
      </c>
    </row>
    <row r="953" customFormat="false" ht="12.75" hidden="false" customHeight="false" outlineLevel="0" collapsed="false">
      <c r="B953" s="735" t="e">
        <f aca="false">IF('graph (3)'!$E$2=0,"",B952+'graph (3)'!$E$32)</f>
        <v>#REF!</v>
      </c>
      <c r="C953" s="805" t="e">
        <f aca="false">IF('graph (3)'!$E$2=0,20,IF(SUM(K953+L953=0),NA(),0.25))</f>
        <v>#REF!</v>
      </c>
      <c r="D953" s="321" t="e">
        <f aca="false">IF('graph (3)'!$E$2=0,20,IF(AND(B953&lt;'graph (3)'!$E$10+'graph (3)'!$E$32,B953&gt;'graph (3)'!$E$10-'graph (3)'!$E$32),0.25,NA()))</f>
        <v>#REF!</v>
      </c>
      <c r="K953" s="806" t="e">
        <f aca="false">IF('graph (3)'!$E$20=0,0,IF('graph (3)'!$E$2=0,20,IF(AND(B953&lt;'graph (3)'!$E$20+'graph (3)'!$E$32,B953&gt;'graph (3)'!$E$20-'graph (3)'!$E$32),0.25,0)))</f>
        <v>#REF!</v>
      </c>
      <c r="L953" s="806" t="e">
        <f aca="false">IF('graph (3)'!$E$22=0,0,IF('graph (3)'!$E$2=0,20,IF(AND(B953&gt;'graph (3)'!$E$22-'graph (3)'!$E$32,B953&lt;'graph (3)'!$E$22+'graph (3)'!$E$32),0.25,0)))</f>
        <v>#REF!</v>
      </c>
    </row>
    <row r="954" customFormat="false" ht="12.75" hidden="false" customHeight="false" outlineLevel="0" collapsed="false">
      <c r="B954" s="735" t="e">
        <f aca="false">IF('graph (3)'!$E$2=0,"",B953+'graph (3)'!$E$32)</f>
        <v>#REF!</v>
      </c>
      <c r="C954" s="805" t="e">
        <f aca="false">IF('graph (3)'!$E$2=0,20,IF(SUM(K954+L954=0),NA(),0.25))</f>
        <v>#REF!</v>
      </c>
      <c r="D954" s="321" t="e">
        <f aca="false">IF('graph (3)'!$E$2=0,20,IF(AND(B954&lt;'graph (3)'!$E$10+'graph (3)'!$E$32,B954&gt;'graph (3)'!$E$10-'graph (3)'!$E$32),0.25,NA()))</f>
        <v>#REF!</v>
      </c>
      <c r="K954" s="806" t="e">
        <f aca="false">IF('graph (3)'!$E$20=0,0,IF('graph (3)'!$E$2=0,20,IF(AND(B954&lt;'graph (3)'!$E$20+'graph (3)'!$E$32,B954&gt;'graph (3)'!$E$20-'graph (3)'!$E$32),0.25,0)))</f>
        <v>#REF!</v>
      </c>
      <c r="L954" s="806" t="e">
        <f aca="false">IF('graph (3)'!$E$22=0,0,IF('graph (3)'!$E$2=0,20,IF(AND(B954&gt;'graph (3)'!$E$22-'graph (3)'!$E$32,B954&lt;'graph (3)'!$E$22+'graph (3)'!$E$32),0.25,0)))</f>
        <v>#REF!</v>
      </c>
    </row>
    <row r="955" customFormat="false" ht="12.75" hidden="false" customHeight="false" outlineLevel="0" collapsed="false">
      <c r="B955" s="735" t="e">
        <f aca="false">IF('graph (3)'!$E$2=0,"",B954+'graph (3)'!$E$32)</f>
        <v>#REF!</v>
      </c>
      <c r="C955" s="805" t="e">
        <f aca="false">IF('graph (3)'!$E$2=0,20,IF(SUM(K955+L955=0),NA(),0.25))</f>
        <v>#REF!</v>
      </c>
      <c r="D955" s="321" t="e">
        <f aca="false">IF('graph (3)'!$E$2=0,20,IF(AND(B955&lt;'graph (3)'!$E$10+'graph (3)'!$E$32,B955&gt;'graph (3)'!$E$10-'graph (3)'!$E$32),0.25,NA()))</f>
        <v>#REF!</v>
      </c>
      <c r="K955" s="806" t="e">
        <f aca="false">IF('graph (3)'!$E$20=0,0,IF('graph (3)'!$E$2=0,20,IF(AND(B955&lt;'graph (3)'!$E$20+'graph (3)'!$E$32,B955&gt;'graph (3)'!$E$20-'graph (3)'!$E$32),0.25,0)))</f>
        <v>#REF!</v>
      </c>
      <c r="L955" s="806" t="e">
        <f aca="false">IF('graph (3)'!$E$22=0,0,IF('graph (3)'!$E$2=0,20,IF(AND(B955&gt;'graph (3)'!$E$22-'graph (3)'!$E$32,B955&lt;'graph (3)'!$E$22+'graph (3)'!$E$32),0.25,0)))</f>
        <v>#REF!</v>
      </c>
    </row>
    <row r="956" customFormat="false" ht="12.75" hidden="false" customHeight="false" outlineLevel="0" collapsed="false">
      <c r="B956" s="735" t="e">
        <f aca="false">IF('graph (3)'!$E$2=0,"",B955+'graph (3)'!$E$32)</f>
        <v>#REF!</v>
      </c>
      <c r="C956" s="805" t="e">
        <f aca="false">IF('graph (3)'!$E$2=0,20,IF(SUM(K956+L956=0),NA(),0.25))</f>
        <v>#REF!</v>
      </c>
      <c r="D956" s="321" t="e">
        <f aca="false">IF('graph (3)'!$E$2=0,20,IF(AND(B956&lt;'graph (3)'!$E$10+'graph (3)'!$E$32,B956&gt;'graph (3)'!$E$10-'graph (3)'!$E$32),0.25,NA()))</f>
        <v>#REF!</v>
      </c>
      <c r="K956" s="806" t="e">
        <f aca="false">IF('graph (3)'!$E$20=0,0,IF('graph (3)'!$E$2=0,20,IF(AND(B956&lt;'graph (3)'!$E$20+'graph (3)'!$E$32,B956&gt;'graph (3)'!$E$20-'graph (3)'!$E$32),0.25,0)))</f>
        <v>#REF!</v>
      </c>
      <c r="L956" s="806" t="e">
        <f aca="false">IF('graph (3)'!$E$22=0,0,IF('graph (3)'!$E$2=0,20,IF(AND(B956&gt;'graph (3)'!$E$22-'graph (3)'!$E$32,B956&lt;'graph (3)'!$E$22+'graph (3)'!$E$32),0.25,0)))</f>
        <v>#REF!</v>
      </c>
    </row>
    <row r="957" customFormat="false" ht="12.75" hidden="false" customHeight="false" outlineLevel="0" collapsed="false">
      <c r="B957" s="735" t="e">
        <f aca="false">IF('graph (3)'!$E$2=0,"",B956+'graph (3)'!$E$32)</f>
        <v>#REF!</v>
      </c>
      <c r="C957" s="805" t="e">
        <f aca="false">IF('graph (3)'!$E$2=0,20,IF(SUM(K957+L957=0),NA(),0.25))</f>
        <v>#REF!</v>
      </c>
      <c r="D957" s="321" t="e">
        <f aca="false">IF('graph (3)'!$E$2=0,20,IF(AND(B957&lt;'graph (3)'!$E$10+'graph (3)'!$E$32,B957&gt;'graph (3)'!$E$10-'graph (3)'!$E$32),0.25,NA()))</f>
        <v>#REF!</v>
      </c>
      <c r="K957" s="806" t="e">
        <f aca="false">IF('graph (3)'!$E$20=0,0,IF('graph (3)'!$E$2=0,20,IF(AND(B957&lt;'graph (3)'!$E$20+'graph (3)'!$E$32,B957&gt;'graph (3)'!$E$20-'graph (3)'!$E$32),0.25,0)))</f>
        <v>#REF!</v>
      </c>
      <c r="L957" s="806" t="e">
        <f aca="false">IF('graph (3)'!$E$22=0,0,IF('graph (3)'!$E$2=0,20,IF(AND(B957&gt;'graph (3)'!$E$22-'graph (3)'!$E$32,B957&lt;'graph (3)'!$E$22+'graph (3)'!$E$32),0.25,0)))</f>
        <v>#REF!</v>
      </c>
    </row>
    <row r="958" customFormat="false" ht="12.75" hidden="false" customHeight="false" outlineLevel="0" collapsed="false">
      <c r="B958" s="735" t="e">
        <f aca="false">IF('graph (3)'!$E$2=0,"",B957+'graph (3)'!$E$32)</f>
        <v>#REF!</v>
      </c>
      <c r="C958" s="805" t="e">
        <f aca="false">IF('graph (3)'!$E$2=0,20,IF(SUM(K958+L958=0),NA(),0.25))</f>
        <v>#REF!</v>
      </c>
      <c r="D958" s="321" t="e">
        <f aca="false">IF('graph (3)'!$E$2=0,20,IF(AND(B958&lt;'graph (3)'!$E$10+'graph (3)'!$E$32,B958&gt;'graph (3)'!$E$10-'graph (3)'!$E$32),0.25,NA()))</f>
        <v>#REF!</v>
      </c>
      <c r="K958" s="806" t="e">
        <f aca="false">IF('graph (3)'!$E$20=0,0,IF('graph (3)'!$E$2=0,20,IF(AND(B958&lt;'graph (3)'!$E$20+'graph (3)'!$E$32,B958&gt;'graph (3)'!$E$20-'graph (3)'!$E$32),0.25,0)))</f>
        <v>#REF!</v>
      </c>
      <c r="L958" s="806" t="e">
        <f aca="false">IF('graph (3)'!$E$22=0,0,IF('graph (3)'!$E$2=0,20,IF(AND(B958&gt;'graph (3)'!$E$22-'graph (3)'!$E$32,B958&lt;'graph (3)'!$E$22+'graph (3)'!$E$32),0.25,0)))</f>
        <v>#REF!</v>
      </c>
    </row>
    <row r="959" customFormat="false" ht="12.75" hidden="false" customHeight="false" outlineLevel="0" collapsed="false">
      <c r="B959" s="735" t="e">
        <f aca="false">IF('graph (3)'!$E$2=0,"",B958+'graph (3)'!$E$32)</f>
        <v>#REF!</v>
      </c>
      <c r="C959" s="805" t="e">
        <f aca="false">IF('graph (3)'!$E$2=0,20,IF(SUM(K959+L959=0),NA(),0.25))</f>
        <v>#REF!</v>
      </c>
      <c r="D959" s="321" t="e">
        <f aca="false">IF('graph (3)'!$E$2=0,20,IF(AND(B959&lt;'graph (3)'!$E$10+'graph (3)'!$E$32,B959&gt;'graph (3)'!$E$10-'graph (3)'!$E$32),0.25,NA()))</f>
        <v>#REF!</v>
      </c>
      <c r="K959" s="806" t="e">
        <f aca="false">IF('graph (3)'!$E$20=0,0,IF('graph (3)'!$E$2=0,20,IF(AND(B959&lt;'graph (3)'!$E$20+'graph (3)'!$E$32,B959&gt;'graph (3)'!$E$20-'graph (3)'!$E$32),0.25,0)))</f>
        <v>#REF!</v>
      </c>
      <c r="L959" s="806" t="e">
        <f aca="false">IF('graph (3)'!$E$22=0,0,IF('graph (3)'!$E$2=0,20,IF(AND(B959&gt;'graph (3)'!$E$22-'graph (3)'!$E$32,B959&lt;'graph (3)'!$E$22+'graph (3)'!$E$32),0.25,0)))</f>
        <v>#REF!</v>
      </c>
    </row>
    <row r="960" customFormat="false" ht="12.75" hidden="false" customHeight="false" outlineLevel="0" collapsed="false">
      <c r="B960" s="735" t="e">
        <f aca="false">IF('graph (3)'!$E$2=0,"",B959+'graph (3)'!$E$32)</f>
        <v>#REF!</v>
      </c>
      <c r="C960" s="805" t="e">
        <f aca="false">IF('graph (3)'!$E$2=0,20,IF(SUM(K960+L960=0),NA(),0.25))</f>
        <v>#REF!</v>
      </c>
      <c r="D960" s="321" t="e">
        <f aca="false">IF('graph (3)'!$E$2=0,20,IF(AND(B960&lt;'graph (3)'!$E$10+'graph (3)'!$E$32,B960&gt;'graph (3)'!$E$10-'graph (3)'!$E$32),0.25,NA()))</f>
        <v>#REF!</v>
      </c>
      <c r="K960" s="806" t="e">
        <f aca="false">IF('graph (3)'!$E$20=0,0,IF('graph (3)'!$E$2=0,20,IF(AND(B960&lt;'graph (3)'!$E$20+'graph (3)'!$E$32,B960&gt;'graph (3)'!$E$20-'graph (3)'!$E$32),0.25,0)))</f>
        <v>#REF!</v>
      </c>
      <c r="L960" s="806" t="e">
        <f aca="false">IF('graph (3)'!$E$22=0,0,IF('graph (3)'!$E$2=0,20,IF(AND(B960&gt;'graph (3)'!$E$22-'graph (3)'!$E$32,B960&lt;'graph (3)'!$E$22+'graph (3)'!$E$32),0.25,0)))</f>
        <v>#REF!</v>
      </c>
    </row>
    <row r="961" customFormat="false" ht="12.75" hidden="false" customHeight="false" outlineLevel="0" collapsed="false">
      <c r="B961" s="735" t="e">
        <f aca="false">IF('graph (3)'!$E$2=0,"",B960+'graph (3)'!$E$32)</f>
        <v>#REF!</v>
      </c>
      <c r="C961" s="805" t="e">
        <f aca="false">IF('graph (3)'!$E$2=0,20,IF(SUM(K961+L961=0),NA(),0.25))</f>
        <v>#REF!</v>
      </c>
      <c r="D961" s="321" t="e">
        <f aca="false">IF('graph (3)'!$E$2=0,20,IF(AND(B961&lt;'graph (3)'!$E$10+'graph (3)'!$E$32,B961&gt;'graph (3)'!$E$10-'graph (3)'!$E$32),0.25,NA()))</f>
        <v>#REF!</v>
      </c>
      <c r="K961" s="806" t="e">
        <f aca="false">IF('graph (3)'!$E$20=0,0,IF('graph (3)'!$E$2=0,20,IF(AND(B961&lt;'graph (3)'!$E$20+'graph (3)'!$E$32,B961&gt;'graph (3)'!$E$20-'graph (3)'!$E$32),0.25,0)))</f>
        <v>#REF!</v>
      </c>
      <c r="L961" s="806" t="e">
        <f aca="false">IF('graph (3)'!$E$22=0,0,IF('graph (3)'!$E$2=0,20,IF(AND(B961&gt;'graph (3)'!$E$22-'graph (3)'!$E$32,B961&lt;'graph (3)'!$E$22+'graph (3)'!$E$32),0.25,0)))</f>
        <v>#REF!</v>
      </c>
    </row>
    <row r="962" customFormat="false" ht="12.75" hidden="false" customHeight="false" outlineLevel="0" collapsed="false">
      <c r="B962" s="735" t="e">
        <f aca="false">IF('graph (3)'!$E$2=0,"",B961+'graph (3)'!$E$32)</f>
        <v>#REF!</v>
      </c>
      <c r="C962" s="805" t="e">
        <f aca="false">IF('graph (3)'!$E$2=0,20,IF(SUM(K962+L962=0),NA(),0.25))</f>
        <v>#REF!</v>
      </c>
      <c r="D962" s="321" t="e">
        <f aca="false">IF('graph (3)'!$E$2=0,20,IF(AND(B962&lt;'graph (3)'!$E$10+'graph (3)'!$E$32,B962&gt;'graph (3)'!$E$10-'graph (3)'!$E$32),0.25,NA()))</f>
        <v>#REF!</v>
      </c>
      <c r="K962" s="806" t="e">
        <f aca="false">IF('graph (3)'!$E$20=0,0,IF('graph (3)'!$E$2=0,20,IF(AND(B962&lt;'graph (3)'!$E$20+'graph (3)'!$E$32,B962&gt;'graph (3)'!$E$20-'graph (3)'!$E$32),0.25,0)))</f>
        <v>#REF!</v>
      </c>
      <c r="L962" s="806" t="e">
        <f aca="false">IF('graph (3)'!$E$22=0,0,IF('graph (3)'!$E$2=0,20,IF(AND(B962&gt;'graph (3)'!$E$22-'graph (3)'!$E$32,B962&lt;'graph (3)'!$E$22+'graph (3)'!$E$32),0.25,0)))</f>
        <v>#REF!</v>
      </c>
    </row>
    <row r="963" customFormat="false" ht="12.75" hidden="false" customHeight="false" outlineLevel="0" collapsed="false">
      <c r="B963" s="735" t="e">
        <f aca="false">IF('graph (3)'!$E$2=0,"",B962+'graph (3)'!$E$32)</f>
        <v>#REF!</v>
      </c>
      <c r="C963" s="805" t="e">
        <f aca="false">IF('graph (3)'!$E$2=0,20,IF(SUM(K963+L963=0),NA(),0.25))</f>
        <v>#REF!</v>
      </c>
      <c r="D963" s="321" t="e">
        <f aca="false">IF('graph (3)'!$E$2=0,20,IF(AND(B963&lt;'graph (3)'!$E$10+'graph (3)'!$E$32,B963&gt;'graph (3)'!$E$10-'graph (3)'!$E$32),0.25,NA()))</f>
        <v>#REF!</v>
      </c>
      <c r="K963" s="806" t="e">
        <f aca="false">IF('graph (3)'!$E$20=0,0,IF('graph (3)'!$E$2=0,20,IF(AND(B963&lt;'graph (3)'!$E$20+'graph (3)'!$E$32,B963&gt;'graph (3)'!$E$20-'graph (3)'!$E$32),0.25,0)))</f>
        <v>#REF!</v>
      </c>
      <c r="L963" s="806" t="e">
        <f aca="false">IF('graph (3)'!$E$22=0,0,IF('graph (3)'!$E$2=0,20,IF(AND(B963&gt;'graph (3)'!$E$22-'graph (3)'!$E$32,B963&lt;'graph (3)'!$E$22+'graph (3)'!$E$32),0.25,0)))</f>
        <v>#REF!</v>
      </c>
    </row>
    <row r="964" customFormat="false" ht="12.75" hidden="false" customHeight="false" outlineLevel="0" collapsed="false">
      <c r="B964" s="735" t="e">
        <f aca="false">IF('graph (3)'!$E$2=0,"",B963+'graph (3)'!$E$32)</f>
        <v>#REF!</v>
      </c>
      <c r="C964" s="805" t="e">
        <f aca="false">IF('graph (3)'!$E$2=0,20,IF(SUM(K964+L964=0),NA(),0.25))</f>
        <v>#REF!</v>
      </c>
      <c r="D964" s="321" t="e">
        <f aca="false">IF('graph (3)'!$E$2=0,20,IF(AND(B964&lt;'graph (3)'!$E$10+'graph (3)'!$E$32,B964&gt;'graph (3)'!$E$10-'graph (3)'!$E$32),0.25,NA()))</f>
        <v>#REF!</v>
      </c>
      <c r="K964" s="806" t="e">
        <f aca="false">IF('graph (3)'!$E$20=0,0,IF('graph (3)'!$E$2=0,20,IF(AND(B964&lt;'graph (3)'!$E$20+'graph (3)'!$E$32,B964&gt;'graph (3)'!$E$20-'graph (3)'!$E$32),0.25,0)))</f>
        <v>#REF!</v>
      </c>
      <c r="L964" s="806" t="e">
        <f aca="false">IF('graph (3)'!$E$22=0,0,IF('graph (3)'!$E$2=0,20,IF(AND(B964&gt;'graph (3)'!$E$22-'graph (3)'!$E$32,B964&lt;'graph (3)'!$E$22+'graph (3)'!$E$32),0.25,0)))</f>
        <v>#REF!</v>
      </c>
    </row>
    <row r="965" customFormat="false" ht="12.75" hidden="false" customHeight="false" outlineLevel="0" collapsed="false">
      <c r="B965" s="735" t="e">
        <f aca="false">IF('graph (3)'!$E$2=0,"",B964+'graph (3)'!$E$32)</f>
        <v>#REF!</v>
      </c>
      <c r="C965" s="805" t="e">
        <f aca="false">IF('graph (3)'!$E$2=0,20,IF(SUM(K965+L965=0),NA(),0.25))</f>
        <v>#REF!</v>
      </c>
      <c r="D965" s="321" t="e">
        <f aca="false">IF('graph (3)'!$E$2=0,20,IF(AND(B965&lt;'graph (3)'!$E$10+'graph (3)'!$E$32,B965&gt;'graph (3)'!$E$10-'graph (3)'!$E$32),0.25,NA()))</f>
        <v>#REF!</v>
      </c>
      <c r="K965" s="806" t="e">
        <f aca="false">IF('graph (3)'!$E$20=0,0,IF('graph (3)'!$E$2=0,20,IF(AND(B965&lt;'graph (3)'!$E$20+'graph (3)'!$E$32,B965&gt;'graph (3)'!$E$20-'graph (3)'!$E$32),0.25,0)))</f>
        <v>#REF!</v>
      </c>
      <c r="L965" s="806" t="e">
        <f aca="false">IF('graph (3)'!$E$22=0,0,IF('graph (3)'!$E$2=0,20,IF(AND(B965&gt;'graph (3)'!$E$22-'graph (3)'!$E$32,B965&lt;'graph (3)'!$E$22+'graph (3)'!$E$32),0.25,0)))</f>
        <v>#REF!</v>
      </c>
    </row>
    <row r="966" customFormat="false" ht="12.75" hidden="false" customHeight="false" outlineLevel="0" collapsed="false">
      <c r="B966" s="735" t="e">
        <f aca="false">IF('graph (3)'!$E$2=0,"",B965+'graph (3)'!$E$32)</f>
        <v>#REF!</v>
      </c>
      <c r="C966" s="805" t="e">
        <f aca="false">IF('graph (3)'!$E$2=0,20,IF(SUM(K966+L966=0),NA(),0.25))</f>
        <v>#REF!</v>
      </c>
      <c r="D966" s="321" t="e">
        <f aca="false">IF('graph (3)'!$E$2=0,20,IF(AND(B966&lt;'graph (3)'!$E$10+'graph (3)'!$E$32,B966&gt;'graph (3)'!$E$10-'graph (3)'!$E$32),0.25,NA()))</f>
        <v>#REF!</v>
      </c>
      <c r="K966" s="806" t="e">
        <f aca="false">IF('graph (3)'!$E$20=0,0,IF('graph (3)'!$E$2=0,20,IF(AND(B966&lt;'graph (3)'!$E$20+'graph (3)'!$E$32,B966&gt;'graph (3)'!$E$20-'graph (3)'!$E$32),0.25,0)))</f>
        <v>#REF!</v>
      </c>
      <c r="L966" s="806" t="e">
        <f aca="false">IF('graph (3)'!$E$22=0,0,IF('graph (3)'!$E$2=0,20,IF(AND(B966&gt;'graph (3)'!$E$22-'graph (3)'!$E$32,B966&lt;'graph (3)'!$E$22+'graph (3)'!$E$32),0.25,0)))</f>
        <v>#REF!</v>
      </c>
    </row>
    <row r="967" customFormat="false" ht="12.75" hidden="false" customHeight="false" outlineLevel="0" collapsed="false">
      <c r="B967" s="735" t="e">
        <f aca="false">IF('graph (3)'!$E$2=0,"",B966+'graph (3)'!$E$32)</f>
        <v>#REF!</v>
      </c>
      <c r="C967" s="805" t="e">
        <f aca="false">IF('graph (3)'!$E$2=0,20,IF(SUM(K967+L967=0),NA(),0.25))</f>
        <v>#REF!</v>
      </c>
      <c r="D967" s="321" t="e">
        <f aca="false">IF('graph (3)'!$E$2=0,20,IF(AND(B967&lt;'graph (3)'!$E$10+'graph (3)'!$E$32,B967&gt;'graph (3)'!$E$10-'graph (3)'!$E$32),0.25,NA()))</f>
        <v>#REF!</v>
      </c>
      <c r="K967" s="806" t="e">
        <f aca="false">IF('graph (3)'!$E$20=0,0,IF('graph (3)'!$E$2=0,20,IF(AND(B967&lt;'graph (3)'!$E$20+'graph (3)'!$E$32,B967&gt;'graph (3)'!$E$20-'graph (3)'!$E$32),0.25,0)))</f>
        <v>#REF!</v>
      </c>
      <c r="L967" s="806" t="e">
        <f aca="false">IF('graph (3)'!$E$22=0,0,IF('graph (3)'!$E$2=0,20,IF(AND(B967&gt;'graph (3)'!$E$22-'graph (3)'!$E$32,B967&lt;'graph (3)'!$E$22+'graph (3)'!$E$32),0.25,0)))</f>
        <v>#REF!</v>
      </c>
    </row>
    <row r="968" customFormat="false" ht="12.75" hidden="false" customHeight="false" outlineLevel="0" collapsed="false">
      <c r="B968" s="735" t="e">
        <f aca="false">IF('graph (3)'!$E$2=0,"",B967+'graph (3)'!$E$32)</f>
        <v>#REF!</v>
      </c>
      <c r="C968" s="805" t="e">
        <f aca="false">IF('graph (3)'!$E$2=0,20,IF(SUM(K968+L968=0),NA(),0.25))</f>
        <v>#REF!</v>
      </c>
      <c r="D968" s="321" t="e">
        <f aca="false">IF('graph (3)'!$E$2=0,20,IF(AND(B968&lt;'graph (3)'!$E$10+'graph (3)'!$E$32,B968&gt;'graph (3)'!$E$10-'graph (3)'!$E$32),0.25,NA()))</f>
        <v>#REF!</v>
      </c>
      <c r="K968" s="806" t="e">
        <f aca="false">IF('graph (3)'!$E$20=0,0,IF('graph (3)'!$E$2=0,20,IF(AND(B968&lt;'graph (3)'!$E$20+'graph (3)'!$E$32,B968&gt;'graph (3)'!$E$20-'graph (3)'!$E$32),0.25,0)))</f>
        <v>#REF!</v>
      </c>
      <c r="L968" s="806" t="e">
        <f aca="false">IF('graph (3)'!$E$22=0,0,IF('graph (3)'!$E$2=0,20,IF(AND(B968&gt;'graph (3)'!$E$22-'graph (3)'!$E$32,B968&lt;'graph (3)'!$E$22+'graph (3)'!$E$32),0.25,0)))</f>
        <v>#REF!</v>
      </c>
    </row>
    <row r="969" customFormat="false" ht="12.75" hidden="false" customHeight="false" outlineLevel="0" collapsed="false">
      <c r="B969" s="735" t="e">
        <f aca="false">IF('graph (3)'!$E$2=0,"",B968+'graph (3)'!$E$32)</f>
        <v>#REF!</v>
      </c>
      <c r="C969" s="805" t="e">
        <f aca="false">IF('graph (3)'!$E$2=0,20,IF(SUM(K969+L969=0),NA(),0.25))</f>
        <v>#REF!</v>
      </c>
      <c r="D969" s="321" t="e">
        <f aca="false">IF('graph (3)'!$E$2=0,20,IF(AND(B969&lt;'graph (3)'!$E$10+'graph (3)'!$E$32,B969&gt;'graph (3)'!$E$10-'graph (3)'!$E$32),0.25,NA()))</f>
        <v>#REF!</v>
      </c>
      <c r="K969" s="806" t="e">
        <f aca="false">IF('graph (3)'!$E$20=0,0,IF('graph (3)'!$E$2=0,20,IF(AND(B969&lt;'graph (3)'!$E$20+'graph (3)'!$E$32,B969&gt;'graph (3)'!$E$20-'graph (3)'!$E$32),0.25,0)))</f>
        <v>#REF!</v>
      </c>
      <c r="L969" s="806" t="e">
        <f aca="false">IF('graph (3)'!$E$22=0,0,IF('graph (3)'!$E$2=0,20,IF(AND(B969&gt;'graph (3)'!$E$22-'graph (3)'!$E$32,B969&lt;'graph (3)'!$E$22+'graph (3)'!$E$32),0.25,0)))</f>
        <v>#REF!</v>
      </c>
    </row>
    <row r="970" customFormat="false" ht="12.75" hidden="false" customHeight="false" outlineLevel="0" collapsed="false">
      <c r="B970" s="735" t="e">
        <f aca="false">IF('graph (3)'!$E$2=0,"",B969+'graph (3)'!$E$32)</f>
        <v>#REF!</v>
      </c>
      <c r="C970" s="805" t="e">
        <f aca="false">IF('graph (3)'!$E$2=0,20,IF(SUM(K970+L970=0),NA(),0.25))</f>
        <v>#REF!</v>
      </c>
      <c r="D970" s="321" t="e">
        <f aca="false">IF('graph (3)'!$E$2=0,20,IF(AND(B970&lt;'graph (3)'!$E$10+'graph (3)'!$E$32,B970&gt;'graph (3)'!$E$10-'graph (3)'!$E$32),0.25,NA()))</f>
        <v>#REF!</v>
      </c>
      <c r="K970" s="806" t="e">
        <f aca="false">IF('graph (3)'!$E$20=0,0,IF('graph (3)'!$E$2=0,20,IF(AND(B970&lt;'graph (3)'!$E$20+'graph (3)'!$E$32,B970&gt;'graph (3)'!$E$20-'graph (3)'!$E$32),0.25,0)))</f>
        <v>#REF!</v>
      </c>
      <c r="L970" s="806" t="e">
        <f aca="false">IF('graph (3)'!$E$22=0,0,IF('graph (3)'!$E$2=0,20,IF(AND(B970&gt;'graph (3)'!$E$22-'graph (3)'!$E$32,B970&lt;'graph (3)'!$E$22+'graph (3)'!$E$32),0.25,0)))</f>
        <v>#REF!</v>
      </c>
    </row>
    <row r="971" customFormat="false" ht="12.75" hidden="false" customHeight="false" outlineLevel="0" collapsed="false">
      <c r="B971" s="735" t="e">
        <f aca="false">IF('graph (3)'!$E$2=0,"",B970+'graph (3)'!$E$32)</f>
        <v>#REF!</v>
      </c>
      <c r="C971" s="805" t="e">
        <f aca="false">IF('graph (3)'!$E$2=0,20,IF(SUM(K971+L971=0),NA(),0.25))</f>
        <v>#REF!</v>
      </c>
      <c r="D971" s="321" t="e">
        <f aca="false">IF('graph (3)'!$E$2=0,20,IF(AND(B971&lt;'graph (3)'!$E$10+'graph (3)'!$E$32,B971&gt;'graph (3)'!$E$10-'graph (3)'!$E$32),0.25,NA()))</f>
        <v>#REF!</v>
      </c>
      <c r="K971" s="806" t="e">
        <f aca="false">IF('graph (3)'!$E$20=0,0,IF('graph (3)'!$E$2=0,20,IF(AND(B971&lt;'graph (3)'!$E$20+'graph (3)'!$E$32,B971&gt;'graph (3)'!$E$20-'graph (3)'!$E$32),0.25,0)))</f>
        <v>#REF!</v>
      </c>
      <c r="L971" s="806" t="e">
        <f aca="false">IF('graph (3)'!$E$22=0,0,IF('graph (3)'!$E$2=0,20,IF(AND(B971&gt;'graph (3)'!$E$22-'graph (3)'!$E$32,B971&lt;'graph (3)'!$E$22+'graph (3)'!$E$32),0.25,0)))</f>
        <v>#REF!</v>
      </c>
    </row>
    <row r="972" customFormat="false" ht="12.75" hidden="false" customHeight="false" outlineLevel="0" collapsed="false">
      <c r="B972" s="735" t="e">
        <f aca="false">IF('graph (3)'!$E$2=0,"",B971+'graph (3)'!$E$32)</f>
        <v>#REF!</v>
      </c>
      <c r="C972" s="805" t="e">
        <f aca="false">IF('graph (3)'!$E$2=0,20,IF(SUM(K972+L972=0),NA(),0.25))</f>
        <v>#REF!</v>
      </c>
      <c r="D972" s="321" t="e">
        <f aca="false">IF('graph (3)'!$E$2=0,20,IF(AND(B972&lt;'graph (3)'!$E$10+'graph (3)'!$E$32,B972&gt;'graph (3)'!$E$10-'graph (3)'!$E$32),0.25,NA()))</f>
        <v>#REF!</v>
      </c>
      <c r="K972" s="806" t="e">
        <f aca="false">IF('graph (3)'!$E$20=0,0,IF('graph (3)'!$E$2=0,20,IF(AND(B972&lt;'graph (3)'!$E$20+'graph (3)'!$E$32,B972&gt;'graph (3)'!$E$20-'graph (3)'!$E$32),0.25,0)))</f>
        <v>#REF!</v>
      </c>
      <c r="L972" s="806" t="e">
        <f aca="false">IF('graph (3)'!$E$22=0,0,IF('graph (3)'!$E$2=0,20,IF(AND(B972&gt;'graph (3)'!$E$22-'graph (3)'!$E$32,B972&lt;'graph (3)'!$E$22+'graph (3)'!$E$32),0.25,0)))</f>
        <v>#REF!</v>
      </c>
    </row>
    <row r="973" customFormat="false" ht="12.75" hidden="false" customHeight="false" outlineLevel="0" collapsed="false">
      <c r="B973" s="735" t="e">
        <f aca="false">IF('graph (3)'!$E$2=0,"",B972+'graph (3)'!$E$32)</f>
        <v>#REF!</v>
      </c>
      <c r="C973" s="805" t="e">
        <f aca="false">IF('graph (3)'!$E$2=0,20,IF(SUM(K973+L973=0),NA(),0.25))</f>
        <v>#REF!</v>
      </c>
      <c r="D973" s="321" t="e">
        <f aca="false">IF('graph (3)'!$E$2=0,20,IF(AND(B973&lt;'graph (3)'!$E$10+'graph (3)'!$E$32,B973&gt;'graph (3)'!$E$10-'graph (3)'!$E$32),0.25,NA()))</f>
        <v>#REF!</v>
      </c>
      <c r="K973" s="806" t="e">
        <f aca="false">IF('graph (3)'!$E$20=0,0,IF('graph (3)'!$E$2=0,20,IF(AND(B973&lt;'graph (3)'!$E$20+'graph (3)'!$E$32,B973&gt;'graph (3)'!$E$20-'graph (3)'!$E$32),0.25,0)))</f>
        <v>#REF!</v>
      </c>
      <c r="L973" s="806" t="e">
        <f aca="false">IF('graph (3)'!$E$22=0,0,IF('graph (3)'!$E$2=0,20,IF(AND(B973&gt;'graph (3)'!$E$22-'graph (3)'!$E$32,B973&lt;'graph (3)'!$E$22+'graph (3)'!$E$32),0.25,0)))</f>
        <v>#REF!</v>
      </c>
    </row>
    <row r="974" customFormat="false" ht="12.75" hidden="false" customHeight="false" outlineLevel="0" collapsed="false">
      <c r="B974" s="735" t="e">
        <f aca="false">IF('graph (3)'!$E$2=0,"",B973+'graph (3)'!$E$32)</f>
        <v>#REF!</v>
      </c>
      <c r="C974" s="805" t="e">
        <f aca="false">IF('graph (3)'!$E$2=0,20,IF(SUM(K974+L974=0),NA(),0.25))</f>
        <v>#REF!</v>
      </c>
      <c r="D974" s="321" t="e">
        <f aca="false">IF('graph (3)'!$E$2=0,20,IF(AND(B974&lt;'graph (3)'!$E$10+'graph (3)'!$E$32,B974&gt;'graph (3)'!$E$10-'graph (3)'!$E$32),0.25,NA()))</f>
        <v>#REF!</v>
      </c>
      <c r="K974" s="806" t="e">
        <f aca="false">IF('graph (3)'!$E$20=0,0,IF('graph (3)'!$E$2=0,20,IF(AND(B974&lt;'graph (3)'!$E$20+'graph (3)'!$E$32,B974&gt;'graph (3)'!$E$20-'graph (3)'!$E$32),0.25,0)))</f>
        <v>#REF!</v>
      </c>
      <c r="L974" s="806" t="e">
        <f aca="false">IF('graph (3)'!$E$22=0,0,IF('graph (3)'!$E$2=0,20,IF(AND(B974&gt;'graph (3)'!$E$22-'graph (3)'!$E$32,B974&lt;'graph (3)'!$E$22+'graph (3)'!$E$32),0.25,0)))</f>
        <v>#REF!</v>
      </c>
    </row>
    <row r="975" customFormat="false" ht="12.75" hidden="false" customHeight="false" outlineLevel="0" collapsed="false">
      <c r="B975" s="735" t="e">
        <f aca="false">IF('graph (3)'!$E$2=0,"",B974+'graph (3)'!$E$32)</f>
        <v>#REF!</v>
      </c>
      <c r="C975" s="805" t="e">
        <f aca="false">IF('graph (3)'!$E$2=0,20,IF(SUM(K975+L975=0),NA(),0.25))</f>
        <v>#REF!</v>
      </c>
      <c r="D975" s="321" t="e">
        <f aca="false">IF('graph (3)'!$E$2=0,20,IF(AND(B975&lt;'graph (3)'!$E$10+'graph (3)'!$E$32,B975&gt;'graph (3)'!$E$10-'graph (3)'!$E$32),0.25,NA()))</f>
        <v>#REF!</v>
      </c>
      <c r="K975" s="806" t="e">
        <f aca="false">IF('graph (3)'!$E$20=0,0,IF('graph (3)'!$E$2=0,20,IF(AND(B975&lt;'graph (3)'!$E$20+'graph (3)'!$E$32,B975&gt;'graph (3)'!$E$20-'graph (3)'!$E$32),0.25,0)))</f>
        <v>#REF!</v>
      </c>
      <c r="L975" s="806" t="e">
        <f aca="false">IF('graph (3)'!$E$22=0,0,IF('graph (3)'!$E$2=0,20,IF(AND(B975&gt;'graph (3)'!$E$22-'graph (3)'!$E$32,B975&lt;'graph (3)'!$E$22+'graph (3)'!$E$32),0.25,0)))</f>
        <v>#REF!</v>
      </c>
    </row>
    <row r="976" customFormat="false" ht="12.75" hidden="false" customHeight="false" outlineLevel="0" collapsed="false">
      <c r="B976" s="735" t="e">
        <f aca="false">IF('graph (3)'!$E$2=0,"",B975+'graph (3)'!$E$32)</f>
        <v>#REF!</v>
      </c>
      <c r="C976" s="805" t="e">
        <f aca="false">IF('graph (3)'!$E$2=0,20,IF(SUM(K976+L976=0),NA(),0.25))</f>
        <v>#REF!</v>
      </c>
      <c r="D976" s="321" t="e">
        <f aca="false">IF('graph (3)'!$E$2=0,20,IF(AND(B976&lt;'graph (3)'!$E$10+'graph (3)'!$E$32,B976&gt;'graph (3)'!$E$10-'graph (3)'!$E$32),0.25,NA()))</f>
        <v>#REF!</v>
      </c>
      <c r="K976" s="806" t="e">
        <f aca="false">IF('graph (3)'!$E$20=0,0,IF('graph (3)'!$E$2=0,20,IF(AND(B976&lt;'graph (3)'!$E$20+'graph (3)'!$E$32,B976&gt;'graph (3)'!$E$20-'graph (3)'!$E$32),0.25,0)))</f>
        <v>#REF!</v>
      </c>
      <c r="L976" s="806" t="e">
        <f aca="false">IF('graph (3)'!$E$22=0,0,IF('graph (3)'!$E$2=0,20,IF(AND(B976&gt;'graph (3)'!$E$22-'graph (3)'!$E$32,B976&lt;'graph (3)'!$E$22+'graph (3)'!$E$32),0.25,0)))</f>
        <v>#REF!</v>
      </c>
    </row>
    <row r="977" customFormat="false" ht="12.75" hidden="false" customHeight="false" outlineLevel="0" collapsed="false">
      <c r="B977" s="735" t="e">
        <f aca="false">IF('graph (3)'!$E$2=0,"",B976+'graph (3)'!$E$32)</f>
        <v>#REF!</v>
      </c>
      <c r="C977" s="805" t="e">
        <f aca="false">IF('graph (3)'!$E$2=0,20,IF(SUM(K977+L977=0),NA(),0.25))</f>
        <v>#REF!</v>
      </c>
      <c r="D977" s="321" t="e">
        <f aca="false">IF('graph (3)'!$E$2=0,20,IF(AND(B977&lt;'graph (3)'!$E$10+'graph (3)'!$E$32,B977&gt;'graph (3)'!$E$10-'graph (3)'!$E$32),0.25,NA()))</f>
        <v>#REF!</v>
      </c>
      <c r="K977" s="806" t="e">
        <f aca="false">IF('graph (3)'!$E$20=0,0,IF('graph (3)'!$E$2=0,20,IF(AND(B977&lt;'graph (3)'!$E$20+'graph (3)'!$E$32,B977&gt;'graph (3)'!$E$20-'graph (3)'!$E$32),0.25,0)))</f>
        <v>#REF!</v>
      </c>
      <c r="L977" s="806" t="e">
        <f aca="false">IF('graph (3)'!$E$22=0,0,IF('graph (3)'!$E$2=0,20,IF(AND(B977&gt;'graph (3)'!$E$22-'graph (3)'!$E$32,B977&lt;'graph (3)'!$E$22+'graph (3)'!$E$32),0.25,0)))</f>
        <v>#REF!</v>
      </c>
    </row>
    <row r="978" customFormat="false" ht="12.75" hidden="false" customHeight="false" outlineLevel="0" collapsed="false">
      <c r="B978" s="735" t="e">
        <f aca="false">IF('graph (3)'!$E$2=0,"",B977+'graph (3)'!$E$32)</f>
        <v>#REF!</v>
      </c>
      <c r="C978" s="805" t="e">
        <f aca="false">IF('graph (3)'!$E$2=0,20,IF(SUM(K978+L978=0),NA(),0.25))</f>
        <v>#REF!</v>
      </c>
      <c r="D978" s="321" t="e">
        <f aca="false">IF('graph (3)'!$E$2=0,20,IF(AND(B978&lt;'graph (3)'!$E$10+'graph (3)'!$E$32,B978&gt;'graph (3)'!$E$10-'graph (3)'!$E$32),0.25,NA()))</f>
        <v>#REF!</v>
      </c>
      <c r="K978" s="806" t="e">
        <f aca="false">IF('graph (3)'!$E$20=0,0,IF('graph (3)'!$E$2=0,20,IF(AND(B978&lt;'graph (3)'!$E$20+'graph (3)'!$E$32,B978&gt;'graph (3)'!$E$20-'graph (3)'!$E$32),0.25,0)))</f>
        <v>#REF!</v>
      </c>
      <c r="L978" s="806" t="e">
        <f aca="false">IF('graph (3)'!$E$22=0,0,IF('graph (3)'!$E$2=0,20,IF(AND(B978&gt;'graph (3)'!$E$22-'graph (3)'!$E$32,B978&lt;'graph (3)'!$E$22+'graph (3)'!$E$32),0.25,0)))</f>
        <v>#REF!</v>
      </c>
    </row>
    <row r="979" customFormat="false" ht="12.75" hidden="false" customHeight="false" outlineLevel="0" collapsed="false">
      <c r="B979" s="735" t="e">
        <f aca="false">IF('graph (3)'!$E$2=0,"",B978+'graph (3)'!$E$32)</f>
        <v>#REF!</v>
      </c>
      <c r="C979" s="805" t="e">
        <f aca="false">IF('graph (3)'!$E$2=0,20,IF(SUM(K979+L979=0),NA(),0.25))</f>
        <v>#REF!</v>
      </c>
      <c r="D979" s="321" t="e">
        <f aca="false">IF('graph (3)'!$E$2=0,20,IF(AND(B979&lt;'graph (3)'!$E$10+'graph (3)'!$E$32,B979&gt;'graph (3)'!$E$10-'graph (3)'!$E$32),0.25,NA()))</f>
        <v>#REF!</v>
      </c>
      <c r="K979" s="806" t="e">
        <f aca="false">IF('graph (3)'!$E$20=0,0,IF('graph (3)'!$E$2=0,20,IF(AND(B979&lt;'graph (3)'!$E$20+'graph (3)'!$E$32,B979&gt;'graph (3)'!$E$20-'graph (3)'!$E$32),0.25,0)))</f>
        <v>#REF!</v>
      </c>
      <c r="L979" s="806" t="e">
        <f aca="false">IF('graph (3)'!$E$22=0,0,IF('graph (3)'!$E$2=0,20,IF(AND(B979&gt;'graph (3)'!$E$22-'graph (3)'!$E$32,B979&lt;'graph (3)'!$E$22+'graph (3)'!$E$32),0.25,0)))</f>
        <v>#REF!</v>
      </c>
    </row>
    <row r="980" customFormat="false" ht="12.75" hidden="false" customHeight="false" outlineLevel="0" collapsed="false">
      <c r="B980" s="735" t="e">
        <f aca="false">IF('graph (3)'!$E$2=0,"",B979+'graph (3)'!$E$32)</f>
        <v>#REF!</v>
      </c>
      <c r="C980" s="805" t="e">
        <f aca="false">IF('graph (3)'!$E$2=0,20,IF(SUM(K980+L980=0),NA(),0.25))</f>
        <v>#REF!</v>
      </c>
      <c r="D980" s="321" t="e">
        <f aca="false">IF('graph (3)'!$E$2=0,20,IF(AND(B980&lt;'graph (3)'!$E$10+'graph (3)'!$E$32,B980&gt;'graph (3)'!$E$10-'graph (3)'!$E$32),0.25,NA()))</f>
        <v>#REF!</v>
      </c>
      <c r="K980" s="806" t="e">
        <f aca="false">IF('graph (3)'!$E$20=0,0,IF('graph (3)'!$E$2=0,20,IF(AND(B980&lt;'graph (3)'!$E$20+'graph (3)'!$E$32,B980&gt;'graph (3)'!$E$20-'graph (3)'!$E$32),0.25,0)))</f>
        <v>#REF!</v>
      </c>
      <c r="L980" s="806" t="e">
        <f aca="false">IF('graph (3)'!$E$22=0,0,IF('graph (3)'!$E$2=0,20,IF(AND(B980&gt;'graph (3)'!$E$22-'graph (3)'!$E$32,B980&lt;'graph (3)'!$E$22+'graph (3)'!$E$32),0.25,0)))</f>
        <v>#REF!</v>
      </c>
    </row>
    <row r="981" customFormat="false" ht="12.75" hidden="false" customHeight="false" outlineLevel="0" collapsed="false">
      <c r="B981" s="735" t="e">
        <f aca="false">IF('graph (3)'!$E$2=0,"",B980+'graph (3)'!$E$32)</f>
        <v>#REF!</v>
      </c>
      <c r="C981" s="805" t="e">
        <f aca="false">IF('graph (3)'!$E$2=0,20,IF(SUM(K981+L981=0),NA(),0.25))</f>
        <v>#REF!</v>
      </c>
      <c r="D981" s="321" t="e">
        <f aca="false">IF('graph (3)'!$E$2=0,20,IF(AND(B981&lt;'graph (3)'!$E$10+'graph (3)'!$E$32,B981&gt;'graph (3)'!$E$10-'graph (3)'!$E$32),0.25,NA()))</f>
        <v>#REF!</v>
      </c>
      <c r="K981" s="806" t="e">
        <f aca="false">IF('graph (3)'!$E$20=0,0,IF('graph (3)'!$E$2=0,20,IF(AND(B981&lt;'graph (3)'!$E$20+'graph (3)'!$E$32,B981&gt;'graph (3)'!$E$20-'graph (3)'!$E$32),0.25,0)))</f>
        <v>#REF!</v>
      </c>
      <c r="L981" s="806" t="e">
        <f aca="false">IF('graph (3)'!$E$22=0,0,IF('graph (3)'!$E$2=0,20,IF(AND(B981&gt;'graph (3)'!$E$22-'graph (3)'!$E$32,B981&lt;'graph (3)'!$E$22+'graph (3)'!$E$32),0.25,0)))</f>
        <v>#REF!</v>
      </c>
    </row>
    <row r="982" customFormat="false" ht="12.75" hidden="false" customHeight="false" outlineLevel="0" collapsed="false">
      <c r="B982" s="735" t="e">
        <f aca="false">IF('graph (3)'!$E$2=0,"",B981+'graph (3)'!$E$32)</f>
        <v>#REF!</v>
      </c>
      <c r="C982" s="805" t="e">
        <f aca="false">IF('graph (3)'!$E$2=0,20,IF(SUM(K982+L982=0),NA(),0.25))</f>
        <v>#REF!</v>
      </c>
      <c r="D982" s="321" t="e">
        <f aca="false">IF('graph (3)'!$E$2=0,20,IF(AND(B982&lt;'graph (3)'!$E$10+'graph (3)'!$E$32,B982&gt;'graph (3)'!$E$10-'graph (3)'!$E$32),0.25,NA()))</f>
        <v>#REF!</v>
      </c>
      <c r="K982" s="806" t="e">
        <f aca="false">IF('graph (3)'!$E$20=0,0,IF('graph (3)'!$E$2=0,20,IF(AND(B982&lt;'graph (3)'!$E$20+'graph (3)'!$E$32,B982&gt;'graph (3)'!$E$20-'graph (3)'!$E$32),0.25,0)))</f>
        <v>#REF!</v>
      </c>
      <c r="L982" s="806" t="e">
        <f aca="false">IF('graph (3)'!$E$22=0,0,IF('graph (3)'!$E$2=0,20,IF(AND(B982&gt;'graph (3)'!$E$22-'graph (3)'!$E$32,B982&lt;'graph (3)'!$E$22+'graph (3)'!$E$32),0.25,0)))</f>
        <v>#REF!</v>
      </c>
    </row>
    <row r="983" customFormat="false" ht="12.75" hidden="false" customHeight="false" outlineLevel="0" collapsed="false">
      <c r="B983" s="735" t="e">
        <f aca="false">IF('graph (3)'!$E$2=0,"",B982+'graph (3)'!$E$32)</f>
        <v>#REF!</v>
      </c>
      <c r="C983" s="805" t="e">
        <f aca="false">IF('graph (3)'!$E$2=0,20,IF(SUM(K983+L983=0),NA(),0.25))</f>
        <v>#REF!</v>
      </c>
      <c r="D983" s="321" t="e">
        <f aca="false">IF('graph (3)'!$E$2=0,20,IF(AND(B983&lt;'graph (3)'!$E$10+'graph (3)'!$E$32,B983&gt;'graph (3)'!$E$10-'graph (3)'!$E$32),0.25,NA()))</f>
        <v>#REF!</v>
      </c>
      <c r="K983" s="806" t="e">
        <f aca="false">IF('graph (3)'!$E$20=0,0,IF('graph (3)'!$E$2=0,20,IF(AND(B983&lt;'graph (3)'!$E$20+'graph (3)'!$E$32,B983&gt;'graph (3)'!$E$20-'graph (3)'!$E$32),0.25,0)))</f>
        <v>#REF!</v>
      </c>
      <c r="L983" s="806" t="e">
        <f aca="false">IF('graph (3)'!$E$22=0,0,IF('graph (3)'!$E$2=0,20,IF(AND(B983&gt;'graph (3)'!$E$22-'graph (3)'!$E$32,B983&lt;'graph (3)'!$E$22+'graph (3)'!$E$32),0.25,0)))</f>
        <v>#REF!</v>
      </c>
    </row>
    <row r="984" customFormat="false" ht="12.75" hidden="false" customHeight="false" outlineLevel="0" collapsed="false">
      <c r="B984" s="735" t="e">
        <f aca="false">IF('graph (3)'!$E$2=0,"",B983+'graph (3)'!$E$32)</f>
        <v>#REF!</v>
      </c>
      <c r="C984" s="805" t="e">
        <f aca="false">IF('graph (3)'!$E$2=0,20,IF(SUM(K984+L984=0),NA(),0.25))</f>
        <v>#REF!</v>
      </c>
      <c r="D984" s="321" t="e">
        <f aca="false">IF('graph (3)'!$E$2=0,20,IF(AND(B984&lt;'graph (3)'!$E$10+'graph (3)'!$E$32,B984&gt;'graph (3)'!$E$10-'graph (3)'!$E$32),0.25,NA()))</f>
        <v>#REF!</v>
      </c>
      <c r="K984" s="806" t="e">
        <f aca="false">IF('graph (3)'!$E$20=0,0,IF('graph (3)'!$E$2=0,20,IF(AND(B984&lt;'graph (3)'!$E$20+'graph (3)'!$E$32,B984&gt;'graph (3)'!$E$20-'graph (3)'!$E$32),0.25,0)))</f>
        <v>#REF!</v>
      </c>
      <c r="L984" s="806" t="e">
        <f aca="false">IF('graph (3)'!$E$22=0,0,IF('graph (3)'!$E$2=0,20,IF(AND(B984&gt;'graph (3)'!$E$22-'graph (3)'!$E$32,B984&lt;'graph (3)'!$E$22+'graph (3)'!$E$32),0.25,0)))</f>
        <v>#REF!</v>
      </c>
    </row>
    <row r="985" customFormat="false" ht="12.75" hidden="false" customHeight="false" outlineLevel="0" collapsed="false">
      <c r="B985" s="735" t="e">
        <f aca="false">IF('graph (3)'!$E$2=0,"",B984+'graph (3)'!$E$32)</f>
        <v>#REF!</v>
      </c>
      <c r="C985" s="805" t="e">
        <f aca="false">IF('graph (3)'!$E$2=0,20,IF(SUM(K985+L985=0),NA(),0.25))</f>
        <v>#REF!</v>
      </c>
      <c r="D985" s="321" t="e">
        <f aca="false">IF('graph (3)'!$E$2=0,20,IF(AND(B985&lt;'graph (3)'!$E$10+'graph (3)'!$E$32,B985&gt;'graph (3)'!$E$10-'graph (3)'!$E$32),0.25,NA()))</f>
        <v>#REF!</v>
      </c>
      <c r="K985" s="806" t="e">
        <f aca="false">IF('graph (3)'!$E$20=0,0,IF('graph (3)'!$E$2=0,20,IF(AND(B985&lt;'graph (3)'!$E$20+'graph (3)'!$E$32,B985&gt;'graph (3)'!$E$20-'graph (3)'!$E$32),0.25,0)))</f>
        <v>#REF!</v>
      </c>
      <c r="L985" s="806" t="e">
        <f aca="false">IF('graph (3)'!$E$22=0,0,IF('graph (3)'!$E$2=0,20,IF(AND(B985&gt;'graph (3)'!$E$22-'graph (3)'!$E$32,B985&lt;'graph (3)'!$E$22+'graph (3)'!$E$32),0.25,0)))</f>
        <v>#REF!</v>
      </c>
    </row>
    <row r="986" customFormat="false" ht="12.75" hidden="false" customHeight="false" outlineLevel="0" collapsed="false">
      <c r="B986" s="735" t="e">
        <f aca="false">IF('graph (3)'!$E$2=0,"",B985+'graph (3)'!$E$32)</f>
        <v>#REF!</v>
      </c>
      <c r="C986" s="805" t="e">
        <f aca="false">IF('graph (3)'!$E$2=0,20,IF(SUM(K986+L986=0),NA(),0.25))</f>
        <v>#REF!</v>
      </c>
      <c r="D986" s="321" t="e">
        <f aca="false">IF('graph (3)'!$E$2=0,20,IF(AND(B986&lt;'graph (3)'!$E$10+'graph (3)'!$E$32,B986&gt;'graph (3)'!$E$10-'graph (3)'!$E$32),0.25,NA()))</f>
        <v>#REF!</v>
      </c>
      <c r="K986" s="806" t="e">
        <f aca="false">IF('graph (3)'!$E$20=0,0,IF('graph (3)'!$E$2=0,20,IF(AND(B986&lt;'graph (3)'!$E$20+'graph (3)'!$E$32,B986&gt;'graph (3)'!$E$20-'graph (3)'!$E$32),0.25,0)))</f>
        <v>#REF!</v>
      </c>
      <c r="L986" s="806" t="e">
        <f aca="false">IF('graph (3)'!$E$22=0,0,IF('graph (3)'!$E$2=0,20,IF(AND(B986&gt;'graph (3)'!$E$22-'graph (3)'!$E$32,B986&lt;'graph (3)'!$E$22+'graph (3)'!$E$32),0.25,0)))</f>
        <v>#REF!</v>
      </c>
    </row>
    <row r="987" customFormat="false" ht="12.75" hidden="false" customHeight="false" outlineLevel="0" collapsed="false">
      <c r="B987" s="735" t="e">
        <f aca="false">IF('graph (3)'!$E$2=0,"",B986+'graph (3)'!$E$32)</f>
        <v>#REF!</v>
      </c>
      <c r="C987" s="805" t="e">
        <f aca="false">IF('graph (3)'!$E$2=0,20,IF(SUM(K987+L987=0),NA(),0.25))</f>
        <v>#REF!</v>
      </c>
      <c r="D987" s="321" t="e">
        <f aca="false">IF('graph (3)'!$E$2=0,20,IF(AND(B987&lt;'graph (3)'!$E$10+'graph (3)'!$E$32,B987&gt;'graph (3)'!$E$10-'graph (3)'!$E$32),0.25,NA()))</f>
        <v>#REF!</v>
      </c>
      <c r="K987" s="806" t="e">
        <f aca="false">IF('graph (3)'!$E$20=0,0,IF('graph (3)'!$E$2=0,20,IF(AND(B987&lt;'graph (3)'!$E$20+'graph (3)'!$E$32,B987&gt;'graph (3)'!$E$20-'graph (3)'!$E$32),0.25,0)))</f>
        <v>#REF!</v>
      </c>
      <c r="L987" s="806" t="e">
        <f aca="false">IF('graph (3)'!$E$22=0,0,IF('graph (3)'!$E$2=0,20,IF(AND(B987&gt;'graph (3)'!$E$22-'graph (3)'!$E$32,B987&lt;'graph (3)'!$E$22+'graph (3)'!$E$32),0.25,0)))</f>
        <v>#REF!</v>
      </c>
    </row>
    <row r="988" customFormat="false" ht="12.75" hidden="false" customHeight="false" outlineLevel="0" collapsed="false">
      <c r="B988" s="735" t="e">
        <f aca="false">IF('graph (3)'!$E$2=0,"",B987+'graph (3)'!$E$32)</f>
        <v>#REF!</v>
      </c>
      <c r="C988" s="805" t="e">
        <f aca="false">IF('graph (3)'!$E$2=0,20,IF(SUM(K988+L988=0),NA(),0.25))</f>
        <v>#REF!</v>
      </c>
      <c r="D988" s="321" t="e">
        <f aca="false">IF('graph (3)'!$E$2=0,20,IF(AND(B988&lt;'graph (3)'!$E$10+'graph (3)'!$E$32,B988&gt;'graph (3)'!$E$10-'graph (3)'!$E$32),0.25,NA()))</f>
        <v>#REF!</v>
      </c>
      <c r="K988" s="806" t="e">
        <f aca="false">IF('graph (3)'!$E$20=0,0,IF('graph (3)'!$E$2=0,20,IF(AND(B988&lt;'graph (3)'!$E$20+'graph (3)'!$E$32,B988&gt;'graph (3)'!$E$20-'graph (3)'!$E$32),0.25,0)))</f>
        <v>#REF!</v>
      </c>
      <c r="L988" s="806" t="e">
        <f aca="false">IF('graph (3)'!$E$22=0,0,IF('graph (3)'!$E$2=0,20,IF(AND(B988&gt;'graph (3)'!$E$22-'graph (3)'!$E$32,B988&lt;'graph (3)'!$E$22+'graph (3)'!$E$32),0.25,0)))</f>
        <v>#REF!</v>
      </c>
    </row>
    <row r="989" customFormat="false" ht="12.75" hidden="false" customHeight="false" outlineLevel="0" collapsed="false">
      <c r="B989" s="735" t="e">
        <f aca="false">IF('graph (3)'!$E$2=0,"",B988+'graph (3)'!$E$32)</f>
        <v>#REF!</v>
      </c>
      <c r="C989" s="805" t="e">
        <f aca="false">IF('graph (3)'!$E$2=0,20,IF(SUM(K989+L989=0),NA(),0.25))</f>
        <v>#REF!</v>
      </c>
      <c r="D989" s="321" t="e">
        <f aca="false">IF('graph (3)'!$E$2=0,20,IF(AND(B989&lt;'graph (3)'!$E$10+'graph (3)'!$E$32,B989&gt;'graph (3)'!$E$10-'graph (3)'!$E$32),0.25,NA()))</f>
        <v>#REF!</v>
      </c>
      <c r="K989" s="806" t="e">
        <f aca="false">IF('graph (3)'!$E$20=0,0,IF('graph (3)'!$E$2=0,20,IF(AND(B989&lt;'graph (3)'!$E$20+'graph (3)'!$E$32,B989&gt;'graph (3)'!$E$20-'graph (3)'!$E$32),0.25,0)))</f>
        <v>#REF!</v>
      </c>
      <c r="L989" s="806" t="e">
        <f aca="false">IF('graph (3)'!$E$22=0,0,IF('graph (3)'!$E$2=0,20,IF(AND(B989&gt;'graph (3)'!$E$22-'graph (3)'!$E$32,B989&lt;'graph (3)'!$E$22+'graph (3)'!$E$32),0.25,0)))</f>
        <v>#REF!</v>
      </c>
    </row>
    <row r="990" customFormat="false" ht="12.75" hidden="false" customHeight="false" outlineLevel="0" collapsed="false">
      <c r="B990" s="735" t="e">
        <f aca="false">IF('graph (3)'!$E$2=0,"",B989+'graph (3)'!$E$32)</f>
        <v>#REF!</v>
      </c>
      <c r="C990" s="805" t="e">
        <f aca="false">IF('graph (3)'!$E$2=0,20,IF(SUM(K990+L990=0),NA(),0.25))</f>
        <v>#REF!</v>
      </c>
      <c r="D990" s="321" t="e">
        <f aca="false">IF('graph (3)'!$E$2=0,20,IF(AND(B990&lt;'graph (3)'!$E$10+'graph (3)'!$E$32,B990&gt;'graph (3)'!$E$10-'graph (3)'!$E$32),0.25,NA()))</f>
        <v>#REF!</v>
      </c>
      <c r="K990" s="806" t="e">
        <f aca="false">IF('graph (3)'!$E$20=0,0,IF('graph (3)'!$E$2=0,20,IF(AND(B990&lt;'graph (3)'!$E$20+'graph (3)'!$E$32,B990&gt;'graph (3)'!$E$20-'graph (3)'!$E$32),0.25,0)))</f>
        <v>#REF!</v>
      </c>
      <c r="L990" s="806" t="e">
        <f aca="false">IF('graph (3)'!$E$22=0,0,IF('graph (3)'!$E$2=0,20,IF(AND(B990&gt;'graph (3)'!$E$22-'graph (3)'!$E$32,B990&lt;'graph (3)'!$E$22+'graph (3)'!$E$32),0.25,0)))</f>
        <v>#REF!</v>
      </c>
    </row>
    <row r="991" customFormat="false" ht="12.75" hidden="false" customHeight="false" outlineLevel="0" collapsed="false">
      <c r="B991" s="735" t="e">
        <f aca="false">IF('graph (3)'!$E$2=0,"",B990+'graph (3)'!$E$32)</f>
        <v>#REF!</v>
      </c>
      <c r="C991" s="805" t="e">
        <f aca="false">IF('graph (3)'!$E$2=0,20,IF(SUM(K991+L991=0),NA(),0.25))</f>
        <v>#REF!</v>
      </c>
      <c r="D991" s="321" t="e">
        <f aca="false">IF('graph (3)'!$E$2=0,20,IF(AND(B991&lt;'graph (3)'!$E$10+'graph (3)'!$E$32,B991&gt;'graph (3)'!$E$10-'graph (3)'!$E$32),0.25,NA()))</f>
        <v>#REF!</v>
      </c>
      <c r="K991" s="806" t="e">
        <f aca="false">IF('graph (3)'!$E$20=0,0,IF('graph (3)'!$E$2=0,20,IF(AND(B991&lt;'graph (3)'!$E$20+'graph (3)'!$E$32,B991&gt;'graph (3)'!$E$20-'graph (3)'!$E$32),0.25,0)))</f>
        <v>#REF!</v>
      </c>
      <c r="L991" s="806" t="e">
        <f aca="false">IF('graph (3)'!$E$22=0,0,IF('graph (3)'!$E$2=0,20,IF(AND(B991&gt;'graph (3)'!$E$22-'graph (3)'!$E$32,B991&lt;'graph (3)'!$E$22+'graph (3)'!$E$32),0.25,0)))</f>
        <v>#REF!</v>
      </c>
    </row>
    <row r="992" customFormat="false" ht="12.75" hidden="false" customHeight="false" outlineLevel="0" collapsed="false">
      <c r="B992" s="735" t="e">
        <f aca="false">IF('graph (3)'!$E$2=0,"",B991+'graph (3)'!$E$32)</f>
        <v>#REF!</v>
      </c>
      <c r="C992" s="805" t="e">
        <f aca="false">IF('graph (3)'!$E$2=0,20,IF(SUM(K992+L992=0),NA(),0.25))</f>
        <v>#REF!</v>
      </c>
      <c r="D992" s="321" t="e">
        <f aca="false">IF('graph (3)'!$E$2=0,20,IF(AND(B992&lt;'graph (3)'!$E$10+'graph (3)'!$E$32,B992&gt;'graph (3)'!$E$10-'graph (3)'!$E$32),0.25,NA()))</f>
        <v>#REF!</v>
      </c>
      <c r="K992" s="806" t="e">
        <f aca="false">IF('graph (3)'!$E$20=0,0,IF('graph (3)'!$E$2=0,20,IF(AND(B992&lt;'graph (3)'!$E$20+'graph (3)'!$E$32,B992&gt;'graph (3)'!$E$20-'graph (3)'!$E$32),0.25,0)))</f>
        <v>#REF!</v>
      </c>
      <c r="L992" s="806" t="e">
        <f aca="false">IF('graph (3)'!$E$22=0,0,IF('graph (3)'!$E$2=0,20,IF(AND(B992&gt;'graph (3)'!$E$22-'graph (3)'!$E$32,B992&lt;'graph (3)'!$E$22+'graph (3)'!$E$32),0.25,0)))</f>
        <v>#REF!</v>
      </c>
    </row>
    <row r="993" customFormat="false" ht="12.75" hidden="false" customHeight="false" outlineLevel="0" collapsed="false">
      <c r="B993" s="735" t="e">
        <f aca="false">IF('graph (3)'!$E$2=0,"",B992+'graph (3)'!$E$32)</f>
        <v>#REF!</v>
      </c>
      <c r="C993" s="805" t="e">
        <f aca="false">IF('graph (3)'!$E$2=0,20,IF(SUM(K993+L993=0),NA(),0.25))</f>
        <v>#REF!</v>
      </c>
      <c r="D993" s="321" t="e">
        <f aca="false">IF('graph (3)'!$E$2=0,20,IF(AND(B993&lt;'graph (3)'!$E$10+'graph (3)'!$E$32,B993&gt;'graph (3)'!$E$10-'graph (3)'!$E$32),0.25,NA()))</f>
        <v>#REF!</v>
      </c>
      <c r="K993" s="806" t="e">
        <f aca="false">IF('graph (3)'!$E$20=0,0,IF('graph (3)'!$E$2=0,20,IF(AND(B993&lt;'graph (3)'!$E$20+'graph (3)'!$E$32,B993&gt;'graph (3)'!$E$20-'graph (3)'!$E$32),0.25,0)))</f>
        <v>#REF!</v>
      </c>
      <c r="L993" s="806" t="e">
        <f aca="false">IF('graph (3)'!$E$22=0,0,IF('graph (3)'!$E$2=0,20,IF(AND(B993&gt;'graph (3)'!$E$22-'graph (3)'!$E$32,B993&lt;'graph (3)'!$E$22+'graph (3)'!$E$32),0.25,0)))</f>
        <v>#REF!</v>
      </c>
    </row>
    <row r="994" customFormat="false" ht="12.75" hidden="false" customHeight="false" outlineLevel="0" collapsed="false">
      <c r="B994" s="735" t="e">
        <f aca="false">IF('graph (3)'!$E$2=0,"",B993+'graph (3)'!$E$32)</f>
        <v>#REF!</v>
      </c>
      <c r="C994" s="805" t="e">
        <f aca="false">IF('graph (3)'!$E$2=0,20,IF(SUM(K994+L994=0),NA(),0.25))</f>
        <v>#REF!</v>
      </c>
      <c r="D994" s="321" t="e">
        <f aca="false">IF('graph (3)'!$E$2=0,20,IF(AND(B994&lt;'graph (3)'!$E$10+'graph (3)'!$E$32,B994&gt;'graph (3)'!$E$10-'graph (3)'!$E$32),0.25,NA()))</f>
        <v>#REF!</v>
      </c>
      <c r="K994" s="806" t="e">
        <f aca="false">IF('graph (3)'!$E$20=0,0,IF('graph (3)'!$E$2=0,20,IF(AND(B994&lt;'graph (3)'!$E$20+'graph (3)'!$E$32,B994&gt;'graph (3)'!$E$20-'graph (3)'!$E$32),0.25,0)))</f>
        <v>#REF!</v>
      </c>
      <c r="L994" s="806" t="e">
        <f aca="false">IF('graph (3)'!$E$22=0,0,IF('graph (3)'!$E$2=0,20,IF(AND(B994&gt;'graph (3)'!$E$22-'graph (3)'!$E$32,B994&lt;'graph (3)'!$E$22+'graph (3)'!$E$32),0.25,0)))</f>
        <v>#REF!</v>
      </c>
    </row>
    <row r="995" customFormat="false" ht="12.75" hidden="false" customHeight="false" outlineLevel="0" collapsed="false">
      <c r="B995" s="735" t="e">
        <f aca="false">IF('graph (3)'!$E$2=0,"",B994+'graph (3)'!$E$32)</f>
        <v>#REF!</v>
      </c>
      <c r="C995" s="805" t="e">
        <f aca="false">IF('graph (3)'!$E$2=0,20,IF(SUM(K995+L995=0),NA(),0.25))</f>
        <v>#REF!</v>
      </c>
      <c r="D995" s="321" t="e">
        <f aca="false">IF('graph (3)'!$E$2=0,20,IF(AND(B995&lt;'graph (3)'!$E$10+'graph (3)'!$E$32,B995&gt;'graph (3)'!$E$10-'graph (3)'!$E$32),0.25,NA()))</f>
        <v>#REF!</v>
      </c>
      <c r="K995" s="806" t="e">
        <f aca="false">IF('graph (3)'!$E$20=0,0,IF('graph (3)'!$E$2=0,20,IF(AND(B995&lt;'graph (3)'!$E$20+'graph (3)'!$E$32,B995&gt;'graph (3)'!$E$20-'graph (3)'!$E$32),0.25,0)))</f>
        <v>#REF!</v>
      </c>
      <c r="L995" s="806" t="e">
        <f aca="false">IF('graph (3)'!$E$22=0,0,IF('graph (3)'!$E$2=0,20,IF(AND(B995&gt;'graph (3)'!$E$22-'graph (3)'!$E$32,B995&lt;'graph (3)'!$E$22+'graph (3)'!$E$32),0.25,0)))</f>
        <v>#REF!</v>
      </c>
    </row>
    <row r="996" customFormat="false" ht="12.75" hidden="false" customHeight="false" outlineLevel="0" collapsed="false">
      <c r="B996" s="735" t="e">
        <f aca="false">IF('graph (3)'!$E$2=0,"",B995+'graph (3)'!$E$32)</f>
        <v>#REF!</v>
      </c>
      <c r="C996" s="805" t="e">
        <f aca="false">IF('graph (3)'!$E$2=0,20,IF(SUM(K996+L996=0),NA(),0.25))</f>
        <v>#REF!</v>
      </c>
      <c r="D996" s="321" t="e">
        <f aca="false">IF('graph (3)'!$E$2=0,20,IF(AND(B996&lt;'graph (3)'!$E$10+'graph (3)'!$E$32,B996&gt;'graph (3)'!$E$10-'graph (3)'!$E$32),0.25,NA()))</f>
        <v>#REF!</v>
      </c>
      <c r="K996" s="806" t="e">
        <f aca="false">IF('graph (3)'!$E$20=0,0,IF('graph (3)'!$E$2=0,20,IF(AND(B996&lt;'graph (3)'!$E$20+'graph (3)'!$E$32,B996&gt;'graph (3)'!$E$20-'graph (3)'!$E$32),0.25,0)))</f>
        <v>#REF!</v>
      </c>
      <c r="L996" s="806" t="e">
        <f aca="false">IF('graph (3)'!$E$22=0,0,IF('graph (3)'!$E$2=0,20,IF(AND(B996&gt;'graph (3)'!$E$22-'graph (3)'!$E$32,B996&lt;'graph (3)'!$E$22+'graph (3)'!$E$32),0.25,0)))</f>
        <v>#REF!</v>
      </c>
    </row>
    <row r="997" customFormat="false" ht="12.75" hidden="false" customHeight="false" outlineLevel="0" collapsed="false">
      <c r="B997" s="735" t="e">
        <f aca="false">IF('graph (3)'!$E$2=0,"",B996+'graph (3)'!$E$32)</f>
        <v>#REF!</v>
      </c>
      <c r="C997" s="805" t="e">
        <f aca="false">IF('graph (3)'!$E$2=0,20,IF(SUM(K997+L997=0),NA(),0.25))</f>
        <v>#REF!</v>
      </c>
      <c r="D997" s="321" t="e">
        <f aca="false">IF('graph (3)'!$E$2=0,20,IF(AND(B997&lt;'graph (3)'!$E$10+'graph (3)'!$E$32,B997&gt;'graph (3)'!$E$10-'graph (3)'!$E$32),0.25,NA()))</f>
        <v>#REF!</v>
      </c>
      <c r="K997" s="806" t="e">
        <f aca="false">IF('graph (3)'!$E$20=0,0,IF('graph (3)'!$E$2=0,20,IF(AND(B997&lt;'graph (3)'!$E$20+'graph (3)'!$E$32,B997&gt;'graph (3)'!$E$20-'graph (3)'!$E$32),0.25,0)))</f>
        <v>#REF!</v>
      </c>
      <c r="L997" s="806" t="e">
        <f aca="false">IF('graph (3)'!$E$22=0,0,IF('graph (3)'!$E$2=0,20,IF(AND(B997&gt;'graph (3)'!$E$22-'graph (3)'!$E$32,B997&lt;'graph (3)'!$E$22+'graph (3)'!$E$32),0.25,0)))</f>
        <v>#REF!</v>
      </c>
    </row>
    <row r="998" customFormat="false" ht="12.75" hidden="false" customHeight="false" outlineLevel="0" collapsed="false">
      <c r="B998" s="735" t="e">
        <f aca="false">IF('graph (3)'!$E$2=0,"",B997+'graph (3)'!$E$32)</f>
        <v>#REF!</v>
      </c>
      <c r="C998" s="805" t="e">
        <f aca="false">IF('graph (3)'!$E$2=0,20,IF(SUM(K998+L998=0),NA(),0.25))</f>
        <v>#REF!</v>
      </c>
      <c r="D998" s="321" t="e">
        <f aca="false">IF('graph (3)'!$E$2=0,20,IF(AND(B998&lt;'graph (3)'!$E$10+'graph (3)'!$E$32,B998&gt;'graph (3)'!$E$10-'graph (3)'!$E$32),0.25,NA()))</f>
        <v>#REF!</v>
      </c>
      <c r="K998" s="806" t="e">
        <f aca="false">IF('graph (3)'!$E$20=0,0,IF('graph (3)'!$E$2=0,20,IF(AND(B998&lt;'graph (3)'!$E$20+'graph (3)'!$E$32,B998&gt;'graph (3)'!$E$20-'graph (3)'!$E$32),0.25,0)))</f>
        <v>#REF!</v>
      </c>
      <c r="L998" s="806" t="e">
        <f aca="false">IF('graph (3)'!$E$22=0,0,IF('graph (3)'!$E$2=0,20,IF(AND(B998&gt;'graph (3)'!$E$22-'graph (3)'!$E$32,B998&lt;'graph (3)'!$E$22+'graph (3)'!$E$32),0.25,0)))</f>
        <v>#REF!</v>
      </c>
    </row>
    <row r="999" customFormat="false" ht="12.75" hidden="false" customHeight="false" outlineLevel="0" collapsed="false">
      <c r="B999" s="735" t="e">
        <f aca="false">IF('graph (3)'!$E$2=0,"",B998+'graph (3)'!$E$32)</f>
        <v>#REF!</v>
      </c>
      <c r="C999" s="805" t="e">
        <f aca="false">IF('graph (3)'!$E$2=0,20,IF(SUM(K999+L999=0),NA(),0.25))</f>
        <v>#REF!</v>
      </c>
      <c r="D999" s="321" t="e">
        <f aca="false">IF('graph (3)'!$E$2=0,20,IF(AND(B999&lt;'graph (3)'!$E$10+'graph (3)'!$E$32,B999&gt;'graph (3)'!$E$10-'graph (3)'!$E$32),0.25,NA()))</f>
        <v>#REF!</v>
      </c>
      <c r="K999" s="806" t="e">
        <f aca="false">IF('graph (3)'!$E$20=0,0,IF('graph (3)'!$E$2=0,20,IF(AND(B999&lt;'graph (3)'!$E$20+'graph (3)'!$E$32,B999&gt;'graph (3)'!$E$20-'graph (3)'!$E$32),0.25,0)))</f>
        <v>#REF!</v>
      </c>
      <c r="L999" s="806" t="e">
        <f aca="false">IF('graph (3)'!$E$22=0,0,IF('graph (3)'!$E$2=0,20,IF(AND(B999&gt;'graph (3)'!$E$22-'graph (3)'!$E$32,B999&lt;'graph (3)'!$E$22+'graph (3)'!$E$32),0.25,0)))</f>
        <v>#REF!</v>
      </c>
    </row>
    <row r="1000" customFormat="false" ht="12.75" hidden="false" customHeight="false" outlineLevel="0" collapsed="false">
      <c r="B1000" s="735" t="e">
        <f aca="false">IF('graph (3)'!$E$2=0,"",B999+'graph (3)'!$E$32)</f>
        <v>#REF!</v>
      </c>
      <c r="C1000" s="805" t="e">
        <f aca="false">IF('graph (3)'!$E$2=0,20,IF(SUM(K1000+L1000=0),NA(),0.25))</f>
        <v>#REF!</v>
      </c>
      <c r="D1000" s="321" t="e">
        <f aca="false">IF('graph (3)'!$E$2=0,20,IF(AND(B1000&lt;'graph (3)'!$E$10+'graph (3)'!$E$32,B1000&gt;'graph (3)'!$E$10-'graph (3)'!$E$32),0.25,NA()))</f>
        <v>#REF!</v>
      </c>
      <c r="K1000" s="806" t="e">
        <f aca="false">IF('graph (3)'!$E$20=0,0,IF('graph (3)'!$E$2=0,20,IF(AND(B1000&lt;'graph (3)'!$E$20+'graph (3)'!$E$32,B1000&gt;'graph (3)'!$E$20-'graph (3)'!$E$32),0.25,0)))</f>
        <v>#REF!</v>
      </c>
      <c r="L1000" s="806" t="e">
        <f aca="false">IF('graph (3)'!$E$22=0,0,IF('graph (3)'!$E$2=0,20,IF(AND(B1000&gt;'graph (3)'!$E$22-'graph (3)'!$E$32,B1000&lt;'graph (3)'!$E$22+'graph (3)'!$E$32),0.25,0)))</f>
        <v>#REF!</v>
      </c>
    </row>
    <row r="1001" customFormat="false" ht="12.75" hidden="false" customHeight="false" outlineLevel="0" collapsed="false">
      <c r="B1001" s="735" t="e">
        <f aca="false">IF('graph (3)'!$E$2=0,"",B1000+'graph (3)'!$E$32)</f>
        <v>#REF!</v>
      </c>
      <c r="C1001" s="805" t="e">
        <f aca="false">IF('graph (3)'!$E$2=0,20,IF(SUM(K1001+L1001=0),NA(),0.25))</f>
        <v>#REF!</v>
      </c>
      <c r="D1001" s="321" t="e">
        <f aca="false">IF('graph (3)'!$E$2=0,20,IF(AND(B1001&lt;'graph (3)'!$E$10+'graph (3)'!$E$32,B1001&gt;'graph (3)'!$E$10-'graph (3)'!$E$32),0.25,NA()))</f>
        <v>#REF!</v>
      </c>
      <c r="K1001" s="806" t="e">
        <f aca="false">IF('graph (3)'!$E$20=0,0,IF('graph (3)'!$E$2=0,20,IF(AND(B1001&lt;'graph (3)'!$E$20+'graph (3)'!$E$32,B1001&gt;'graph (3)'!$E$20-'graph (3)'!$E$32),0.25,0)))</f>
        <v>#REF!</v>
      </c>
      <c r="L1001" s="806" t="e">
        <f aca="false">IF('graph (3)'!$E$22=0,0,IF('graph (3)'!$E$2=0,20,IF(AND(B1001&gt;'graph (3)'!$E$22-'graph (3)'!$E$32,B1001&lt;'graph (3)'!$E$22+'graph (3)'!$E$32),0.25,0)))</f>
        <v>#REF!</v>
      </c>
    </row>
    <row r="1002" customFormat="false" ht="12.75" hidden="false" customHeight="false" outlineLevel="0" collapsed="false">
      <c r="B1002" s="735" t="e">
        <f aca="false">IF('graph (3)'!$E$2=0,"",B1001+'graph (3)'!$E$32)</f>
        <v>#REF!</v>
      </c>
      <c r="C1002" s="805" t="e">
        <f aca="false">IF('graph (3)'!$E$2=0,20,IF(SUM(K1002+L1002=0),NA(),0.25))</f>
        <v>#REF!</v>
      </c>
      <c r="D1002" s="321" t="e">
        <f aca="false">IF('graph (3)'!$E$2=0,20,IF(AND(B1002&lt;'graph (3)'!$E$10+'graph (3)'!$E$32,B1002&gt;'graph (3)'!$E$10-'graph (3)'!$E$32),0.25,NA()))</f>
        <v>#REF!</v>
      </c>
      <c r="K1002" s="806" t="e">
        <f aca="false">IF('graph (3)'!$E$20=0,0,IF('graph (3)'!$E$2=0,20,IF(AND(B1002&lt;'graph (3)'!$E$20+'graph (3)'!$E$32,B1002&gt;'graph (3)'!$E$20-'graph (3)'!$E$32),0.25,0)))</f>
        <v>#REF!</v>
      </c>
      <c r="L1002" s="806" t="e">
        <f aca="false">IF('graph (3)'!$E$22=0,0,IF('graph (3)'!$E$2=0,20,IF(AND(B1002&gt;'graph (3)'!$E$22-'graph (3)'!$E$32,B1002&lt;'graph (3)'!$E$22+'graph (3)'!$E$32),0.25,0)))</f>
        <v>#REF!</v>
      </c>
    </row>
    <row r="1003" customFormat="false" ht="12.75" hidden="false" customHeight="false" outlineLevel="0" collapsed="false">
      <c r="B1003" s="735" t="e">
        <f aca="false">IF('graph (3)'!$E$2=0,"",B1002+'graph (3)'!$E$32)</f>
        <v>#REF!</v>
      </c>
      <c r="C1003" s="805" t="e">
        <f aca="false">IF('graph (3)'!$E$2=0,20,IF(SUM(K1003+L1003=0),NA(),0.25))</f>
        <v>#REF!</v>
      </c>
      <c r="D1003" s="321" t="e">
        <f aca="false">IF('graph (3)'!$E$2=0,20,IF(AND(B1003&lt;'graph (3)'!$E$10+'graph (3)'!$E$32,B1003&gt;'graph (3)'!$E$10-'graph (3)'!$E$32),0.25,NA()))</f>
        <v>#REF!</v>
      </c>
      <c r="K1003" s="806" t="e">
        <f aca="false">IF('graph (3)'!$E$20=0,0,IF('graph (3)'!$E$2=0,20,IF(AND(B1003&lt;'graph (3)'!$E$20+'graph (3)'!$E$32,B1003&gt;'graph (3)'!$E$20-'graph (3)'!$E$32),0.25,0)))</f>
        <v>#REF!</v>
      </c>
      <c r="L1003" s="806" t="e">
        <f aca="false">IF('graph (3)'!$E$22=0,0,IF('graph (3)'!$E$2=0,20,IF(AND(B1003&gt;'graph (3)'!$E$22-'graph (3)'!$E$32,B1003&lt;'graph (3)'!$E$22+'graph (3)'!$E$32),0.25,0)))</f>
        <v>#REF!</v>
      </c>
    </row>
    <row r="1004" customFormat="false" ht="12.75" hidden="false" customHeight="false" outlineLevel="0" collapsed="false">
      <c r="B1004" s="735" t="e">
        <f aca="false">IF('graph (3)'!$E$2=0,"",B1003+'graph (3)'!$E$32)</f>
        <v>#REF!</v>
      </c>
      <c r="C1004" s="805" t="e">
        <f aca="false">IF('graph (3)'!$E$2=0,20,IF(SUM(K1004+L1004=0),NA(),0.25))</f>
        <v>#REF!</v>
      </c>
      <c r="D1004" s="321" t="e">
        <f aca="false">IF('graph (3)'!$E$2=0,20,IF(AND(B1004&lt;'graph (3)'!$E$10+'graph (3)'!$E$32,B1004&gt;'graph (3)'!$E$10-'graph (3)'!$E$32),0.25,NA()))</f>
        <v>#REF!</v>
      </c>
      <c r="K1004" s="806" t="e">
        <f aca="false">IF('graph (3)'!$E$20=0,0,IF('graph (3)'!$E$2=0,20,IF(AND(B1004&lt;'graph (3)'!$E$20+'graph (3)'!$E$32,B1004&gt;'graph (3)'!$E$20-'graph (3)'!$E$32),0.25,0)))</f>
        <v>#REF!</v>
      </c>
      <c r="L1004" s="806" t="e">
        <f aca="false">IF('graph (3)'!$E$22=0,0,IF('graph (3)'!$E$2=0,20,IF(AND(B1004&gt;'graph (3)'!$E$22-'graph (3)'!$E$32,B1004&lt;'graph (3)'!$E$22+'graph (3)'!$E$32),0.25,0)))</f>
        <v>#REF!</v>
      </c>
    </row>
    <row r="1005" customFormat="false" ht="12.75" hidden="false" customHeight="false" outlineLevel="0" collapsed="false">
      <c r="B1005" s="735" t="e">
        <f aca="false">IF('graph (3)'!$E$2=0,"",B1004+'graph (3)'!$E$32)</f>
        <v>#REF!</v>
      </c>
      <c r="C1005" s="805" t="e">
        <f aca="false">IF('graph (3)'!$E$2=0,20,IF(SUM(K1005+L1005=0),NA(),0.25))</f>
        <v>#REF!</v>
      </c>
      <c r="D1005" s="321" t="e">
        <f aca="false">IF('graph (3)'!$E$2=0,20,IF(AND(B1005&lt;'graph (3)'!$E$10+'graph (3)'!$E$32,B1005&gt;'graph (3)'!$E$10-'graph (3)'!$E$32),0.25,NA()))</f>
        <v>#REF!</v>
      </c>
      <c r="K1005" s="806" t="e">
        <f aca="false">IF('graph (3)'!$E$20=0,0,IF('graph (3)'!$E$2=0,20,IF(AND(B1005&lt;'graph (3)'!$E$20+'graph (3)'!$E$32,B1005&gt;'graph (3)'!$E$20-'graph (3)'!$E$32),0.25,0)))</f>
        <v>#REF!</v>
      </c>
      <c r="L1005" s="806" t="e">
        <f aca="false">IF('graph (3)'!$E$22=0,0,IF('graph (3)'!$E$2=0,20,IF(AND(B1005&gt;'graph (3)'!$E$22-'graph (3)'!$E$32,B1005&lt;'graph (3)'!$E$22+'graph (3)'!$E$32),0.25,0)))</f>
        <v>#REF!</v>
      </c>
    </row>
    <row r="1006" customFormat="false" ht="12.75" hidden="false" customHeight="false" outlineLevel="0" collapsed="false">
      <c r="B1006" s="735" t="e">
        <f aca="false">IF('graph (3)'!$E$2=0,"",B1005+'graph (3)'!$E$32)</f>
        <v>#REF!</v>
      </c>
      <c r="C1006" s="805" t="e">
        <f aca="false">IF('graph (3)'!$E$2=0,20,IF(SUM(K1006+L1006=0),NA(),0.25))</f>
        <v>#REF!</v>
      </c>
      <c r="D1006" s="321" t="e">
        <f aca="false">IF('graph (3)'!$E$2=0,20,IF(AND(B1006&lt;'graph (3)'!$E$10+'graph (3)'!$E$32,B1006&gt;'graph (3)'!$E$10-'graph (3)'!$E$32),0.25,NA()))</f>
        <v>#REF!</v>
      </c>
      <c r="K1006" s="806" t="e">
        <f aca="false">IF('graph (3)'!$E$20=0,0,IF('graph (3)'!$E$2=0,20,IF(AND(B1006&lt;'graph (3)'!$E$20+'graph (3)'!$E$32,B1006&gt;'graph (3)'!$E$20-'graph (3)'!$E$32),0.25,0)))</f>
        <v>#REF!</v>
      </c>
      <c r="L1006" s="806" t="e">
        <f aca="false">IF('graph (3)'!$E$22=0,0,IF('graph (3)'!$E$2=0,20,IF(AND(B1006&gt;'graph (3)'!$E$22-'graph (3)'!$E$32,B1006&lt;'graph (3)'!$E$22+'graph (3)'!$E$32),0.25,0)))</f>
        <v>#REF!</v>
      </c>
    </row>
    <row r="1007" customFormat="false" ht="12.75" hidden="false" customHeight="false" outlineLevel="0" collapsed="false">
      <c r="B1007" s="735" t="e">
        <f aca="false">IF('graph (3)'!$E$2=0,"",B1006+'graph (3)'!$E$32)</f>
        <v>#REF!</v>
      </c>
      <c r="C1007" s="805" t="e">
        <f aca="false">IF('graph (3)'!$E$2=0,20,IF(SUM(K1007+L1007=0),NA(),0.25))</f>
        <v>#REF!</v>
      </c>
      <c r="D1007" s="321" t="e">
        <f aca="false">IF('graph (3)'!$E$2=0,20,IF(AND(B1007&lt;'graph (3)'!$E$10+'graph (3)'!$E$32,B1007&gt;'graph (3)'!$E$10-'graph (3)'!$E$32),0.25,NA()))</f>
        <v>#REF!</v>
      </c>
      <c r="K1007" s="806" t="e">
        <f aca="false">IF('graph (3)'!$E$20=0,0,IF('graph (3)'!$E$2=0,20,IF(AND(B1007&lt;'graph (3)'!$E$20+'graph (3)'!$E$32,B1007&gt;'graph (3)'!$E$20-'graph (3)'!$E$32),0.25,0)))</f>
        <v>#REF!</v>
      </c>
      <c r="L1007" s="806" t="e">
        <f aca="false">IF('graph (3)'!$E$22=0,0,IF('graph (3)'!$E$2=0,20,IF(AND(B1007&gt;'graph (3)'!$E$22-'graph (3)'!$E$32,B1007&lt;'graph (3)'!$E$22+'graph (3)'!$E$32),0.25,0)))</f>
        <v>#REF!</v>
      </c>
    </row>
    <row r="1008" customFormat="false" ht="12.75" hidden="false" customHeight="false" outlineLevel="0" collapsed="false">
      <c r="B1008" s="735" t="e">
        <f aca="false">IF('graph (3)'!$E$2=0,"",B1007+'graph (3)'!$E$32)</f>
        <v>#REF!</v>
      </c>
      <c r="C1008" s="805" t="e">
        <f aca="false">IF('graph (3)'!$E$2=0,20,IF(SUM(K1008+L1008=0),NA(),0.25))</f>
        <v>#REF!</v>
      </c>
      <c r="D1008" s="321" t="e">
        <f aca="false">IF('graph (3)'!$E$2=0,20,IF(AND(B1008&lt;'graph (3)'!$E$10+'graph (3)'!$E$32,B1008&gt;'graph (3)'!$E$10-'graph (3)'!$E$32),0.25,NA()))</f>
        <v>#REF!</v>
      </c>
      <c r="K1008" s="806" t="e">
        <f aca="false">IF('graph (3)'!$E$20=0,0,IF('graph (3)'!$E$2=0,20,IF(AND(B1008&lt;'graph (3)'!$E$20+'graph (3)'!$E$32,B1008&gt;'graph (3)'!$E$20-'graph (3)'!$E$32),0.25,0)))</f>
        <v>#REF!</v>
      </c>
      <c r="L1008" s="806" t="e">
        <f aca="false">IF('graph (3)'!$E$22=0,0,IF('graph (3)'!$E$2=0,20,IF(AND(B1008&gt;'graph (3)'!$E$22-'graph (3)'!$E$32,B1008&lt;'graph (3)'!$E$22+'graph (3)'!$E$32),0.25,0)))</f>
        <v>#REF!</v>
      </c>
    </row>
    <row r="1009" customFormat="false" ht="12.75" hidden="false" customHeight="false" outlineLevel="0" collapsed="false">
      <c r="B1009" s="735" t="e">
        <f aca="false">IF('graph (3)'!$E$2=0,"",B1008+'graph (3)'!$E$32)</f>
        <v>#REF!</v>
      </c>
      <c r="C1009" s="805" t="e">
        <f aca="false">IF('graph (3)'!$E$2=0,20,IF(SUM(K1009+L1009=0),NA(),0.25))</f>
        <v>#REF!</v>
      </c>
      <c r="D1009" s="321" t="e">
        <f aca="false">IF('graph (3)'!$E$2=0,20,IF(AND(B1009&lt;'graph (3)'!$E$10+'graph (3)'!$E$32,B1009&gt;'graph (3)'!$E$10-'graph (3)'!$E$32),0.25,NA()))</f>
        <v>#REF!</v>
      </c>
      <c r="K1009" s="806" t="e">
        <f aca="false">IF('graph (3)'!$E$20=0,0,IF('graph (3)'!$E$2=0,20,IF(AND(B1009&lt;'graph (3)'!$E$20+'graph (3)'!$E$32,B1009&gt;'graph (3)'!$E$20-'graph (3)'!$E$32),0.25,0)))</f>
        <v>#REF!</v>
      </c>
      <c r="L1009" s="806" t="e">
        <f aca="false">IF('graph (3)'!$E$22=0,0,IF('graph (3)'!$E$2=0,20,IF(AND(B1009&gt;'graph (3)'!$E$22-'graph (3)'!$E$32,B1009&lt;'graph (3)'!$E$22+'graph (3)'!$E$32),0.25,0)))</f>
        <v>#REF!</v>
      </c>
    </row>
    <row r="1010" customFormat="false" ht="12.75" hidden="false" customHeight="false" outlineLevel="0" collapsed="false">
      <c r="B1010" s="735" t="e">
        <f aca="false">IF('graph (3)'!$E$2=0,"",B1009+'graph (3)'!$E$32)</f>
        <v>#REF!</v>
      </c>
      <c r="C1010" s="805" t="e">
        <f aca="false">IF('graph (3)'!$E$2=0,20,IF(SUM(K1010+L1010=0),NA(),0.25))</f>
        <v>#REF!</v>
      </c>
      <c r="D1010" s="321" t="e">
        <f aca="false">IF('graph (3)'!$E$2=0,20,IF(AND(B1010&lt;'graph (3)'!$E$10+'graph (3)'!$E$32,B1010&gt;'graph (3)'!$E$10-'graph (3)'!$E$32),0.25,NA()))</f>
        <v>#REF!</v>
      </c>
      <c r="K1010" s="806" t="e">
        <f aca="false">IF('graph (3)'!$E$20=0,0,IF('graph (3)'!$E$2=0,20,IF(AND(B1010&lt;'graph (3)'!$E$20+'graph (3)'!$E$32,B1010&gt;'graph (3)'!$E$20-'graph (3)'!$E$32),0.25,0)))</f>
        <v>#REF!</v>
      </c>
      <c r="L1010" s="806" t="e">
        <f aca="false">IF('graph (3)'!$E$22=0,0,IF('graph (3)'!$E$2=0,20,IF(AND(B1010&gt;'graph (3)'!$E$22-'graph (3)'!$E$32,B1010&lt;'graph (3)'!$E$22+'graph (3)'!$E$32),0.25,0)))</f>
        <v>#REF!</v>
      </c>
    </row>
    <row r="1011" customFormat="false" ht="12.75" hidden="false" customHeight="false" outlineLevel="0" collapsed="false">
      <c r="B1011" s="735" t="e">
        <f aca="false">IF('graph (3)'!$E$2=0,"",B1010+'graph (3)'!$E$32)</f>
        <v>#REF!</v>
      </c>
      <c r="C1011" s="805" t="e">
        <f aca="false">IF('graph (3)'!$E$2=0,20,IF(SUM(K1011+L1011=0),NA(),0.25))</f>
        <v>#REF!</v>
      </c>
      <c r="D1011" s="321" t="e">
        <f aca="false">IF('graph (3)'!$E$2=0,20,IF(AND(B1011&lt;'graph (3)'!$E$10+'graph (3)'!$E$32,B1011&gt;'graph (3)'!$E$10-'graph (3)'!$E$32),0.25,NA()))</f>
        <v>#REF!</v>
      </c>
      <c r="K1011" s="806" t="e">
        <f aca="false">IF('graph (3)'!$E$20=0,0,IF('graph (3)'!$E$2=0,20,IF(AND(B1011&lt;'graph (3)'!$E$20+'graph (3)'!$E$32,B1011&gt;'graph (3)'!$E$20-'graph (3)'!$E$32),0.25,0)))</f>
        <v>#REF!</v>
      </c>
      <c r="L1011" s="806" t="e">
        <f aca="false">IF('graph (3)'!$E$22=0,0,IF('graph (3)'!$E$2=0,20,IF(AND(B1011&gt;'graph (3)'!$E$22-'graph (3)'!$E$32,B1011&lt;'graph (3)'!$E$22+'graph (3)'!$E$32),0.25,0)))</f>
        <v>#REF!</v>
      </c>
    </row>
    <row r="1012" customFormat="false" ht="12.75" hidden="false" customHeight="false" outlineLevel="0" collapsed="false">
      <c r="B1012" s="735" t="e">
        <f aca="false">IF('graph (3)'!$E$2=0,"",B1011+'graph (3)'!$E$32)</f>
        <v>#REF!</v>
      </c>
      <c r="C1012" s="805" t="e">
        <f aca="false">IF('graph (3)'!$E$2=0,20,IF(SUM(K1012+L1012=0),NA(),0.25))</f>
        <v>#REF!</v>
      </c>
      <c r="D1012" s="321" t="e">
        <f aca="false">IF('graph (3)'!$E$2=0,20,IF(AND(B1012&lt;'graph (3)'!$E$10+'graph (3)'!$E$32,B1012&gt;'graph (3)'!$E$10-'graph (3)'!$E$32),0.25,NA()))</f>
        <v>#REF!</v>
      </c>
      <c r="K1012" s="806" t="e">
        <f aca="false">IF('graph (3)'!$E$20=0,0,IF('graph (3)'!$E$2=0,20,IF(AND(B1012&lt;'graph (3)'!$E$20+'graph (3)'!$E$32,B1012&gt;'graph (3)'!$E$20-'graph (3)'!$E$32),0.25,0)))</f>
        <v>#REF!</v>
      </c>
      <c r="L1012" s="806" t="e">
        <f aca="false">IF('graph (3)'!$E$22=0,0,IF('graph (3)'!$E$2=0,20,IF(AND(B1012&gt;'graph (3)'!$E$22-'graph (3)'!$E$32,B1012&lt;'graph (3)'!$E$22+'graph (3)'!$E$32),0.25,0)))</f>
        <v>#REF!</v>
      </c>
    </row>
    <row r="1013" customFormat="false" ht="12.75" hidden="false" customHeight="false" outlineLevel="0" collapsed="false">
      <c r="B1013" s="735" t="e">
        <f aca="false">IF('graph (3)'!$E$2=0,"",B1012+'graph (3)'!$E$32)</f>
        <v>#REF!</v>
      </c>
      <c r="C1013" s="805" t="e">
        <f aca="false">IF('graph (3)'!$E$2=0,20,IF(SUM(K1013+L1013=0),NA(),0.25))</f>
        <v>#REF!</v>
      </c>
      <c r="D1013" s="321" t="e">
        <f aca="false">IF('graph (3)'!$E$2=0,20,IF(AND(B1013&lt;'graph (3)'!$E$10+'graph (3)'!$E$32,B1013&gt;'graph (3)'!$E$10-'graph (3)'!$E$32),0.25,NA()))</f>
        <v>#REF!</v>
      </c>
      <c r="K1013" s="806" t="e">
        <f aca="false">IF('graph (3)'!$E$20=0,0,IF('graph (3)'!$E$2=0,20,IF(AND(B1013&lt;'graph (3)'!$E$20+'graph (3)'!$E$32,B1013&gt;'graph (3)'!$E$20-'graph (3)'!$E$32),0.25,0)))</f>
        <v>#REF!</v>
      </c>
      <c r="L1013" s="806" t="e">
        <f aca="false">IF('graph (3)'!$E$22=0,0,IF('graph (3)'!$E$2=0,20,IF(AND(B1013&gt;'graph (3)'!$E$22-'graph (3)'!$E$32,B1013&lt;'graph (3)'!$E$22+'graph (3)'!$E$32),0.25,0)))</f>
        <v>#REF!</v>
      </c>
    </row>
    <row r="1014" customFormat="false" ht="12.75" hidden="false" customHeight="false" outlineLevel="0" collapsed="false">
      <c r="B1014" s="735" t="e">
        <f aca="false">IF('graph (3)'!$E$2=0,"",B1013+'graph (3)'!$E$32)</f>
        <v>#REF!</v>
      </c>
      <c r="C1014" s="805" t="e">
        <f aca="false">IF('graph (3)'!$E$2=0,20,IF(SUM(K1014+L1014=0),NA(),0.25))</f>
        <v>#REF!</v>
      </c>
      <c r="D1014" s="321" t="e">
        <f aca="false">IF('graph (3)'!$E$2=0,20,IF(AND(B1014&lt;'graph (3)'!$E$10+'graph (3)'!$E$32,B1014&gt;'graph (3)'!$E$10-'graph (3)'!$E$32),0.25,NA()))</f>
        <v>#REF!</v>
      </c>
      <c r="K1014" s="806" t="e">
        <f aca="false">IF('graph (3)'!$E$20=0,0,IF('graph (3)'!$E$2=0,20,IF(AND(B1014&lt;'graph (3)'!$E$20+'graph (3)'!$E$32,B1014&gt;'graph (3)'!$E$20-'graph (3)'!$E$32),0.25,0)))</f>
        <v>#REF!</v>
      </c>
      <c r="L1014" s="806" t="e">
        <f aca="false">IF('graph (3)'!$E$22=0,0,IF('graph (3)'!$E$2=0,20,IF(AND(B1014&gt;'graph (3)'!$E$22-'graph (3)'!$E$32,B1014&lt;'graph (3)'!$E$22+'graph (3)'!$E$32),0.25,0)))</f>
        <v>#REF!</v>
      </c>
    </row>
    <row r="1015" customFormat="false" ht="12.75" hidden="false" customHeight="false" outlineLevel="0" collapsed="false">
      <c r="B1015" s="735" t="e">
        <f aca="false">IF('graph (3)'!$E$2=0,"",B1014+'graph (3)'!$E$32)</f>
        <v>#REF!</v>
      </c>
      <c r="C1015" s="805" t="e">
        <f aca="false">IF('graph (3)'!$E$2=0,20,IF(SUM(K1015+L1015=0),NA(),0.25))</f>
        <v>#REF!</v>
      </c>
      <c r="D1015" s="321" t="e">
        <f aca="false">IF('graph (3)'!$E$2=0,20,IF(AND(B1015&lt;'graph (3)'!$E$10+'graph (3)'!$E$32,B1015&gt;'graph (3)'!$E$10-'graph (3)'!$E$32),0.25,NA()))</f>
        <v>#REF!</v>
      </c>
      <c r="K1015" s="806" t="e">
        <f aca="false">IF('graph (3)'!$E$20=0,0,IF('graph (3)'!$E$2=0,20,IF(AND(B1015&lt;'graph (3)'!$E$20+'graph (3)'!$E$32,B1015&gt;'graph (3)'!$E$20-'graph (3)'!$E$32),0.25,0)))</f>
        <v>#REF!</v>
      </c>
      <c r="L1015" s="806" t="e">
        <f aca="false">IF('graph (3)'!$E$22=0,0,IF('graph (3)'!$E$2=0,20,IF(AND(B1015&gt;'graph (3)'!$E$22-'graph (3)'!$E$32,B1015&lt;'graph (3)'!$E$22+'graph (3)'!$E$32),0.25,0)))</f>
        <v>#REF!</v>
      </c>
    </row>
    <row r="1016" customFormat="false" ht="12.75" hidden="false" customHeight="false" outlineLevel="0" collapsed="false">
      <c r="B1016" s="735" t="e">
        <f aca="false">IF('graph (3)'!$E$2=0,"",B1015+'graph (3)'!$E$32)</f>
        <v>#REF!</v>
      </c>
      <c r="C1016" s="805" t="e">
        <f aca="false">IF('graph (3)'!$E$2=0,20,IF(SUM(K1016+L1016=0),NA(),0.25))</f>
        <v>#REF!</v>
      </c>
      <c r="D1016" s="321" t="e">
        <f aca="false">IF('graph (3)'!$E$2=0,20,IF(AND(B1016&lt;'graph (3)'!$E$10+'graph (3)'!$E$32,B1016&gt;'graph (3)'!$E$10-'graph (3)'!$E$32),0.25,NA()))</f>
        <v>#REF!</v>
      </c>
      <c r="K1016" s="806" t="e">
        <f aca="false">IF('graph (3)'!$E$20=0,0,IF('graph (3)'!$E$2=0,20,IF(AND(B1016&lt;'graph (3)'!$E$20+'graph (3)'!$E$32,B1016&gt;'graph (3)'!$E$20-'graph (3)'!$E$32),0.25,0)))</f>
        <v>#REF!</v>
      </c>
      <c r="L1016" s="806" t="e">
        <f aca="false">IF('graph (3)'!$E$22=0,0,IF('graph (3)'!$E$2=0,20,IF(AND(B1016&gt;'graph (3)'!$E$22-'graph (3)'!$E$32,B1016&lt;'graph (3)'!$E$22+'graph (3)'!$E$32),0.25,0)))</f>
        <v>#REF!</v>
      </c>
    </row>
    <row r="1017" customFormat="false" ht="12.75" hidden="false" customHeight="false" outlineLevel="0" collapsed="false">
      <c r="B1017" s="735" t="e">
        <f aca="false">IF('graph (3)'!$E$2=0,"",B1016+'graph (3)'!$E$32)</f>
        <v>#REF!</v>
      </c>
      <c r="C1017" s="805" t="e">
        <f aca="false">IF('graph (3)'!$E$2=0,20,IF(SUM(K1017+L1017=0),NA(),0.25))</f>
        <v>#REF!</v>
      </c>
      <c r="D1017" s="321" t="e">
        <f aca="false">IF('graph (3)'!$E$2=0,20,IF(AND(B1017&lt;'graph (3)'!$E$10+'graph (3)'!$E$32,B1017&gt;'graph (3)'!$E$10-'graph (3)'!$E$32),0.25,NA()))</f>
        <v>#REF!</v>
      </c>
      <c r="K1017" s="806" t="e">
        <f aca="false">IF('graph (3)'!$E$20=0,0,IF('graph (3)'!$E$2=0,20,IF(AND(B1017&lt;'graph (3)'!$E$20+'graph (3)'!$E$32,B1017&gt;'graph (3)'!$E$20-'graph (3)'!$E$32),0.25,0)))</f>
        <v>#REF!</v>
      </c>
      <c r="L1017" s="806" t="e">
        <f aca="false">IF('graph (3)'!$E$22=0,0,IF('graph (3)'!$E$2=0,20,IF(AND(B1017&gt;'graph (3)'!$E$22-'graph (3)'!$E$32,B1017&lt;'graph (3)'!$E$22+'graph (3)'!$E$32),0.25,0)))</f>
        <v>#REF!</v>
      </c>
    </row>
    <row r="1018" customFormat="false" ht="12.75" hidden="false" customHeight="false" outlineLevel="0" collapsed="false">
      <c r="B1018" s="735" t="e">
        <f aca="false">IF('graph (3)'!$E$2=0,"",B1017+'graph (3)'!$E$32)</f>
        <v>#REF!</v>
      </c>
      <c r="C1018" s="805" t="e">
        <f aca="false">IF('graph (3)'!$E$2=0,20,IF(SUM(K1018+L1018=0),NA(),0.25))</f>
        <v>#REF!</v>
      </c>
      <c r="D1018" s="321" t="e">
        <f aca="false">IF('graph (3)'!$E$2=0,20,IF(AND(B1018&lt;'graph (3)'!$E$10+'graph (3)'!$E$32,B1018&gt;'graph (3)'!$E$10-'graph (3)'!$E$32),0.25,NA()))</f>
        <v>#REF!</v>
      </c>
      <c r="K1018" s="806" t="e">
        <f aca="false">IF('graph (3)'!$E$20=0,0,IF('graph (3)'!$E$2=0,20,IF(AND(B1018&lt;'graph (3)'!$E$20+'graph (3)'!$E$32,B1018&gt;'graph (3)'!$E$20-'graph (3)'!$E$32),0.25,0)))</f>
        <v>#REF!</v>
      </c>
      <c r="L1018" s="806" t="e">
        <f aca="false">IF('graph (3)'!$E$22=0,0,IF('graph (3)'!$E$2=0,20,IF(AND(B1018&gt;'graph (3)'!$E$22-'graph (3)'!$E$32,B1018&lt;'graph (3)'!$E$22+'graph (3)'!$E$32),0.25,0)))</f>
        <v>#REF!</v>
      </c>
    </row>
    <row r="1019" customFormat="false" ht="12.75" hidden="false" customHeight="false" outlineLevel="0" collapsed="false">
      <c r="B1019" s="735" t="e">
        <f aca="false">IF('graph (3)'!$E$2=0,"",B1018+'graph (3)'!$E$32)</f>
        <v>#REF!</v>
      </c>
      <c r="C1019" s="805" t="e">
        <f aca="false">IF('graph (3)'!$E$2=0,20,IF(SUM(K1019+L1019=0),NA(),0.25))</f>
        <v>#REF!</v>
      </c>
      <c r="D1019" s="321" t="e">
        <f aca="false">IF('graph (3)'!$E$2=0,20,IF(AND(B1019&lt;'graph (3)'!$E$10+'graph (3)'!$E$32,B1019&gt;'graph (3)'!$E$10-'graph (3)'!$E$32),0.25,NA()))</f>
        <v>#REF!</v>
      </c>
      <c r="K1019" s="806" t="e">
        <f aca="false">IF('graph (3)'!$E$20=0,0,IF('graph (3)'!$E$2=0,20,IF(AND(B1019&lt;'graph (3)'!$E$20+'graph (3)'!$E$32,B1019&gt;'graph (3)'!$E$20-'graph (3)'!$E$32),0.25,0)))</f>
        <v>#REF!</v>
      </c>
      <c r="L1019" s="806" t="e">
        <f aca="false">IF('graph (3)'!$E$22=0,0,IF('graph (3)'!$E$2=0,20,IF(AND(B1019&gt;'graph (3)'!$E$22-'graph (3)'!$E$32,B1019&lt;'graph (3)'!$E$22+'graph (3)'!$E$32),0.25,0)))</f>
        <v>#REF!</v>
      </c>
    </row>
    <row r="1020" customFormat="false" ht="12.75" hidden="false" customHeight="false" outlineLevel="0" collapsed="false">
      <c r="B1020" s="735" t="e">
        <f aca="false">IF('graph (3)'!$E$2=0,"",B1019+'graph (3)'!$E$32)</f>
        <v>#REF!</v>
      </c>
      <c r="C1020" s="805" t="e">
        <f aca="false">IF('graph (3)'!$E$2=0,20,IF(SUM(K1020+L1020=0),NA(),0.25))</f>
        <v>#REF!</v>
      </c>
      <c r="D1020" s="321" t="e">
        <f aca="false">IF('graph (3)'!$E$2=0,20,IF(AND(B1020&lt;'graph (3)'!$E$10+'graph (3)'!$E$32,B1020&gt;'graph (3)'!$E$10-'graph (3)'!$E$32),0.25,NA()))</f>
        <v>#REF!</v>
      </c>
      <c r="K1020" s="806" t="e">
        <f aca="false">IF('graph (3)'!$E$20=0,0,IF('graph (3)'!$E$2=0,20,IF(AND(B1020&lt;'graph (3)'!$E$20+'graph (3)'!$E$32,B1020&gt;'graph (3)'!$E$20-'graph (3)'!$E$32),0.25,0)))</f>
        <v>#REF!</v>
      </c>
      <c r="L1020" s="806" t="e">
        <f aca="false">IF('graph (3)'!$E$22=0,0,IF('graph (3)'!$E$2=0,20,IF(AND(B1020&gt;'graph (3)'!$E$22-'graph (3)'!$E$32,B1020&lt;'graph (3)'!$E$22+'graph (3)'!$E$32),0.25,0)))</f>
        <v>#REF!</v>
      </c>
    </row>
    <row r="1021" customFormat="false" ht="12.75" hidden="false" customHeight="false" outlineLevel="0" collapsed="false">
      <c r="B1021" s="735" t="e">
        <f aca="false">IF('graph (3)'!$E$2=0,"",B1020+'graph (3)'!$E$32)</f>
        <v>#REF!</v>
      </c>
      <c r="C1021" s="805" t="e">
        <f aca="false">IF('graph (3)'!$E$2=0,20,IF(SUM(K1021+L1021=0),NA(),0.25))</f>
        <v>#REF!</v>
      </c>
      <c r="D1021" s="321" t="e">
        <f aca="false">IF('graph (3)'!$E$2=0,20,IF(AND(B1021&lt;'graph (3)'!$E$10+'graph (3)'!$E$32,B1021&gt;'graph (3)'!$E$10-'graph (3)'!$E$32),0.25,NA()))</f>
        <v>#REF!</v>
      </c>
      <c r="K1021" s="806" t="e">
        <f aca="false">IF('graph (3)'!$E$20=0,0,IF('graph (3)'!$E$2=0,20,IF(AND(B1021&lt;'graph (3)'!$E$20+'graph (3)'!$E$32,B1021&gt;'graph (3)'!$E$20-'graph (3)'!$E$32),0.25,0)))</f>
        <v>#REF!</v>
      </c>
      <c r="L1021" s="806" t="e">
        <f aca="false">IF('graph (3)'!$E$22=0,0,IF('graph (3)'!$E$2=0,20,IF(AND(B1021&gt;'graph (3)'!$E$22-'graph (3)'!$E$32,B1021&lt;'graph (3)'!$E$22+'graph (3)'!$E$32),0.25,0)))</f>
        <v>#REF!</v>
      </c>
    </row>
    <row r="1022" customFormat="false" ht="12.75" hidden="false" customHeight="false" outlineLevel="0" collapsed="false">
      <c r="B1022" s="735" t="e">
        <f aca="false">IF('graph (3)'!$E$2=0,"",B1021+'graph (3)'!$E$32)</f>
        <v>#REF!</v>
      </c>
      <c r="C1022" s="805" t="e">
        <f aca="false">IF('graph (3)'!$E$2=0,20,IF(SUM(K1022+L1022=0),NA(),0.25))</f>
        <v>#REF!</v>
      </c>
      <c r="D1022" s="321" t="e">
        <f aca="false">IF('graph (3)'!$E$2=0,20,IF(AND(B1022&lt;'graph (3)'!$E$10+'graph (3)'!$E$32,B1022&gt;'graph (3)'!$E$10-'graph (3)'!$E$32),0.25,NA()))</f>
        <v>#REF!</v>
      </c>
      <c r="K1022" s="806" t="e">
        <f aca="false">IF('graph (3)'!$E$20=0,0,IF('graph (3)'!$E$2=0,20,IF(AND(B1022&lt;'graph (3)'!$E$20+'graph (3)'!$E$32,B1022&gt;'graph (3)'!$E$20-'graph (3)'!$E$32),0.25,0)))</f>
        <v>#REF!</v>
      </c>
      <c r="L1022" s="806" t="e">
        <f aca="false">IF('graph (3)'!$E$22=0,0,IF('graph (3)'!$E$2=0,20,IF(AND(B1022&gt;'graph (3)'!$E$22-'graph (3)'!$E$32,B1022&lt;'graph (3)'!$E$22+'graph (3)'!$E$32),0.25,0)))</f>
        <v>#REF!</v>
      </c>
    </row>
    <row r="1023" customFormat="false" ht="12.75" hidden="false" customHeight="false" outlineLevel="0" collapsed="false">
      <c r="B1023" s="735" t="e">
        <f aca="false">IF('graph (3)'!$E$2=0,"",B1022+'graph (3)'!$E$32)</f>
        <v>#REF!</v>
      </c>
      <c r="C1023" s="805" t="e">
        <f aca="false">IF('graph (3)'!$E$2=0,20,IF(SUM(K1023+L1023=0),NA(),0.25))</f>
        <v>#REF!</v>
      </c>
      <c r="D1023" s="321" t="e">
        <f aca="false">IF('graph (3)'!$E$2=0,20,IF(AND(B1023&lt;'graph (3)'!$E$10+'graph (3)'!$E$32,B1023&gt;'graph (3)'!$E$10-'graph (3)'!$E$32),0.25,NA()))</f>
        <v>#REF!</v>
      </c>
      <c r="K1023" s="806" t="e">
        <f aca="false">IF('graph (3)'!$E$20=0,0,IF('graph (3)'!$E$2=0,20,IF(AND(B1023&lt;'graph (3)'!$E$20+'graph (3)'!$E$32,B1023&gt;'graph (3)'!$E$20-'graph (3)'!$E$32),0.25,0)))</f>
        <v>#REF!</v>
      </c>
      <c r="L1023" s="806" t="e">
        <f aca="false">IF('graph (3)'!$E$22=0,0,IF('graph (3)'!$E$2=0,20,IF(AND(B1023&gt;'graph (3)'!$E$22-'graph (3)'!$E$32,B1023&lt;'graph (3)'!$E$22+'graph (3)'!$E$32),0.25,0)))</f>
        <v>#REF!</v>
      </c>
    </row>
    <row r="1024" customFormat="false" ht="12.75" hidden="false" customHeight="false" outlineLevel="0" collapsed="false">
      <c r="B1024" s="735" t="e">
        <f aca="false">IF('graph (3)'!$E$2=0,"",B1023+'graph (3)'!$E$32)</f>
        <v>#REF!</v>
      </c>
      <c r="C1024" s="805" t="e">
        <f aca="false">IF('graph (3)'!$E$2=0,20,IF(SUM(K1024+L1024=0),NA(),0.25))</f>
        <v>#REF!</v>
      </c>
      <c r="D1024" s="321" t="e">
        <f aca="false">IF('graph (3)'!$E$2=0,20,IF(AND(B1024&lt;'graph (3)'!$E$10+'graph (3)'!$E$32,B1024&gt;'graph (3)'!$E$10-'graph (3)'!$E$32),0.25,NA()))</f>
        <v>#REF!</v>
      </c>
      <c r="K1024" s="806" t="e">
        <f aca="false">IF('graph (3)'!$E$20=0,0,IF('graph (3)'!$E$2=0,20,IF(AND(B1024&lt;'graph (3)'!$E$20+'graph (3)'!$E$32,B1024&gt;'graph (3)'!$E$20-'graph (3)'!$E$32),0.25,0)))</f>
        <v>#REF!</v>
      </c>
      <c r="L1024" s="806" t="e">
        <f aca="false">IF('graph (3)'!$E$22=0,0,IF('graph (3)'!$E$2=0,20,IF(AND(B1024&gt;'graph (3)'!$E$22-'graph (3)'!$E$32,B1024&lt;'graph (3)'!$E$22+'graph (3)'!$E$32),0.25,0)))</f>
        <v>#REF!</v>
      </c>
    </row>
    <row r="1025" customFormat="false" ht="12.75" hidden="false" customHeight="false" outlineLevel="0" collapsed="false">
      <c r="B1025" s="735" t="e">
        <f aca="false">IF('graph (3)'!$E$2=0,"",B1024+'graph (3)'!$E$32)</f>
        <v>#REF!</v>
      </c>
      <c r="C1025" s="805" t="e">
        <f aca="false">IF('graph (3)'!$E$2=0,20,IF(SUM(K1025+L1025=0),NA(),0.25))</f>
        <v>#REF!</v>
      </c>
      <c r="D1025" s="321" t="e">
        <f aca="false">IF('graph (3)'!$E$2=0,20,IF(AND(B1025&lt;'graph (3)'!$E$10+'graph (3)'!$E$32,B1025&gt;'graph (3)'!$E$10-'graph (3)'!$E$32),0.25,NA()))</f>
        <v>#REF!</v>
      </c>
      <c r="K1025" s="806" t="e">
        <f aca="false">IF('graph (3)'!$E$20=0,0,IF('graph (3)'!$E$2=0,20,IF(AND(B1025&lt;'graph (3)'!$E$20+'graph (3)'!$E$32,B1025&gt;'graph (3)'!$E$20-'graph (3)'!$E$32),0.25,0)))</f>
        <v>#REF!</v>
      </c>
      <c r="L1025" s="806" t="e">
        <f aca="false">IF('graph (3)'!$E$22=0,0,IF('graph (3)'!$E$2=0,20,IF(AND(B1025&gt;'graph (3)'!$E$22-'graph (3)'!$E$32,B1025&lt;'graph (3)'!$E$22+'graph (3)'!$E$32),0.25,0)))</f>
        <v>#REF!</v>
      </c>
    </row>
    <row r="1026" customFormat="false" ht="12.75" hidden="false" customHeight="false" outlineLevel="0" collapsed="false">
      <c r="B1026" s="735" t="e">
        <f aca="false">IF('graph (3)'!$E$2=0,"",B1025+'graph (3)'!$E$32)</f>
        <v>#REF!</v>
      </c>
      <c r="C1026" s="805" t="e">
        <f aca="false">IF('graph (3)'!$E$2=0,20,IF(SUM(K1026+L1026=0),NA(),0.25))</f>
        <v>#REF!</v>
      </c>
      <c r="D1026" s="321" t="e">
        <f aca="false">IF('graph (3)'!$E$2=0,20,IF(AND(B1026&lt;'graph (3)'!$E$10+'graph (3)'!$E$32,B1026&gt;'graph (3)'!$E$10-'graph (3)'!$E$32),0.25,NA()))</f>
        <v>#REF!</v>
      </c>
      <c r="K1026" s="806" t="e">
        <f aca="false">IF('graph (3)'!$E$20=0,0,IF('graph (3)'!$E$2=0,20,IF(AND(B1026&lt;'graph (3)'!$E$20+'graph (3)'!$E$32,B1026&gt;'graph (3)'!$E$20-'graph (3)'!$E$32),0.25,0)))</f>
        <v>#REF!</v>
      </c>
      <c r="L1026" s="806" t="e">
        <f aca="false">IF('graph (3)'!$E$22=0,0,IF('graph (3)'!$E$2=0,20,IF(AND(B1026&gt;'graph (3)'!$E$22-'graph (3)'!$E$32,B1026&lt;'graph (3)'!$E$22+'graph (3)'!$E$32),0.25,0)))</f>
        <v>#REF!</v>
      </c>
    </row>
    <row r="1027" customFormat="false" ht="12.75" hidden="false" customHeight="false" outlineLevel="0" collapsed="false">
      <c r="B1027" s="735" t="e">
        <f aca="false">IF('graph (3)'!$E$2=0,"",B1026+'graph (3)'!$E$32)</f>
        <v>#REF!</v>
      </c>
      <c r="C1027" s="805" t="e">
        <f aca="false">IF('graph (3)'!$E$2=0,20,IF(SUM(K1027+L1027=0),NA(),0.25))</f>
        <v>#REF!</v>
      </c>
      <c r="D1027" s="321" t="e">
        <f aca="false">IF('graph (3)'!$E$2=0,20,IF(AND(B1027&lt;'graph (3)'!$E$10+'graph (3)'!$E$32,B1027&gt;'graph (3)'!$E$10-'graph (3)'!$E$32),0.25,NA()))</f>
        <v>#REF!</v>
      </c>
      <c r="K1027" s="806" t="e">
        <f aca="false">IF('graph (3)'!$E$20=0,0,IF('graph (3)'!$E$2=0,20,IF(AND(B1027&lt;'graph (3)'!$E$20+'graph (3)'!$E$32,B1027&gt;'graph (3)'!$E$20-'graph (3)'!$E$32),0.25,0)))</f>
        <v>#REF!</v>
      </c>
      <c r="L1027" s="806" t="e">
        <f aca="false">IF('graph (3)'!$E$22=0,0,IF('graph (3)'!$E$2=0,20,IF(AND(B1027&gt;'graph (3)'!$E$22-'graph (3)'!$E$32,B1027&lt;'graph (3)'!$E$22+'graph (3)'!$E$32),0.25,0)))</f>
        <v>#REF!</v>
      </c>
    </row>
    <row r="1028" customFormat="false" ht="12.75" hidden="false" customHeight="false" outlineLevel="0" collapsed="false">
      <c r="B1028" s="735" t="e">
        <f aca="false">IF('graph (3)'!$E$2=0,"",B1027+'graph (3)'!$E$32)</f>
        <v>#REF!</v>
      </c>
      <c r="C1028" s="805" t="e">
        <f aca="false">IF('graph (3)'!$E$2=0,20,IF(SUM(K1028+L1028=0),NA(),0.25))</f>
        <v>#REF!</v>
      </c>
      <c r="D1028" s="321" t="e">
        <f aca="false">IF('graph (3)'!$E$2=0,20,IF(AND(B1028&lt;'graph (3)'!$E$10+'graph (3)'!$E$32,B1028&gt;'graph (3)'!$E$10-'graph (3)'!$E$32),0.25,NA()))</f>
        <v>#REF!</v>
      </c>
      <c r="K1028" s="806" t="e">
        <f aca="false">IF('graph (3)'!$E$20=0,0,IF('graph (3)'!$E$2=0,20,IF(AND(B1028&lt;'graph (3)'!$E$20+'graph (3)'!$E$32,B1028&gt;'graph (3)'!$E$20-'graph (3)'!$E$32),0.25,0)))</f>
        <v>#REF!</v>
      </c>
      <c r="L1028" s="806" t="e">
        <f aca="false">IF('graph (3)'!$E$22=0,0,IF('graph (3)'!$E$2=0,20,IF(AND(B1028&gt;'graph (3)'!$E$22-'graph (3)'!$E$32,B1028&lt;'graph (3)'!$E$22+'graph (3)'!$E$32),0.25,0)))</f>
        <v>#REF!</v>
      </c>
    </row>
    <row r="1029" customFormat="false" ht="12.75" hidden="false" customHeight="false" outlineLevel="0" collapsed="false">
      <c r="B1029" s="735" t="e">
        <f aca="false">IF('graph (3)'!$E$2=0,"",B1028+'graph (3)'!$E$32)</f>
        <v>#REF!</v>
      </c>
      <c r="C1029" s="805" t="e">
        <f aca="false">IF('graph (3)'!$E$2=0,20,IF(SUM(K1029+L1029=0),NA(),0.25))</f>
        <v>#REF!</v>
      </c>
      <c r="D1029" s="321" t="e">
        <f aca="false">IF('graph (3)'!$E$2=0,20,IF(AND(B1029&lt;'graph (3)'!$E$10+'graph (3)'!$E$32,B1029&gt;'graph (3)'!$E$10-'graph (3)'!$E$32),0.25,NA()))</f>
        <v>#REF!</v>
      </c>
      <c r="K1029" s="806" t="e">
        <f aca="false">IF('graph (3)'!$E$20=0,0,IF('graph (3)'!$E$2=0,20,IF(AND(B1029&lt;'graph (3)'!$E$20+'graph (3)'!$E$32,B1029&gt;'graph (3)'!$E$20-'graph (3)'!$E$32),0.25,0)))</f>
        <v>#REF!</v>
      </c>
      <c r="L1029" s="806" t="e">
        <f aca="false">IF('graph (3)'!$E$22=0,0,IF('graph (3)'!$E$2=0,20,IF(AND(B1029&gt;'graph (3)'!$E$22-'graph (3)'!$E$32,B1029&lt;'graph (3)'!$E$22+'graph (3)'!$E$32),0.25,0)))</f>
        <v>#REF!</v>
      </c>
    </row>
    <row r="1030" customFormat="false" ht="12.75" hidden="false" customHeight="false" outlineLevel="0" collapsed="false">
      <c r="B1030" s="735" t="e">
        <f aca="false">IF('graph (3)'!$E$2=0,"",B1029+'graph (3)'!$E$32)</f>
        <v>#REF!</v>
      </c>
      <c r="C1030" s="805" t="e">
        <f aca="false">IF('graph (3)'!$E$2=0,20,IF(SUM(K1030+L1030=0),NA(),0.25))</f>
        <v>#REF!</v>
      </c>
      <c r="D1030" s="321" t="e">
        <f aca="false">IF('graph (3)'!$E$2=0,20,IF(AND(B1030&lt;'graph (3)'!$E$10+'graph (3)'!$E$32,B1030&gt;'graph (3)'!$E$10-'graph (3)'!$E$32),0.25,NA()))</f>
        <v>#REF!</v>
      </c>
      <c r="K1030" s="806" t="e">
        <f aca="false">IF('graph (3)'!$E$20=0,0,IF('graph (3)'!$E$2=0,20,IF(AND(B1030&lt;'graph (3)'!$E$20+'graph (3)'!$E$32,B1030&gt;'graph (3)'!$E$20-'graph (3)'!$E$32),0.25,0)))</f>
        <v>#REF!</v>
      </c>
      <c r="L1030" s="806" t="e">
        <f aca="false">IF('graph (3)'!$E$22=0,0,IF('graph (3)'!$E$2=0,20,IF(AND(B1030&gt;'graph (3)'!$E$22-'graph (3)'!$E$32,B1030&lt;'graph (3)'!$E$22+'graph (3)'!$E$32),0.25,0)))</f>
        <v>#REF!</v>
      </c>
    </row>
    <row r="1031" customFormat="false" ht="12.75" hidden="false" customHeight="false" outlineLevel="0" collapsed="false">
      <c r="B1031" s="735" t="e">
        <f aca="false">IF('graph (3)'!$E$2=0,"",B1030+'graph (3)'!$E$32)</f>
        <v>#REF!</v>
      </c>
      <c r="C1031" s="805" t="e">
        <f aca="false">IF('graph (3)'!$E$2=0,20,IF(SUM(K1031+L1031=0),NA(),0.25))</f>
        <v>#REF!</v>
      </c>
      <c r="D1031" s="321" t="e">
        <f aca="false">IF('graph (3)'!$E$2=0,20,IF(AND(B1031&lt;'graph (3)'!$E$10+'graph (3)'!$E$32,B1031&gt;'graph (3)'!$E$10-'graph (3)'!$E$32),0.25,NA()))</f>
        <v>#REF!</v>
      </c>
      <c r="K1031" s="806" t="e">
        <f aca="false">IF('graph (3)'!$E$20=0,0,IF('graph (3)'!$E$2=0,20,IF(AND(B1031&lt;'graph (3)'!$E$20+'graph (3)'!$E$32,B1031&gt;'graph (3)'!$E$20-'graph (3)'!$E$32),0.25,0)))</f>
        <v>#REF!</v>
      </c>
      <c r="L1031" s="806" t="e">
        <f aca="false">IF('graph (3)'!$E$22=0,0,IF('graph (3)'!$E$2=0,20,IF(AND(B1031&gt;'graph (3)'!$E$22-'graph (3)'!$E$32,B1031&lt;'graph (3)'!$E$22+'graph (3)'!$E$32),0.25,0)))</f>
        <v>#REF!</v>
      </c>
    </row>
    <row r="1032" customFormat="false" ht="12.75" hidden="false" customHeight="false" outlineLevel="0" collapsed="false">
      <c r="B1032" s="735" t="e">
        <f aca="false">IF('graph (3)'!$E$2=0,"",B1031+'graph (3)'!$E$32)</f>
        <v>#REF!</v>
      </c>
      <c r="C1032" s="805" t="e">
        <f aca="false">IF('graph (3)'!$E$2=0,20,IF(SUM(K1032+L1032=0),NA(),0.25))</f>
        <v>#REF!</v>
      </c>
      <c r="D1032" s="321" t="e">
        <f aca="false">IF('graph (3)'!$E$2=0,20,IF(AND(B1032&lt;'graph (3)'!$E$10+'graph (3)'!$E$32,B1032&gt;'graph (3)'!$E$10-'graph (3)'!$E$32),0.25,NA()))</f>
        <v>#REF!</v>
      </c>
      <c r="K1032" s="806" t="e">
        <f aca="false">IF('graph (3)'!$E$20=0,0,IF('graph (3)'!$E$2=0,20,IF(AND(B1032&lt;'graph (3)'!$E$20+'graph (3)'!$E$32,B1032&gt;'graph (3)'!$E$20-'graph (3)'!$E$32),0.25,0)))</f>
        <v>#REF!</v>
      </c>
      <c r="L1032" s="806" t="e">
        <f aca="false">IF('graph (3)'!$E$22=0,0,IF('graph (3)'!$E$2=0,20,IF(AND(B1032&gt;'graph (3)'!$E$22-'graph (3)'!$E$32,B1032&lt;'graph (3)'!$E$22+'graph (3)'!$E$32),0.25,0)))</f>
        <v>#REF!</v>
      </c>
    </row>
    <row r="1033" customFormat="false" ht="12.75" hidden="false" customHeight="false" outlineLevel="0" collapsed="false">
      <c r="B1033" s="735" t="e">
        <f aca="false">IF('graph (3)'!$E$2=0,"",B1032+'graph (3)'!$E$32)</f>
        <v>#REF!</v>
      </c>
      <c r="C1033" s="805" t="e">
        <f aca="false">IF('graph (3)'!$E$2=0,20,IF(SUM(K1033+L1033=0),NA(),0.25))</f>
        <v>#REF!</v>
      </c>
      <c r="D1033" s="321" t="e">
        <f aca="false">IF('graph (3)'!$E$2=0,20,IF(AND(B1033&lt;'graph (3)'!$E$10+'graph (3)'!$E$32,B1033&gt;'graph (3)'!$E$10-'graph (3)'!$E$32),0.25,NA()))</f>
        <v>#REF!</v>
      </c>
      <c r="K1033" s="806" t="e">
        <f aca="false">IF('graph (3)'!$E$20=0,0,IF('graph (3)'!$E$2=0,20,IF(AND(B1033&lt;'graph (3)'!$E$20+'graph (3)'!$E$32,B1033&gt;'graph (3)'!$E$20-'graph (3)'!$E$32),0.25,0)))</f>
        <v>#REF!</v>
      </c>
      <c r="L1033" s="806" t="e">
        <f aca="false">IF('graph (3)'!$E$22=0,0,IF('graph (3)'!$E$2=0,20,IF(AND(B1033&gt;'graph (3)'!$E$22-'graph (3)'!$E$32,B1033&lt;'graph (3)'!$E$22+'graph (3)'!$E$32),0.25,0)))</f>
        <v>#REF!</v>
      </c>
    </row>
    <row r="1034" customFormat="false" ht="12.75" hidden="false" customHeight="false" outlineLevel="0" collapsed="false">
      <c r="B1034" s="735" t="e">
        <f aca="false">IF('graph (3)'!$E$2=0,"",B1033+'graph (3)'!$E$32)</f>
        <v>#REF!</v>
      </c>
      <c r="C1034" s="805" t="e">
        <f aca="false">IF('graph (3)'!$E$2=0,20,IF(SUM(K1034+L1034=0),NA(),0.25))</f>
        <v>#REF!</v>
      </c>
      <c r="D1034" s="321" t="e">
        <f aca="false">IF('graph (3)'!$E$2=0,20,IF(AND(B1034&lt;'graph (3)'!$E$10+'graph (3)'!$E$32,B1034&gt;'graph (3)'!$E$10-'graph (3)'!$E$32),0.25,NA()))</f>
        <v>#REF!</v>
      </c>
      <c r="K1034" s="806" t="e">
        <f aca="false">IF('graph (3)'!$E$20=0,0,IF('graph (3)'!$E$2=0,20,IF(AND(B1034&lt;'graph (3)'!$E$20+'graph (3)'!$E$32,B1034&gt;'graph (3)'!$E$20-'graph (3)'!$E$32),0.25,0)))</f>
        <v>#REF!</v>
      </c>
      <c r="L1034" s="806" t="e">
        <f aca="false">IF('graph (3)'!$E$22=0,0,IF('graph (3)'!$E$2=0,20,IF(AND(B1034&gt;'graph (3)'!$E$22-'graph (3)'!$E$32,B1034&lt;'graph (3)'!$E$22+'graph (3)'!$E$32),0.25,0)))</f>
        <v>#REF!</v>
      </c>
    </row>
    <row r="1035" customFormat="false" ht="12.75" hidden="false" customHeight="false" outlineLevel="0" collapsed="false">
      <c r="B1035" s="735" t="e">
        <f aca="false">IF('graph (3)'!$E$2=0,"",B1034+'graph (3)'!$E$32)</f>
        <v>#REF!</v>
      </c>
      <c r="C1035" s="805" t="e">
        <f aca="false">IF('graph (3)'!$E$2=0,20,IF(SUM(K1035+L1035=0),NA(),0.25))</f>
        <v>#REF!</v>
      </c>
      <c r="D1035" s="321" t="e">
        <f aca="false">IF('graph (3)'!$E$2=0,20,IF(AND(B1035&lt;'graph (3)'!$E$10+'graph (3)'!$E$32,B1035&gt;'graph (3)'!$E$10-'graph (3)'!$E$32),0.25,NA()))</f>
        <v>#REF!</v>
      </c>
      <c r="K1035" s="806" t="e">
        <f aca="false">IF('graph (3)'!$E$20=0,0,IF('graph (3)'!$E$2=0,20,IF(AND(B1035&lt;'graph (3)'!$E$20+'graph (3)'!$E$32,B1035&gt;'graph (3)'!$E$20-'graph (3)'!$E$32),0.25,0)))</f>
        <v>#REF!</v>
      </c>
      <c r="L1035" s="806" t="e">
        <f aca="false">IF('graph (3)'!$E$22=0,0,IF('graph (3)'!$E$2=0,20,IF(AND(B1035&gt;'graph (3)'!$E$22-'graph (3)'!$E$32,B1035&lt;'graph (3)'!$E$22+'graph (3)'!$E$32),0.25,0)))</f>
        <v>#REF!</v>
      </c>
    </row>
    <row r="1036" customFormat="false" ht="12.75" hidden="false" customHeight="false" outlineLevel="0" collapsed="false">
      <c r="B1036" s="735" t="e">
        <f aca="false">IF('graph (3)'!$E$2=0,"",B1035+'graph (3)'!$E$32)</f>
        <v>#REF!</v>
      </c>
      <c r="C1036" s="805" t="e">
        <f aca="false">IF('graph (3)'!$E$2=0,20,IF(SUM(K1036+L1036=0),NA(),0.25))</f>
        <v>#REF!</v>
      </c>
      <c r="D1036" s="321" t="e">
        <f aca="false">IF('graph (3)'!$E$2=0,20,IF(AND(B1036&lt;'graph (3)'!$E$10+'graph (3)'!$E$32,B1036&gt;'graph (3)'!$E$10-'graph (3)'!$E$32),0.25,NA()))</f>
        <v>#REF!</v>
      </c>
      <c r="K1036" s="806" t="e">
        <f aca="false">IF('graph (3)'!$E$20=0,0,IF('graph (3)'!$E$2=0,20,IF(AND(B1036&lt;'graph (3)'!$E$20+'graph (3)'!$E$32,B1036&gt;'graph (3)'!$E$20-'graph (3)'!$E$32),0.25,0)))</f>
        <v>#REF!</v>
      </c>
      <c r="L1036" s="806" t="e">
        <f aca="false">IF('graph (3)'!$E$22=0,0,IF('graph (3)'!$E$2=0,20,IF(AND(B1036&gt;'graph (3)'!$E$22-'graph (3)'!$E$32,B1036&lt;'graph (3)'!$E$22+'graph (3)'!$E$32),0.25,0)))</f>
        <v>#REF!</v>
      </c>
    </row>
    <row r="1037" customFormat="false" ht="12.75" hidden="false" customHeight="false" outlineLevel="0" collapsed="false">
      <c r="B1037" s="735" t="e">
        <f aca="false">IF('graph (3)'!$E$2=0,"",B1036+'graph (3)'!$E$32)</f>
        <v>#REF!</v>
      </c>
      <c r="C1037" s="805" t="e">
        <f aca="false">IF('graph (3)'!$E$2=0,20,IF(SUM(K1037+L1037=0),NA(),0.25))</f>
        <v>#REF!</v>
      </c>
      <c r="D1037" s="321" t="e">
        <f aca="false">IF('graph (3)'!$E$2=0,20,IF(AND(B1037&lt;'graph (3)'!$E$10+'graph (3)'!$E$32,B1037&gt;'graph (3)'!$E$10-'graph (3)'!$E$32),0.25,NA()))</f>
        <v>#REF!</v>
      </c>
      <c r="K1037" s="806" t="e">
        <f aca="false">IF('graph (3)'!$E$20=0,0,IF('graph (3)'!$E$2=0,20,IF(AND(B1037&lt;'graph (3)'!$E$20+'graph (3)'!$E$32,B1037&gt;'graph (3)'!$E$20-'graph (3)'!$E$32),0.25,0)))</f>
        <v>#REF!</v>
      </c>
      <c r="L1037" s="806" t="e">
        <f aca="false">IF('graph (3)'!$E$22=0,0,IF('graph (3)'!$E$2=0,20,IF(AND(B1037&gt;'graph (3)'!$E$22-'graph (3)'!$E$32,B1037&lt;'graph (3)'!$E$22+'graph (3)'!$E$32),0.25,0)))</f>
        <v>#REF!</v>
      </c>
    </row>
    <row r="1038" customFormat="false" ht="12.75" hidden="false" customHeight="false" outlineLevel="0" collapsed="false">
      <c r="B1038" s="735" t="e">
        <f aca="false">IF('graph (3)'!$E$2=0,"",B1037+'graph (3)'!$E$32)</f>
        <v>#REF!</v>
      </c>
      <c r="C1038" s="805" t="e">
        <f aca="false">IF('graph (3)'!$E$2=0,20,IF(SUM(K1038+L1038=0),NA(),0.25))</f>
        <v>#REF!</v>
      </c>
      <c r="D1038" s="321" t="e">
        <f aca="false">IF('graph (3)'!$E$2=0,20,IF(AND(B1038&lt;'graph (3)'!$E$10+'graph (3)'!$E$32,B1038&gt;'graph (3)'!$E$10-'graph (3)'!$E$32),0.25,NA()))</f>
        <v>#REF!</v>
      </c>
      <c r="K1038" s="806" t="e">
        <f aca="false">IF('graph (3)'!$E$20=0,0,IF('graph (3)'!$E$2=0,20,IF(AND(B1038&lt;'graph (3)'!$E$20+'graph (3)'!$E$32,B1038&gt;'graph (3)'!$E$20-'graph (3)'!$E$32),0.25,0)))</f>
        <v>#REF!</v>
      </c>
      <c r="L1038" s="806" t="e">
        <f aca="false">IF('graph (3)'!$E$22=0,0,IF('graph (3)'!$E$2=0,20,IF(AND(B1038&gt;'graph (3)'!$E$22-'graph (3)'!$E$32,B1038&lt;'graph (3)'!$E$22+'graph (3)'!$E$32),0.25,0)))</f>
        <v>#REF!</v>
      </c>
    </row>
    <row r="1039" customFormat="false" ht="12.75" hidden="false" customHeight="false" outlineLevel="0" collapsed="false">
      <c r="B1039" s="735" t="e">
        <f aca="false">IF('graph (3)'!$E$2=0,"",B1038+'graph (3)'!$E$32)</f>
        <v>#REF!</v>
      </c>
      <c r="C1039" s="805" t="e">
        <f aca="false">IF('graph (3)'!$E$2=0,20,IF(SUM(K1039+L1039=0),NA(),0.25))</f>
        <v>#REF!</v>
      </c>
      <c r="D1039" s="321" t="e">
        <f aca="false">IF('graph (3)'!$E$2=0,20,IF(AND(B1039&lt;'graph (3)'!$E$10+'graph (3)'!$E$32,B1039&gt;'graph (3)'!$E$10-'graph (3)'!$E$32),0.25,NA()))</f>
        <v>#REF!</v>
      </c>
      <c r="K1039" s="806" t="e">
        <f aca="false">IF('graph (3)'!$E$20=0,0,IF('graph (3)'!$E$2=0,20,IF(AND(B1039&lt;'graph (3)'!$E$20+'graph (3)'!$E$32,B1039&gt;'graph (3)'!$E$20-'graph (3)'!$E$32),0.25,0)))</f>
        <v>#REF!</v>
      </c>
      <c r="L1039" s="806" t="e">
        <f aca="false">IF('graph (3)'!$E$22=0,0,IF('graph (3)'!$E$2=0,20,IF(AND(B1039&gt;'graph (3)'!$E$22-'graph (3)'!$E$32,B1039&lt;'graph (3)'!$E$22+'graph (3)'!$E$32),0.25,0)))</f>
        <v>#REF!</v>
      </c>
    </row>
    <row r="1040" customFormat="false" ht="12.75" hidden="false" customHeight="false" outlineLevel="0" collapsed="false">
      <c r="B1040" s="735" t="e">
        <f aca="false">IF('graph (3)'!$E$2=0,"",B1039+'graph (3)'!$E$32)</f>
        <v>#REF!</v>
      </c>
      <c r="C1040" s="805" t="e">
        <f aca="false">IF('graph (3)'!$E$2=0,20,IF(SUM(K1040+L1040=0),NA(),0.25))</f>
        <v>#REF!</v>
      </c>
      <c r="D1040" s="321" t="e">
        <f aca="false">IF('graph (3)'!$E$2=0,20,IF(AND(B1040&lt;'graph (3)'!$E$10+'graph (3)'!$E$32,B1040&gt;'graph (3)'!$E$10-'graph (3)'!$E$32),0.25,NA()))</f>
        <v>#REF!</v>
      </c>
      <c r="K1040" s="806" t="e">
        <f aca="false">IF('graph (3)'!$E$20=0,0,IF('graph (3)'!$E$2=0,20,IF(AND(B1040&lt;'graph (3)'!$E$20+'graph (3)'!$E$32,B1040&gt;'graph (3)'!$E$20-'graph (3)'!$E$32),0.25,0)))</f>
        <v>#REF!</v>
      </c>
      <c r="L1040" s="806" t="e">
        <f aca="false">IF('graph (3)'!$E$22=0,0,IF('graph (3)'!$E$2=0,20,IF(AND(B1040&gt;'graph (3)'!$E$22-'graph (3)'!$E$32,B1040&lt;'graph (3)'!$E$22+'graph (3)'!$E$32),0.25,0)))</f>
        <v>#REF!</v>
      </c>
    </row>
    <row r="1041" customFormat="false" ht="12.75" hidden="false" customHeight="false" outlineLevel="0" collapsed="false">
      <c r="B1041" s="735" t="e">
        <f aca="false">IF('graph (3)'!$E$2=0,"",B1040+'graph (3)'!$E$32)</f>
        <v>#REF!</v>
      </c>
      <c r="C1041" s="805" t="e">
        <f aca="false">IF('graph (3)'!$E$2=0,20,IF(SUM(K1041+L1041=0),NA(),0.25))</f>
        <v>#REF!</v>
      </c>
      <c r="D1041" s="321" t="e">
        <f aca="false">IF('graph (3)'!$E$2=0,20,IF(AND(B1041&lt;'graph (3)'!$E$10+'graph (3)'!$E$32,B1041&gt;'graph (3)'!$E$10-'graph (3)'!$E$32),0.25,NA()))</f>
        <v>#REF!</v>
      </c>
      <c r="K1041" s="806" t="e">
        <f aca="false">IF('graph (3)'!$E$20=0,0,IF('graph (3)'!$E$2=0,20,IF(AND(B1041&lt;'graph (3)'!$E$20+'graph (3)'!$E$32,B1041&gt;'graph (3)'!$E$20-'graph (3)'!$E$32),0.25,0)))</f>
        <v>#REF!</v>
      </c>
      <c r="L1041" s="806" t="e">
        <f aca="false">IF('graph (3)'!$E$22=0,0,IF('graph (3)'!$E$2=0,20,IF(AND(B1041&gt;'graph (3)'!$E$22-'graph (3)'!$E$32,B1041&lt;'graph (3)'!$E$22+'graph (3)'!$E$32),0.25,0)))</f>
        <v>#REF!</v>
      </c>
    </row>
    <row r="1042" customFormat="false" ht="12.75" hidden="false" customHeight="false" outlineLevel="0" collapsed="false">
      <c r="B1042" s="735" t="e">
        <f aca="false">IF('graph (3)'!$E$2=0,"",B1041+'graph (3)'!$E$32)</f>
        <v>#REF!</v>
      </c>
      <c r="C1042" s="805" t="e">
        <f aca="false">IF('graph (3)'!$E$2=0,20,IF(SUM(K1042+L1042=0),NA(),0.25))</f>
        <v>#REF!</v>
      </c>
      <c r="D1042" s="321" t="e">
        <f aca="false">IF('graph (3)'!$E$2=0,20,IF(AND(B1042&lt;'graph (3)'!$E$10+'graph (3)'!$E$32,B1042&gt;'graph (3)'!$E$10-'graph (3)'!$E$32),0.25,NA()))</f>
        <v>#REF!</v>
      </c>
      <c r="K1042" s="806" t="e">
        <f aca="false">IF('graph (3)'!$E$20=0,0,IF('graph (3)'!$E$2=0,20,IF(AND(B1042&lt;'graph (3)'!$E$20+'graph (3)'!$E$32,B1042&gt;'graph (3)'!$E$20-'graph (3)'!$E$32),0.25,0)))</f>
        <v>#REF!</v>
      </c>
      <c r="L1042" s="806" t="e">
        <f aca="false">IF('graph (3)'!$E$22=0,0,IF('graph (3)'!$E$2=0,20,IF(AND(B1042&gt;'graph (3)'!$E$22-'graph (3)'!$E$32,B1042&lt;'graph (3)'!$E$22+'graph (3)'!$E$32),0.25,0)))</f>
        <v>#REF!</v>
      </c>
    </row>
    <row r="1043" customFormat="false" ht="12.75" hidden="false" customHeight="false" outlineLevel="0" collapsed="false">
      <c r="B1043" s="735" t="e">
        <f aca="false">IF('graph (3)'!$E$2=0,"",B1042+'graph (3)'!$E$32)</f>
        <v>#REF!</v>
      </c>
      <c r="C1043" s="805" t="e">
        <f aca="false">IF('graph (3)'!$E$2=0,20,IF(SUM(K1043+L1043=0),NA(),0.25))</f>
        <v>#REF!</v>
      </c>
      <c r="D1043" s="321" t="e">
        <f aca="false">IF('graph (3)'!$E$2=0,20,IF(AND(B1043&lt;'graph (3)'!$E$10+'graph (3)'!$E$32,B1043&gt;'graph (3)'!$E$10-'graph (3)'!$E$32),0.25,NA()))</f>
        <v>#REF!</v>
      </c>
      <c r="K1043" s="806" t="e">
        <f aca="false">IF('graph (3)'!$E$20=0,0,IF('graph (3)'!$E$2=0,20,IF(AND(B1043&lt;'graph (3)'!$E$20+'graph (3)'!$E$32,B1043&gt;'graph (3)'!$E$20-'graph (3)'!$E$32),0.25,0)))</f>
        <v>#REF!</v>
      </c>
      <c r="L1043" s="806" t="e">
        <f aca="false">IF('graph (3)'!$E$22=0,0,IF('graph (3)'!$E$2=0,20,IF(AND(B1043&gt;'graph (3)'!$E$22-'graph (3)'!$E$32,B1043&lt;'graph (3)'!$E$22+'graph (3)'!$E$32),0.25,0)))</f>
        <v>#REF!</v>
      </c>
    </row>
    <row r="1044" customFormat="false" ht="12.75" hidden="false" customHeight="false" outlineLevel="0" collapsed="false">
      <c r="B1044" s="735" t="e">
        <f aca="false">IF('graph (3)'!$E$2=0,"",B1043+'graph (3)'!$E$32)</f>
        <v>#REF!</v>
      </c>
      <c r="C1044" s="805" t="e">
        <f aca="false">IF('graph (3)'!$E$2=0,20,IF(SUM(K1044+L1044=0),NA(),0.25))</f>
        <v>#REF!</v>
      </c>
      <c r="D1044" s="321" t="e">
        <f aca="false">IF('graph (3)'!$E$2=0,20,IF(AND(B1044&lt;'graph (3)'!$E$10+'graph (3)'!$E$32,B1044&gt;'graph (3)'!$E$10-'graph (3)'!$E$32),0.25,NA()))</f>
        <v>#REF!</v>
      </c>
      <c r="K1044" s="806" t="e">
        <f aca="false">IF('graph (3)'!$E$20=0,0,IF('graph (3)'!$E$2=0,20,IF(AND(B1044&lt;'graph (3)'!$E$20+'graph (3)'!$E$32,B1044&gt;'graph (3)'!$E$20-'graph (3)'!$E$32),0.25,0)))</f>
        <v>#REF!</v>
      </c>
      <c r="L1044" s="806" t="e">
        <f aca="false">IF('graph (3)'!$E$22=0,0,IF('graph (3)'!$E$2=0,20,IF(AND(B1044&gt;'graph (3)'!$E$22-'graph (3)'!$E$32,B1044&lt;'graph (3)'!$E$22+'graph (3)'!$E$32),0.25,0)))</f>
        <v>#REF!</v>
      </c>
    </row>
    <row r="1045" customFormat="false" ht="12.75" hidden="false" customHeight="false" outlineLevel="0" collapsed="false">
      <c r="B1045" s="735" t="e">
        <f aca="false">IF('graph (3)'!$E$2=0,"",B1044+'graph (3)'!$E$32)</f>
        <v>#REF!</v>
      </c>
      <c r="C1045" s="805" t="e">
        <f aca="false">IF('graph (3)'!$E$2=0,20,IF(SUM(K1045+L1045=0),NA(),0.25))</f>
        <v>#REF!</v>
      </c>
      <c r="D1045" s="321" t="e">
        <f aca="false">IF('graph (3)'!$E$2=0,20,IF(AND(B1045&lt;'graph (3)'!$E$10+'graph (3)'!$E$32,B1045&gt;'graph (3)'!$E$10-'graph (3)'!$E$32),0.25,NA()))</f>
        <v>#REF!</v>
      </c>
      <c r="K1045" s="806" t="e">
        <f aca="false">IF('graph (3)'!$E$20=0,0,IF('graph (3)'!$E$2=0,20,IF(AND(B1045&lt;'graph (3)'!$E$20+'graph (3)'!$E$32,B1045&gt;'graph (3)'!$E$20-'graph (3)'!$E$32),0.25,0)))</f>
        <v>#REF!</v>
      </c>
      <c r="L1045" s="806" t="e">
        <f aca="false">IF('graph (3)'!$E$22=0,0,IF('graph (3)'!$E$2=0,20,IF(AND(B1045&gt;'graph (3)'!$E$22-'graph (3)'!$E$32,B1045&lt;'graph (3)'!$E$22+'graph (3)'!$E$32),0.25,0)))</f>
        <v>#REF!</v>
      </c>
    </row>
    <row r="1046" customFormat="false" ht="12.75" hidden="false" customHeight="false" outlineLevel="0" collapsed="false">
      <c r="B1046" s="735" t="e">
        <f aca="false">IF('graph (3)'!$E$2=0,"",B1045+'graph (3)'!$E$32)</f>
        <v>#REF!</v>
      </c>
      <c r="C1046" s="805" t="e">
        <f aca="false">IF('graph (3)'!$E$2=0,20,IF(SUM(K1046+L1046=0),NA(),0.25))</f>
        <v>#REF!</v>
      </c>
      <c r="D1046" s="321" t="e">
        <f aca="false">IF('graph (3)'!$E$2=0,20,IF(AND(B1046&lt;'graph (3)'!$E$10+'graph (3)'!$E$32,B1046&gt;'graph (3)'!$E$10-'graph (3)'!$E$32),0.25,NA()))</f>
        <v>#REF!</v>
      </c>
      <c r="K1046" s="806" t="e">
        <f aca="false">IF('graph (3)'!$E$20=0,0,IF('graph (3)'!$E$2=0,20,IF(AND(B1046&lt;'graph (3)'!$E$20+'graph (3)'!$E$32,B1046&gt;'graph (3)'!$E$20-'graph (3)'!$E$32),0.25,0)))</f>
        <v>#REF!</v>
      </c>
      <c r="L1046" s="806" t="e">
        <f aca="false">IF('graph (3)'!$E$22=0,0,IF('graph (3)'!$E$2=0,20,IF(AND(B1046&gt;'graph (3)'!$E$22-'graph (3)'!$E$32,B1046&lt;'graph (3)'!$E$22+'graph (3)'!$E$32),0.25,0)))</f>
        <v>#REF!</v>
      </c>
    </row>
    <row r="1047" customFormat="false" ht="12.75" hidden="false" customHeight="false" outlineLevel="0" collapsed="false">
      <c r="B1047" s="735" t="e">
        <f aca="false">IF('graph (3)'!$E$2=0,"",B1046+'graph (3)'!$E$32)</f>
        <v>#REF!</v>
      </c>
      <c r="C1047" s="805" t="e">
        <f aca="false">IF('graph (3)'!$E$2=0,20,IF(SUM(K1047+L1047=0),NA(),0.25))</f>
        <v>#REF!</v>
      </c>
      <c r="D1047" s="321" t="e">
        <f aca="false">IF('graph (3)'!$E$2=0,20,IF(AND(B1047&lt;'graph (3)'!$E$10+'graph (3)'!$E$32,B1047&gt;'graph (3)'!$E$10-'graph (3)'!$E$32),0.25,NA()))</f>
        <v>#REF!</v>
      </c>
      <c r="K1047" s="806" t="e">
        <f aca="false">IF('graph (3)'!$E$20=0,0,IF('graph (3)'!$E$2=0,20,IF(AND(B1047&lt;'graph (3)'!$E$20+'graph (3)'!$E$32,B1047&gt;'graph (3)'!$E$20-'graph (3)'!$E$32),0.25,0)))</f>
        <v>#REF!</v>
      </c>
      <c r="L1047" s="806" t="e">
        <f aca="false">IF('graph (3)'!$E$22=0,0,IF('graph (3)'!$E$2=0,20,IF(AND(B1047&gt;'graph (3)'!$E$22-'graph (3)'!$E$32,B1047&lt;'graph (3)'!$E$22+'graph (3)'!$E$32),0.25,0)))</f>
        <v>#REF!</v>
      </c>
    </row>
    <row r="1048" customFormat="false" ht="12.75" hidden="false" customHeight="false" outlineLevel="0" collapsed="false">
      <c r="B1048" s="735" t="e">
        <f aca="false">IF('graph (3)'!$E$2=0,"",B1047+'graph (3)'!$E$32)</f>
        <v>#REF!</v>
      </c>
      <c r="C1048" s="805" t="e">
        <f aca="false">IF('graph (3)'!$E$2=0,20,IF(SUM(K1048+L1048=0),NA(),0.25))</f>
        <v>#REF!</v>
      </c>
      <c r="D1048" s="321" t="e">
        <f aca="false">IF('graph (3)'!$E$2=0,20,IF(AND(B1048&lt;'graph (3)'!$E$10+'graph (3)'!$E$32,B1048&gt;'graph (3)'!$E$10-'graph (3)'!$E$32),0.25,NA()))</f>
        <v>#REF!</v>
      </c>
      <c r="K1048" s="806" t="e">
        <f aca="false">IF('graph (3)'!$E$20=0,0,IF('graph (3)'!$E$2=0,20,IF(AND(B1048&lt;'graph (3)'!$E$20+'graph (3)'!$E$32,B1048&gt;'graph (3)'!$E$20-'graph (3)'!$E$32),0.25,0)))</f>
        <v>#REF!</v>
      </c>
      <c r="L1048" s="806" t="e">
        <f aca="false">IF('graph (3)'!$E$22=0,0,IF('graph (3)'!$E$2=0,20,IF(AND(B1048&gt;'graph (3)'!$E$22-'graph (3)'!$E$32,B1048&lt;'graph (3)'!$E$22+'graph (3)'!$E$32),0.25,0)))</f>
        <v>#REF!</v>
      </c>
    </row>
    <row r="1049" customFormat="false" ht="12.75" hidden="false" customHeight="false" outlineLevel="0" collapsed="false">
      <c r="B1049" s="735" t="e">
        <f aca="false">IF('graph (3)'!$E$2=0,"",B1048+'graph (3)'!$E$32)</f>
        <v>#REF!</v>
      </c>
      <c r="C1049" s="805" t="e">
        <f aca="false">IF('graph (3)'!$E$2=0,20,IF(SUM(K1049+L1049=0),NA(),0.25))</f>
        <v>#REF!</v>
      </c>
      <c r="D1049" s="321" t="e">
        <f aca="false">IF('graph (3)'!$E$2=0,20,IF(AND(B1049&lt;'graph (3)'!$E$10+'graph (3)'!$E$32,B1049&gt;'graph (3)'!$E$10-'graph (3)'!$E$32),0.25,NA()))</f>
        <v>#REF!</v>
      </c>
      <c r="K1049" s="806" t="e">
        <f aca="false">IF('graph (3)'!$E$20=0,0,IF('graph (3)'!$E$2=0,20,IF(AND(B1049&lt;'graph (3)'!$E$20+'graph (3)'!$E$32,B1049&gt;'graph (3)'!$E$20-'graph (3)'!$E$32),0.25,0)))</f>
        <v>#REF!</v>
      </c>
      <c r="L1049" s="806" t="e">
        <f aca="false">IF('graph (3)'!$E$22=0,0,IF('graph (3)'!$E$2=0,20,IF(AND(B1049&gt;'graph (3)'!$E$22-'graph (3)'!$E$32,B1049&lt;'graph (3)'!$E$22+'graph (3)'!$E$32),0.25,0)))</f>
        <v>#REF!</v>
      </c>
    </row>
    <row r="1050" customFormat="false" ht="12.75" hidden="false" customHeight="false" outlineLevel="0" collapsed="false">
      <c r="B1050" s="735" t="e">
        <f aca="false">IF('graph (3)'!$E$2=0,"",B1049+'graph (3)'!$E$32)</f>
        <v>#REF!</v>
      </c>
      <c r="C1050" s="805" t="e">
        <f aca="false">IF('graph (3)'!$E$2=0,20,IF(SUM(K1050+L1050=0),NA(),0.25))</f>
        <v>#REF!</v>
      </c>
      <c r="D1050" s="321" t="e">
        <f aca="false">IF('graph (3)'!$E$2=0,20,IF(AND(B1050&lt;'graph (3)'!$E$10+'graph (3)'!$E$32,B1050&gt;'graph (3)'!$E$10-'graph (3)'!$E$32),0.25,NA()))</f>
        <v>#REF!</v>
      </c>
      <c r="K1050" s="806" t="e">
        <f aca="false">IF('graph (3)'!$E$20=0,0,IF('graph (3)'!$E$2=0,20,IF(AND(B1050&lt;'graph (3)'!$E$20+'graph (3)'!$E$32,B1050&gt;'graph (3)'!$E$20-'graph (3)'!$E$32),0.25,0)))</f>
        <v>#REF!</v>
      </c>
      <c r="L1050" s="806" t="e">
        <f aca="false">IF('graph (3)'!$E$22=0,0,IF('graph (3)'!$E$2=0,20,IF(AND(B1050&gt;'graph (3)'!$E$22-'graph (3)'!$E$32,B1050&lt;'graph (3)'!$E$22+'graph (3)'!$E$32),0.25,0)))</f>
        <v>#REF!</v>
      </c>
    </row>
    <row r="1051" customFormat="false" ht="12.75" hidden="false" customHeight="false" outlineLevel="0" collapsed="false">
      <c r="B1051" s="735" t="e">
        <f aca="false">IF('graph (3)'!$E$2=0,"",B1050+'graph (3)'!$E$32)</f>
        <v>#REF!</v>
      </c>
      <c r="C1051" s="805" t="e">
        <f aca="false">IF('graph (3)'!$E$2=0,20,IF(SUM(K1051+L1051=0),NA(),0.25))</f>
        <v>#REF!</v>
      </c>
      <c r="D1051" s="321" t="e">
        <f aca="false">IF('graph (3)'!$E$2=0,20,IF(AND(B1051&lt;'graph (3)'!$E$10+'graph (3)'!$E$32,B1051&gt;'graph (3)'!$E$10-'graph (3)'!$E$32),0.25,NA()))</f>
        <v>#REF!</v>
      </c>
      <c r="K1051" s="806" t="e">
        <f aca="false">IF('graph (3)'!$E$20=0,0,IF('graph (3)'!$E$2=0,20,IF(AND(B1051&lt;'graph (3)'!$E$20+'graph (3)'!$E$32,B1051&gt;'graph (3)'!$E$20-'graph (3)'!$E$32),0.25,0)))</f>
        <v>#REF!</v>
      </c>
      <c r="L1051" s="806" t="e">
        <f aca="false">IF('graph (3)'!$E$22=0,0,IF('graph (3)'!$E$2=0,20,IF(AND(B1051&gt;'graph (3)'!$E$22-'graph (3)'!$E$32,B1051&lt;'graph (3)'!$E$22+'graph (3)'!$E$32),0.25,0)))</f>
        <v>#REF!</v>
      </c>
    </row>
    <row r="1052" customFormat="false" ht="12.75" hidden="false" customHeight="false" outlineLevel="0" collapsed="false">
      <c r="B1052" s="735" t="e">
        <f aca="false">IF('graph (3)'!$E$2=0,"",B1051+'graph (3)'!$E$32)</f>
        <v>#REF!</v>
      </c>
      <c r="C1052" s="805" t="e">
        <f aca="false">IF('graph (3)'!$E$2=0,20,IF(SUM(K1052+L1052=0),NA(),0.25))</f>
        <v>#REF!</v>
      </c>
      <c r="D1052" s="321" t="e">
        <f aca="false">IF('graph (3)'!$E$2=0,20,IF(AND(B1052&lt;'graph (3)'!$E$10+'graph (3)'!$E$32,B1052&gt;'graph (3)'!$E$10-'graph (3)'!$E$32),0.25,NA()))</f>
        <v>#REF!</v>
      </c>
      <c r="K1052" s="806" t="e">
        <f aca="false">IF('graph (3)'!$E$20=0,0,IF('graph (3)'!$E$2=0,20,IF(AND(B1052&lt;'graph (3)'!$E$20+'graph (3)'!$E$32,B1052&gt;'graph (3)'!$E$20-'graph (3)'!$E$32),0.25,0)))</f>
        <v>#REF!</v>
      </c>
      <c r="L1052" s="806" t="e">
        <f aca="false">IF('graph (3)'!$E$22=0,0,IF('graph (3)'!$E$2=0,20,IF(AND(B1052&gt;'graph (3)'!$E$22-'graph (3)'!$E$32,B1052&lt;'graph (3)'!$E$22+'graph (3)'!$E$32),0.25,0)))</f>
        <v>#REF!</v>
      </c>
    </row>
    <row r="1053" customFormat="false" ht="12.75" hidden="false" customHeight="false" outlineLevel="0" collapsed="false">
      <c r="B1053" s="735" t="e">
        <f aca="false">IF('graph (3)'!$E$2=0,"",B1052+'graph (3)'!$E$32)</f>
        <v>#REF!</v>
      </c>
      <c r="C1053" s="805" t="e">
        <f aca="false">IF('graph (3)'!$E$2=0,20,IF(SUM(K1053+L1053=0),NA(),0.25))</f>
        <v>#REF!</v>
      </c>
      <c r="D1053" s="321" t="e">
        <f aca="false">IF('graph (3)'!$E$2=0,20,IF(AND(B1053&lt;'graph (3)'!$E$10+'graph (3)'!$E$32,B1053&gt;'graph (3)'!$E$10-'graph (3)'!$E$32),0.25,NA()))</f>
        <v>#REF!</v>
      </c>
      <c r="K1053" s="806" t="e">
        <f aca="false">IF('graph (3)'!$E$20=0,0,IF('graph (3)'!$E$2=0,20,IF(AND(B1053&lt;'graph (3)'!$E$20+'graph (3)'!$E$32,B1053&gt;'graph (3)'!$E$20-'graph (3)'!$E$32),0.25,0)))</f>
        <v>#REF!</v>
      </c>
      <c r="L1053" s="806" t="e">
        <f aca="false">IF('graph (3)'!$E$22=0,0,IF('graph (3)'!$E$2=0,20,IF(AND(B1053&gt;'graph (3)'!$E$22-'graph (3)'!$E$32,B1053&lt;'graph (3)'!$E$22+'graph (3)'!$E$32),0.25,0)))</f>
        <v>#REF!</v>
      </c>
    </row>
    <row r="1054" customFormat="false" ht="12.75" hidden="false" customHeight="false" outlineLevel="0" collapsed="false">
      <c r="B1054" s="735" t="e">
        <f aca="false">IF('graph (3)'!$E$2=0,"",B1053+'graph (3)'!$E$32)</f>
        <v>#REF!</v>
      </c>
      <c r="C1054" s="805" t="e">
        <f aca="false">IF('graph (3)'!$E$2=0,20,IF(SUM(K1054+L1054=0),NA(),0.25))</f>
        <v>#REF!</v>
      </c>
      <c r="D1054" s="321" t="e">
        <f aca="false">IF('graph (3)'!$E$2=0,20,IF(AND(B1054&lt;'graph (3)'!$E$10+'graph (3)'!$E$32,B1054&gt;'graph (3)'!$E$10-'graph (3)'!$E$32),0.25,NA()))</f>
        <v>#REF!</v>
      </c>
      <c r="K1054" s="806" t="e">
        <f aca="false">IF('graph (3)'!$E$20=0,0,IF('graph (3)'!$E$2=0,20,IF(AND(B1054&lt;'graph (3)'!$E$20+'graph (3)'!$E$32,B1054&gt;'graph (3)'!$E$20-'graph (3)'!$E$32),0.25,0)))</f>
        <v>#REF!</v>
      </c>
      <c r="L1054" s="806" t="e">
        <f aca="false">IF('graph (3)'!$E$22=0,0,IF('graph (3)'!$E$2=0,20,IF(AND(B1054&gt;'graph (3)'!$E$22-'graph (3)'!$E$32,B1054&lt;'graph (3)'!$E$22+'graph (3)'!$E$32),0.25,0)))</f>
        <v>#REF!</v>
      </c>
    </row>
    <row r="1055" customFormat="false" ht="12.75" hidden="false" customHeight="false" outlineLevel="0" collapsed="false">
      <c r="B1055" s="735" t="e">
        <f aca="false">IF('graph (3)'!$E$2=0,"",B1054+'graph (3)'!$E$32)</f>
        <v>#REF!</v>
      </c>
      <c r="C1055" s="805" t="e">
        <f aca="false">IF('graph (3)'!$E$2=0,20,IF(SUM(K1055+L1055=0),NA(),0.25))</f>
        <v>#REF!</v>
      </c>
      <c r="D1055" s="321" t="e">
        <f aca="false">IF('graph (3)'!$E$2=0,20,IF(AND(B1055&lt;'graph (3)'!$E$10+'graph (3)'!$E$32,B1055&gt;'graph (3)'!$E$10-'graph (3)'!$E$32),0.25,NA()))</f>
        <v>#REF!</v>
      </c>
      <c r="K1055" s="806" t="e">
        <f aca="false">IF('graph (3)'!$E$20=0,0,IF('graph (3)'!$E$2=0,20,IF(AND(B1055&lt;'graph (3)'!$E$20+'graph (3)'!$E$32,B1055&gt;'graph (3)'!$E$20-'graph (3)'!$E$32),0.25,0)))</f>
        <v>#REF!</v>
      </c>
      <c r="L1055" s="806" t="e">
        <f aca="false">IF('graph (3)'!$E$22=0,0,IF('graph (3)'!$E$2=0,20,IF(AND(B1055&gt;'graph (3)'!$E$22-'graph (3)'!$E$32,B1055&lt;'graph (3)'!$E$22+'graph (3)'!$E$32),0.25,0)))</f>
        <v>#REF!</v>
      </c>
    </row>
    <row r="1056" customFormat="false" ht="12.75" hidden="false" customHeight="false" outlineLevel="0" collapsed="false">
      <c r="B1056" s="735" t="e">
        <f aca="false">IF('graph (3)'!$E$2=0,"",B1055+'graph (3)'!$E$32)</f>
        <v>#REF!</v>
      </c>
      <c r="C1056" s="805" t="e">
        <f aca="false">IF('graph (3)'!$E$2=0,20,IF(SUM(K1056+L1056=0),NA(),0.25))</f>
        <v>#REF!</v>
      </c>
      <c r="D1056" s="321" t="e">
        <f aca="false">IF('graph (3)'!$E$2=0,20,IF(AND(B1056&lt;'graph (3)'!$E$10+'graph (3)'!$E$32,B1056&gt;'graph (3)'!$E$10-'graph (3)'!$E$32),0.25,NA()))</f>
        <v>#REF!</v>
      </c>
      <c r="K1056" s="806" t="e">
        <f aca="false">IF('graph (3)'!$E$20=0,0,IF('graph (3)'!$E$2=0,20,IF(AND(B1056&lt;'graph (3)'!$E$20+'graph (3)'!$E$32,B1056&gt;'graph (3)'!$E$20-'graph (3)'!$E$32),0.25,0)))</f>
        <v>#REF!</v>
      </c>
      <c r="L1056" s="806" t="e">
        <f aca="false">IF('graph (3)'!$E$22=0,0,IF('graph (3)'!$E$2=0,20,IF(AND(B1056&gt;'graph (3)'!$E$22-'graph (3)'!$E$32,B1056&lt;'graph (3)'!$E$22+'graph (3)'!$E$32),0.25,0)))</f>
        <v>#REF!</v>
      </c>
    </row>
    <row r="1057" customFormat="false" ht="12.75" hidden="false" customHeight="false" outlineLevel="0" collapsed="false">
      <c r="B1057" s="735" t="e">
        <f aca="false">IF('graph (3)'!$E$2=0,"",B1056+'graph (3)'!$E$32)</f>
        <v>#REF!</v>
      </c>
      <c r="C1057" s="805" t="e">
        <f aca="false">IF('graph (3)'!$E$2=0,20,IF(SUM(K1057+L1057=0),NA(),0.25))</f>
        <v>#REF!</v>
      </c>
      <c r="D1057" s="321" t="e">
        <f aca="false">IF('graph (3)'!$E$2=0,20,IF(AND(B1057&lt;'graph (3)'!$E$10+'graph (3)'!$E$32,B1057&gt;'graph (3)'!$E$10-'graph (3)'!$E$32),0.25,NA()))</f>
        <v>#REF!</v>
      </c>
      <c r="K1057" s="806" t="e">
        <f aca="false">IF('graph (3)'!$E$20=0,0,IF('graph (3)'!$E$2=0,20,IF(AND(B1057&lt;'graph (3)'!$E$20+'graph (3)'!$E$32,B1057&gt;'graph (3)'!$E$20-'graph (3)'!$E$32),0.25,0)))</f>
        <v>#REF!</v>
      </c>
      <c r="L1057" s="806" t="e">
        <f aca="false">IF('graph (3)'!$E$22=0,0,IF('graph (3)'!$E$2=0,20,IF(AND(B1057&gt;'graph (3)'!$E$22-'graph (3)'!$E$32,B1057&lt;'graph (3)'!$E$22+'graph (3)'!$E$32),0.25,0)))</f>
        <v>#REF!</v>
      </c>
    </row>
    <row r="1058" customFormat="false" ht="12.75" hidden="false" customHeight="false" outlineLevel="0" collapsed="false">
      <c r="B1058" s="735" t="e">
        <f aca="false">IF('graph (3)'!$E$2=0,"",B1057+'graph (3)'!$E$32)</f>
        <v>#REF!</v>
      </c>
      <c r="C1058" s="805" t="e">
        <f aca="false">IF('graph (3)'!$E$2=0,20,IF(SUM(K1058+L1058=0),NA(),0.25))</f>
        <v>#REF!</v>
      </c>
      <c r="D1058" s="321" t="e">
        <f aca="false">IF('graph (3)'!$E$2=0,20,IF(AND(B1058&lt;'graph (3)'!$E$10+'graph (3)'!$E$32,B1058&gt;'graph (3)'!$E$10-'graph (3)'!$E$32),0.25,NA()))</f>
        <v>#REF!</v>
      </c>
      <c r="K1058" s="806" t="e">
        <f aca="false">IF('graph (3)'!$E$20=0,0,IF('graph (3)'!$E$2=0,20,IF(AND(B1058&lt;'graph (3)'!$E$20+'graph (3)'!$E$32,B1058&gt;'graph (3)'!$E$20-'graph (3)'!$E$32),0.25,0)))</f>
        <v>#REF!</v>
      </c>
      <c r="L1058" s="806" t="e">
        <f aca="false">IF('graph (3)'!$E$22=0,0,IF('graph (3)'!$E$2=0,20,IF(AND(B1058&gt;'graph (3)'!$E$22-'graph (3)'!$E$32,B1058&lt;'graph (3)'!$E$22+'graph (3)'!$E$32),0.25,0)))</f>
        <v>#REF!</v>
      </c>
    </row>
    <row r="1059" customFormat="false" ht="12.75" hidden="false" customHeight="false" outlineLevel="0" collapsed="false">
      <c r="B1059" s="735" t="e">
        <f aca="false">IF('graph (3)'!$E$2=0,"",B1058+'graph (3)'!$E$32)</f>
        <v>#REF!</v>
      </c>
      <c r="C1059" s="805" t="e">
        <f aca="false">IF('graph (3)'!$E$2=0,20,IF(SUM(K1059+L1059=0),NA(),0.25))</f>
        <v>#REF!</v>
      </c>
      <c r="D1059" s="321" t="e">
        <f aca="false">IF('graph (3)'!$E$2=0,20,IF(AND(B1059&lt;'graph (3)'!$E$10+'graph (3)'!$E$32,B1059&gt;'graph (3)'!$E$10-'graph (3)'!$E$32),0.25,NA()))</f>
        <v>#REF!</v>
      </c>
      <c r="K1059" s="806" t="e">
        <f aca="false">IF('graph (3)'!$E$20=0,0,IF('graph (3)'!$E$2=0,20,IF(AND(B1059&lt;'graph (3)'!$E$20+'graph (3)'!$E$32,B1059&gt;'graph (3)'!$E$20-'graph (3)'!$E$32),0.25,0)))</f>
        <v>#REF!</v>
      </c>
      <c r="L1059" s="806" t="e">
        <f aca="false">IF('graph (3)'!$E$22=0,0,IF('graph (3)'!$E$2=0,20,IF(AND(B1059&gt;'graph (3)'!$E$22-'graph (3)'!$E$32,B1059&lt;'graph (3)'!$E$22+'graph (3)'!$E$32),0.25,0)))</f>
        <v>#REF!</v>
      </c>
    </row>
    <row r="1060" customFormat="false" ht="12.75" hidden="false" customHeight="false" outlineLevel="0" collapsed="false">
      <c r="B1060" s="735" t="e">
        <f aca="false">IF('graph (3)'!$E$2=0,"",B1059+'graph (3)'!$E$32)</f>
        <v>#REF!</v>
      </c>
      <c r="C1060" s="805" t="e">
        <f aca="false">IF('graph (3)'!$E$2=0,20,IF(SUM(K1060+L1060=0),NA(),0.25))</f>
        <v>#REF!</v>
      </c>
      <c r="D1060" s="321" t="e">
        <f aca="false">IF('graph (3)'!$E$2=0,20,IF(AND(B1060&lt;'graph (3)'!$E$10+'graph (3)'!$E$32,B1060&gt;'graph (3)'!$E$10-'graph (3)'!$E$32),0.25,NA()))</f>
        <v>#REF!</v>
      </c>
      <c r="K1060" s="806" t="e">
        <f aca="false">IF('graph (3)'!$E$20=0,0,IF('graph (3)'!$E$2=0,20,IF(AND(B1060&lt;'graph (3)'!$E$20+'graph (3)'!$E$32,B1060&gt;'graph (3)'!$E$20-'graph (3)'!$E$32),0.25,0)))</f>
        <v>#REF!</v>
      </c>
      <c r="L1060" s="806" t="e">
        <f aca="false">IF('graph (3)'!$E$22=0,0,IF('graph (3)'!$E$2=0,20,IF(AND(B1060&gt;'graph (3)'!$E$22-'graph (3)'!$E$32,B1060&lt;'graph (3)'!$E$22+'graph (3)'!$E$32),0.25,0)))</f>
        <v>#REF!</v>
      </c>
    </row>
    <row r="1061" customFormat="false" ht="12.75" hidden="false" customHeight="false" outlineLevel="0" collapsed="false">
      <c r="B1061" s="735" t="e">
        <f aca="false">IF('graph (3)'!$E$2=0,"",B1060+'graph (3)'!$E$32)</f>
        <v>#REF!</v>
      </c>
      <c r="C1061" s="805" t="e">
        <f aca="false">IF('graph (3)'!$E$2=0,20,IF(SUM(K1061+L1061=0),NA(),0.25))</f>
        <v>#REF!</v>
      </c>
      <c r="D1061" s="321" t="e">
        <f aca="false">IF('graph (3)'!$E$2=0,20,IF(AND(B1061&lt;'graph (3)'!$E$10+'graph (3)'!$E$32,B1061&gt;'graph (3)'!$E$10-'graph (3)'!$E$32),0.25,NA()))</f>
        <v>#REF!</v>
      </c>
      <c r="K1061" s="806" t="e">
        <f aca="false">IF('graph (3)'!$E$20=0,0,IF('graph (3)'!$E$2=0,20,IF(AND(B1061&lt;'graph (3)'!$E$20+'graph (3)'!$E$32,B1061&gt;'graph (3)'!$E$20-'graph (3)'!$E$32),0.25,0)))</f>
        <v>#REF!</v>
      </c>
      <c r="L1061" s="806" t="e">
        <f aca="false">IF('graph (3)'!$E$22=0,0,IF('graph (3)'!$E$2=0,20,IF(AND(B1061&gt;'graph (3)'!$E$22-'graph (3)'!$E$32,B1061&lt;'graph (3)'!$E$22+'graph (3)'!$E$32),0.25,0)))</f>
        <v>#REF!</v>
      </c>
    </row>
    <row r="1062" customFormat="false" ht="12.75" hidden="false" customHeight="false" outlineLevel="0" collapsed="false">
      <c r="B1062" s="735" t="e">
        <f aca="false">IF('graph (3)'!$E$2=0,"",B1061+'graph (3)'!$E$32)</f>
        <v>#REF!</v>
      </c>
      <c r="C1062" s="805" t="e">
        <f aca="false">IF('graph (3)'!$E$2=0,20,IF(SUM(K1062+L1062=0),NA(),0.25))</f>
        <v>#REF!</v>
      </c>
      <c r="D1062" s="321" t="e">
        <f aca="false">IF('graph (3)'!$E$2=0,20,IF(AND(B1062&lt;'graph (3)'!$E$10+'graph (3)'!$E$32,B1062&gt;'graph (3)'!$E$10-'graph (3)'!$E$32),0.25,NA()))</f>
        <v>#REF!</v>
      </c>
      <c r="K1062" s="806" t="e">
        <f aca="false">IF('graph (3)'!$E$20=0,0,IF('graph (3)'!$E$2=0,20,IF(AND(B1062&lt;'graph (3)'!$E$20+'graph (3)'!$E$32,B1062&gt;'graph (3)'!$E$20-'graph (3)'!$E$32),0.25,0)))</f>
        <v>#REF!</v>
      </c>
      <c r="L1062" s="806" t="e">
        <f aca="false">IF('graph (3)'!$E$22=0,0,IF('graph (3)'!$E$2=0,20,IF(AND(B1062&gt;'graph (3)'!$E$22-'graph (3)'!$E$32,B1062&lt;'graph (3)'!$E$22+'graph (3)'!$E$32),0.25,0)))</f>
        <v>#REF!</v>
      </c>
    </row>
    <row r="1063" customFormat="false" ht="12.75" hidden="false" customHeight="false" outlineLevel="0" collapsed="false">
      <c r="B1063" s="735" t="e">
        <f aca="false">IF('graph (3)'!$E$2=0,"",B1062+'graph (3)'!$E$32)</f>
        <v>#REF!</v>
      </c>
      <c r="C1063" s="805" t="e">
        <f aca="false">IF('graph (3)'!$E$2=0,20,IF(SUM(K1063+L1063=0),NA(),0.25))</f>
        <v>#REF!</v>
      </c>
      <c r="D1063" s="321" t="e">
        <f aca="false">IF('graph (3)'!$E$2=0,20,IF(AND(B1063&lt;'graph (3)'!$E$10+'graph (3)'!$E$32,B1063&gt;'graph (3)'!$E$10-'graph (3)'!$E$32),0.25,NA()))</f>
        <v>#REF!</v>
      </c>
      <c r="K1063" s="806" t="e">
        <f aca="false">IF('graph (3)'!$E$20=0,0,IF('graph (3)'!$E$2=0,20,IF(AND(B1063&lt;'graph (3)'!$E$20+'graph (3)'!$E$32,B1063&gt;'graph (3)'!$E$20-'graph (3)'!$E$32),0.25,0)))</f>
        <v>#REF!</v>
      </c>
      <c r="L1063" s="806" t="e">
        <f aca="false">IF('graph (3)'!$E$22=0,0,IF('graph (3)'!$E$2=0,20,IF(AND(B1063&gt;'graph (3)'!$E$22-'graph (3)'!$E$32,B1063&lt;'graph (3)'!$E$22+'graph (3)'!$E$32),0.25,0)))</f>
        <v>#REF!</v>
      </c>
    </row>
    <row r="1064" customFormat="false" ht="12.75" hidden="false" customHeight="false" outlineLevel="0" collapsed="false">
      <c r="B1064" s="735" t="e">
        <f aca="false">IF('graph (3)'!$E$2=0,"",B1063+'graph (3)'!$E$32)</f>
        <v>#REF!</v>
      </c>
      <c r="C1064" s="805" t="e">
        <f aca="false">IF('graph (3)'!$E$2=0,20,IF(SUM(K1064+L1064=0),NA(),0.25))</f>
        <v>#REF!</v>
      </c>
      <c r="D1064" s="321" t="e">
        <f aca="false">IF('graph (3)'!$E$2=0,20,IF(AND(B1064&lt;'graph (3)'!$E$10+'graph (3)'!$E$32,B1064&gt;'graph (3)'!$E$10-'graph (3)'!$E$32),0.25,NA()))</f>
        <v>#REF!</v>
      </c>
      <c r="K1064" s="806" t="e">
        <f aca="false">IF('graph (3)'!$E$20=0,0,IF('graph (3)'!$E$2=0,20,IF(AND(B1064&lt;'graph (3)'!$E$20+'graph (3)'!$E$32,B1064&gt;'graph (3)'!$E$20-'graph (3)'!$E$32),0.25,0)))</f>
        <v>#REF!</v>
      </c>
      <c r="L1064" s="806" t="e">
        <f aca="false">IF('graph (3)'!$E$22=0,0,IF('graph (3)'!$E$2=0,20,IF(AND(B1064&gt;'graph (3)'!$E$22-'graph (3)'!$E$32,B1064&lt;'graph (3)'!$E$22+'graph (3)'!$E$32),0.25,0)))</f>
        <v>#REF!</v>
      </c>
    </row>
    <row r="1065" customFormat="false" ht="12.75" hidden="false" customHeight="false" outlineLevel="0" collapsed="false">
      <c r="B1065" s="735" t="e">
        <f aca="false">IF('graph (3)'!$E$2=0,"",B1064+'graph (3)'!$E$32)</f>
        <v>#REF!</v>
      </c>
      <c r="C1065" s="805" t="e">
        <f aca="false">IF('graph (3)'!$E$2=0,20,IF(SUM(K1065+L1065=0),NA(),0.25))</f>
        <v>#REF!</v>
      </c>
      <c r="D1065" s="321" t="e">
        <f aca="false">IF('graph (3)'!$E$2=0,20,IF(AND(B1065&lt;'graph (3)'!$E$10+'graph (3)'!$E$32,B1065&gt;'graph (3)'!$E$10-'graph (3)'!$E$32),0.25,NA()))</f>
        <v>#REF!</v>
      </c>
      <c r="K1065" s="806" t="e">
        <f aca="false">IF('graph (3)'!$E$20=0,0,IF('graph (3)'!$E$2=0,20,IF(AND(B1065&lt;'graph (3)'!$E$20+'graph (3)'!$E$32,B1065&gt;'graph (3)'!$E$20-'graph (3)'!$E$32),0.25,0)))</f>
        <v>#REF!</v>
      </c>
      <c r="L1065" s="806" t="e">
        <f aca="false">IF('graph (3)'!$E$22=0,0,IF('graph (3)'!$E$2=0,20,IF(AND(B1065&gt;'graph (3)'!$E$22-'graph (3)'!$E$32,B1065&lt;'graph (3)'!$E$22+'graph (3)'!$E$32),0.25,0)))</f>
        <v>#REF!</v>
      </c>
    </row>
    <row r="1066" customFormat="false" ht="12.75" hidden="false" customHeight="false" outlineLevel="0" collapsed="false">
      <c r="B1066" s="735" t="e">
        <f aca="false">IF('graph (3)'!$E$2=0,"",B1065+'graph (3)'!$E$32)</f>
        <v>#REF!</v>
      </c>
      <c r="C1066" s="805" t="e">
        <f aca="false">IF('graph (3)'!$E$2=0,20,IF(SUM(K1066+L1066=0),NA(),0.25))</f>
        <v>#REF!</v>
      </c>
      <c r="D1066" s="321" t="e">
        <f aca="false">IF('graph (3)'!$E$2=0,20,IF(AND(B1066&lt;'graph (3)'!$E$10+'graph (3)'!$E$32,B1066&gt;'graph (3)'!$E$10-'graph (3)'!$E$32),0.25,NA()))</f>
        <v>#REF!</v>
      </c>
      <c r="K1066" s="806" t="e">
        <f aca="false">IF('graph (3)'!$E$20=0,0,IF('graph (3)'!$E$2=0,20,IF(AND(B1066&lt;'graph (3)'!$E$20+'graph (3)'!$E$32,B1066&gt;'graph (3)'!$E$20-'graph (3)'!$E$32),0.25,0)))</f>
        <v>#REF!</v>
      </c>
      <c r="L1066" s="806" t="e">
        <f aca="false">IF('graph (3)'!$E$22=0,0,IF('graph (3)'!$E$2=0,20,IF(AND(B1066&gt;'graph (3)'!$E$22-'graph (3)'!$E$32,B1066&lt;'graph (3)'!$E$22+'graph (3)'!$E$32),0.25,0)))</f>
        <v>#REF!</v>
      </c>
    </row>
    <row r="1067" customFormat="false" ht="12.75" hidden="false" customHeight="false" outlineLevel="0" collapsed="false">
      <c r="B1067" s="735" t="e">
        <f aca="false">IF('graph (3)'!$E$2=0,"",B1066+'graph (3)'!$E$32)</f>
        <v>#REF!</v>
      </c>
      <c r="C1067" s="805" t="e">
        <f aca="false">IF('graph (3)'!$E$2=0,20,IF(SUM(K1067+L1067=0),NA(),0.25))</f>
        <v>#REF!</v>
      </c>
      <c r="D1067" s="321" t="e">
        <f aca="false">IF('graph (3)'!$E$2=0,20,IF(AND(B1067&lt;'graph (3)'!$E$10+'graph (3)'!$E$32,B1067&gt;'graph (3)'!$E$10-'graph (3)'!$E$32),0.25,NA()))</f>
        <v>#REF!</v>
      </c>
      <c r="K1067" s="806" t="e">
        <f aca="false">IF('graph (3)'!$E$20=0,0,IF('graph (3)'!$E$2=0,20,IF(AND(B1067&lt;'graph (3)'!$E$20+'graph (3)'!$E$32,B1067&gt;'graph (3)'!$E$20-'graph (3)'!$E$32),0.25,0)))</f>
        <v>#REF!</v>
      </c>
      <c r="L1067" s="806" t="e">
        <f aca="false">IF('graph (3)'!$E$22=0,0,IF('graph (3)'!$E$2=0,20,IF(AND(B1067&gt;'graph (3)'!$E$22-'graph (3)'!$E$32,B1067&lt;'graph (3)'!$E$22+'graph (3)'!$E$32),0.25,0)))</f>
        <v>#REF!</v>
      </c>
    </row>
    <row r="1068" customFormat="false" ht="12.75" hidden="false" customHeight="false" outlineLevel="0" collapsed="false">
      <c r="B1068" s="735" t="e">
        <f aca="false">IF('graph (3)'!$E$2=0,"",B1067+'graph (3)'!$E$32)</f>
        <v>#REF!</v>
      </c>
      <c r="C1068" s="805" t="e">
        <f aca="false">IF('graph (3)'!$E$2=0,20,IF(SUM(K1068+L1068=0),NA(),0.25))</f>
        <v>#REF!</v>
      </c>
      <c r="D1068" s="321" t="e">
        <f aca="false">IF('graph (3)'!$E$2=0,20,IF(AND(B1068&lt;'graph (3)'!$E$10+'graph (3)'!$E$32,B1068&gt;'graph (3)'!$E$10-'graph (3)'!$E$32),0.25,NA()))</f>
        <v>#REF!</v>
      </c>
      <c r="K1068" s="806" t="e">
        <f aca="false">IF('graph (3)'!$E$20=0,0,IF('graph (3)'!$E$2=0,20,IF(AND(B1068&lt;'graph (3)'!$E$20+'graph (3)'!$E$32,B1068&gt;'graph (3)'!$E$20-'graph (3)'!$E$32),0.25,0)))</f>
        <v>#REF!</v>
      </c>
      <c r="L1068" s="806" t="e">
        <f aca="false">IF('graph (3)'!$E$22=0,0,IF('graph (3)'!$E$2=0,20,IF(AND(B1068&gt;'graph (3)'!$E$22-'graph (3)'!$E$32,B1068&lt;'graph (3)'!$E$22+'graph (3)'!$E$32),0.25,0)))</f>
        <v>#REF!</v>
      </c>
    </row>
    <row r="1069" customFormat="false" ht="12.75" hidden="false" customHeight="false" outlineLevel="0" collapsed="false">
      <c r="B1069" s="735" t="e">
        <f aca="false">IF('graph (3)'!$E$2=0,"",B1068+'graph (3)'!$E$32)</f>
        <v>#REF!</v>
      </c>
      <c r="C1069" s="805" t="e">
        <f aca="false">IF('graph (3)'!$E$2=0,20,IF(SUM(K1069+L1069=0),NA(),0.25))</f>
        <v>#REF!</v>
      </c>
      <c r="D1069" s="321" t="e">
        <f aca="false">IF('graph (3)'!$E$2=0,20,IF(AND(B1069&lt;'graph (3)'!$E$10+'graph (3)'!$E$32,B1069&gt;'graph (3)'!$E$10-'graph (3)'!$E$32),0.25,NA()))</f>
        <v>#REF!</v>
      </c>
      <c r="K1069" s="806" t="e">
        <f aca="false">IF('graph (3)'!$E$20=0,0,IF('graph (3)'!$E$2=0,20,IF(AND(B1069&lt;'graph (3)'!$E$20+'graph (3)'!$E$32,B1069&gt;'graph (3)'!$E$20-'graph (3)'!$E$32),0.25,0)))</f>
        <v>#REF!</v>
      </c>
      <c r="L1069" s="806" t="e">
        <f aca="false">IF('graph (3)'!$E$22=0,0,IF('graph (3)'!$E$2=0,20,IF(AND(B1069&gt;'graph (3)'!$E$22-'graph (3)'!$E$32,B1069&lt;'graph (3)'!$E$22+'graph (3)'!$E$32),0.25,0)))</f>
        <v>#REF!</v>
      </c>
    </row>
    <row r="1070" customFormat="false" ht="12.75" hidden="false" customHeight="false" outlineLevel="0" collapsed="false">
      <c r="B1070" s="735" t="e">
        <f aca="false">IF('graph (3)'!$E$2=0,"",B1069+'graph (3)'!$E$32)</f>
        <v>#REF!</v>
      </c>
      <c r="C1070" s="805" t="e">
        <f aca="false">IF('graph (3)'!$E$2=0,20,IF(SUM(K1070+L1070=0),NA(),0.25))</f>
        <v>#REF!</v>
      </c>
      <c r="D1070" s="321" t="e">
        <f aca="false">IF('graph (3)'!$E$2=0,20,IF(AND(B1070&lt;'graph (3)'!$E$10+'graph (3)'!$E$32,B1070&gt;'graph (3)'!$E$10-'graph (3)'!$E$32),0.25,NA()))</f>
        <v>#REF!</v>
      </c>
      <c r="K1070" s="806" t="e">
        <f aca="false">IF('graph (3)'!$E$20=0,0,IF('graph (3)'!$E$2=0,20,IF(AND(B1070&lt;'graph (3)'!$E$20+'graph (3)'!$E$32,B1070&gt;'graph (3)'!$E$20-'graph (3)'!$E$32),0.25,0)))</f>
        <v>#REF!</v>
      </c>
      <c r="L1070" s="806" t="e">
        <f aca="false">IF('graph (3)'!$E$22=0,0,IF('graph (3)'!$E$2=0,20,IF(AND(B1070&gt;'graph (3)'!$E$22-'graph (3)'!$E$32,B1070&lt;'graph (3)'!$E$22+'graph (3)'!$E$32),0.25,0)))</f>
        <v>#REF!</v>
      </c>
    </row>
    <row r="1071" customFormat="false" ht="12.75" hidden="false" customHeight="false" outlineLevel="0" collapsed="false">
      <c r="B1071" s="735" t="e">
        <f aca="false">IF('graph (3)'!$E$2=0,"",B1070+'graph (3)'!$E$32)</f>
        <v>#REF!</v>
      </c>
      <c r="C1071" s="805" t="e">
        <f aca="false">IF('graph (3)'!$E$2=0,20,IF(SUM(K1071+L1071=0),NA(),0.25))</f>
        <v>#REF!</v>
      </c>
      <c r="D1071" s="321" t="e">
        <f aca="false">IF('graph (3)'!$E$2=0,20,IF(AND(B1071&lt;'graph (3)'!$E$10+'graph (3)'!$E$32,B1071&gt;'graph (3)'!$E$10-'graph (3)'!$E$32),0.25,NA()))</f>
        <v>#REF!</v>
      </c>
      <c r="K1071" s="806" t="e">
        <f aca="false">IF('graph (3)'!$E$20=0,0,IF('graph (3)'!$E$2=0,20,IF(AND(B1071&lt;'graph (3)'!$E$20+'graph (3)'!$E$32,B1071&gt;'graph (3)'!$E$20-'graph (3)'!$E$32),0.25,0)))</f>
        <v>#REF!</v>
      </c>
      <c r="L1071" s="806" t="e">
        <f aca="false">IF('graph (3)'!$E$22=0,0,IF('graph (3)'!$E$2=0,20,IF(AND(B1071&gt;'graph (3)'!$E$22-'graph (3)'!$E$32,B1071&lt;'graph (3)'!$E$22+'graph (3)'!$E$32),0.25,0)))</f>
        <v>#REF!</v>
      </c>
    </row>
    <row r="1072" customFormat="false" ht="12.75" hidden="false" customHeight="false" outlineLevel="0" collapsed="false">
      <c r="B1072" s="735" t="e">
        <f aca="false">IF('graph (3)'!$E$2=0,"",B1071+'graph (3)'!$E$32)</f>
        <v>#REF!</v>
      </c>
      <c r="C1072" s="805" t="e">
        <f aca="false">IF('graph (3)'!$E$2=0,20,IF(SUM(K1072+L1072=0),NA(),0.25))</f>
        <v>#REF!</v>
      </c>
      <c r="D1072" s="321" t="e">
        <f aca="false">IF('graph (3)'!$E$2=0,20,IF(AND(B1072&lt;'graph (3)'!$E$10+'graph (3)'!$E$32,B1072&gt;'graph (3)'!$E$10-'graph (3)'!$E$32),0.25,NA()))</f>
        <v>#REF!</v>
      </c>
      <c r="K1072" s="806" t="e">
        <f aca="false">IF('graph (3)'!$E$20=0,0,IF('graph (3)'!$E$2=0,20,IF(AND(B1072&lt;'graph (3)'!$E$20+'graph (3)'!$E$32,B1072&gt;'graph (3)'!$E$20-'graph (3)'!$E$32),0.25,0)))</f>
        <v>#REF!</v>
      </c>
      <c r="L1072" s="806" t="e">
        <f aca="false">IF('graph (3)'!$E$22=0,0,IF('graph (3)'!$E$2=0,20,IF(AND(B1072&gt;'graph (3)'!$E$22-'graph (3)'!$E$32,B1072&lt;'graph (3)'!$E$22+'graph (3)'!$E$32),0.25,0)))</f>
        <v>#REF!</v>
      </c>
    </row>
    <row r="1073" customFormat="false" ht="12.75" hidden="false" customHeight="false" outlineLevel="0" collapsed="false">
      <c r="B1073" s="735" t="e">
        <f aca="false">IF('graph (3)'!$E$2=0,"",B1072+'graph (3)'!$E$32)</f>
        <v>#REF!</v>
      </c>
      <c r="C1073" s="805" t="e">
        <f aca="false">IF('graph (3)'!$E$2=0,20,IF(SUM(K1073+L1073=0),NA(),0.25))</f>
        <v>#REF!</v>
      </c>
      <c r="D1073" s="321" t="e">
        <f aca="false">IF('graph (3)'!$E$2=0,20,IF(AND(B1073&lt;'graph (3)'!$E$10+'graph (3)'!$E$32,B1073&gt;'graph (3)'!$E$10-'graph (3)'!$E$32),0.25,NA()))</f>
        <v>#REF!</v>
      </c>
      <c r="K1073" s="806" t="e">
        <f aca="false">IF('graph (3)'!$E$20=0,0,IF('graph (3)'!$E$2=0,20,IF(AND(B1073&lt;'graph (3)'!$E$20+'graph (3)'!$E$32,B1073&gt;'graph (3)'!$E$20-'graph (3)'!$E$32),0.25,0)))</f>
        <v>#REF!</v>
      </c>
      <c r="L1073" s="806" t="e">
        <f aca="false">IF('graph (3)'!$E$22=0,0,IF('graph (3)'!$E$2=0,20,IF(AND(B1073&gt;'graph (3)'!$E$22-'graph (3)'!$E$32,B1073&lt;'graph (3)'!$E$22+'graph (3)'!$E$32),0.25,0)))</f>
        <v>#REF!</v>
      </c>
    </row>
    <row r="1074" customFormat="false" ht="12.75" hidden="false" customHeight="false" outlineLevel="0" collapsed="false">
      <c r="B1074" s="735" t="e">
        <f aca="false">IF('graph (3)'!$E$2=0,"",B1073+'graph (3)'!$E$32)</f>
        <v>#REF!</v>
      </c>
      <c r="C1074" s="805" t="e">
        <f aca="false">IF('graph (3)'!$E$2=0,20,IF(SUM(K1074+L1074=0),NA(),0.25))</f>
        <v>#REF!</v>
      </c>
      <c r="D1074" s="321" t="e">
        <f aca="false">IF('graph (3)'!$E$2=0,20,IF(AND(B1074&lt;'graph (3)'!$E$10+'graph (3)'!$E$32,B1074&gt;'graph (3)'!$E$10-'graph (3)'!$E$32),0.25,NA()))</f>
        <v>#REF!</v>
      </c>
      <c r="K1074" s="806" t="e">
        <f aca="false">IF('graph (3)'!$E$20=0,0,IF('graph (3)'!$E$2=0,20,IF(AND(B1074&lt;'graph (3)'!$E$20+'graph (3)'!$E$32,B1074&gt;'graph (3)'!$E$20-'graph (3)'!$E$32),0.25,0)))</f>
        <v>#REF!</v>
      </c>
      <c r="L1074" s="806" t="e">
        <f aca="false">IF('graph (3)'!$E$22=0,0,IF('graph (3)'!$E$2=0,20,IF(AND(B1074&gt;'graph (3)'!$E$22-'graph (3)'!$E$32,B1074&lt;'graph (3)'!$E$22+'graph (3)'!$E$32),0.25,0)))</f>
        <v>#REF!</v>
      </c>
    </row>
    <row r="1075" customFormat="false" ht="12.75" hidden="false" customHeight="false" outlineLevel="0" collapsed="false">
      <c r="B1075" s="735" t="e">
        <f aca="false">IF('graph (3)'!$E$2=0,"",B1074+'graph (3)'!$E$32)</f>
        <v>#REF!</v>
      </c>
      <c r="C1075" s="805" t="e">
        <f aca="false">IF('graph (3)'!$E$2=0,20,IF(SUM(K1075+L1075=0),NA(),0.25))</f>
        <v>#REF!</v>
      </c>
      <c r="D1075" s="321" t="e">
        <f aca="false">IF('graph (3)'!$E$2=0,20,IF(AND(B1075&lt;'graph (3)'!$E$10+'graph (3)'!$E$32,B1075&gt;'graph (3)'!$E$10-'graph (3)'!$E$32),0.25,NA()))</f>
        <v>#REF!</v>
      </c>
      <c r="K1075" s="806" t="e">
        <f aca="false">IF('graph (3)'!$E$20=0,0,IF('graph (3)'!$E$2=0,20,IF(AND(B1075&lt;'graph (3)'!$E$20+'graph (3)'!$E$32,B1075&gt;'graph (3)'!$E$20-'graph (3)'!$E$32),0.25,0)))</f>
        <v>#REF!</v>
      </c>
      <c r="L1075" s="806" t="e">
        <f aca="false">IF('graph (3)'!$E$22=0,0,IF('graph (3)'!$E$2=0,20,IF(AND(B1075&gt;'graph (3)'!$E$22-'graph (3)'!$E$32,B1075&lt;'graph (3)'!$E$22+'graph (3)'!$E$32),0.25,0)))</f>
        <v>#REF!</v>
      </c>
    </row>
    <row r="1076" customFormat="false" ht="12.75" hidden="false" customHeight="false" outlineLevel="0" collapsed="false">
      <c r="B1076" s="735" t="e">
        <f aca="false">IF('graph (3)'!$E$2=0,"",B1075+'graph (3)'!$E$32)</f>
        <v>#REF!</v>
      </c>
      <c r="C1076" s="805" t="e">
        <f aca="false">IF('graph (3)'!$E$2=0,20,IF(SUM(K1076+L1076=0),NA(),0.25))</f>
        <v>#REF!</v>
      </c>
      <c r="D1076" s="321" t="e">
        <f aca="false">IF('graph (3)'!$E$2=0,20,IF(AND(B1076&lt;'graph (3)'!$E$10+'graph (3)'!$E$32,B1076&gt;'graph (3)'!$E$10-'graph (3)'!$E$32),0.25,NA()))</f>
        <v>#REF!</v>
      </c>
      <c r="K1076" s="806" t="e">
        <f aca="false">IF('graph (3)'!$E$20=0,0,IF('graph (3)'!$E$2=0,20,IF(AND(B1076&lt;'graph (3)'!$E$20+'graph (3)'!$E$32,B1076&gt;'graph (3)'!$E$20-'graph (3)'!$E$32),0.25,0)))</f>
        <v>#REF!</v>
      </c>
      <c r="L1076" s="806" t="e">
        <f aca="false">IF('graph (3)'!$E$22=0,0,IF('graph (3)'!$E$2=0,20,IF(AND(B1076&gt;'graph (3)'!$E$22-'graph (3)'!$E$32,B1076&lt;'graph (3)'!$E$22+'graph (3)'!$E$32),0.25,0)))</f>
        <v>#REF!</v>
      </c>
    </row>
    <row r="1077" customFormat="false" ht="12.75" hidden="false" customHeight="false" outlineLevel="0" collapsed="false">
      <c r="B1077" s="735" t="e">
        <f aca="false">IF('graph (3)'!$E$2=0,"",B1076+'graph (3)'!$E$32)</f>
        <v>#REF!</v>
      </c>
      <c r="C1077" s="805" t="e">
        <f aca="false">IF('graph (3)'!$E$2=0,20,IF(SUM(K1077+L1077=0),NA(),0.25))</f>
        <v>#REF!</v>
      </c>
      <c r="D1077" s="321" t="e">
        <f aca="false">IF('graph (3)'!$E$2=0,20,IF(AND(B1077&lt;'graph (3)'!$E$10+'graph (3)'!$E$32,B1077&gt;'graph (3)'!$E$10-'graph (3)'!$E$32),0.25,NA()))</f>
        <v>#REF!</v>
      </c>
      <c r="K1077" s="806" t="e">
        <f aca="false">IF('graph (3)'!$E$20=0,0,IF('graph (3)'!$E$2=0,20,IF(AND(B1077&lt;'graph (3)'!$E$20+'graph (3)'!$E$32,B1077&gt;'graph (3)'!$E$20-'graph (3)'!$E$32),0.25,0)))</f>
        <v>#REF!</v>
      </c>
      <c r="L1077" s="806" t="e">
        <f aca="false">IF('graph (3)'!$E$22=0,0,IF('graph (3)'!$E$2=0,20,IF(AND(B1077&gt;'graph (3)'!$E$22-'graph (3)'!$E$32,B1077&lt;'graph (3)'!$E$22+'graph (3)'!$E$32),0.25,0)))</f>
        <v>#REF!</v>
      </c>
    </row>
    <row r="1078" customFormat="false" ht="12.75" hidden="false" customHeight="false" outlineLevel="0" collapsed="false">
      <c r="B1078" s="735" t="e">
        <f aca="false">IF('graph (3)'!$E$2=0,"",B1077+'graph (3)'!$E$32)</f>
        <v>#REF!</v>
      </c>
      <c r="C1078" s="805" t="e">
        <f aca="false">IF('graph (3)'!$E$2=0,20,IF(SUM(K1078+L1078=0),NA(),0.25))</f>
        <v>#REF!</v>
      </c>
      <c r="D1078" s="321" t="e">
        <f aca="false">IF('graph (3)'!$E$2=0,20,IF(AND(B1078&lt;'graph (3)'!$E$10+'graph (3)'!$E$32,B1078&gt;'graph (3)'!$E$10-'graph (3)'!$E$32),0.25,NA()))</f>
        <v>#REF!</v>
      </c>
      <c r="K1078" s="806" t="e">
        <f aca="false">IF('graph (3)'!$E$20=0,0,IF('graph (3)'!$E$2=0,20,IF(AND(B1078&lt;'graph (3)'!$E$20+'graph (3)'!$E$32,B1078&gt;'graph (3)'!$E$20-'graph (3)'!$E$32),0.25,0)))</f>
        <v>#REF!</v>
      </c>
      <c r="L1078" s="806" t="e">
        <f aca="false">IF('graph (3)'!$E$22=0,0,IF('graph (3)'!$E$2=0,20,IF(AND(B1078&gt;'graph (3)'!$E$22-'graph (3)'!$E$32,B1078&lt;'graph (3)'!$E$22+'graph (3)'!$E$32),0.25,0)))</f>
        <v>#REF!</v>
      </c>
    </row>
    <row r="1079" customFormat="false" ht="12.75" hidden="false" customHeight="false" outlineLevel="0" collapsed="false">
      <c r="B1079" s="735" t="e">
        <f aca="false">IF('graph (3)'!$E$2=0,"",B1078+'graph (3)'!$E$32)</f>
        <v>#REF!</v>
      </c>
      <c r="C1079" s="805" t="e">
        <f aca="false">IF('graph (3)'!$E$2=0,20,IF(SUM(K1079+L1079=0),NA(),0.25))</f>
        <v>#REF!</v>
      </c>
      <c r="D1079" s="321" t="e">
        <f aca="false">IF('graph (3)'!$E$2=0,20,IF(AND(B1079&lt;'graph (3)'!$E$10+'graph (3)'!$E$32,B1079&gt;'graph (3)'!$E$10-'graph (3)'!$E$32),0.25,NA()))</f>
        <v>#REF!</v>
      </c>
      <c r="K1079" s="806" t="e">
        <f aca="false">IF('graph (3)'!$E$20=0,0,IF('graph (3)'!$E$2=0,20,IF(AND(B1079&lt;'graph (3)'!$E$20+'graph (3)'!$E$32,B1079&gt;'graph (3)'!$E$20-'graph (3)'!$E$32),0.25,0)))</f>
        <v>#REF!</v>
      </c>
      <c r="L1079" s="806" t="e">
        <f aca="false">IF('graph (3)'!$E$22=0,0,IF('graph (3)'!$E$2=0,20,IF(AND(B1079&gt;'graph (3)'!$E$22-'graph (3)'!$E$32,B1079&lt;'graph (3)'!$E$22+'graph (3)'!$E$32),0.25,0)))</f>
        <v>#REF!</v>
      </c>
    </row>
    <row r="1080" customFormat="false" ht="12.75" hidden="false" customHeight="false" outlineLevel="0" collapsed="false">
      <c r="B1080" s="735" t="e">
        <f aca="false">IF('graph (3)'!$E$2=0,"",B1079+'graph (3)'!$E$32)</f>
        <v>#REF!</v>
      </c>
      <c r="C1080" s="805" t="e">
        <f aca="false">IF('graph (3)'!$E$2=0,20,IF(SUM(K1080+L1080=0),NA(),0.25))</f>
        <v>#REF!</v>
      </c>
      <c r="D1080" s="321" t="e">
        <f aca="false">IF('graph (3)'!$E$2=0,20,IF(AND(B1080&lt;'graph (3)'!$E$10+'graph (3)'!$E$32,B1080&gt;'graph (3)'!$E$10-'graph (3)'!$E$32),0.25,NA()))</f>
        <v>#REF!</v>
      </c>
      <c r="K1080" s="806" t="e">
        <f aca="false">IF('graph (3)'!$E$20=0,0,IF('graph (3)'!$E$2=0,20,IF(AND(B1080&lt;'graph (3)'!$E$20+'graph (3)'!$E$32,B1080&gt;'graph (3)'!$E$20-'graph (3)'!$E$32),0.25,0)))</f>
        <v>#REF!</v>
      </c>
      <c r="L1080" s="806" t="e">
        <f aca="false">IF('graph (3)'!$E$22=0,0,IF('graph (3)'!$E$2=0,20,IF(AND(B1080&gt;'graph (3)'!$E$22-'graph (3)'!$E$32,B1080&lt;'graph (3)'!$E$22+'graph (3)'!$E$32),0.25,0)))</f>
        <v>#REF!</v>
      </c>
    </row>
  </sheetData>
  <sheetProtection sheet="true" password="cf58" objects="true" scenarios="true"/>
  <mergeCells count="14">
    <mergeCell ref="B2:D2"/>
    <mergeCell ref="B3:D3"/>
    <mergeCell ref="B4:D4"/>
    <mergeCell ref="B5:D5"/>
    <mergeCell ref="B6:D6"/>
    <mergeCell ref="B7:D7"/>
    <mergeCell ref="B8:D8"/>
    <mergeCell ref="B10:D10"/>
    <mergeCell ref="B20:D20"/>
    <mergeCell ref="B22:D22"/>
    <mergeCell ref="B26:D26"/>
    <mergeCell ref="B28:D28"/>
    <mergeCell ref="B30:D30"/>
    <mergeCell ref="B32:D3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8"/>
  <sheetViews>
    <sheetView showFormulas="false" showGridLines="false" showRowColHeaders="true" showZeros="true" rightToLeft="false" tabSelected="false" showOutlineSymbols="true" defaultGridColor="true" view="pageBreakPreview" topLeftCell="A1" colorId="64" zoomScale="100" zoomScaleNormal="100" zoomScalePageLayoutView="100" workbookViewId="0">
      <selection pane="topLeft" activeCell="J11" activeCellId="0" sqref="J11"/>
    </sheetView>
  </sheetViews>
  <sheetFormatPr defaultColWidth="11.43359375" defaultRowHeight="12.75" zeroHeight="false" outlineLevelRow="0" outlineLevelCol="0"/>
  <cols>
    <col collapsed="false" customWidth="true" hidden="false" outlineLevel="0" max="1" min="1" style="0" width="3.71"/>
    <col collapsed="false" customWidth="true" hidden="false" outlineLevel="0" max="2" min="2" style="0" width="20.14"/>
    <col collapsed="false" customWidth="true" hidden="false" outlineLevel="0" max="3" min="3" style="0" width="15"/>
    <col collapsed="false" customWidth="true" hidden="false" outlineLevel="0" max="4" min="4" style="0" width="10.29"/>
    <col collapsed="false" customWidth="true" hidden="false" outlineLevel="0" max="5" min="5" style="0" width="13.14"/>
    <col collapsed="false" customWidth="true" hidden="false" outlineLevel="0" max="6" min="6" style="0" width="19.71"/>
  </cols>
  <sheetData>
    <row r="1" customFormat="false" ht="15" hidden="false" customHeight="true" outlineLevel="0" collapsed="false">
      <c r="A1" s="542"/>
      <c r="B1" s="323" t="s">
        <v>122</v>
      </c>
      <c r="C1" s="543"/>
      <c r="D1" s="543"/>
      <c r="E1" s="543"/>
      <c r="F1" s="543"/>
      <c r="G1" s="543"/>
      <c r="H1" s="544"/>
      <c r="I1" s="544"/>
    </row>
    <row r="2" customFormat="false" ht="21" hidden="false" customHeight="false" outlineLevel="0" collapsed="false">
      <c r="A2" s="545" t="s">
        <v>581</v>
      </c>
      <c r="B2" s="545"/>
      <c r="C2" s="545"/>
      <c r="D2" s="545"/>
      <c r="E2" s="545"/>
      <c r="F2" s="545"/>
      <c r="G2" s="545"/>
      <c r="H2" s="545"/>
      <c r="I2" s="545"/>
    </row>
    <row r="3" customFormat="false" ht="12.75" hidden="false" customHeight="false" outlineLevel="0" collapsed="false">
      <c r="A3" s="69"/>
      <c r="B3" s="69"/>
      <c r="C3" s="69"/>
      <c r="D3" s="69"/>
      <c r="E3" s="69"/>
      <c r="F3" s="69"/>
      <c r="G3" s="69"/>
      <c r="H3" s="69"/>
      <c r="I3" s="69"/>
    </row>
    <row r="4" customFormat="false" ht="12.75" hidden="false" customHeight="false" outlineLevel="0" collapsed="false">
      <c r="A4" s="69"/>
      <c r="B4" s="546" t="s">
        <v>582</v>
      </c>
      <c r="C4" s="69"/>
      <c r="D4" s="69"/>
      <c r="E4" s="69"/>
      <c r="F4" s="69"/>
      <c r="G4" s="69"/>
      <c r="H4" s="69"/>
      <c r="I4" s="69"/>
    </row>
    <row r="5" customFormat="false" ht="12.75" hidden="false" customHeight="false" outlineLevel="0" collapsed="false">
      <c r="A5" s="69"/>
      <c r="B5" s="546" t="s">
        <v>583</v>
      </c>
      <c r="C5" s="69"/>
      <c r="D5" s="69"/>
      <c r="E5" s="69"/>
      <c r="F5" s="69"/>
      <c r="G5" s="69"/>
      <c r="H5" s="69"/>
      <c r="I5" s="69"/>
    </row>
    <row r="6" customFormat="false" ht="26.25" hidden="false" customHeight="true" outlineLevel="0" collapsed="false">
      <c r="A6" s="807" t="s">
        <v>584</v>
      </c>
      <c r="B6" s="493"/>
      <c r="C6" s="493"/>
      <c r="D6" s="493"/>
      <c r="E6" s="493"/>
      <c r="F6" s="493"/>
      <c r="G6" s="493"/>
      <c r="H6" s="69"/>
      <c r="I6" s="69"/>
    </row>
    <row r="7" customFormat="false" ht="12.75" hidden="false" customHeight="false" outlineLevel="0" collapsed="false">
      <c r="A7" s="493"/>
      <c r="B7" s="493"/>
      <c r="C7" s="493"/>
      <c r="D7" s="493"/>
      <c r="E7" s="493"/>
      <c r="F7" s="493"/>
      <c r="G7" s="493"/>
      <c r="H7" s="69"/>
      <c r="I7" s="69"/>
    </row>
    <row r="8" customFormat="false" ht="12.75" hidden="false" customHeight="false" outlineLevel="0" collapsed="false">
      <c r="A8" s="75" t="s">
        <v>127</v>
      </c>
      <c r="B8" s="75" t="s">
        <v>585</v>
      </c>
      <c r="C8" s="75" t="s">
        <v>586</v>
      </c>
      <c r="D8" s="75" t="s">
        <v>587</v>
      </c>
      <c r="E8" s="75" t="s">
        <v>588</v>
      </c>
      <c r="F8" s="75" t="s">
        <v>589</v>
      </c>
      <c r="G8" s="74"/>
    </row>
    <row r="9" customFormat="false" ht="41.25" hidden="false" customHeight="true" outlineLevel="0" collapsed="false">
      <c r="A9" s="74"/>
      <c r="B9" s="74"/>
      <c r="C9" s="74"/>
      <c r="D9" s="74"/>
      <c r="E9" s="74"/>
      <c r="F9" s="74"/>
      <c r="G9" s="74"/>
    </row>
    <row r="10" customFormat="false" ht="41.25" hidden="false" customHeight="true" outlineLevel="0" collapsed="false">
      <c r="A10" s="74"/>
      <c r="B10" s="74"/>
      <c r="C10" s="74"/>
      <c r="D10" s="74"/>
      <c r="E10" s="74"/>
      <c r="F10" s="74"/>
      <c r="G10" s="74"/>
    </row>
    <row r="11" customFormat="false" ht="41.25" hidden="false" customHeight="true" outlineLevel="0" collapsed="false">
      <c r="A11" s="74"/>
      <c r="B11" s="74"/>
      <c r="C11" s="74"/>
      <c r="D11" s="74"/>
      <c r="E11" s="74"/>
      <c r="F11" s="74"/>
      <c r="G11" s="74"/>
    </row>
    <row r="12" customFormat="false" ht="41.25" hidden="false" customHeight="true" outlineLevel="0" collapsed="false">
      <c r="A12" s="74"/>
      <c r="B12" s="74"/>
      <c r="C12" s="74"/>
      <c r="D12" s="74"/>
      <c r="E12" s="74"/>
      <c r="F12" s="74"/>
      <c r="G12" s="74"/>
    </row>
    <row r="13" customFormat="false" ht="41.25" hidden="false" customHeight="true" outlineLevel="0" collapsed="false">
      <c r="A13" s="74"/>
      <c r="B13" s="74"/>
      <c r="C13" s="74"/>
      <c r="D13" s="74"/>
      <c r="E13" s="74"/>
      <c r="F13" s="74"/>
      <c r="G13" s="74"/>
    </row>
    <row r="14" customFormat="false" ht="41.25" hidden="false" customHeight="true" outlineLevel="0" collapsed="false">
      <c r="A14" s="74"/>
      <c r="B14" s="74"/>
      <c r="C14" s="74"/>
      <c r="D14" s="74"/>
      <c r="E14" s="74"/>
      <c r="F14" s="74"/>
      <c r="G14" s="74"/>
    </row>
    <row r="15" customFormat="false" ht="41.25" hidden="false" customHeight="true" outlineLevel="0" collapsed="false">
      <c r="A15" s="74"/>
      <c r="B15" s="74"/>
      <c r="C15" s="74"/>
      <c r="D15" s="74"/>
      <c r="E15" s="74"/>
      <c r="F15" s="74"/>
      <c r="G15" s="74"/>
    </row>
    <row r="16" customFormat="false" ht="41.25" hidden="false" customHeight="true" outlineLevel="0" collapsed="false">
      <c r="A16" s="74"/>
      <c r="B16" s="74"/>
      <c r="C16" s="74"/>
      <c r="D16" s="74"/>
      <c r="E16" s="74"/>
      <c r="F16" s="74"/>
      <c r="G16" s="74"/>
    </row>
    <row r="17" customFormat="false" ht="41.25" hidden="false" customHeight="true" outlineLevel="0" collapsed="false">
      <c r="A17" s="74"/>
      <c r="B17" s="74"/>
      <c r="C17" s="74"/>
      <c r="D17" s="74"/>
      <c r="E17" s="74"/>
      <c r="F17" s="74"/>
      <c r="G17" s="74"/>
    </row>
    <row r="18" customFormat="false" ht="41.25" hidden="false" customHeight="true" outlineLevel="0" collapsed="false">
      <c r="A18" s="74"/>
      <c r="B18" s="74"/>
      <c r="C18" s="74"/>
      <c r="D18" s="74"/>
      <c r="E18" s="74"/>
      <c r="F18" s="74"/>
      <c r="G18" s="74"/>
    </row>
  </sheetData>
  <mergeCells count="1">
    <mergeCell ref="A2:I2"/>
  </mergeCells>
  <hyperlinks>
    <hyperlink ref="B1" location="PSW!A1" display="Cover sheet"/>
  </hyperlinks>
  <printOptions headings="false" gridLines="false" gridLinesSet="true" horizontalCentered="false" verticalCentered="false"/>
  <pageMargins left="0.7875" right="0.7875" top="0.984027777777778" bottom="0.984027777777778" header="0.511811023622047" footer="0.5"/>
  <pageSetup paperSize="9" scale="83" fitToWidth="1" fitToHeight="1" pageOrder="downThenOver" orientation="portrait" blackAndWhite="false" draft="false" cellComments="none" horizontalDpi="300" verticalDpi="300" copies="1"/>
  <headerFooter differentFirst="false" differentOddEven="false">
    <oddHeader/>
    <oddFooter>&amp;L&amp;F &amp;A&amp;C&amp;P / &amp;N&amp;RSQA, &amp;D &amp;T</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B1" activeCellId="0" sqref="B1"/>
    </sheetView>
  </sheetViews>
  <sheetFormatPr defaultColWidth="11.43359375" defaultRowHeight="12.75" zeroHeight="false" outlineLevelRow="0" outlineLevelCol="0"/>
  <sheetData>
    <row r="1" customFormat="false" ht="15" hidden="false" customHeight="true" outlineLevel="0" collapsed="false">
      <c r="A1" s="542"/>
      <c r="B1" s="323" t="s">
        <v>122</v>
      </c>
      <c r="C1" s="543"/>
      <c r="D1" s="543"/>
      <c r="E1" s="543"/>
      <c r="F1" s="543"/>
      <c r="G1" s="543"/>
      <c r="H1" s="544"/>
      <c r="I1" s="544"/>
    </row>
    <row r="2" customFormat="false" ht="21" hidden="false" customHeight="false" outlineLevel="0" collapsed="false">
      <c r="A2" s="545" t="s">
        <v>590</v>
      </c>
      <c r="B2" s="545"/>
      <c r="C2" s="545"/>
      <c r="D2" s="545"/>
      <c r="E2" s="545"/>
      <c r="F2" s="545"/>
      <c r="G2" s="545"/>
      <c r="H2" s="545"/>
      <c r="I2" s="545"/>
    </row>
    <row r="3" customFormat="false" ht="12.75" hidden="false" customHeight="false" outlineLevel="0" collapsed="false">
      <c r="A3" s="69"/>
      <c r="B3" s="69"/>
      <c r="C3" s="69"/>
      <c r="D3" s="69"/>
      <c r="E3" s="69"/>
      <c r="F3" s="69"/>
      <c r="G3" s="69"/>
      <c r="H3" s="69"/>
      <c r="I3" s="69"/>
    </row>
    <row r="4" customFormat="false" ht="12.75" hidden="false" customHeight="false" outlineLevel="0" collapsed="false">
      <c r="A4" s="69"/>
      <c r="B4" s="69" t="s">
        <v>591</v>
      </c>
      <c r="C4" s="69"/>
      <c r="D4" s="69"/>
      <c r="E4" s="69"/>
      <c r="F4" s="69"/>
      <c r="G4" s="69"/>
      <c r="H4" s="69"/>
      <c r="I4" s="69"/>
    </row>
    <row r="5" customFormat="false" ht="12.75" hidden="false" customHeight="false" outlineLevel="0" collapsed="false">
      <c r="A5" s="69"/>
      <c r="B5" s="69"/>
      <c r="C5" s="69"/>
      <c r="D5" s="69"/>
      <c r="E5" s="69"/>
      <c r="F5" s="69"/>
      <c r="G5" s="69"/>
      <c r="H5" s="69"/>
      <c r="I5" s="69"/>
    </row>
  </sheetData>
  <mergeCells count="1">
    <mergeCell ref="A2:I2"/>
  </mergeCells>
  <hyperlinks>
    <hyperlink ref="B1" location="PSW!A1" display="Cover sheet"/>
  </hyperlinks>
  <printOptions headings="false" gridLines="false" gridLinesSet="true" horizontalCentered="false" verticalCentered="false"/>
  <pageMargins left="0.7875" right="0.7875" top="0.984027777777778" bottom="0.984027777777778" header="0.511811023622047" footer="0.5"/>
  <pageSetup paperSize="9" scale="83" fitToWidth="1" fitToHeight="1" pageOrder="downThenOver" orientation="portrait" blackAndWhite="false" draft="false" cellComments="none" horizontalDpi="300" verticalDpi="300" copies="1"/>
  <headerFooter differentFirst="false" differentOddEven="false">
    <oddHeader/>
    <oddFooter>&amp;L&amp;F &amp;A&amp;C&amp;P / &amp;N&amp;RSQA, &amp;D &amp;T</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7"/>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C6" activeCellId="0" sqref="C6"/>
    </sheetView>
  </sheetViews>
  <sheetFormatPr defaultColWidth="11.43359375" defaultRowHeight="12.75" zeroHeight="false" outlineLevelRow="0" outlineLevelCol="0"/>
  <sheetData>
    <row r="1" customFormat="false" ht="15" hidden="false" customHeight="true" outlineLevel="0" collapsed="false">
      <c r="A1" s="542"/>
      <c r="B1" s="323" t="s">
        <v>122</v>
      </c>
      <c r="C1" s="543"/>
      <c r="D1" s="543"/>
      <c r="E1" s="543"/>
      <c r="F1" s="543"/>
      <c r="G1" s="543"/>
      <c r="H1" s="544"/>
      <c r="I1" s="544"/>
    </row>
    <row r="2" customFormat="false" ht="21" hidden="false" customHeight="false" outlineLevel="0" collapsed="false">
      <c r="A2" s="545" t="s">
        <v>592</v>
      </c>
      <c r="B2" s="545"/>
      <c r="C2" s="545"/>
      <c r="D2" s="545"/>
      <c r="E2" s="545"/>
      <c r="F2" s="545"/>
      <c r="G2" s="545"/>
      <c r="H2" s="545"/>
      <c r="I2" s="545"/>
    </row>
    <row r="3" customFormat="false" ht="12.75" hidden="false" customHeight="false" outlineLevel="0" collapsed="false">
      <c r="A3" s="69"/>
      <c r="B3" s="69"/>
      <c r="C3" s="69"/>
      <c r="D3" s="69"/>
      <c r="E3" s="69"/>
      <c r="F3" s="69"/>
      <c r="G3" s="69"/>
      <c r="H3" s="69"/>
      <c r="I3" s="69"/>
    </row>
    <row r="4" customFormat="false" ht="12.75" hidden="false" customHeight="false" outlineLevel="0" collapsed="false">
      <c r="A4" s="69" t="s">
        <v>593</v>
      </c>
      <c r="B4" s="69"/>
      <c r="C4" s="69"/>
      <c r="D4" s="69"/>
      <c r="E4" s="69"/>
      <c r="F4" s="69"/>
      <c r="G4" s="69"/>
      <c r="H4" s="69"/>
      <c r="I4" s="69"/>
    </row>
    <row r="5" customFormat="false" ht="12.75" hidden="false" customHeight="false" outlineLevel="0" collapsed="false">
      <c r="A5" s="69" t="s">
        <v>594</v>
      </c>
      <c r="B5" s="69"/>
      <c r="C5" s="69"/>
      <c r="D5" s="69"/>
      <c r="E5" s="69"/>
      <c r="F5" s="69"/>
      <c r="G5" s="69"/>
      <c r="H5" s="69"/>
      <c r="I5" s="69"/>
    </row>
    <row r="6" customFormat="false" ht="12.75" hidden="false" customHeight="false" outlineLevel="0" collapsed="false">
      <c r="A6" s="546" t="s">
        <v>595</v>
      </c>
      <c r="B6" s="69"/>
      <c r="C6" s="69"/>
      <c r="D6" s="69"/>
      <c r="E6" s="69"/>
      <c r="F6" s="69"/>
      <c r="G6" s="69"/>
      <c r="H6" s="69"/>
      <c r="I6" s="69"/>
    </row>
    <row r="7" customFormat="false" ht="12.75" hidden="false" customHeight="false" outlineLevel="0" collapsed="false">
      <c r="A7" s="69" t="s">
        <v>596</v>
      </c>
      <c r="B7" s="69"/>
      <c r="C7" s="69"/>
      <c r="D7" s="69"/>
      <c r="E7" s="69"/>
      <c r="F7" s="69"/>
      <c r="G7" s="69"/>
      <c r="H7" s="69"/>
      <c r="I7" s="69"/>
    </row>
  </sheetData>
  <mergeCells count="1">
    <mergeCell ref="A2:I2"/>
  </mergeCells>
  <hyperlinks>
    <hyperlink ref="B1" location="PSW!A1" display="Cover sheet"/>
  </hyperlinks>
  <printOptions headings="false" gridLines="false" gridLinesSet="true" horizontalCentered="false" verticalCentered="false"/>
  <pageMargins left="0.7875" right="0.7875" top="0.984027777777778" bottom="0.984027777777778" header="0.511811023622047" footer="0.5"/>
  <pageSetup paperSize="9" scale="83" fitToWidth="1" fitToHeight="1" pageOrder="downThenOver" orientation="portrait" blackAndWhite="false" draft="false" cellComments="none" horizontalDpi="300" verticalDpi="300" copies="1"/>
  <headerFooter differentFirst="false" differentOddEven="false">
    <oddHeader/>
    <oddFooter>&amp;L&amp;F &amp;A&amp;C&amp;P / &amp;N&amp;RSQA, &amp;D &amp;T</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20"/>
  <sheetViews>
    <sheetView showFormulas="false" showGridLines="true" showRowColHeaders="true" showZeros="true" rightToLeft="false" tabSelected="false" showOutlineSymbols="true" defaultGridColor="true" view="pageBreakPreview" topLeftCell="A1" colorId="64" zoomScale="115" zoomScaleNormal="100" zoomScalePageLayoutView="115" workbookViewId="0">
      <selection pane="topLeft" activeCell="F28" activeCellId="0" sqref="F28"/>
    </sheetView>
  </sheetViews>
  <sheetFormatPr defaultColWidth="8.6875" defaultRowHeight="12.75" zeroHeight="false" outlineLevelRow="0" outlineLevelCol="0"/>
  <cols>
    <col collapsed="false" customWidth="true" hidden="false" outlineLevel="0" max="1" min="1" style="0" width="2.57"/>
    <col collapsed="false" customWidth="true" hidden="false" outlineLevel="0" max="2" min="2" style="0" width="13.29"/>
    <col collapsed="false" customWidth="true" hidden="false" outlineLevel="0" max="3" min="3" style="0" width="13.7"/>
    <col collapsed="false" customWidth="true" hidden="false" outlineLevel="0" max="4" min="4" style="0" width="11.42"/>
    <col collapsed="false" customWidth="true" hidden="false" outlineLevel="0" max="5" min="5" style="0" width="19.57"/>
    <col collapsed="false" customWidth="true" hidden="false" outlineLevel="0" max="7" min="6" style="0" width="17.42"/>
    <col collapsed="false" customWidth="true" hidden="false" outlineLevel="0" max="8" min="8" style="0" width="16.29"/>
    <col collapsed="false" customWidth="true" hidden="false" outlineLevel="0" max="9" min="9" style="0" width="15.57"/>
    <col collapsed="false" customWidth="true" hidden="false" outlineLevel="0" max="10" min="10" style="0" width="9.14"/>
  </cols>
  <sheetData>
    <row r="1" customFormat="false" ht="18.75" hidden="false" customHeight="false" outlineLevel="0" collapsed="false">
      <c r="A1" s="808" t="s">
        <v>597</v>
      </c>
      <c r="B1" s="808"/>
      <c r="C1" s="808"/>
      <c r="D1" s="808"/>
      <c r="E1" s="808"/>
      <c r="F1" s="808"/>
      <c r="G1" s="808"/>
      <c r="H1" s="808"/>
      <c r="I1" s="809"/>
      <c r="J1" s="809"/>
    </row>
    <row r="2" customFormat="false" ht="18" hidden="false" customHeight="false" outlineLevel="0" collapsed="false">
      <c r="A2" s="810"/>
      <c r="B2" s="811" t="s">
        <v>598</v>
      </c>
      <c r="C2" s="812"/>
      <c r="D2" s="812"/>
      <c r="E2" s="812"/>
      <c r="F2" s="812"/>
      <c r="G2" s="812"/>
      <c r="H2" s="812"/>
      <c r="I2" s="812"/>
      <c r="J2" s="813"/>
    </row>
    <row r="3" customFormat="false" ht="18" hidden="false" customHeight="false" outlineLevel="0" collapsed="false">
      <c r="A3" s="814"/>
      <c r="B3" s="815"/>
      <c r="C3" s="816"/>
      <c r="D3" s="816"/>
      <c r="E3" s="816"/>
      <c r="F3" s="816"/>
      <c r="G3" s="816"/>
      <c r="H3" s="816"/>
      <c r="I3" s="816"/>
      <c r="J3" s="817"/>
    </row>
    <row r="4" customFormat="false" ht="18" hidden="false" customHeight="false" outlineLevel="0" collapsed="false">
      <c r="A4" s="818"/>
      <c r="B4" s="819" t="s">
        <v>599</v>
      </c>
      <c r="C4" s="820"/>
      <c r="D4" s="821"/>
      <c r="E4" s="819"/>
      <c r="F4" s="819" t="s">
        <v>600</v>
      </c>
      <c r="G4" s="819"/>
      <c r="H4" s="819"/>
      <c r="I4" s="819"/>
      <c r="J4" s="822"/>
    </row>
    <row r="5" customFormat="false" ht="18.75" hidden="false" customHeight="false" outlineLevel="0" collapsed="false">
      <c r="A5" s="818"/>
      <c r="B5" s="819"/>
      <c r="C5" s="820"/>
      <c r="D5" s="821"/>
      <c r="E5" s="819"/>
      <c r="F5" s="819"/>
      <c r="G5" s="819"/>
      <c r="H5" s="819"/>
      <c r="I5" s="819"/>
      <c r="J5" s="822"/>
    </row>
    <row r="6" customFormat="false" ht="15.75" hidden="false" customHeight="false" outlineLevel="0" collapsed="false">
      <c r="A6" s="823"/>
      <c r="B6" s="824" t="s">
        <v>33</v>
      </c>
      <c r="C6" s="824"/>
      <c r="D6" s="825"/>
      <c r="E6" s="826" t="s">
        <v>601</v>
      </c>
      <c r="F6" s="827" t="s">
        <v>602</v>
      </c>
      <c r="G6" s="827"/>
      <c r="H6" s="828"/>
      <c r="I6" s="828"/>
      <c r="J6" s="829"/>
    </row>
    <row r="7" customFormat="false" ht="15.75" hidden="false" customHeight="false" outlineLevel="0" collapsed="false">
      <c r="A7" s="823"/>
      <c r="B7" s="830"/>
      <c r="C7" s="830"/>
      <c r="D7" s="825"/>
      <c r="E7" s="826" t="s">
        <v>603</v>
      </c>
      <c r="F7" s="827" t="s">
        <v>604</v>
      </c>
      <c r="G7" s="827"/>
      <c r="H7" s="831"/>
      <c r="I7" s="831"/>
      <c r="J7" s="829"/>
    </row>
    <row r="8" customFormat="false" ht="16.5" hidden="false" customHeight="false" outlineLevel="0" collapsed="false">
      <c r="A8" s="823"/>
      <c r="B8" s="832"/>
      <c r="C8" s="832"/>
      <c r="D8" s="825"/>
      <c r="E8" s="826" t="s">
        <v>605</v>
      </c>
      <c r="F8" s="827" t="s">
        <v>606</v>
      </c>
      <c r="G8" s="827"/>
      <c r="H8" s="832"/>
      <c r="I8" s="832"/>
      <c r="J8" s="829"/>
    </row>
    <row r="9" customFormat="false" ht="18.75" hidden="false" customHeight="false" outlineLevel="0" collapsed="false">
      <c r="A9" s="823"/>
      <c r="B9" s="826"/>
      <c r="C9" s="826"/>
      <c r="D9" s="826"/>
      <c r="E9" s="826"/>
      <c r="F9" s="833"/>
      <c r="G9" s="825"/>
      <c r="H9" s="825"/>
      <c r="I9" s="825"/>
      <c r="J9" s="829"/>
    </row>
    <row r="10" customFormat="false" ht="18" hidden="false" customHeight="false" outlineLevel="0" collapsed="false">
      <c r="A10" s="834"/>
      <c r="B10" s="835"/>
      <c r="C10" s="835"/>
      <c r="D10" s="835"/>
      <c r="E10" s="835"/>
      <c r="F10" s="836"/>
      <c r="G10" s="837"/>
      <c r="H10" s="837"/>
      <c r="I10" s="837"/>
      <c r="J10" s="838"/>
    </row>
    <row r="11" customFormat="false" ht="18" hidden="false" customHeight="false" outlineLevel="0" collapsed="false">
      <c r="A11" s="823"/>
      <c r="B11" s="833" t="s">
        <v>607</v>
      </c>
      <c r="C11" s="833"/>
      <c r="D11" s="825"/>
      <c r="E11" s="826"/>
      <c r="F11" s="833" t="s">
        <v>608</v>
      </c>
      <c r="G11" s="839"/>
      <c r="H11" s="825"/>
      <c r="I11" s="825"/>
      <c r="J11" s="829"/>
    </row>
    <row r="12" customFormat="false" ht="18.75" hidden="false" customHeight="false" outlineLevel="0" collapsed="false">
      <c r="A12" s="823"/>
      <c r="B12" s="833"/>
      <c r="C12" s="833"/>
      <c r="D12" s="825"/>
      <c r="E12" s="826"/>
      <c r="F12" s="833"/>
      <c r="G12" s="839"/>
      <c r="H12" s="825"/>
      <c r="I12" s="825"/>
      <c r="J12" s="829"/>
    </row>
    <row r="13" customFormat="false" ht="15.75" hidden="false" customHeight="false" outlineLevel="0" collapsed="false">
      <c r="A13" s="823"/>
      <c r="B13" s="824" t="s">
        <v>609</v>
      </c>
      <c r="C13" s="824"/>
      <c r="D13" s="825"/>
      <c r="E13" s="827" t="s">
        <v>610</v>
      </c>
      <c r="F13" s="825" t="s">
        <v>611</v>
      </c>
      <c r="G13" s="825"/>
      <c r="H13" s="825"/>
      <c r="I13" s="840"/>
      <c r="J13" s="829"/>
    </row>
    <row r="14" customFormat="false" ht="15.75" hidden="false" customHeight="false" outlineLevel="0" collapsed="false">
      <c r="A14" s="823"/>
      <c r="B14" s="841" t="s">
        <v>612</v>
      </c>
      <c r="C14" s="841"/>
      <c r="D14" s="825"/>
      <c r="E14" s="826" t="s">
        <v>613</v>
      </c>
      <c r="F14" s="825" t="s">
        <v>614</v>
      </c>
      <c r="G14" s="825"/>
      <c r="H14" s="825"/>
      <c r="I14" s="842"/>
      <c r="J14" s="829"/>
    </row>
    <row r="15" customFormat="false" ht="16.5" hidden="false" customHeight="false" outlineLevel="0" collapsed="false">
      <c r="A15" s="823"/>
      <c r="B15" s="843" t="s">
        <v>615</v>
      </c>
      <c r="C15" s="843"/>
      <c r="D15" s="825"/>
      <c r="E15" s="826" t="s">
        <v>616</v>
      </c>
      <c r="F15" s="825" t="s">
        <v>617</v>
      </c>
      <c r="G15" s="825"/>
      <c r="H15" s="825"/>
      <c r="I15" s="844" t="str">
        <f aca="false">IF(I13=0,"-",I13/I14)</f>
        <v>-</v>
      </c>
      <c r="J15" s="829"/>
    </row>
    <row r="16" customFormat="false" ht="13.5" hidden="false" customHeight="false" outlineLevel="0" collapsed="false">
      <c r="A16" s="845"/>
      <c r="B16" s="846"/>
      <c r="C16" s="846"/>
      <c r="D16" s="846"/>
      <c r="E16" s="846"/>
      <c r="F16" s="846"/>
      <c r="G16" s="847"/>
      <c r="H16" s="847"/>
      <c r="I16" s="847"/>
      <c r="J16" s="848"/>
    </row>
    <row r="17" customFormat="false" ht="13.5" hidden="false" customHeight="false" outlineLevel="0" collapsed="false">
      <c r="A17" s="849"/>
      <c r="B17" s="850"/>
      <c r="C17" s="850"/>
      <c r="D17" s="850"/>
      <c r="E17" s="850"/>
      <c r="F17" s="850"/>
      <c r="G17" s="849"/>
      <c r="H17" s="849"/>
      <c r="I17" s="849"/>
      <c r="J17" s="850"/>
    </row>
    <row r="18" customFormat="false" ht="18" hidden="false" customHeight="false" outlineLevel="0" collapsed="false">
      <c r="A18" s="851"/>
      <c r="B18" s="811" t="s">
        <v>618</v>
      </c>
      <c r="C18" s="852"/>
      <c r="D18" s="852"/>
      <c r="E18" s="852" t="s">
        <v>619</v>
      </c>
      <c r="F18" s="853" t="s">
        <v>619</v>
      </c>
      <c r="G18" s="854" t="s">
        <v>619</v>
      </c>
      <c r="H18" s="855"/>
      <c r="I18" s="855"/>
      <c r="J18" s="856"/>
    </row>
    <row r="19" customFormat="false" ht="18.75" hidden="false" customHeight="false" outlineLevel="0" collapsed="false">
      <c r="A19" s="818"/>
      <c r="B19" s="815"/>
      <c r="C19" s="821"/>
      <c r="D19" s="821"/>
      <c r="E19" s="821"/>
      <c r="F19" s="857"/>
      <c r="G19" s="858"/>
      <c r="H19" s="820"/>
      <c r="I19" s="820"/>
      <c r="J19" s="859"/>
    </row>
    <row r="20" customFormat="false" ht="15.75" hidden="false" customHeight="false" outlineLevel="0" collapsed="false">
      <c r="A20" s="823"/>
      <c r="B20" s="860" t="s">
        <v>620</v>
      </c>
      <c r="C20" s="860"/>
      <c r="D20" s="860"/>
      <c r="E20" s="861" t="s">
        <v>621</v>
      </c>
      <c r="F20" s="861" t="s">
        <v>622</v>
      </c>
      <c r="G20" s="861" t="s">
        <v>623</v>
      </c>
      <c r="H20" s="861" t="s">
        <v>624</v>
      </c>
      <c r="I20" s="861" t="s">
        <v>625</v>
      </c>
      <c r="J20" s="862"/>
    </row>
    <row r="21" customFormat="false" ht="12.75" hidden="false" customHeight="false" outlineLevel="0" collapsed="false">
      <c r="A21" s="823"/>
      <c r="B21" s="863" t="s">
        <v>626</v>
      </c>
      <c r="C21" s="863"/>
      <c r="D21" s="864"/>
      <c r="E21" s="865" t="s">
        <v>627</v>
      </c>
      <c r="F21" s="865"/>
      <c r="G21" s="865"/>
      <c r="H21" s="866"/>
      <c r="I21" s="865"/>
      <c r="J21" s="867"/>
    </row>
    <row r="22" customFormat="false" ht="13.5" hidden="false" customHeight="true" outlineLevel="0" collapsed="false">
      <c r="A22" s="823"/>
      <c r="B22" s="868" t="s">
        <v>628</v>
      </c>
      <c r="C22" s="868"/>
      <c r="D22" s="868"/>
      <c r="E22" s="869"/>
      <c r="F22" s="869"/>
      <c r="G22" s="869"/>
      <c r="H22" s="870"/>
      <c r="I22" s="869"/>
      <c r="J22" s="867"/>
    </row>
    <row r="23" customFormat="false" ht="12.75" hidden="false" customHeight="false" outlineLevel="0" collapsed="false">
      <c r="A23" s="871"/>
      <c r="B23" s="872" t="s">
        <v>255</v>
      </c>
      <c r="C23" s="873" t="s">
        <v>629</v>
      </c>
      <c r="D23" s="874"/>
      <c r="E23" s="875" t="n">
        <v>3</v>
      </c>
      <c r="F23" s="875" t="n">
        <v>3</v>
      </c>
      <c r="G23" s="875" t="n">
        <v>3</v>
      </c>
      <c r="H23" s="876" t="n">
        <v>3</v>
      </c>
      <c r="I23" s="875" t="n">
        <v>3</v>
      </c>
      <c r="J23" s="877"/>
    </row>
    <row r="24" customFormat="false" ht="25.5" hidden="false" customHeight="false" outlineLevel="0" collapsed="false">
      <c r="A24" s="871"/>
      <c r="B24" s="878" t="s">
        <v>259</v>
      </c>
      <c r="C24" s="879" t="s">
        <v>630</v>
      </c>
      <c r="D24" s="880"/>
      <c r="E24" s="875" t="n">
        <v>8</v>
      </c>
      <c r="F24" s="875" t="n">
        <v>8</v>
      </c>
      <c r="G24" s="875" t="n">
        <v>8</v>
      </c>
      <c r="H24" s="876" t="n">
        <v>8</v>
      </c>
      <c r="I24" s="875" t="n">
        <v>8</v>
      </c>
      <c r="J24" s="877"/>
    </row>
    <row r="25" customFormat="false" ht="51" hidden="false" customHeight="false" outlineLevel="0" collapsed="false">
      <c r="A25" s="871"/>
      <c r="B25" s="881" t="s">
        <v>262</v>
      </c>
      <c r="C25" s="879" t="s">
        <v>631</v>
      </c>
      <c r="D25" s="880"/>
      <c r="E25" s="875" t="n">
        <v>60</v>
      </c>
      <c r="F25" s="875" t="n">
        <v>60</v>
      </c>
      <c r="G25" s="875" t="n">
        <v>60</v>
      </c>
      <c r="H25" s="876" t="n">
        <v>60</v>
      </c>
      <c r="I25" s="875" t="n">
        <v>60</v>
      </c>
      <c r="J25" s="877"/>
    </row>
    <row r="26" customFormat="false" ht="51" hidden="false" customHeight="false" outlineLevel="0" collapsed="false">
      <c r="A26" s="871"/>
      <c r="B26" s="881" t="s">
        <v>619</v>
      </c>
      <c r="C26" s="879" t="s">
        <v>632</v>
      </c>
      <c r="D26" s="880"/>
      <c r="E26" s="875" t="n">
        <v>60</v>
      </c>
      <c r="F26" s="875" t="n">
        <v>60</v>
      </c>
      <c r="G26" s="875" t="n">
        <v>60</v>
      </c>
      <c r="H26" s="876" t="n">
        <v>60</v>
      </c>
      <c r="I26" s="875" t="n">
        <v>60</v>
      </c>
      <c r="J26" s="877"/>
    </row>
    <row r="27" customFormat="false" ht="12.75" hidden="false" customHeight="false" outlineLevel="0" collapsed="false">
      <c r="A27" s="871"/>
      <c r="B27" s="881" t="s">
        <v>633</v>
      </c>
      <c r="C27" s="879" t="s">
        <v>634</v>
      </c>
      <c r="D27" s="880"/>
      <c r="E27" s="875" t="n">
        <v>5</v>
      </c>
      <c r="F27" s="875" t="n">
        <v>5</v>
      </c>
      <c r="G27" s="875" t="n">
        <v>5</v>
      </c>
      <c r="H27" s="876" t="n">
        <v>5</v>
      </c>
      <c r="I27" s="875" t="n">
        <v>5</v>
      </c>
      <c r="J27" s="877"/>
    </row>
    <row r="28" customFormat="false" ht="64.5" hidden="false" customHeight="false" outlineLevel="0" collapsed="false">
      <c r="A28" s="871"/>
      <c r="B28" s="882" t="s">
        <v>635</v>
      </c>
      <c r="C28" s="883" t="s">
        <v>636</v>
      </c>
      <c r="D28" s="884" t="s">
        <v>619</v>
      </c>
      <c r="E28" s="885" t="n">
        <f aca="false">(E23*(E24-(E25+E26)/60))*E27</f>
        <v>90</v>
      </c>
      <c r="F28" s="885" t="n">
        <f aca="false">(F23*(F24-(F25+F26)/60))*F27</f>
        <v>90</v>
      </c>
      <c r="G28" s="885" t="n">
        <f aca="false">(G23*(G24-(G25+G26)/60))*G27</f>
        <v>90</v>
      </c>
      <c r="H28" s="886" t="n">
        <f aca="false">(H23*(H24-(H25+H26)/60))*H27</f>
        <v>90</v>
      </c>
      <c r="I28" s="885" t="n">
        <f aca="false">(I23*(I24-(I25+I26)/60))*I27</f>
        <v>90</v>
      </c>
      <c r="J28" s="877"/>
    </row>
    <row r="29" customFormat="false" ht="12.75" hidden="false" customHeight="false" outlineLevel="0" collapsed="false">
      <c r="A29" s="871"/>
      <c r="B29" s="863"/>
      <c r="C29" s="887"/>
      <c r="D29" s="863"/>
      <c r="E29" s="888"/>
      <c r="F29" s="888"/>
      <c r="G29" s="888"/>
      <c r="H29" s="888"/>
      <c r="I29" s="888"/>
      <c r="J29" s="877"/>
    </row>
    <row r="30" customFormat="false" ht="16.5" hidden="false" customHeight="false" outlineLevel="0" collapsed="false">
      <c r="A30" s="871"/>
      <c r="B30" s="826" t="s">
        <v>637</v>
      </c>
      <c r="C30" s="889"/>
      <c r="D30" s="863"/>
      <c r="E30" s="890"/>
      <c r="F30" s="890"/>
      <c r="G30" s="890"/>
      <c r="H30" s="890"/>
      <c r="I30" s="891"/>
      <c r="J30" s="867"/>
    </row>
    <row r="31" customFormat="false" ht="63.75" hidden="false" customHeight="false" outlineLevel="0" collapsed="false">
      <c r="A31" s="871"/>
      <c r="B31" s="892" t="s">
        <v>365</v>
      </c>
      <c r="C31" s="873" t="s">
        <v>638</v>
      </c>
      <c r="D31" s="874"/>
      <c r="E31" s="893" t="n">
        <v>120</v>
      </c>
      <c r="F31" s="893"/>
      <c r="G31" s="893"/>
      <c r="H31" s="893"/>
      <c r="I31" s="893"/>
      <c r="J31" s="877"/>
    </row>
    <row r="32" customFormat="false" ht="25.5" hidden="false" customHeight="false" outlineLevel="0" collapsed="false">
      <c r="A32" s="871"/>
      <c r="B32" s="881" t="s">
        <v>639</v>
      </c>
      <c r="C32" s="879" t="s">
        <v>640</v>
      </c>
      <c r="D32" s="880"/>
      <c r="E32" s="875"/>
      <c r="F32" s="875"/>
      <c r="G32" s="875"/>
      <c r="H32" s="875"/>
      <c r="I32" s="875"/>
      <c r="J32" s="877"/>
    </row>
    <row r="33" customFormat="false" ht="38.25" hidden="false" customHeight="false" outlineLevel="0" collapsed="false">
      <c r="A33" s="871"/>
      <c r="B33" s="881" t="s">
        <v>641</v>
      </c>
      <c r="C33" s="879" t="s">
        <v>642</v>
      </c>
      <c r="D33" s="880"/>
      <c r="E33" s="894"/>
      <c r="F33" s="894"/>
      <c r="G33" s="894"/>
      <c r="H33" s="894"/>
      <c r="I33" s="894"/>
      <c r="J33" s="877"/>
    </row>
    <row r="34" customFormat="false" ht="63.75" hidden="false" customHeight="false" outlineLevel="0" collapsed="false">
      <c r="A34" s="871"/>
      <c r="B34" s="881" t="s">
        <v>643</v>
      </c>
      <c r="C34" s="879" t="s">
        <v>644</v>
      </c>
      <c r="D34" s="880"/>
      <c r="E34" s="894"/>
      <c r="F34" s="894"/>
      <c r="G34" s="894"/>
      <c r="H34" s="894"/>
      <c r="I34" s="894"/>
      <c r="J34" s="877"/>
    </row>
    <row r="35" customFormat="false" ht="75" hidden="false" customHeight="false" outlineLevel="0" collapsed="false">
      <c r="A35" s="871"/>
      <c r="B35" s="881" t="s">
        <v>645</v>
      </c>
      <c r="C35" s="895" t="s">
        <v>646</v>
      </c>
      <c r="D35" s="880"/>
      <c r="E35" s="896" t="n">
        <f aca="false">(E31*E32+E33+E34)*E23*E27/60</f>
        <v>0</v>
      </c>
      <c r="F35" s="896" t="n">
        <f aca="false">(F31*F32+F33+F34)*F23*F27/60</f>
        <v>0</v>
      </c>
      <c r="G35" s="896" t="n">
        <f aca="false">(G31*G32+G33+G34)*G23*G27/60</f>
        <v>0</v>
      </c>
      <c r="H35" s="896" t="n">
        <f aca="false">(H31*H32+H33+H34)*H23*H27/60</f>
        <v>0</v>
      </c>
      <c r="I35" s="896" t="n">
        <f aca="false">(I31*I32+I33+I34)*I23*I27/60</f>
        <v>0</v>
      </c>
      <c r="J35" s="877"/>
    </row>
    <row r="36" customFormat="false" ht="37.5" hidden="false" customHeight="false" outlineLevel="0" collapsed="false">
      <c r="A36" s="871"/>
      <c r="B36" s="882" t="s">
        <v>647</v>
      </c>
      <c r="C36" s="883" t="s">
        <v>648</v>
      </c>
      <c r="D36" s="884"/>
      <c r="E36" s="897" t="n">
        <f aca="false">IF(E28=0,"-",(E28-E35)/E28)</f>
        <v>1</v>
      </c>
      <c r="F36" s="897" t="n">
        <f aca="false">IF(F28=0,"-",(F28-F35)/F28)</f>
        <v>1</v>
      </c>
      <c r="G36" s="897" t="n">
        <f aca="false">IF(G28=0,"-",(G28-G35)/G28)</f>
        <v>1</v>
      </c>
      <c r="H36" s="897" t="n">
        <f aca="false">IF(H28=0,"-",(H28-H35)/H28)</f>
        <v>1</v>
      </c>
      <c r="I36" s="897" t="n">
        <f aca="false">IF(I28=0,"-",(I28-I35)/I28)</f>
        <v>1</v>
      </c>
      <c r="J36" s="877"/>
    </row>
    <row r="37" customFormat="false" ht="12.75" hidden="false" customHeight="false" outlineLevel="0" collapsed="false">
      <c r="A37" s="871"/>
      <c r="B37" s="863"/>
      <c r="C37" s="887"/>
      <c r="D37" s="863"/>
      <c r="E37" s="898"/>
      <c r="F37" s="898"/>
      <c r="G37" s="898"/>
      <c r="H37" s="898"/>
      <c r="I37" s="898"/>
      <c r="J37" s="877"/>
    </row>
    <row r="38" customFormat="false" ht="16.5" hidden="false" customHeight="false" outlineLevel="0" collapsed="false">
      <c r="A38" s="871"/>
      <c r="B38" s="826" t="s">
        <v>649</v>
      </c>
      <c r="C38" s="887"/>
      <c r="D38" s="863"/>
      <c r="E38" s="898"/>
      <c r="F38" s="898"/>
      <c r="G38" s="898"/>
      <c r="H38" s="898"/>
      <c r="I38" s="898"/>
      <c r="J38" s="877"/>
    </row>
    <row r="39" customFormat="false" ht="51" hidden="false" customHeight="false" outlineLevel="0" collapsed="false">
      <c r="A39" s="871"/>
      <c r="B39" s="892"/>
      <c r="C39" s="873" t="s">
        <v>650</v>
      </c>
      <c r="D39" s="899"/>
      <c r="E39" s="900"/>
      <c r="F39" s="901"/>
      <c r="G39" s="901"/>
      <c r="H39" s="901"/>
      <c r="I39" s="901"/>
      <c r="J39" s="877"/>
    </row>
    <row r="40" customFormat="false" ht="39" hidden="false" customHeight="false" outlineLevel="0" collapsed="false">
      <c r="A40" s="871"/>
      <c r="B40" s="882" t="s">
        <v>651</v>
      </c>
      <c r="C40" s="883" t="s">
        <v>649</v>
      </c>
      <c r="D40" s="902"/>
      <c r="E40" s="903" t="str">
        <f aca="false">IF(E39=0,"-",(1-E39))</f>
        <v>-</v>
      </c>
      <c r="F40" s="903" t="str">
        <f aca="false">IF(F39="","-",(1-F39))</f>
        <v>-</v>
      </c>
      <c r="G40" s="903" t="str">
        <f aca="false">IF(G39="","-",(1-G39))</f>
        <v>-</v>
      </c>
      <c r="H40" s="903" t="str">
        <f aca="false">IF(H39="","-",(1-H39))</f>
        <v>-</v>
      </c>
      <c r="I40" s="904" t="str">
        <f aca="false">IF(I39="","-",(1-I39))</f>
        <v>-</v>
      </c>
      <c r="J40" s="877"/>
    </row>
    <row r="41" customFormat="false" ht="12.75" hidden="false" customHeight="false" outlineLevel="0" collapsed="false">
      <c r="A41" s="871"/>
      <c r="B41" s="863"/>
      <c r="C41" s="887"/>
      <c r="D41" s="863"/>
      <c r="E41" s="888"/>
      <c r="F41" s="888" t="s">
        <v>619</v>
      </c>
      <c r="G41" s="888"/>
      <c r="H41" s="888"/>
      <c r="I41" s="888"/>
      <c r="J41" s="877"/>
    </row>
    <row r="42" customFormat="false" ht="16.5" hidden="false" customHeight="false" outlineLevel="0" collapsed="false">
      <c r="A42" s="871"/>
      <c r="B42" s="826" t="s">
        <v>652</v>
      </c>
      <c r="C42" s="889"/>
      <c r="D42" s="863"/>
      <c r="E42" s="890"/>
      <c r="F42" s="890"/>
      <c r="G42" s="890"/>
      <c r="H42" s="890"/>
      <c r="I42" s="890"/>
      <c r="J42" s="867"/>
    </row>
    <row r="43" customFormat="false" ht="102.75" hidden="false" customHeight="false" outlineLevel="0" collapsed="false">
      <c r="A43" s="871"/>
      <c r="B43" s="905"/>
      <c r="C43" s="906" t="s">
        <v>653</v>
      </c>
      <c r="D43" s="907"/>
      <c r="E43" s="908" t="e">
        <f aca="false">IF(E28=0,"-",E28*3600*E36 /$J$13 *E40)</f>
        <v>#DIV/0!</v>
      </c>
      <c r="F43" s="908" t="e">
        <f aca="false">IF(F28=0,"-",F28*3600*F36 /$J$13 *F40)</f>
        <v>#DIV/0!</v>
      </c>
      <c r="G43" s="908" t="e">
        <f aca="false">IF(G28=0,"-",G28*3600*G36 /$J$13 *G40)</f>
        <v>#DIV/0!</v>
      </c>
      <c r="H43" s="908" t="e">
        <f aca="false">IF(H28=0,"-",H28*3600*H36 /$J$13 *H40)</f>
        <v>#DIV/0!</v>
      </c>
      <c r="I43" s="908" t="e">
        <f aca="false">IF(I28=0,"-",I28*3600*I36 /$J$13 *I40)</f>
        <v>#DIV/0!</v>
      </c>
      <c r="J43" s="877"/>
    </row>
    <row r="44" customFormat="false" ht="13.5" hidden="false" customHeight="false" outlineLevel="0" collapsed="false">
      <c r="A44" s="871"/>
      <c r="B44" s="863"/>
      <c r="C44" s="889"/>
      <c r="D44" s="863"/>
      <c r="E44" s="888"/>
      <c r="F44" s="888"/>
      <c r="G44" s="888"/>
      <c r="H44" s="888"/>
      <c r="I44" s="888"/>
      <c r="J44" s="877"/>
    </row>
    <row r="45" customFormat="false" ht="38.25" hidden="false" customHeight="false" outlineLevel="0" collapsed="false">
      <c r="A45" s="871"/>
      <c r="B45" s="892" t="s">
        <v>654</v>
      </c>
      <c r="C45" s="873" t="s">
        <v>655</v>
      </c>
      <c r="D45" s="899"/>
      <c r="E45" s="893"/>
      <c r="F45" s="893"/>
      <c r="G45" s="893"/>
      <c r="H45" s="893"/>
      <c r="I45" s="893"/>
      <c r="J45" s="877"/>
    </row>
    <row r="46" customFormat="false" ht="63.75" hidden="false" customHeight="false" outlineLevel="0" collapsed="false">
      <c r="A46" s="871"/>
      <c r="B46" s="881" t="s">
        <v>619</v>
      </c>
      <c r="C46" s="909" t="s">
        <v>656</v>
      </c>
      <c r="D46" s="910" t="s">
        <v>619</v>
      </c>
      <c r="E46" s="911" t="str">
        <f aca="false">IF(E45=0,"",(E28-E35)*3600/E45*E40)</f>
        <v/>
      </c>
      <c r="F46" s="911" t="str">
        <f aca="false">IF(F45=0,"",(F28-F35)*3600/F45*F40)</f>
        <v/>
      </c>
      <c r="G46" s="911" t="str">
        <f aca="false">IF(G45=0,"",(G28-G35)*3600/G45*G40)</f>
        <v/>
      </c>
      <c r="H46" s="911" t="str">
        <f aca="false">IF(H45=0,"",(H28-H35)*3600/H45*H40)</f>
        <v/>
      </c>
      <c r="I46" s="911" t="str">
        <f aca="false">IF(I45=0,"",(I28-I35)*3600/I45*I40)</f>
        <v/>
      </c>
      <c r="J46" s="877"/>
    </row>
    <row r="47" customFormat="false" ht="63" hidden="false" customHeight="false" outlineLevel="0" collapsed="false">
      <c r="A47" s="871"/>
      <c r="B47" s="882" t="s">
        <v>619</v>
      </c>
      <c r="C47" s="912" t="s">
        <v>657</v>
      </c>
      <c r="D47" s="902" t="s">
        <v>619</v>
      </c>
      <c r="E47" s="913" t="str">
        <f aca="false">IF(E45=0,"",(E28-E35)*3600/E45*E40/E27)</f>
        <v/>
      </c>
      <c r="F47" s="913" t="str">
        <f aca="false">IF(F45=0," ",(F28-F35)*3600/F45*F40/F27)</f>
        <v> </v>
      </c>
      <c r="G47" s="913" t="str">
        <f aca="false">IF(G45=0," ",(G28-G35)*3600/G45*G40/G27)</f>
        <v> </v>
      </c>
      <c r="H47" s="913" t="str">
        <f aca="false">IF(H45=0," ",(H28-H35)*3600/H45*H40/H27)</f>
        <v> </v>
      </c>
      <c r="I47" s="913" t="str">
        <f aca="false">IF(I45=0," ",(I28-I35)*3600/I45*I40/I27)</f>
        <v> </v>
      </c>
      <c r="J47" s="877"/>
    </row>
    <row r="48" customFormat="false" ht="13.5" hidden="false" customHeight="false" outlineLevel="0" collapsed="false">
      <c r="A48" s="914"/>
      <c r="B48" s="915"/>
      <c r="C48" s="916"/>
      <c r="D48" s="915"/>
      <c r="E48" s="917"/>
      <c r="F48" s="917"/>
      <c r="G48" s="917"/>
      <c r="H48" s="917"/>
      <c r="I48" s="917"/>
      <c r="J48" s="918"/>
    </row>
    <row r="49" customFormat="false" ht="13.5" hidden="false" customHeight="false" outlineLevel="0" collapsed="false">
      <c r="A49" s="919"/>
      <c r="B49" s="920"/>
      <c r="C49" s="921"/>
      <c r="D49" s="920"/>
      <c r="E49" s="922"/>
      <c r="F49" s="922"/>
      <c r="G49" s="922"/>
      <c r="H49" s="922"/>
      <c r="I49" s="922"/>
      <c r="J49" s="923"/>
    </row>
    <row r="50" customFormat="false" ht="18" hidden="false" customHeight="false" outlineLevel="0" collapsed="false">
      <c r="A50" s="924"/>
      <c r="B50" s="811" t="s">
        <v>658</v>
      </c>
      <c r="C50" s="925"/>
      <c r="D50" s="926"/>
      <c r="E50" s="927"/>
      <c r="F50" s="927"/>
      <c r="G50" s="927"/>
      <c r="H50" s="927"/>
      <c r="I50" s="927"/>
      <c r="J50" s="928"/>
    </row>
    <row r="51" customFormat="false" ht="15" hidden="false" customHeight="false" outlineLevel="0" collapsed="false">
      <c r="A51" s="929"/>
      <c r="B51" s="930"/>
      <c r="C51" s="931"/>
      <c r="D51" s="932"/>
      <c r="E51" s="933" t="s">
        <v>659</v>
      </c>
      <c r="F51" s="933" t="s">
        <v>660</v>
      </c>
      <c r="G51" s="933" t="s">
        <v>661</v>
      </c>
      <c r="H51" s="933" t="s">
        <v>662</v>
      </c>
      <c r="I51" s="933"/>
      <c r="J51" s="934"/>
    </row>
    <row r="52" customFormat="false" ht="12.75" hidden="false" customHeight="false" outlineLevel="0" collapsed="false">
      <c r="A52" s="929"/>
      <c r="B52" s="935" t="s">
        <v>663</v>
      </c>
      <c r="C52" s="935"/>
      <c r="D52" s="936"/>
      <c r="E52" s="933"/>
      <c r="F52" s="933"/>
      <c r="G52" s="933"/>
      <c r="H52" s="933"/>
      <c r="I52" s="933"/>
      <c r="J52" s="934"/>
    </row>
    <row r="53" customFormat="false" ht="12.75" hidden="false" customHeight="false" outlineLevel="0" collapsed="false">
      <c r="A53" s="929"/>
      <c r="B53" s="937"/>
      <c r="C53" s="938" t="s">
        <v>664</v>
      </c>
      <c r="D53" s="939"/>
      <c r="E53" s="940"/>
      <c r="F53" s="940"/>
      <c r="G53" s="941"/>
      <c r="H53" s="942"/>
      <c r="I53" s="942"/>
      <c r="J53" s="934"/>
    </row>
    <row r="54" customFormat="false" ht="12.75" hidden="false" customHeight="false" outlineLevel="0" collapsed="false">
      <c r="A54" s="929"/>
      <c r="B54" s="937"/>
      <c r="C54" s="938" t="s">
        <v>665</v>
      </c>
      <c r="D54" s="939"/>
      <c r="E54" s="940"/>
      <c r="F54" s="940"/>
      <c r="G54" s="941"/>
      <c r="H54" s="942"/>
      <c r="I54" s="942"/>
      <c r="J54" s="934"/>
    </row>
    <row r="55" customFormat="false" ht="12.75" hidden="false" customHeight="false" outlineLevel="0" collapsed="false">
      <c r="A55" s="929"/>
      <c r="B55" s="937"/>
      <c r="C55" s="938" t="s">
        <v>666</v>
      </c>
      <c r="D55" s="939"/>
      <c r="E55" s="940"/>
      <c r="F55" s="940"/>
      <c r="G55" s="941"/>
      <c r="H55" s="942"/>
      <c r="I55" s="942"/>
      <c r="J55" s="934"/>
    </row>
    <row r="56" customFormat="false" ht="12.75" hidden="false" customHeight="false" outlineLevel="0" collapsed="false">
      <c r="A56" s="929"/>
      <c r="B56" s="937"/>
      <c r="C56" s="938" t="s">
        <v>667</v>
      </c>
      <c r="D56" s="939"/>
      <c r="E56" s="940"/>
      <c r="F56" s="940"/>
      <c r="G56" s="941"/>
      <c r="H56" s="942"/>
      <c r="I56" s="942"/>
      <c r="J56" s="934"/>
    </row>
    <row r="57" customFormat="false" ht="12.75" hidden="false" customHeight="false" outlineLevel="0" collapsed="false">
      <c r="A57" s="929"/>
      <c r="B57" s="937"/>
      <c r="C57" s="938" t="s">
        <v>668</v>
      </c>
      <c r="D57" s="939"/>
      <c r="E57" s="940"/>
      <c r="F57" s="940"/>
      <c r="G57" s="941"/>
      <c r="H57" s="942"/>
      <c r="I57" s="942"/>
      <c r="J57" s="934"/>
    </row>
    <row r="58" customFormat="false" ht="25.5" hidden="false" customHeight="false" outlineLevel="0" collapsed="false">
      <c r="A58" s="929"/>
      <c r="B58" s="937"/>
      <c r="C58" s="943" t="s">
        <v>669</v>
      </c>
      <c r="D58" s="939"/>
      <c r="E58" s="940"/>
      <c r="F58" s="940"/>
      <c r="G58" s="941"/>
      <c r="H58" s="942"/>
      <c r="I58" s="942"/>
      <c r="J58" s="934"/>
    </row>
    <row r="59" customFormat="false" ht="25.5" hidden="false" customHeight="false" outlineLevel="0" collapsed="false">
      <c r="A59" s="929"/>
      <c r="B59" s="937"/>
      <c r="C59" s="943" t="s">
        <v>670</v>
      </c>
      <c r="D59" s="939"/>
      <c r="E59" s="940"/>
      <c r="F59" s="940"/>
      <c r="G59" s="941"/>
      <c r="H59" s="942"/>
      <c r="I59" s="942"/>
      <c r="J59" s="934"/>
    </row>
    <row r="60" customFormat="false" ht="12.75" hidden="false" customHeight="false" outlineLevel="0" collapsed="false">
      <c r="A60" s="929"/>
      <c r="B60" s="937"/>
      <c r="C60" s="944" t="s">
        <v>671</v>
      </c>
      <c r="D60" s="939"/>
      <c r="E60" s="940"/>
      <c r="F60" s="940"/>
      <c r="G60" s="941"/>
      <c r="H60" s="942"/>
      <c r="I60" s="942"/>
      <c r="J60" s="934"/>
    </row>
    <row r="61" customFormat="false" ht="25.5" hidden="false" customHeight="false" outlineLevel="0" collapsed="false">
      <c r="A61" s="929"/>
      <c r="B61" s="937"/>
      <c r="C61" s="944" t="s">
        <v>672</v>
      </c>
      <c r="D61" s="939"/>
      <c r="E61" s="940"/>
      <c r="F61" s="940"/>
      <c r="G61" s="941"/>
      <c r="H61" s="942"/>
      <c r="I61" s="942"/>
      <c r="J61" s="934"/>
    </row>
    <row r="62" customFormat="false" ht="12.75" hidden="false" customHeight="false" outlineLevel="0" collapsed="false">
      <c r="A62" s="929"/>
      <c r="B62" s="937"/>
      <c r="C62" s="944" t="s">
        <v>673</v>
      </c>
      <c r="D62" s="939"/>
      <c r="E62" s="940"/>
      <c r="F62" s="940"/>
      <c r="G62" s="941"/>
      <c r="H62" s="942"/>
      <c r="I62" s="942"/>
      <c r="J62" s="934"/>
    </row>
    <row r="63" customFormat="false" ht="12.75" hidden="false" customHeight="false" outlineLevel="0" collapsed="false">
      <c r="A63" s="929"/>
      <c r="B63" s="945"/>
      <c r="C63" s="945"/>
      <c r="D63" s="945"/>
      <c r="E63" s="945"/>
      <c r="F63" s="945"/>
      <c r="G63" s="945"/>
      <c r="H63" s="945"/>
      <c r="I63" s="945"/>
      <c r="J63" s="934"/>
    </row>
    <row r="64" customFormat="false" ht="12.75" hidden="false" customHeight="false" outlineLevel="0" collapsed="false">
      <c r="A64" s="929"/>
      <c r="B64" s="937" t="s">
        <v>674</v>
      </c>
      <c r="C64" s="944"/>
      <c r="D64" s="939"/>
      <c r="E64" s="940"/>
      <c r="F64" s="940"/>
      <c r="G64" s="941"/>
      <c r="H64" s="942"/>
      <c r="I64" s="942"/>
      <c r="J64" s="934"/>
    </row>
    <row r="65" customFormat="false" ht="12.75" hidden="false" customHeight="false" outlineLevel="0" collapsed="false">
      <c r="A65" s="929"/>
      <c r="B65" s="937" t="s">
        <v>675</v>
      </c>
      <c r="C65" s="944"/>
      <c r="D65" s="939"/>
      <c r="E65" s="940"/>
      <c r="F65" s="940"/>
      <c r="G65" s="941"/>
      <c r="H65" s="942"/>
      <c r="I65" s="942"/>
      <c r="J65" s="934"/>
    </row>
    <row r="66" customFormat="false" ht="12.75" hidden="false" customHeight="false" outlineLevel="0" collapsed="false">
      <c r="A66" s="929"/>
      <c r="B66" s="937" t="s">
        <v>676</v>
      </c>
      <c r="C66" s="944"/>
      <c r="D66" s="939"/>
      <c r="E66" s="940"/>
      <c r="F66" s="940"/>
      <c r="G66" s="941"/>
      <c r="H66" s="942"/>
      <c r="I66" s="942"/>
      <c r="J66" s="934"/>
    </row>
    <row r="67" customFormat="false" ht="12.75" hidden="false" customHeight="false" outlineLevel="0" collapsed="false">
      <c r="A67" s="929"/>
      <c r="B67" s="946" t="s">
        <v>677</v>
      </c>
      <c r="C67" s="944"/>
      <c r="D67" s="939"/>
      <c r="E67" s="940"/>
      <c r="F67" s="940"/>
      <c r="G67" s="941"/>
      <c r="H67" s="942"/>
      <c r="I67" s="942"/>
      <c r="J67" s="934"/>
    </row>
    <row r="68" customFormat="false" ht="13.5" hidden="false" customHeight="false" outlineLevel="0" collapsed="false">
      <c r="A68" s="947"/>
      <c r="B68" s="948"/>
      <c r="C68" s="949"/>
      <c r="D68" s="950"/>
      <c r="E68" s="951"/>
      <c r="F68" s="951"/>
      <c r="G68" s="951"/>
      <c r="H68" s="951"/>
      <c r="I68" s="951"/>
      <c r="J68" s="952"/>
    </row>
    <row r="69" customFormat="false" ht="13.5" hidden="false" customHeight="false" outlineLevel="0" collapsed="false">
      <c r="A69" s="919"/>
      <c r="B69" s="920"/>
      <c r="C69" s="921"/>
      <c r="D69" s="920"/>
      <c r="E69" s="922"/>
      <c r="F69" s="922"/>
      <c r="G69" s="922"/>
      <c r="H69" s="922"/>
      <c r="I69" s="922"/>
      <c r="J69" s="923"/>
    </row>
    <row r="70" customFormat="false" ht="19.5" hidden="false" customHeight="false" outlineLevel="0" collapsed="false">
      <c r="A70" s="953"/>
      <c r="B70" s="954" t="s">
        <v>678</v>
      </c>
      <c r="C70" s="955"/>
      <c r="D70" s="956"/>
      <c r="E70" s="957"/>
      <c r="F70" s="958"/>
      <c r="G70" s="958"/>
      <c r="H70" s="958"/>
      <c r="I70" s="959"/>
      <c r="J70" s="960"/>
    </row>
    <row r="71" customFormat="false" ht="19.5" hidden="false" customHeight="false" outlineLevel="0" collapsed="false">
      <c r="A71" s="871"/>
      <c r="B71" s="826"/>
      <c r="C71" s="889"/>
      <c r="D71" s="863"/>
      <c r="E71" s="961"/>
      <c r="F71" s="888"/>
      <c r="G71" s="962"/>
      <c r="H71" s="962"/>
      <c r="I71" s="888"/>
      <c r="J71" s="877"/>
    </row>
    <row r="72" customFormat="false" ht="19.5" hidden="false" customHeight="false" outlineLevel="0" collapsed="false">
      <c r="A72" s="871"/>
      <c r="B72" s="826" t="s">
        <v>679</v>
      </c>
      <c r="C72" s="889"/>
      <c r="D72" s="863"/>
      <c r="E72" s="963"/>
      <c r="F72" s="890"/>
      <c r="G72" s="964"/>
      <c r="H72" s="890"/>
      <c r="I72" s="891"/>
      <c r="J72" s="867"/>
    </row>
    <row r="73" customFormat="false" ht="38.25" hidden="false" customHeight="false" outlineLevel="0" collapsed="false">
      <c r="A73" s="871"/>
      <c r="B73" s="892" t="s">
        <v>680</v>
      </c>
      <c r="C73" s="965" t="s">
        <v>681</v>
      </c>
      <c r="D73" s="874"/>
      <c r="E73" s="893"/>
      <c r="F73" s="893"/>
      <c r="G73" s="893"/>
      <c r="H73" s="893"/>
      <c r="I73" s="893"/>
      <c r="J73" s="877"/>
    </row>
    <row r="74" customFormat="false" ht="76.5" hidden="false" customHeight="false" outlineLevel="0" collapsed="false">
      <c r="A74" s="871"/>
      <c r="B74" s="881" t="s">
        <v>682</v>
      </c>
      <c r="C74" s="909" t="s">
        <v>683</v>
      </c>
      <c r="D74" s="880"/>
      <c r="E74" s="875"/>
      <c r="F74" s="875"/>
      <c r="G74" s="875"/>
      <c r="H74" s="875"/>
      <c r="I74" s="875"/>
      <c r="J74" s="877"/>
    </row>
    <row r="75" customFormat="false" ht="76.5" hidden="false" customHeight="false" outlineLevel="0" collapsed="false">
      <c r="A75" s="871"/>
      <c r="B75" s="881" t="s">
        <v>684</v>
      </c>
      <c r="C75" s="909" t="s">
        <v>685</v>
      </c>
      <c r="D75" s="880"/>
      <c r="E75" s="875"/>
      <c r="F75" s="875"/>
      <c r="G75" s="875"/>
      <c r="H75" s="875"/>
      <c r="I75" s="875"/>
      <c r="J75" s="877"/>
    </row>
    <row r="76" customFormat="false" ht="115.5" hidden="false" customHeight="false" outlineLevel="0" collapsed="false">
      <c r="A76" s="871"/>
      <c r="B76" s="882" t="s">
        <v>381</v>
      </c>
      <c r="C76" s="912" t="s">
        <v>686</v>
      </c>
      <c r="D76" s="884"/>
      <c r="E76" s="966"/>
      <c r="F76" s="967"/>
      <c r="G76" s="966"/>
      <c r="H76" s="966"/>
      <c r="I76" s="966"/>
      <c r="J76" s="877"/>
    </row>
    <row r="77" customFormat="false" ht="12.75" hidden="false" customHeight="false" outlineLevel="0" collapsed="false">
      <c r="A77" s="871"/>
      <c r="B77" s="863"/>
      <c r="C77" s="889"/>
      <c r="D77" s="863"/>
      <c r="E77" s="968"/>
      <c r="F77" s="968"/>
      <c r="G77" s="968"/>
      <c r="H77" s="968"/>
      <c r="I77" s="968"/>
      <c r="J77" s="934"/>
    </row>
    <row r="78" customFormat="false" ht="16.5" hidden="false" customHeight="false" outlineLevel="0" collapsed="false">
      <c r="A78" s="871"/>
      <c r="B78" s="826" t="s">
        <v>687</v>
      </c>
      <c r="C78" s="889"/>
      <c r="D78" s="863"/>
      <c r="E78" s="969"/>
      <c r="F78" s="969"/>
      <c r="G78" s="969"/>
      <c r="H78" s="969"/>
      <c r="I78" s="969"/>
      <c r="J78" s="934"/>
    </row>
    <row r="79" customFormat="false" ht="12.75" hidden="false" customHeight="false" outlineLevel="0" collapsed="false">
      <c r="A79" s="871"/>
      <c r="B79" s="892" t="s">
        <v>688</v>
      </c>
      <c r="C79" s="970" t="s">
        <v>689</v>
      </c>
      <c r="D79" s="874"/>
      <c r="E79" s="971"/>
      <c r="F79" s="971"/>
      <c r="G79" s="971"/>
      <c r="H79" s="971"/>
      <c r="I79" s="971"/>
      <c r="J79" s="877"/>
    </row>
    <row r="80" customFormat="false" ht="76.5" hidden="false" customHeight="false" outlineLevel="0" collapsed="false">
      <c r="A80" s="871"/>
      <c r="B80" s="881" t="s">
        <v>410</v>
      </c>
      <c r="C80" s="909" t="s">
        <v>690</v>
      </c>
      <c r="D80" s="880"/>
      <c r="E80" s="972"/>
      <c r="F80" s="973"/>
      <c r="G80" s="972"/>
      <c r="H80" s="972"/>
      <c r="I80" s="972"/>
      <c r="J80" s="877"/>
    </row>
    <row r="81" customFormat="false" ht="114.75" hidden="false" customHeight="false" outlineLevel="0" collapsed="false">
      <c r="A81" s="871"/>
      <c r="B81" s="878" t="s">
        <v>691</v>
      </c>
      <c r="C81" s="895" t="s">
        <v>692</v>
      </c>
      <c r="D81" s="880"/>
      <c r="E81" s="974" t="str">
        <f aca="false">IF(E79=0,"-",E79-E80)</f>
        <v>-</v>
      </c>
      <c r="F81" s="974" t="str">
        <f aca="false">IF(F79=0,"-",F79-F80)</f>
        <v>-</v>
      </c>
      <c r="G81" s="974" t="str">
        <f aca="false">IF(G79=0,"-",G79-G80)</f>
        <v>-</v>
      </c>
      <c r="H81" s="974" t="str">
        <f aca="false">IF(H79=0,"-",H79-H80)</f>
        <v>-</v>
      </c>
      <c r="I81" s="974" t="str">
        <f aca="false">IF(I79=0,"-",I79-I80)</f>
        <v>-</v>
      </c>
      <c r="J81" s="877"/>
    </row>
    <row r="82" customFormat="false" ht="12.75" hidden="false" customHeight="false" outlineLevel="0" collapsed="false">
      <c r="A82" s="871"/>
      <c r="B82" s="878" t="s">
        <v>693</v>
      </c>
      <c r="C82" s="909" t="s">
        <v>694</v>
      </c>
      <c r="D82" s="880"/>
      <c r="E82" s="975" t="str">
        <f aca="false">IF(E79="", "",1-E81/E79)</f>
        <v/>
      </c>
      <c r="F82" s="975" t="str">
        <f aca="false">IF(F79="", "",1-F81/F79)</f>
        <v/>
      </c>
      <c r="G82" s="975" t="str">
        <f aca="false">IF(G79="", "",1-G81/G79)</f>
        <v/>
      </c>
      <c r="H82" s="975" t="str">
        <f aca="false">IF(H79="", "",1-H81/H79)</f>
        <v/>
      </c>
      <c r="I82" s="975" t="str">
        <f aca="false">IF(I79="", "",1-I81/I79)</f>
        <v/>
      </c>
      <c r="J82" s="877"/>
    </row>
    <row r="83" customFormat="false" ht="26.25" hidden="false" customHeight="false" outlineLevel="0" collapsed="false">
      <c r="A83" s="871"/>
      <c r="B83" s="882"/>
      <c r="C83" s="912" t="s">
        <v>695</v>
      </c>
      <c r="D83" s="884"/>
      <c r="E83" s="976"/>
      <c r="F83" s="977"/>
      <c r="G83" s="976"/>
      <c r="H83" s="976"/>
      <c r="I83" s="976"/>
      <c r="J83" s="877"/>
    </row>
    <row r="84" customFormat="false" ht="86.25" hidden="false" customHeight="false" outlineLevel="0" collapsed="false">
      <c r="A84" s="871"/>
      <c r="B84" s="978" t="s">
        <v>696</v>
      </c>
      <c r="C84" s="979" t="s">
        <v>697</v>
      </c>
      <c r="D84" s="980" t="s">
        <v>619</v>
      </c>
      <c r="E84" s="981" t="str">
        <f aca="false">IF(E79=0,"-",(E73-E74-E75-E76)*60/E79)</f>
        <v>-</v>
      </c>
      <c r="F84" s="981" t="str">
        <f aca="false">IF(F79=0,"-",(F73-F74-F75-F76)*60/F79)</f>
        <v>-</v>
      </c>
      <c r="G84" s="981" t="str">
        <f aca="false">IF(G79=0,"-",(G73-G74-G75-G76)*60/G79)</f>
        <v>-</v>
      </c>
      <c r="H84" s="981" t="str">
        <f aca="false">IF(H79=0,"-",(H73-H74-H75-H76)*60/H79)</f>
        <v>-</v>
      </c>
      <c r="I84" s="981" t="str">
        <f aca="false">IF(I79=0,"-",(I73-I74-I75-I76)*60/I79)</f>
        <v>-</v>
      </c>
      <c r="J84" s="877"/>
    </row>
    <row r="85" customFormat="false" ht="13.5" hidden="false" customHeight="false" outlineLevel="0" collapsed="false">
      <c r="A85" s="914"/>
      <c r="B85" s="915"/>
      <c r="C85" s="982"/>
      <c r="D85" s="915"/>
      <c r="E85" s="917"/>
      <c r="F85" s="917"/>
      <c r="G85" s="917"/>
      <c r="H85" s="917"/>
      <c r="I85" s="917"/>
      <c r="J85" s="918"/>
    </row>
    <row r="86" customFormat="false" ht="13.5" hidden="false" customHeight="false" outlineLevel="0" collapsed="false">
      <c r="A86" s="919"/>
      <c r="B86" s="920"/>
      <c r="C86" s="921"/>
      <c r="D86" s="920"/>
      <c r="E86" s="922"/>
      <c r="F86" s="922"/>
      <c r="G86" s="922"/>
      <c r="H86" s="922"/>
      <c r="I86" s="922"/>
      <c r="J86" s="923"/>
    </row>
    <row r="87" customFormat="false" ht="18.75" hidden="false" customHeight="false" outlineLevel="0" collapsed="false">
      <c r="A87" s="953"/>
      <c r="B87" s="954" t="s">
        <v>698</v>
      </c>
      <c r="C87" s="983"/>
      <c r="D87" s="956"/>
      <c r="E87" s="984"/>
      <c r="F87" s="984"/>
      <c r="G87" s="984"/>
      <c r="H87" s="984"/>
      <c r="I87" s="984"/>
      <c r="J87" s="985"/>
    </row>
    <row r="88" customFormat="false" ht="60.75" hidden="false" customHeight="false" outlineLevel="0" collapsed="false">
      <c r="A88" s="871"/>
      <c r="B88" s="863" t="s">
        <v>699</v>
      </c>
      <c r="C88" s="986" t="s">
        <v>700</v>
      </c>
      <c r="D88" s="863" t="s">
        <v>619</v>
      </c>
      <c r="E88" s="987" t="str">
        <f aca="false">IF(E84="-","-",E28*3600/((E73-E74-E75)*60/E81))</f>
        <v>-</v>
      </c>
      <c r="F88" s="987" t="str">
        <f aca="false">IF(F84="-","-",F28*3600/((F73-F74-F75)*60/F81))</f>
        <v>-</v>
      </c>
      <c r="G88" s="987" t="str">
        <f aca="false">IF(G84="-","-",G28*3600/((G73-G74-G75)*60/G81))</f>
        <v>-</v>
      </c>
      <c r="H88" s="987" t="str">
        <f aca="false">IF(H84="-","-",H28*3600/((H73-H74-H75)*60/H81))</f>
        <v>-</v>
      </c>
      <c r="I88" s="987" t="str">
        <f aca="false">IF(I84="-","-",I28*3600/((I73-I74-I75)*60/I81))</f>
        <v>-</v>
      </c>
      <c r="J88" s="877"/>
    </row>
    <row r="89" customFormat="false" ht="51" hidden="false" customHeight="false" outlineLevel="0" collapsed="false">
      <c r="A89" s="871"/>
      <c r="B89" s="863" t="s">
        <v>701</v>
      </c>
      <c r="C89" s="889" t="s">
        <v>702</v>
      </c>
      <c r="D89" s="863" t="s">
        <v>619</v>
      </c>
      <c r="E89" s="911" t="str">
        <f aca="false">IF(E88="-","-",E88/$J$14)</f>
        <v>-</v>
      </c>
      <c r="F89" s="911" t="str">
        <f aca="false">IF(F88="-","-",F88/$J$14)</f>
        <v>-</v>
      </c>
      <c r="G89" s="911" t="str">
        <f aca="false">IF(G88="-","-",G88/$J$14)</f>
        <v>-</v>
      </c>
      <c r="H89" s="911" t="str">
        <f aca="false">IF(H88="-","-",H88/$J$14)</f>
        <v>-</v>
      </c>
      <c r="I89" s="911" t="str">
        <f aca="false">IF(I88="-","-",I88/$J$14)</f>
        <v>-</v>
      </c>
      <c r="J89" s="877"/>
    </row>
    <row r="90" customFormat="false" ht="13.5" hidden="false" customHeight="false" outlineLevel="0" collapsed="false">
      <c r="A90" s="871"/>
      <c r="B90" s="863" t="s">
        <v>703</v>
      </c>
      <c r="C90" s="889" t="s">
        <v>704</v>
      </c>
      <c r="D90" s="863"/>
      <c r="E90" s="988" t="n">
        <f aca="false">$J$15</f>
        <v>0</v>
      </c>
      <c r="F90" s="988" t="n">
        <f aca="false">$J$15</f>
        <v>0</v>
      </c>
      <c r="G90" s="988" t="n">
        <f aca="false">$J$15</f>
        <v>0</v>
      </c>
      <c r="H90" s="988" t="n">
        <f aca="false">$J$15</f>
        <v>0</v>
      </c>
      <c r="I90" s="988" t="n">
        <f aca="false">$J$15</f>
        <v>0</v>
      </c>
      <c r="J90" s="877"/>
    </row>
    <row r="91" customFormat="false" ht="51.75" hidden="false" customHeight="false" outlineLevel="0" collapsed="false">
      <c r="A91" s="871"/>
      <c r="B91" s="863" t="s">
        <v>705</v>
      </c>
      <c r="C91" s="889" t="s">
        <v>706</v>
      </c>
      <c r="D91" s="863" t="s">
        <v>619</v>
      </c>
      <c r="E91" s="989" t="str">
        <f aca="false">IF(E89="-","-",(E89/E90)-1)</f>
        <v>-</v>
      </c>
      <c r="F91" s="989" t="str">
        <f aca="false">IF(F89="-","-",(F89/F90)-1)</f>
        <v>-</v>
      </c>
      <c r="G91" s="989" t="str">
        <f aca="false">IF(G89="-","-",(G89/G90)-1)</f>
        <v>-</v>
      </c>
      <c r="H91" s="989" t="str">
        <f aca="false">IF(H89="-","-",(H89/H90)-1)</f>
        <v>-</v>
      </c>
      <c r="I91" s="989" t="str">
        <f aca="false">IF(I89="-","-",(I89/I90)-1)</f>
        <v>-</v>
      </c>
      <c r="J91" s="990"/>
    </row>
    <row r="92" customFormat="false" ht="13.5" hidden="false" customHeight="false" outlineLevel="0" collapsed="false">
      <c r="A92" s="871"/>
      <c r="B92" s="863"/>
      <c r="C92" s="889"/>
      <c r="D92" s="863"/>
      <c r="E92" s="861" t="s">
        <v>621</v>
      </c>
      <c r="F92" s="861" t="s">
        <v>622</v>
      </c>
      <c r="G92" s="861" t="s">
        <v>623</v>
      </c>
      <c r="H92" s="861" t="s">
        <v>624</v>
      </c>
      <c r="I92" s="861" t="s">
        <v>625</v>
      </c>
      <c r="J92" s="990"/>
    </row>
    <row r="93" customFormat="false" ht="13.5" hidden="false" customHeight="false" outlineLevel="0" collapsed="false">
      <c r="A93" s="871"/>
      <c r="B93" s="863"/>
      <c r="C93" s="889"/>
      <c r="D93" s="863"/>
      <c r="E93" s="861" t="str">
        <f aca="false">E21</f>
        <v>Melting</v>
      </c>
      <c r="F93" s="861" t="n">
        <f aca="false">F21</f>
        <v>0</v>
      </c>
      <c r="G93" s="861" t="n">
        <f aca="false">G21</f>
        <v>0</v>
      </c>
      <c r="H93" s="861" t="n">
        <f aca="false">H21</f>
        <v>0</v>
      </c>
      <c r="I93" s="861" t="n">
        <f aca="false">I21</f>
        <v>0</v>
      </c>
      <c r="J93" s="990"/>
    </row>
    <row r="94" customFormat="false" ht="13.5" hidden="false" customHeight="false" outlineLevel="0" collapsed="false">
      <c r="A94" s="914"/>
      <c r="B94" s="915"/>
      <c r="C94" s="916"/>
      <c r="D94" s="915"/>
      <c r="E94" s="991"/>
      <c r="F94" s="991"/>
      <c r="G94" s="991"/>
      <c r="H94" s="991"/>
      <c r="I94" s="991"/>
      <c r="J94" s="992"/>
    </row>
    <row r="95" customFormat="false" ht="13.5" hidden="false" customHeight="false" outlineLevel="0" collapsed="false">
      <c r="A95" s="919"/>
      <c r="B95" s="920"/>
      <c r="C95" s="921"/>
      <c r="D95" s="920"/>
      <c r="E95" s="922"/>
      <c r="F95" s="922"/>
      <c r="G95" s="922"/>
      <c r="H95" s="922"/>
      <c r="I95" s="922"/>
      <c r="J95" s="923"/>
    </row>
    <row r="96" customFormat="false" ht="18.75" hidden="false" customHeight="false" outlineLevel="0" collapsed="false">
      <c r="A96" s="953"/>
      <c r="B96" s="954" t="s">
        <v>707</v>
      </c>
      <c r="C96" s="983"/>
      <c r="D96" s="956"/>
      <c r="E96" s="984"/>
      <c r="F96" s="984"/>
      <c r="G96" s="984"/>
      <c r="H96" s="984"/>
      <c r="I96" s="984"/>
      <c r="J96" s="985"/>
    </row>
    <row r="97" customFormat="false" ht="48" hidden="false" customHeight="false" outlineLevel="0" collapsed="false">
      <c r="A97" s="871"/>
      <c r="B97" s="863" t="s">
        <v>619</v>
      </c>
      <c r="C97" s="889" t="s">
        <v>708</v>
      </c>
      <c r="D97" s="863" t="s">
        <v>619</v>
      </c>
      <c r="E97" s="993" t="str">
        <f aca="false">IF(E73=0,"-",(E73-E74-E75-E76)/(E73-E74))</f>
        <v>-</v>
      </c>
      <c r="F97" s="993" t="str">
        <f aca="false">IF(F73=0,"-",(F73-F74-F75-F76)/(F73-F74))</f>
        <v>-</v>
      </c>
      <c r="G97" s="993" t="str">
        <f aca="false">IF(G73=0,"-",(G73-G74-G75-G76)/(G73-G74))</f>
        <v>-</v>
      </c>
      <c r="H97" s="993" t="str">
        <f aca="false">IF(H73=0,"-",(H73-H74-H75-H76)/(H73-H74))</f>
        <v>-</v>
      </c>
      <c r="I97" s="993" t="str">
        <f aca="false">IF(I73=0,"-",(I73-I74-I75-I76)/(I73-I74))</f>
        <v>-</v>
      </c>
      <c r="J97" s="877"/>
    </row>
    <row r="98" customFormat="false" ht="36.75" hidden="false" customHeight="false" outlineLevel="0" collapsed="false">
      <c r="A98" s="871"/>
      <c r="B98" s="863" t="s">
        <v>619</v>
      </c>
      <c r="C98" s="889" t="s">
        <v>709</v>
      </c>
      <c r="D98" s="863" t="s">
        <v>619</v>
      </c>
      <c r="E98" s="994" t="str">
        <f aca="false">IF(E73=0,"-",(E45*E79)/((E73-E74-E75-E76)*60))</f>
        <v>-</v>
      </c>
      <c r="F98" s="994" t="str">
        <f aca="false">IF(F73=0,"-",(F45*F79)/((F73-F74-F75-F76)*60))</f>
        <v>-</v>
      </c>
      <c r="G98" s="994" t="str">
        <f aca="false">IF(G73=0,"-",(G45*G79)/((G73-G74-G75-G76)*60))</f>
        <v>-</v>
      </c>
      <c r="H98" s="994" t="str">
        <f aca="false">IF(H73=0,"-",(H45*H79)/((H73-H74-H75-H76)*60))</f>
        <v>-</v>
      </c>
      <c r="I98" s="994" t="str">
        <f aca="false">IF(I73=0,"-",(I45*I79)/((I73-I74-I75-I76)*60))</f>
        <v>-</v>
      </c>
      <c r="J98" s="877"/>
    </row>
    <row r="99" customFormat="false" ht="24.75" hidden="false" customHeight="false" outlineLevel="0" collapsed="false">
      <c r="A99" s="871"/>
      <c r="B99" s="863" t="s">
        <v>619</v>
      </c>
      <c r="C99" s="986" t="s">
        <v>710</v>
      </c>
      <c r="D99" s="863"/>
      <c r="E99" s="995" t="str">
        <f aca="false">IF(E79=0,"-",(E81/E79))</f>
        <v>-</v>
      </c>
      <c r="F99" s="995" t="str">
        <f aca="false">IF(F79=0,"-",(F81/F79))</f>
        <v>-</v>
      </c>
      <c r="G99" s="995" t="str">
        <f aca="false">IF(G79=0,"-",(G81/G79))</f>
        <v>-</v>
      </c>
      <c r="H99" s="995" t="str">
        <f aca="false">IF(H79=0,"-",(H81/H79))</f>
        <v>-</v>
      </c>
      <c r="I99" s="995" t="str">
        <f aca="false">IF(I79=0,"-",(I81/I79))</f>
        <v>-</v>
      </c>
      <c r="J99" s="877"/>
    </row>
    <row r="100" customFormat="false" ht="13.5" hidden="false" customHeight="false" outlineLevel="0" collapsed="false">
      <c r="A100" s="871"/>
      <c r="B100" s="863" t="s">
        <v>619</v>
      </c>
      <c r="C100" s="889" t="s">
        <v>711</v>
      </c>
      <c r="D100" s="863" t="s">
        <v>619</v>
      </c>
      <c r="E100" s="989" t="str">
        <f aca="false">IF(OR(E97="-",E98="-",E99="-"),"-",E97*E98*E99)</f>
        <v>-</v>
      </c>
      <c r="F100" s="989" t="str">
        <f aca="false">IF(OR(F97="-",F98="-",F99="-"),"-",F97*F98*F99)</f>
        <v>-</v>
      </c>
      <c r="G100" s="989" t="str">
        <f aca="false">IF(OR(G97="-",G98="-",G99="-"),"-",G97*G98*G99)</f>
        <v>-</v>
      </c>
      <c r="H100" s="989" t="str">
        <f aca="false">IF(OR(H97="-",H98="-",H99="-"),"-",H97*H98*H99)</f>
        <v>-</v>
      </c>
      <c r="I100" s="989" t="str">
        <f aca="false">IF(OR(I97="-",I98="-",I99="-"),"-",I97*I98*I99)</f>
        <v>-</v>
      </c>
      <c r="J100" s="990"/>
    </row>
    <row r="101" customFormat="false" ht="13.5" hidden="false" customHeight="false" outlineLevel="0" collapsed="false">
      <c r="A101" s="914"/>
      <c r="B101" s="915"/>
      <c r="C101" s="916"/>
      <c r="D101" s="915"/>
      <c r="E101" s="991"/>
      <c r="F101" s="991"/>
      <c r="G101" s="991"/>
      <c r="H101" s="991"/>
      <c r="I101" s="991"/>
      <c r="J101" s="992"/>
    </row>
    <row r="102" customFormat="false" ht="13.5" hidden="false" customHeight="false" outlineLevel="0" collapsed="false">
      <c r="A102" s="919"/>
      <c r="B102" s="996" t="s">
        <v>712</v>
      </c>
      <c r="C102" s="997"/>
      <c r="D102" s="998"/>
      <c r="E102" s="998"/>
      <c r="F102" s="998"/>
      <c r="G102" s="998"/>
      <c r="H102" s="998"/>
      <c r="I102" s="998"/>
      <c r="J102" s="998"/>
    </row>
    <row r="103" customFormat="false" ht="23.25" hidden="false" customHeight="false" outlineLevel="0" collapsed="false">
      <c r="A103" s="999"/>
      <c r="B103" s="1000" t="s">
        <v>713</v>
      </c>
      <c r="C103" s="1001"/>
      <c r="D103" s="1002"/>
      <c r="E103" s="1002"/>
      <c r="F103" s="1002"/>
      <c r="G103" s="1002"/>
      <c r="H103" s="1002"/>
      <c r="I103" s="1002"/>
      <c r="J103" s="1003"/>
    </row>
    <row r="104" customFormat="false" ht="12.75" hidden="false" customHeight="false" outlineLevel="0" collapsed="false">
      <c r="A104" s="1004"/>
      <c r="B104" s="1005"/>
      <c r="C104" s="1006"/>
      <c r="D104" s="1007"/>
      <c r="E104" s="1008"/>
      <c r="F104" s="1008"/>
      <c r="G104" s="1008"/>
      <c r="H104" s="1008"/>
      <c r="I104" s="1008"/>
      <c r="J104" s="1009"/>
    </row>
    <row r="105" customFormat="false" ht="18" hidden="false" customHeight="false" outlineLevel="0" collapsed="false">
      <c r="A105" s="1010" t="s">
        <v>714</v>
      </c>
      <c r="B105" s="1010"/>
      <c r="C105" s="1010"/>
      <c r="D105" s="1011"/>
      <c r="E105" s="1012" t="str">
        <f aca="false">IF(E91:I91="-", "",HLOOKUP(MIN(E91:I93),E91:I93,2,FALSE())&amp;" - "&amp;HLOOKUP(MIN(E91:I93),E91:I93,3,FALSE()))</f>
        <v/>
      </c>
      <c r="F105" s="1012"/>
      <c r="G105" s="1012"/>
      <c r="H105" s="1013" t="s">
        <v>715</v>
      </c>
      <c r="I105" s="1014" t="str">
        <f aca="false">IF(MIN(E91:I91)=0,"",MIN(E91:I91))</f>
        <v/>
      </c>
      <c r="J105" s="1015"/>
    </row>
    <row r="106" customFormat="false" ht="15.75" hidden="false" customHeight="false" outlineLevel="0" collapsed="false">
      <c r="A106" s="947"/>
      <c r="B106" s="1016"/>
      <c r="C106" s="1016"/>
      <c r="D106" s="1016"/>
      <c r="E106" s="1016"/>
      <c r="F106" s="1017"/>
      <c r="G106" s="1016"/>
      <c r="H106" s="1016"/>
      <c r="I106" s="1016"/>
      <c r="J106" s="1018"/>
    </row>
    <row r="107" customFormat="false" ht="13.5" hidden="false" customHeight="false" outlineLevel="0" collapsed="false">
      <c r="A107" s="1019"/>
      <c r="B107" s="1019"/>
      <c r="C107" s="1019"/>
      <c r="D107" s="1019"/>
      <c r="E107" s="1019"/>
      <c r="F107" s="1019"/>
      <c r="G107" s="1019"/>
      <c r="H107" s="1019"/>
      <c r="I107" s="1019"/>
      <c r="J107" s="1019"/>
    </row>
    <row r="108" customFormat="false" ht="23.25" hidden="false" customHeight="false" outlineLevel="0" collapsed="false">
      <c r="A108" s="999"/>
      <c r="B108" s="1000" t="s">
        <v>716</v>
      </c>
      <c r="C108" s="1001"/>
      <c r="D108" s="1002"/>
      <c r="E108" s="1002"/>
      <c r="F108" s="1002"/>
      <c r="G108" s="1002"/>
      <c r="H108" s="1002"/>
      <c r="I108" s="1002"/>
      <c r="J108" s="1003"/>
    </row>
    <row r="109" customFormat="false" ht="12.75" hidden="false" customHeight="false" outlineLevel="0" collapsed="false">
      <c r="A109" s="1004"/>
      <c r="B109" s="1005"/>
      <c r="C109" s="1006"/>
      <c r="D109" s="1007"/>
      <c r="E109" s="1008"/>
      <c r="F109" s="1008"/>
      <c r="G109" s="1008"/>
      <c r="H109" s="1008"/>
      <c r="I109" s="1008"/>
      <c r="J109" s="1009"/>
    </row>
    <row r="110" customFormat="false" ht="24" hidden="false" customHeight="false" outlineLevel="0" collapsed="false">
      <c r="A110" s="1020"/>
      <c r="B110" s="1021"/>
      <c r="C110" s="1022" t="s">
        <v>619</v>
      </c>
      <c r="D110" s="1022"/>
      <c r="E110" s="1022"/>
      <c r="F110" s="1022"/>
      <c r="G110" s="1022"/>
      <c r="H110" s="1022"/>
      <c r="I110" s="1022"/>
      <c r="J110" s="1023"/>
    </row>
    <row r="111" customFormat="false" ht="13.5" hidden="false" customHeight="false" outlineLevel="0" collapsed="false">
      <c r="A111" s="1024"/>
      <c r="B111" s="821"/>
      <c r="C111" s="852" t="s">
        <v>717</v>
      </c>
      <c r="D111" s="1025" t="s">
        <v>114</v>
      </c>
      <c r="E111" s="1026"/>
      <c r="F111" s="1026"/>
      <c r="G111" s="1026"/>
      <c r="H111" s="1025"/>
      <c r="I111" s="812"/>
      <c r="J111" s="817"/>
    </row>
    <row r="112" customFormat="false" ht="13.5" hidden="false" customHeight="true" outlineLevel="0" collapsed="false">
      <c r="A112" s="1024"/>
      <c r="B112" s="821"/>
      <c r="C112" s="821" t="s">
        <v>718</v>
      </c>
      <c r="D112" s="1027"/>
      <c r="E112" s="1027" t="s">
        <v>719</v>
      </c>
      <c r="F112" s="1027"/>
      <c r="G112" s="1028"/>
      <c r="H112" s="1028"/>
      <c r="I112" s="1028"/>
      <c r="J112" s="817"/>
    </row>
    <row r="113" customFormat="false" ht="12.75" hidden="false" customHeight="false" outlineLevel="0" collapsed="false">
      <c r="A113" s="1024"/>
      <c r="B113" s="1029"/>
      <c r="C113" s="1029" t="s">
        <v>720</v>
      </c>
      <c r="D113" s="1027"/>
      <c r="E113" s="1030"/>
      <c r="F113" s="1030"/>
      <c r="G113" s="1027"/>
      <c r="H113" s="1027"/>
      <c r="I113" s="816"/>
      <c r="J113" s="817"/>
    </row>
    <row r="114" customFormat="false" ht="12.75" hidden="false" customHeight="false" outlineLevel="0" collapsed="false">
      <c r="A114" s="1024"/>
      <c r="B114" s="1027"/>
      <c r="C114" s="1027"/>
      <c r="D114" s="1027"/>
      <c r="E114" s="1029"/>
      <c r="F114" s="1029"/>
      <c r="G114" s="1029"/>
      <c r="H114" s="1029"/>
      <c r="I114" s="816"/>
      <c r="J114" s="817"/>
    </row>
    <row r="115" customFormat="false" ht="12.75" hidden="false" customHeight="true" outlineLevel="0" collapsed="false">
      <c r="A115" s="814"/>
      <c r="B115" s="1031" t="s">
        <v>721</v>
      </c>
      <c r="C115" s="1031"/>
      <c r="D115" s="1032" t="s">
        <v>722</v>
      </c>
      <c r="E115" s="1032"/>
      <c r="F115" s="1033"/>
      <c r="G115" s="1029" t="s">
        <v>117</v>
      </c>
      <c r="H115" s="1033"/>
      <c r="I115" s="1033"/>
      <c r="J115" s="817"/>
    </row>
    <row r="116" customFormat="false" ht="12.75" hidden="false" customHeight="false" outlineLevel="0" collapsed="false">
      <c r="A116" s="1034"/>
      <c r="B116" s="1031"/>
      <c r="C116" s="1031"/>
      <c r="D116" s="1032"/>
      <c r="E116" s="1032"/>
      <c r="F116" s="1033"/>
      <c r="G116" s="1029" t="s">
        <v>723</v>
      </c>
      <c r="H116" s="1033"/>
      <c r="I116" s="1033"/>
      <c r="J116" s="817"/>
    </row>
    <row r="117" customFormat="false" ht="12.75" hidden="false" customHeight="false" outlineLevel="0" collapsed="false">
      <c r="A117" s="1035"/>
      <c r="B117" s="1030"/>
      <c r="C117" s="1030"/>
      <c r="D117" s="1030"/>
      <c r="E117" s="1030"/>
      <c r="F117" s="1036"/>
      <c r="G117" s="1029"/>
      <c r="H117" s="1036"/>
      <c r="I117" s="1036"/>
      <c r="J117" s="817"/>
    </row>
    <row r="118" customFormat="false" ht="12.75" hidden="false" customHeight="true" outlineLevel="0" collapsed="false">
      <c r="A118" s="1037"/>
      <c r="B118" s="1031" t="s">
        <v>724</v>
      </c>
      <c r="C118" s="1031"/>
      <c r="D118" s="1032" t="s">
        <v>722</v>
      </c>
      <c r="E118" s="1032"/>
      <c r="F118" s="1033"/>
      <c r="G118" s="1029" t="s">
        <v>117</v>
      </c>
      <c r="H118" s="1033"/>
      <c r="I118" s="1033"/>
      <c r="J118" s="817"/>
    </row>
    <row r="119" customFormat="false" ht="12.75" hidden="false" customHeight="false" outlineLevel="0" collapsed="false">
      <c r="A119" s="1034"/>
      <c r="B119" s="1031" t="s">
        <v>120</v>
      </c>
      <c r="C119" s="1031"/>
      <c r="D119" s="1032"/>
      <c r="E119" s="1032"/>
      <c r="F119" s="1033"/>
      <c r="G119" s="1029" t="s">
        <v>723</v>
      </c>
      <c r="H119" s="1033"/>
      <c r="I119" s="1033"/>
      <c r="J119" s="817"/>
    </row>
    <row r="120" customFormat="false" ht="13.5" hidden="false" customHeight="false" outlineLevel="0" collapsed="false">
      <c r="A120" s="1038"/>
      <c r="B120" s="1039"/>
      <c r="C120" s="1039"/>
      <c r="D120" s="1039"/>
      <c r="E120" s="1039"/>
      <c r="F120" s="1039"/>
      <c r="G120" s="1039"/>
      <c r="H120" s="1039"/>
      <c r="I120" s="1039"/>
      <c r="J120" s="1040"/>
    </row>
  </sheetData>
  <mergeCells count="51">
    <mergeCell ref="A1:H1"/>
    <mergeCell ref="I1:J1"/>
    <mergeCell ref="B6:C6"/>
    <mergeCell ref="H6:I6"/>
    <mergeCell ref="B7:C7"/>
    <mergeCell ref="H7:I7"/>
    <mergeCell ref="B8:C8"/>
    <mergeCell ref="H8:I8"/>
    <mergeCell ref="B13:C13"/>
    <mergeCell ref="B14:C14"/>
    <mergeCell ref="B15:C15"/>
    <mergeCell ref="B20:D20"/>
    <mergeCell ref="B21:C21"/>
    <mergeCell ref="B22:D22"/>
    <mergeCell ref="E51:E52"/>
    <mergeCell ref="F51:F52"/>
    <mergeCell ref="G51:G52"/>
    <mergeCell ref="H51:I52"/>
    <mergeCell ref="H53:I53"/>
    <mergeCell ref="H54:I54"/>
    <mergeCell ref="H55:I55"/>
    <mergeCell ref="H56:I56"/>
    <mergeCell ref="H57:I57"/>
    <mergeCell ref="H58:I58"/>
    <mergeCell ref="H59:I59"/>
    <mergeCell ref="H60:I60"/>
    <mergeCell ref="H61:I61"/>
    <mergeCell ref="H62:I62"/>
    <mergeCell ref="B63:I63"/>
    <mergeCell ref="H64:I64"/>
    <mergeCell ref="H65:I65"/>
    <mergeCell ref="H66:I66"/>
    <mergeCell ref="H67:I67"/>
    <mergeCell ref="G71:H71"/>
    <mergeCell ref="A105:C105"/>
    <mergeCell ref="E105:G105"/>
    <mergeCell ref="C110:I110"/>
    <mergeCell ref="E112:F112"/>
    <mergeCell ref="G112:I112"/>
    <mergeCell ref="E113:F113"/>
    <mergeCell ref="E114:F114"/>
    <mergeCell ref="B115:C116"/>
    <mergeCell ref="D115:E116"/>
    <mergeCell ref="F115:F116"/>
    <mergeCell ref="H115:I115"/>
    <mergeCell ref="H116:I116"/>
    <mergeCell ref="B118:C119"/>
    <mergeCell ref="D118:E119"/>
    <mergeCell ref="F118:F119"/>
    <mergeCell ref="H118:I118"/>
    <mergeCell ref="H119:I119"/>
  </mergeCells>
  <conditionalFormatting sqref="E97:I100">
    <cfRule type="cellIs" priority="2" operator="between" aboveAverage="0" equalAverage="0" bottom="0" percent="0" rank="0" text="" dxfId="27">
      <formula>1</formula>
      <formula>2</formula>
    </cfRule>
  </conditionalFormatting>
  <conditionalFormatting sqref="E91:I91">
    <cfRule type="cellIs" priority="3" operator="greaterThan" aboveAverage="0" equalAverage="0" bottom="0" percent="0" rank="0" text="" dxfId="28">
      <formula>0</formula>
    </cfRule>
    <cfRule type="cellIs" priority="4" operator="lessThan" aboveAverage="0" equalAverage="0" bottom="0" percent="0" rank="0" text="" dxfId="29">
      <formula>0</formula>
    </cfRule>
    <cfRule type="cellIs" priority="5" operator="equal" aboveAverage="0" equalAverage="0" bottom="0" percent="0" rank="0" text="" dxfId="30">
      <formula>0</formula>
    </cfRule>
  </conditionalFormatting>
  <printOptions headings="false" gridLines="false" gridLinesSet="true" horizontalCentered="false" verticalCentered="false"/>
  <pageMargins left="0.7" right="0.7" top="0.75" bottom="0.75" header="0.511811023622047" footer="0.511811023622047"/>
  <pageSetup paperSize="1" scale="67" fitToWidth="1" fitToHeight="1" pageOrder="downThenOver" orientation="portrait" blackAndWhite="false" draft="false" cellComments="none" horizontalDpi="300" verticalDpi="300" copies="1"/>
  <headerFooter differentFirst="false" differentOddEven="false">
    <oddHeader/>
    <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001" r:id="rId3" name="">
              <controlPr defaultSize="0" locked="1" autoFill="0" autoLine="0" autoPict="0" print="true" altText="Check Box 18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2" r:id="rId4" name="">
              <controlPr defaultSize="0" locked="1" autoFill="0" autoLine="0" autoPict="0" print="true" altText="Check Box 18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3" r:id="rId5" name="">
              <controlPr defaultSize="0" locked="1" autoFill="0" autoLine="0" autoPict="0" print="true" altText="Check Box 18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4" r:id="rId6" name="">
              <controlPr defaultSize="0" locked="1" autoFill="0" autoLine="0" autoPict="0" print="true" altText="Check Box 18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5" r:id="rId7" name="">
              <controlPr defaultSize="0" locked="1" autoFill="0" autoLine="0" autoPict="0" print="true" altText="Check Box 18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6" r:id="rId8" name="">
              <controlPr defaultSize="0" locked="1" autoFill="0" autoLine="0" autoPict="0" print="true" altText="Check Box 18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7" r:id="rId9" name="">
              <controlPr defaultSize="0" locked="1" autoFill="0" autoLine="0" autoPict="0" print="true" altText="Check Box 18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8" r:id="rId10" name="">
              <controlPr defaultSize="0" locked="1" autoFill="0" autoLine="0" autoPict="0" print="true" altText="Check Box 18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9" r:id="rId11" name="">
              <controlPr defaultSize="0" locked="1" autoFill="0" autoLine="0" autoPict="0" print="true" altText="Check Box 18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0" r:id="rId12" name="">
              <controlPr defaultSize="0" locked="1" autoFill="0" autoLine="0" autoPict="0" print="true" altText="Check Box 19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1" r:id="rId13" name="">
              <controlPr defaultSize="0" locked="1" autoFill="0" autoLine="0" autoPict="0" print="true" altText="Check Box 19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2" r:id="rId14" name="">
              <controlPr defaultSize="0" locked="1" autoFill="0" autoLine="0" autoPict="0" print="true" altText="Check Box 19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3" r:id="rId15" name="">
              <controlPr defaultSize="0" locked="1" autoFill="0" autoLine="0" autoPict="0" print="true" altText="Check Box 19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4" r:id="rId16" name="">
              <controlPr defaultSize="0" locked="1" autoFill="0" autoLine="0" autoPict="0" print="true" altText="Check Box 19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5" r:id="rId17" name="">
              <controlPr defaultSize="0" locked="1" autoFill="0" autoLine="0" autoPict="0" print="true" altText="Check Box 19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6" r:id="rId18" name="">
              <controlPr defaultSize="0" locked="1" autoFill="0" autoLine="0" autoPict="0" print="true" altText="Check Box 19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7" r:id="rId19" name="">
              <controlPr defaultSize="0" locked="1" autoFill="0" autoLine="0" autoPict="0" print="true" altText="Check Box 19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8" r:id="rId20" name="">
              <controlPr defaultSize="0" locked="1" autoFill="0" autoLine="0" autoPict="0" print="true" altText="Check Box 19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9" r:id="rId21" name="">
              <controlPr defaultSize="0" locked="1" autoFill="0" autoLine="0" autoPict="0" print="true" altText="Check Box 19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0" r:id="rId22" name="">
              <controlPr defaultSize="0" locked="1" autoFill="0" autoLine="0" autoPict="0" print="true" altText="Check Box 20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1" r:id="rId23" name="">
              <controlPr defaultSize="0" locked="1" autoFill="0" autoLine="0" autoPict="0" print="true" altText="Check Box 20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2" r:id="rId24" name="">
              <controlPr defaultSize="0" locked="1" autoFill="0" autoLine="0" autoPict="0" print="true" altText="Check Box 20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3" r:id="rId25" name="">
              <controlPr defaultSize="0" locked="1" autoFill="0" autoLine="0" autoPict="0" print="true" altText="Check Box 20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4" r:id="rId26" name="">
              <controlPr defaultSize="0" locked="1" autoFill="0" autoLine="0" autoPict="0" print="true" altText="Check Box 20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5" r:id="rId27" name="">
              <controlPr defaultSize="0" locked="1" autoFill="0" autoLine="0" autoPict="0" print="true" altText="Check Box 20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6" r:id="rId28" name="">
              <controlPr defaultSize="0" locked="1" autoFill="0" autoLine="0" autoPict="0" print="true" altText="Check Box 20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7" r:id="rId29" name="">
              <controlPr defaultSize="0" locked="1" autoFill="0" autoLine="0" autoPict="0" print="true" altText="Check Box 20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8" r:id="rId30" name="">
              <controlPr defaultSize="0" locked="1" autoFill="0" autoLine="0" autoPict="0" print="true" altText="Check Box 20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9" r:id="rId31" name="">
              <controlPr defaultSize="0" locked="1" autoFill="0" autoLine="0" autoPict="0" print="true" altText="Check Box 20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0" r:id="rId32" name="">
              <controlPr defaultSize="0" locked="1" autoFill="0" autoLine="0" autoPict="0" print="true" altText="Check Box 21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1" r:id="rId33" name="">
              <controlPr defaultSize="0" locked="1" autoFill="0" autoLine="0" autoPict="0" print="true" altText="Check Box 21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2" r:id="rId34" name="">
              <controlPr defaultSize="0" locked="1" autoFill="0" autoLine="0" autoPict="0" print="true" altText="Check Box 21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3" r:id="rId35" name="">
              <controlPr defaultSize="0" locked="1" autoFill="0" autoLine="0" autoPict="0" print="true" altText="Check Box 21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4" r:id="rId36" name="">
              <controlPr defaultSize="0" locked="1" autoFill="0" autoLine="0" autoPict="0" print="true" altText="Check Box 21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5" r:id="rId37" name="">
              <controlPr defaultSize="0" locked="1" autoFill="0" autoLine="0" autoPict="0" print="true" altText="Check Box 21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6" r:id="rId38" name="">
              <controlPr defaultSize="0" locked="1" autoFill="0" autoLine="0" autoPict="0" print="true" altText="Check Box 21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7" r:id="rId39" name="">
              <controlPr defaultSize="0" locked="1" autoFill="0" autoLine="0" autoPict="0" print="true" altText="Check Box 21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8" r:id="rId40" name="">
              <controlPr defaultSize="0" locked="1" autoFill="0" autoLine="0" autoPict="0" print="true" altText="Check Box 21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9" r:id="rId41" name="">
              <controlPr defaultSize="0" locked="1" autoFill="0" autoLine="0" autoPict="0" print="true" altText="Check Box 21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0" r:id="rId42" name="">
              <controlPr defaultSize="0" locked="1" autoFill="0" autoLine="0" autoPict="0" print="true" altText="Check Box 22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1" r:id="rId43" name="">
              <controlPr defaultSize="0" locked="1" autoFill="0" autoLine="0" autoPict="0" print="true" altText="Check Box 22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2" r:id="rId44" name="">
              <controlPr defaultSize="0" locked="1" autoFill="0" autoLine="0" autoPict="0" print="true" altText="Check Box 22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3" r:id="rId45" name="">
              <controlPr defaultSize="0" locked="1" autoFill="0" autoLine="0" autoPict="0" print="true" altText="Check Box 22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4" r:id="rId46" name="">
              <controlPr defaultSize="0" locked="1" autoFill="0" autoLine="0" autoPict="0" print="true" altText="Check Box 22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5" r:id="rId47" name="">
              <controlPr defaultSize="0" locked="1" autoFill="0" autoLine="0" autoPict="0" print="true" altText="Check Box 225">
                <anchor moveWithCells="true" sizeWithCells="false">
                  <from>
                    <xdr:col>0</xdr:col>
                    <xdr:colOff>0</xdr:colOff>
                    <xdr:row>0</xdr:row>
                    <xdr:rowOff>0</xdr:rowOff>
                  </from>
                  <to>
                    <xdr:col>0</xdr:col>
                    <xdr:colOff>0</xdr:colOff>
                    <xdr:row>0</xdr:row>
                    <xdr:rowOff>0</xdr:rowOff>
                  </to>
                </anchor>
              </controlPr>
            </control>
          </mc:Choice>
        </mc:AlternateContent>
      </controls>
    </mc:Choice>
  </mc:AlternateContent>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7" activeCellId="0" sqref="A7"/>
    </sheetView>
  </sheetViews>
  <sheetFormatPr defaultColWidth="11.43359375" defaultRowHeight="12.75" zeroHeight="false" outlineLevelRow="0" outlineLevelCol="0"/>
  <cols>
    <col collapsed="false" customWidth="true" hidden="false" outlineLevel="0" max="2" min="2" style="0" width="9"/>
  </cols>
  <sheetData>
    <row r="1" customFormat="false" ht="15" hidden="false" customHeight="true" outlineLevel="0" collapsed="false">
      <c r="A1" s="65"/>
      <c r="B1" s="66" t="s">
        <v>122</v>
      </c>
      <c r="C1" s="67"/>
      <c r="D1" s="67"/>
      <c r="E1" s="67"/>
      <c r="F1" s="67"/>
      <c r="G1" s="67"/>
      <c r="H1" s="67"/>
      <c r="I1" s="67"/>
    </row>
    <row r="2" customFormat="false" ht="20.25" hidden="false" customHeight="false" outlineLevel="0" collapsed="false">
      <c r="A2" s="68" t="s">
        <v>725</v>
      </c>
      <c r="B2" s="68"/>
      <c r="C2" s="68"/>
      <c r="D2" s="68"/>
      <c r="E2" s="68"/>
      <c r="F2" s="68"/>
      <c r="G2" s="68"/>
      <c r="H2" s="68"/>
      <c r="I2" s="68"/>
    </row>
    <row r="3" customFormat="false" ht="12.75" hidden="false" customHeight="false" outlineLevel="0" collapsed="false">
      <c r="A3" s="69"/>
      <c r="B3" s="69"/>
      <c r="C3" s="69"/>
      <c r="D3" s="69"/>
      <c r="E3" s="69"/>
      <c r="F3" s="69"/>
      <c r="G3" s="69"/>
      <c r="H3" s="69"/>
      <c r="I3" s="69"/>
    </row>
    <row r="4" customFormat="false" ht="12.75" hidden="false" customHeight="false" outlineLevel="0" collapsed="false">
      <c r="A4" s="69"/>
      <c r="B4" s="69" t="s">
        <v>726</v>
      </c>
      <c r="C4" s="69"/>
      <c r="D4" s="69"/>
      <c r="E4" s="69"/>
      <c r="F4" s="69"/>
      <c r="G4" s="69"/>
      <c r="H4" s="69"/>
      <c r="I4" s="69"/>
    </row>
    <row r="5" customFormat="false" ht="12.75" hidden="false" customHeight="false" outlineLevel="0" collapsed="false">
      <c r="A5" s="69"/>
      <c r="B5" s="69" t="s">
        <v>596</v>
      </c>
      <c r="C5" s="69"/>
      <c r="D5" s="69"/>
      <c r="E5" s="69"/>
      <c r="F5" s="69"/>
      <c r="G5" s="69"/>
      <c r="H5" s="69"/>
      <c r="I5" s="69"/>
    </row>
  </sheetData>
  <mergeCells count="1">
    <mergeCell ref="A2:I2"/>
  </mergeCells>
  <hyperlinks>
    <hyperlink ref="B1" location="PSW!A1" display="Cover sheet"/>
  </hyperlinks>
  <printOptions headings="false" gridLines="false" gridLinesSet="true" horizontalCentered="false" verticalCentered="false"/>
  <pageMargins left="0.7875" right="0.7875" top="0.984027777777778" bottom="0.984027777777778" header="0.511811023622047" footer="0.5"/>
  <pageSetup paperSize="9" scale="85" fitToWidth="1" fitToHeight="1" pageOrder="downThenOver" orientation="portrait" blackAndWhite="false" draft="false" cellComments="none" horizontalDpi="300" verticalDpi="300" copies="1"/>
  <headerFooter differentFirst="false" differentOddEven="false">
    <oddHeader/>
    <oddFooter>&amp;L&amp;F &amp;A&amp;C&amp;P / &amp;N&amp;RSQA, &amp;D &amp;T</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4"/>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B49" activeCellId="0" sqref="B49"/>
    </sheetView>
  </sheetViews>
  <sheetFormatPr defaultColWidth="11.43359375" defaultRowHeight="12.75" zeroHeight="false" outlineLevelRow="0" outlineLevelCol="0"/>
  <cols>
    <col collapsed="false" customWidth="true" hidden="false" outlineLevel="0" max="2" min="2" style="0" width="58.42"/>
    <col collapsed="false" customWidth="true" hidden="false" outlineLevel="0" max="3" min="3" style="0" width="9.71"/>
    <col collapsed="false" customWidth="true" hidden="false" outlineLevel="0" max="4" min="4" style="0" width="10.14"/>
    <col collapsed="false" customWidth="true" hidden="false" outlineLevel="0" max="5" min="5" style="0" width="11.86"/>
    <col collapsed="false" customWidth="true" hidden="false" outlineLevel="0" max="6" min="6" style="0" width="12.57"/>
    <col collapsed="false" customWidth="true" hidden="false" outlineLevel="0" max="7" min="7" style="0" width="9.71"/>
  </cols>
  <sheetData>
    <row r="1" customFormat="false" ht="14.25" hidden="false" customHeight="true" outlineLevel="0" collapsed="false">
      <c r="A1" s="66" t="s">
        <v>122</v>
      </c>
      <c r="B1" s="67"/>
      <c r="C1" s="67"/>
      <c r="D1" s="67"/>
      <c r="E1" s="67"/>
      <c r="F1" s="67"/>
      <c r="G1" s="67"/>
      <c r="H1" s="67"/>
      <c r="I1" s="67"/>
    </row>
    <row r="2" customFormat="false" ht="20.25" hidden="false" customHeight="false" outlineLevel="0" collapsed="false">
      <c r="A2" s="68" t="s">
        <v>727</v>
      </c>
      <c r="B2" s="68"/>
      <c r="C2" s="68"/>
      <c r="D2" s="68"/>
      <c r="E2" s="68"/>
      <c r="F2" s="68"/>
      <c r="G2" s="68"/>
      <c r="H2" s="68"/>
      <c r="I2" s="68"/>
    </row>
    <row r="3" customFormat="false" ht="6.75" hidden="false" customHeight="true" outlineLevel="0" collapsed="false">
      <c r="A3" s="69"/>
      <c r="B3" s="69"/>
      <c r="C3" s="69"/>
      <c r="D3" s="69"/>
      <c r="E3" s="69"/>
      <c r="F3" s="69"/>
      <c r="G3" s="69"/>
      <c r="H3" s="69"/>
      <c r="I3" s="69"/>
    </row>
    <row r="4" customFormat="false" ht="12.75" hidden="false" customHeight="false" outlineLevel="0" collapsed="false">
      <c r="A4" s="69"/>
      <c r="B4" s="69" t="s">
        <v>728</v>
      </c>
      <c r="C4" s="69"/>
      <c r="D4" s="69"/>
      <c r="E4" s="69"/>
      <c r="F4" s="69"/>
      <c r="G4" s="69"/>
      <c r="H4" s="69"/>
      <c r="I4" s="69"/>
    </row>
    <row r="5" customFormat="false" ht="12.75" hidden="false" customHeight="true" outlineLevel="0" collapsed="false">
      <c r="A5" s="69"/>
      <c r="B5" s="69" t="s">
        <v>729</v>
      </c>
      <c r="C5" s="69"/>
      <c r="D5" s="69"/>
      <c r="E5" s="69"/>
      <c r="F5" s="69"/>
      <c r="G5" s="69"/>
      <c r="H5" s="69"/>
      <c r="I5" s="69"/>
    </row>
    <row r="6" customFormat="false" ht="12.75" hidden="false" customHeight="false" outlineLevel="0" collapsed="false">
      <c r="A6" s="69"/>
      <c r="B6" s="69" t="s">
        <v>730</v>
      </c>
      <c r="C6" s="69"/>
      <c r="D6" s="69"/>
      <c r="E6" s="69"/>
      <c r="F6" s="69"/>
      <c r="G6" s="69"/>
      <c r="H6" s="69"/>
      <c r="I6" s="69"/>
    </row>
    <row r="7" customFormat="false" ht="12.75" hidden="false" customHeight="false" outlineLevel="0" collapsed="false">
      <c r="A7" s="493"/>
      <c r="B7" s="493"/>
      <c r="C7" s="493"/>
      <c r="D7" s="493"/>
      <c r="E7" s="493"/>
      <c r="F7" s="493"/>
      <c r="G7" s="493"/>
      <c r="H7" s="493"/>
      <c r="I7" s="493"/>
    </row>
    <row r="8" customFormat="false" ht="12.75" hidden="false" customHeight="false" outlineLevel="0" collapsed="false">
      <c r="A8" s="493"/>
      <c r="B8" s="493"/>
      <c r="C8" s="493"/>
      <c r="D8" s="493"/>
      <c r="E8" s="493"/>
      <c r="F8" s="493"/>
      <c r="G8" s="493"/>
      <c r="H8" s="493"/>
      <c r="I8" s="493"/>
    </row>
    <row r="9" customFormat="false" ht="13.5" hidden="false" customHeight="false" outlineLevel="0" collapsed="false">
      <c r="A9" s="493"/>
      <c r="B9" s="493"/>
      <c r="C9" s="493"/>
      <c r="D9" s="493"/>
      <c r="E9" s="493"/>
      <c r="F9" s="493"/>
      <c r="G9" s="493"/>
      <c r="H9" s="493"/>
      <c r="I9" s="493"/>
    </row>
    <row r="10" customFormat="false" ht="13.5" hidden="false" customHeight="false" outlineLevel="0" collapsed="false">
      <c r="A10" s="493"/>
      <c r="B10" s="1041" t="s">
        <v>731</v>
      </c>
      <c r="C10" s="1042"/>
      <c r="D10" s="1043"/>
      <c r="E10" s="1044" t="s">
        <v>732</v>
      </c>
      <c r="F10" s="1045"/>
      <c r="G10" s="1046"/>
      <c r="H10" s="493"/>
      <c r="I10" s="493"/>
    </row>
    <row r="11" customFormat="false" ht="12.75" hidden="false" customHeight="false" outlineLevel="0" collapsed="false">
      <c r="A11" s="493"/>
      <c r="B11" s="1047" t="s">
        <v>733</v>
      </c>
      <c r="C11" s="1048"/>
      <c r="D11" s="1049"/>
      <c r="E11" s="1050" t="s">
        <v>118</v>
      </c>
      <c r="F11" s="1051"/>
      <c r="G11" s="1052"/>
      <c r="H11" s="493"/>
      <c r="I11" s="493"/>
    </row>
    <row r="12" customFormat="false" ht="13.5" hidden="false" customHeight="false" outlineLevel="0" collapsed="false">
      <c r="A12" s="493"/>
      <c r="B12" s="1053" t="s">
        <v>734</v>
      </c>
      <c r="C12" s="1054"/>
      <c r="D12" s="1055"/>
      <c r="E12" s="1056"/>
      <c r="F12" s="1057"/>
      <c r="G12" s="1058"/>
      <c r="H12" s="493"/>
      <c r="I12" s="493"/>
    </row>
    <row r="13" customFormat="false" ht="39" hidden="false" customHeight="false" outlineLevel="0" collapsed="false">
      <c r="A13" s="493"/>
      <c r="B13" s="1059" t="s">
        <v>735</v>
      </c>
      <c r="C13" s="1060" t="s">
        <v>736</v>
      </c>
      <c r="D13" s="1060" t="s">
        <v>737</v>
      </c>
      <c r="E13" s="1060" t="s">
        <v>738</v>
      </c>
      <c r="F13" s="1060" t="s">
        <v>739</v>
      </c>
      <c r="G13" s="1061" t="s">
        <v>740</v>
      </c>
      <c r="H13" s="493"/>
      <c r="I13" s="493"/>
    </row>
    <row r="14" customFormat="false" ht="12.75" hidden="false" customHeight="false" outlineLevel="0" collapsed="false">
      <c r="A14" s="493"/>
      <c r="B14" s="1062"/>
      <c r="C14" s="1063"/>
      <c r="D14" s="1064"/>
      <c r="E14" s="1064"/>
      <c r="F14" s="1065"/>
      <c r="G14" s="1066"/>
      <c r="H14" s="493"/>
      <c r="I14" s="493"/>
    </row>
    <row r="15" customFormat="false" ht="12.75" hidden="false" customHeight="false" outlineLevel="0" collapsed="false">
      <c r="A15" s="493"/>
      <c r="B15" s="1062"/>
      <c r="C15" s="1063"/>
      <c r="D15" s="1064"/>
      <c r="E15" s="1064"/>
      <c r="F15" s="1065"/>
      <c r="G15" s="1066"/>
      <c r="H15" s="493"/>
      <c r="I15" s="493"/>
    </row>
    <row r="16" customFormat="false" ht="12.75" hidden="false" customHeight="false" outlineLevel="0" collapsed="false">
      <c r="A16" s="493"/>
      <c r="B16" s="1062"/>
      <c r="C16" s="1063"/>
      <c r="D16" s="1064"/>
      <c r="E16" s="1064"/>
      <c r="F16" s="1065"/>
      <c r="G16" s="1066"/>
      <c r="H16" s="493"/>
      <c r="I16" s="493"/>
    </row>
    <row r="17" customFormat="false" ht="12.75" hidden="false" customHeight="false" outlineLevel="0" collapsed="false">
      <c r="A17" s="493"/>
      <c r="B17" s="1062"/>
      <c r="C17" s="1063"/>
      <c r="D17" s="1064"/>
      <c r="E17" s="1064"/>
      <c r="F17" s="1065"/>
      <c r="G17" s="1066"/>
      <c r="H17" s="493"/>
      <c r="I17" s="493"/>
    </row>
    <row r="18" customFormat="false" ht="12.75" hidden="false" customHeight="false" outlineLevel="0" collapsed="false">
      <c r="A18" s="493"/>
      <c r="B18" s="1062"/>
      <c r="C18" s="1063"/>
      <c r="D18" s="1064"/>
      <c r="E18" s="1064"/>
      <c r="F18" s="1065"/>
      <c r="G18" s="1066"/>
      <c r="H18" s="493"/>
      <c r="I18" s="493"/>
    </row>
    <row r="19" customFormat="false" ht="12.75" hidden="false" customHeight="false" outlineLevel="0" collapsed="false">
      <c r="A19" s="493"/>
      <c r="B19" s="1062"/>
      <c r="C19" s="1063"/>
      <c r="D19" s="1064"/>
      <c r="E19" s="1064"/>
      <c r="F19" s="1065"/>
      <c r="G19" s="1066"/>
      <c r="H19" s="493"/>
      <c r="I19" s="493"/>
    </row>
    <row r="20" customFormat="false" ht="13.5" hidden="false" customHeight="false" outlineLevel="0" collapsed="false">
      <c r="A20" s="493"/>
      <c r="B20" s="1067"/>
      <c r="C20" s="1068"/>
      <c r="D20" s="1069"/>
      <c r="E20" s="1070"/>
      <c r="F20" s="1070"/>
      <c r="G20" s="1071"/>
      <c r="H20" s="493"/>
      <c r="I20" s="493"/>
    </row>
    <row r="21" customFormat="false" ht="12.75" hidden="false" customHeight="false" outlineLevel="0" collapsed="false">
      <c r="A21" s="493"/>
      <c r="B21" s="1072" t="s">
        <v>741</v>
      </c>
      <c r="C21" s="1073"/>
      <c r="D21" s="1074"/>
      <c r="E21" s="1074"/>
      <c r="F21" s="1073" t="s">
        <v>742</v>
      </c>
      <c r="G21" s="1075"/>
      <c r="H21" s="493"/>
      <c r="I21" s="493"/>
    </row>
    <row r="22" customFormat="false" ht="12.75" hidden="false" customHeight="false" outlineLevel="0" collapsed="false">
      <c r="A22" s="493"/>
      <c r="B22" s="1076"/>
      <c r="C22" s="1077"/>
      <c r="D22" s="1077"/>
      <c r="E22" s="1074"/>
      <c r="F22" s="1077"/>
      <c r="G22" s="1078"/>
      <c r="H22" s="493"/>
      <c r="I22" s="493"/>
    </row>
    <row r="23" customFormat="false" ht="13.5" hidden="false" customHeight="false" outlineLevel="0" collapsed="false">
      <c r="A23" s="493"/>
      <c r="B23" s="1079" t="s">
        <v>743</v>
      </c>
      <c r="C23" s="1080"/>
      <c r="D23" s="1081"/>
      <c r="E23" s="1081"/>
      <c r="F23" s="1080" t="s">
        <v>743</v>
      </c>
      <c r="G23" s="1082"/>
      <c r="H23" s="493"/>
      <c r="I23" s="493"/>
    </row>
    <row r="24" customFormat="false" ht="12.75" hidden="false" customHeight="false" outlineLevel="0" collapsed="false">
      <c r="A24" s="493"/>
      <c r="H24" s="493"/>
      <c r="I24" s="493"/>
    </row>
    <row r="25" customFormat="false" ht="12.75" hidden="false" customHeight="false" outlineLevel="0" collapsed="false">
      <c r="A25" s="493"/>
      <c r="H25" s="493"/>
      <c r="I25" s="493"/>
    </row>
    <row r="26" customFormat="false" ht="12.75" hidden="false" customHeight="false" outlineLevel="0" collapsed="false">
      <c r="A26" s="493"/>
      <c r="H26" s="493"/>
      <c r="I26" s="493"/>
    </row>
    <row r="27" customFormat="false" ht="12.75" hidden="false" customHeight="false" outlineLevel="0" collapsed="false">
      <c r="A27" s="493"/>
      <c r="B27" s="493"/>
      <c r="C27" s="493"/>
      <c r="D27" s="493"/>
      <c r="E27" s="493"/>
      <c r="F27" s="493"/>
      <c r="G27" s="493"/>
      <c r="H27" s="493"/>
      <c r="I27" s="493"/>
    </row>
    <row r="28" customFormat="false" ht="12.75" hidden="false" customHeight="false" outlineLevel="0" collapsed="false">
      <c r="A28" s="493"/>
      <c r="B28" s="493"/>
      <c r="C28" s="493"/>
      <c r="D28" s="493"/>
      <c r="E28" s="493"/>
      <c r="F28" s="493"/>
      <c r="G28" s="493"/>
      <c r="H28" s="493"/>
      <c r="I28" s="493"/>
    </row>
    <row r="29" customFormat="false" ht="12.75" hidden="false" customHeight="false" outlineLevel="0" collapsed="false">
      <c r="A29" s="493"/>
      <c r="B29" s="493"/>
      <c r="C29" s="493"/>
      <c r="D29" s="493"/>
      <c r="E29" s="493"/>
      <c r="F29" s="493"/>
      <c r="G29" s="493"/>
      <c r="H29" s="493"/>
      <c r="I29" s="493"/>
    </row>
    <row r="30" customFormat="false" ht="12.75" hidden="false" customHeight="false" outlineLevel="0" collapsed="false">
      <c r="A30" s="493"/>
      <c r="B30" s="493"/>
      <c r="C30" s="493"/>
      <c r="D30" s="493"/>
      <c r="E30" s="493"/>
      <c r="F30" s="493"/>
      <c r="G30" s="493"/>
      <c r="H30" s="493"/>
      <c r="I30" s="493"/>
    </row>
    <row r="31" customFormat="false" ht="12.75" hidden="false" customHeight="false" outlineLevel="0" collapsed="false">
      <c r="A31" s="493"/>
      <c r="B31" s="493"/>
      <c r="C31" s="493"/>
      <c r="D31" s="493"/>
      <c r="E31" s="493"/>
      <c r="F31" s="493"/>
      <c r="G31" s="493"/>
      <c r="H31" s="493"/>
      <c r="I31" s="493"/>
    </row>
    <row r="32" customFormat="false" ht="12.75" hidden="false" customHeight="false" outlineLevel="0" collapsed="false">
      <c r="A32" s="493"/>
      <c r="B32" s="493"/>
      <c r="C32" s="493"/>
      <c r="D32" s="493"/>
      <c r="E32" s="493"/>
      <c r="F32" s="493"/>
      <c r="G32" s="493"/>
      <c r="H32" s="493"/>
      <c r="I32" s="493"/>
    </row>
    <row r="33" customFormat="false" ht="12.75" hidden="false" customHeight="false" outlineLevel="0" collapsed="false">
      <c r="A33" s="493"/>
      <c r="B33" s="493"/>
      <c r="C33" s="493"/>
      <c r="D33" s="493"/>
      <c r="E33" s="493"/>
      <c r="F33" s="493"/>
      <c r="G33" s="493"/>
      <c r="H33" s="493"/>
      <c r="I33" s="493"/>
    </row>
    <row r="34" customFormat="false" ht="12.75" hidden="false" customHeight="false" outlineLevel="0" collapsed="false">
      <c r="A34" s="493"/>
      <c r="B34" s="493"/>
      <c r="C34" s="493"/>
      <c r="D34" s="493"/>
      <c r="E34" s="493"/>
      <c r="F34" s="493"/>
      <c r="G34" s="493"/>
      <c r="H34" s="493"/>
      <c r="I34" s="493"/>
    </row>
    <row r="35" customFormat="false" ht="12.75" hidden="false" customHeight="false" outlineLevel="0" collapsed="false">
      <c r="A35" s="493"/>
      <c r="B35" s="493"/>
      <c r="C35" s="493"/>
      <c r="D35" s="493"/>
      <c r="E35" s="493"/>
      <c r="F35" s="493"/>
      <c r="G35" s="493"/>
      <c r="H35" s="493"/>
      <c r="I35" s="493"/>
    </row>
    <row r="36" customFormat="false" ht="12.75" hidden="false" customHeight="false" outlineLevel="0" collapsed="false">
      <c r="A36" s="493"/>
      <c r="B36" s="493"/>
      <c r="C36" s="493"/>
      <c r="D36" s="493"/>
      <c r="E36" s="493"/>
      <c r="F36" s="493"/>
      <c r="G36" s="493"/>
      <c r="H36" s="493"/>
      <c r="I36" s="493"/>
    </row>
    <row r="37" customFormat="false" ht="12.75" hidden="false" customHeight="false" outlineLevel="0" collapsed="false">
      <c r="A37" s="493"/>
      <c r="B37" s="493"/>
      <c r="C37" s="493"/>
      <c r="D37" s="493"/>
      <c r="E37" s="493"/>
      <c r="F37" s="493"/>
      <c r="G37" s="493"/>
      <c r="H37" s="493"/>
      <c r="I37" s="493"/>
    </row>
    <row r="38" customFormat="false" ht="12.75" hidden="false" customHeight="false" outlineLevel="0" collapsed="false">
      <c r="A38" s="493"/>
      <c r="B38" s="493"/>
      <c r="C38" s="493"/>
      <c r="D38" s="493"/>
      <c r="E38" s="493"/>
      <c r="F38" s="493"/>
      <c r="G38" s="493"/>
      <c r="H38" s="493"/>
      <c r="I38" s="493"/>
    </row>
    <row r="39" customFormat="false" ht="12.75" hidden="false" customHeight="false" outlineLevel="0" collapsed="false">
      <c r="A39" s="493"/>
      <c r="B39" s="493"/>
      <c r="C39" s="493"/>
      <c r="D39" s="493"/>
      <c r="E39" s="493"/>
      <c r="F39" s="493"/>
      <c r="G39" s="493"/>
      <c r="H39" s="493"/>
      <c r="I39" s="493"/>
    </row>
    <row r="40" customFormat="false" ht="12.75" hidden="false" customHeight="false" outlineLevel="0" collapsed="false">
      <c r="A40" s="493"/>
      <c r="B40" s="493"/>
      <c r="C40" s="493"/>
      <c r="D40" s="493"/>
      <c r="E40" s="493"/>
      <c r="F40" s="493"/>
      <c r="G40" s="493"/>
      <c r="H40" s="493"/>
      <c r="I40" s="493"/>
    </row>
    <row r="41" customFormat="false" ht="12.75" hidden="false" customHeight="false" outlineLevel="0" collapsed="false">
      <c r="A41" s="493"/>
      <c r="B41" s="493"/>
      <c r="C41" s="493"/>
      <c r="D41" s="493"/>
      <c r="E41" s="493"/>
      <c r="F41" s="493"/>
      <c r="G41" s="493"/>
      <c r="H41" s="493"/>
      <c r="I41" s="493"/>
    </row>
    <row r="42" customFormat="false" ht="12.75" hidden="false" customHeight="false" outlineLevel="0" collapsed="false">
      <c r="A42" s="493"/>
      <c r="B42" s="493"/>
      <c r="C42" s="493"/>
      <c r="D42" s="493"/>
      <c r="E42" s="493"/>
      <c r="F42" s="493"/>
      <c r="G42" s="493"/>
      <c r="H42" s="493"/>
      <c r="I42" s="493"/>
    </row>
    <row r="43" customFormat="false" ht="12.75" hidden="false" customHeight="false" outlineLevel="0" collapsed="false">
      <c r="A43" s="493"/>
      <c r="B43" s="493"/>
      <c r="C43" s="493"/>
      <c r="D43" s="493"/>
      <c r="E43" s="493"/>
      <c r="F43" s="493"/>
      <c r="G43" s="493"/>
      <c r="H43" s="493"/>
      <c r="I43" s="493"/>
    </row>
    <row r="44" customFormat="false" ht="12.75" hidden="false" customHeight="false" outlineLevel="0" collapsed="false">
      <c r="A44" s="493"/>
      <c r="B44" s="493"/>
      <c r="C44" s="493"/>
      <c r="D44" s="493"/>
      <c r="E44" s="493"/>
      <c r="F44" s="493"/>
      <c r="G44" s="493"/>
      <c r="H44" s="493"/>
      <c r="I44" s="493"/>
    </row>
    <row r="45" customFormat="false" ht="12.75" hidden="false" customHeight="false" outlineLevel="0" collapsed="false">
      <c r="A45" s="493"/>
      <c r="B45" s="493"/>
      <c r="C45" s="493"/>
      <c r="D45" s="493"/>
      <c r="E45" s="493"/>
      <c r="F45" s="493"/>
      <c r="G45" s="493"/>
      <c r="H45" s="493"/>
      <c r="I45" s="493"/>
    </row>
    <row r="46" customFormat="false" ht="12.75" hidden="false" customHeight="false" outlineLevel="0" collapsed="false">
      <c r="A46" s="493"/>
      <c r="B46" s="493"/>
      <c r="C46" s="493"/>
      <c r="D46" s="493"/>
      <c r="E46" s="493"/>
      <c r="F46" s="493"/>
      <c r="G46" s="493"/>
      <c r="H46" s="493"/>
      <c r="I46" s="493"/>
    </row>
    <row r="47" customFormat="false" ht="12.75" hidden="false" customHeight="false" outlineLevel="0" collapsed="false">
      <c r="A47" s="493"/>
      <c r="B47" s="493"/>
      <c r="C47" s="493"/>
      <c r="D47" s="493"/>
      <c r="E47" s="493"/>
      <c r="F47" s="493"/>
      <c r="G47" s="493"/>
      <c r="H47" s="493"/>
      <c r="I47" s="493"/>
    </row>
    <row r="48" customFormat="false" ht="12.75" hidden="false" customHeight="false" outlineLevel="0" collapsed="false">
      <c r="A48" s="493"/>
      <c r="B48" s="493"/>
      <c r="C48" s="493"/>
      <c r="D48" s="493"/>
      <c r="E48" s="493"/>
      <c r="F48" s="493"/>
      <c r="G48" s="493"/>
      <c r="H48" s="493"/>
      <c r="I48" s="493"/>
    </row>
    <row r="49" customFormat="false" ht="12.75" hidden="false" customHeight="false" outlineLevel="0" collapsed="false">
      <c r="A49" s="493"/>
      <c r="B49" s="493"/>
      <c r="C49" s="493"/>
      <c r="D49" s="493"/>
      <c r="E49" s="493"/>
      <c r="F49" s="493"/>
      <c r="G49" s="493"/>
      <c r="H49" s="493"/>
      <c r="I49" s="493"/>
    </row>
    <row r="50" customFormat="false" ht="12.75" hidden="false" customHeight="false" outlineLevel="0" collapsed="false">
      <c r="A50" s="493"/>
      <c r="B50" s="493"/>
      <c r="C50" s="493"/>
      <c r="D50" s="493"/>
      <c r="E50" s="493"/>
      <c r="F50" s="493"/>
      <c r="G50" s="493"/>
      <c r="H50" s="493"/>
      <c r="I50" s="493"/>
    </row>
    <row r="51" customFormat="false" ht="12.75" hidden="false" customHeight="false" outlineLevel="0" collapsed="false">
      <c r="A51" s="493"/>
      <c r="B51" s="493"/>
      <c r="C51" s="493"/>
      <c r="D51" s="493"/>
      <c r="E51" s="493"/>
      <c r="F51" s="493"/>
      <c r="G51" s="493"/>
      <c r="H51" s="493"/>
      <c r="I51" s="493"/>
    </row>
    <row r="52" customFormat="false" ht="12.75" hidden="false" customHeight="false" outlineLevel="0" collapsed="false">
      <c r="A52" s="493"/>
      <c r="B52" s="493"/>
      <c r="C52" s="493"/>
      <c r="D52" s="493"/>
      <c r="E52" s="493"/>
      <c r="F52" s="493"/>
      <c r="G52" s="493"/>
      <c r="H52" s="493"/>
      <c r="I52" s="493"/>
    </row>
    <row r="53" customFormat="false" ht="12.75" hidden="false" customHeight="false" outlineLevel="0" collapsed="false">
      <c r="A53" s="493"/>
      <c r="B53" s="493"/>
      <c r="C53" s="493"/>
      <c r="D53" s="493"/>
      <c r="E53" s="493"/>
      <c r="F53" s="493"/>
      <c r="G53" s="493"/>
      <c r="H53" s="493"/>
      <c r="I53" s="493"/>
    </row>
    <row r="54" customFormat="false" ht="12.75" hidden="false" customHeight="false" outlineLevel="0" collapsed="false">
      <c r="A54" s="493"/>
      <c r="B54" s="493"/>
      <c r="C54" s="493"/>
      <c r="D54" s="493"/>
      <c r="E54" s="493"/>
      <c r="F54" s="493"/>
      <c r="G54" s="493"/>
      <c r="H54" s="493"/>
      <c r="I54" s="493"/>
    </row>
  </sheetData>
  <mergeCells count="1">
    <mergeCell ref="A2:I2"/>
  </mergeCells>
  <hyperlinks>
    <hyperlink ref="A1" location="PSW!A1" display="Cover sheet"/>
  </hyperlinks>
  <printOptions headings="false" gridLines="false" gridLinesSet="true" horizontalCentered="false" verticalCentered="false"/>
  <pageMargins left="0.7875" right="0.7875" top="0.984027777777778" bottom="0.984027777777778" header="0.511811023622047" footer="0.5"/>
  <pageSetup paperSize="9" scale="59" fitToWidth="1" fitToHeight="1" pageOrder="downThenOver" orientation="portrait" blackAndWhite="false" draft="false" cellComments="none" horizontalDpi="300" verticalDpi="300" copies="1"/>
  <headerFooter differentFirst="false" differentOddEven="false">
    <oddHeader/>
    <oddFooter>&amp;L&amp;F &amp;A&amp;C&amp;P / &amp;N&amp;RSQA, &amp;D &amp;T</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7"/>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E18" activeCellId="0" sqref="E18"/>
    </sheetView>
  </sheetViews>
  <sheetFormatPr defaultColWidth="11.43359375" defaultRowHeight="12.75" zeroHeight="false" outlineLevelRow="0" outlineLevelCol="0"/>
  <sheetData>
    <row r="1" customFormat="false" ht="15" hidden="false" customHeight="true" outlineLevel="0" collapsed="false">
      <c r="A1" s="65"/>
      <c r="B1" s="66" t="s">
        <v>122</v>
      </c>
      <c r="C1" s="67"/>
      <c r="D1" s="67"/>
      <c r="E1" s="67"/>
      <c r="F1" s="67"/>
      <c r="G1" s="67"/>
      <c r="H1" s="67"/>
      <c r="I1" s="67"/>
    </row>
    <row r="2" customFormat="false" ht="20.25" hidden="false" customHeight="false" outlineLevel="0" collapsed="false">
      <c r="A2" s="68" t="s">
        <v>123</v>
      </c>
      <c r="B2" s="68"/>
      <c r="C2" s="68"/>
      <c r="D2" s="68"/>
      <c r="E2" s="68"/>
      <c r="F2" s="68"/>
      <c r="G2" s="68"/>
      <c r="H2" s="68"/>
      <c r="I2" s="68"/>
    </row>
    <row r="3" customFormat="false" ht="12.75" hidden="false" customHeight="false" outlineLevel="0" collapsed="false">
      <c r="A3" s="69"/>
      <c r="B3" s="69"/>
      <c r="C3" s="69"/>
      <c r="D3" s="69"/>
      <c r="E3" s="69"/>
      <c r="F3" s="69"/>
      <c r="G3" s="69"/>
      <c r="H3" s="69"/>
      <c r="I3" s="69"/>
    </row>
    <row r="4" customFormat="false" ht="12.75" hidden="false" customHeight="false" outlineLevel="0" collapsed="false">
      <c r="A4" s="69"/>
      <c r="B4" s="69" t="s">
        <v>124</v>
      </c>
      <c r="C4" s="69"/>
      <c r="D4" s="69"/>
      <c r="E4" s="69"/>
      <c r="F4" s="69"/>
      <c r="G4" s="69"/>
      <c r="H4" s="69"/>
      <c r="I4" s="69"/>
    </row>
    <row r="5" customFormat="false" ht="12.75" hidden="false" customHeight="false" outlineLevel="0" collapsed="false">
      <c r="A5" s="69"/>
      <c r="B5" s="69"/>
      <c r="C5" s="69"/>
      <c r="D5" s="69"/>
      <c r="E5" s="69"/>
      <c r="F5" s="69"/>
      <c r="G5" s="69"/>
      <c r="H5" s="69"/>
      <c r="I5" s="69"/>
    </row>
    <row r="6" customFormat="false" ht="12.75" hidden="false" customHeight="false" outlineLevel="0" collapsed="false">
      <c r="A6" s="69"/>
      <c r="B6" s="69"/>
      <c r="C6" s="69"/>
      <c r="D6" s="69"/>
      <c r="E6" s="69"/>
      <c r="F6" s="69"/>
      <c r="G6" s="69"/>
      <c r="H6" s="69"/>
      <c r="I6" s="69"/>
    </row>
    <row r="7" customFormat="false" ht="12.75" hidden="false" customHeight="false" outlineLevel="0" collapsed="false">
      <c r="A7" s="69"/>
      <c r="B7" s="69"/>
      <c r="C7" s="69"/>
      <c r="D7" s="69"/>
      <c r="E7" s="69"/>
      <c r="F7" s="69"/>
      <c r="G7" s="69"/>
      <c r="H7" s="69"/>
      <c r="I7" s="69"/>
    </row>
  </sheetData>
  <mergeCells count="1">
    <mergeCell ref="A2:I2"/>
  </mergeCells>
  <hyperlinks>
    <hyperlink ref="B1" location="PSW!A1" display="Cover sheet"/>
  </hyperlinks>
  <printOptions headings="false" gridLines="false" gridLinesSet="true" horizontalCentered="false" verticalCentered="false"/>
  <pageMargins left="0.7875" right="0.7875" top="0.984027777777778" bottom="0.984027777777778" header="0.511811023622047" footer="0.5"/>
  <pageSetup paperSize="9" scale="83" fitToWidth="1" fitToHeight="1" pageOrder="downThenOver" orientation="portrait" blackAndWhite="false" draft="false" cellComments="none" horizontalDpi="300" verticalDpi="300" copies="1"/>
  <headerFooter differentFirst="false" differentOddEven="false">
    <oddHeader/>
    <oddFooter>&amp;L&amp;F &amp;A&amp;C&amp;P / &amp;N&amp;RSQA, &amp;D &amp;T</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001" r:id="rId3" name="Drawing of supplier">
              <controlPr defaultSize="0" locked="1" autoFill="0" autoLine="0" autoPict="0" print="true" altText="Check Box 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2" r:id="rId4" name="Drawing of Philips">
              <controlPr defaultSize="0" locked="1" autoFill="0" autoLine="0" autoPict="0" print="true" altText="Check Box 2">
                <anchor moveWithCells="true" sizeWithCells="false">
                  <from>
                    <xdr:col>0</xdr:col>
                    <xdr:colOff>0</xdr:colOff>
                    <xdr:row>0</xdr:row>
                    <xdr:rowOff>0</xdr:rowOff>
                  </from>
                  <to>
                    <xdr:col>0</xdr:col>
                    <xdr:colOff>0</xdr:colOff>
                    <xdr:row>0</xdr:row>
                    <xdr:rowOff>0</xdr:rowOff>
                  </to>
                </anchor>
              </controlPr>
            </control>
          </mc:Choice>
        </mc:AlternateContent>
      </controls>
    </mc:Choice>
  </mc:AlternateConten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4"/>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ColWidth="11.43359375" defaultRowHeight="12.75" zeroHeight="false" outlineLevelRow="0" outlineLevelCol="0"/>
  <cols>
    <col collapsed="false" customWidth="true" hidden="false" outlineLevel="0" max="2" min="2" style="0" width="9.42"/>
  </cols>
  <sheetData>
    <row r="1" customFormat="false" ht="15" hidden="false" customHeight="true" outlineLevel="0" collapsed="false">
      <c r="A1" s="65"/>
      <c r="B1" s="66" t="s">
        <v>122</v>
      </c>
      <c r="C1" s="67"/>
      <c r="D1" s="67"/>
      <c r="E1" s="67"/>
      <c r="F1" s="67"/>
      <c r="G1" s="67"/>
      <c r="H1" s="67"/>
      <c r="I1" s="1083"/>
    </row>
    <row r="2" customFormat="false" ht="21" hidden="false" customHeight="false" outlineLevel="0" collapsed="false">
      <c r="A2" s="545" t="s">
        <v>744</v>
      </c>
      <c r="B2" s="545"/>
      <c r="C2" s="545"/>
      <c r="D2" s="545"/>
      <c r="E2" s="545"/>
      <c r="F2" s="545"/>
      <c r="G2" s="545"/>
      <c r="H2" s="545"/>
      <c r="I2" s="545"/>
    </row>
    <row r="3" customFormat="false" ht="12.75" hidden="false" customHeight="false" outlineLevel="0" collapsed="false">
      <c r="A3" s="542"/>
      <c r="B3" s="543"/>
      <c r="C3" s="543"/>
      <c r="D3" s="543"/>
      <c r="E3" s="543"/>
      <c r="F3" s="543"/>
      <c r="G3" s="543"/>
      <c r="H3" s="543"/>
      <c r="I3" s="1084"/>
    </row>
    <row r="4" customFormat="false" ht="12.75" hidden="false" customHeight="false" outlineLevel="0" collapsed="false">
      <c r="A4" s="1085"/>
      <c r="B4" s="544" t="s">
        <v>745</v>
      </c>
      <c r="C4" s="544"/>
      <c r="D4" s="544"/>
      <c r="E4" s="544"/>
      <c r="F4" s="544"/>
      <c r="G4" s="544"/>
      <c r="H4" s="544"/>
      <c r="I4" s="1086"/>
    </row>
    <row r="5" customFormat="false" ht="13.5" hidden="false" customHeight="false" outlineLevel="0" collapsed="false">
      <c r="A5" s="1087"/>
      <c r="B5" s="1088"/>
      <c r="C5" s="1088"/>
      <c r="D5" s="1088"/>
      <c r="E5" s="1088"/>
      <c r="F5" s="1088"/>
      <c r="G5" s="1088"/>
      <c r="H5" s="1088"/>
      <c r="I5" s="1089"/>
    </row>
    <row r="6" customFormat="false" ht="12.75" hidden="false" customHeight="false" outlineLevel="0" collapsed="false">
      <c r="A6" s="1090"/>
      <c r="B6" s="84"/>
      <c r="C6" s="84"/>
      <c r="D6" s="84"/>
      <c r="E6" s="84"/>
      <c r="F6" s="84"/>
      <c r="G6" s="84"/>
      <c r="H6" s="84"/>
      <c r="I6" s="1091"/>
    </row>
    <row r="7" customFormat="false" ht="12.75" hidden="false" customHeight="false" outlineLevel="0" collapsed="false">
      <c r="A7" s="1090"/>
      <c r="B7" s="84"/>
      <c r="C7" s="84"/>
      <c r="D7" s="84"/>
      <c r="E7" s="84"/>
      <c r="F7" s="84"/>
      <c r="G7" s="84"/>
      <c r="H7" s="84"/>
      <c r="I7" s="1091"/>
    </row>
    <row r="8" customFormat="false" ht="12.75" hidden="false" customHeight="false" outlineLevel="0" collapsed="false">
      <c r="A8" s="1090"/>
      <c r="B8" s="84"/>
      <c r="C8" s="84"/>
      <c r="D8" s="84"/>
      <c r="E8" s="84"/>
      <c r="F8" s="84"/>
      <c r="G8" s="84"/>
      <c r="H8" s="84"/>
      <c r="I8" s="1091"/>
    </row>
    <row r="9" customFormat="false" ht="12.75" hidden="false" customHeight="false" outlineLevel="0" collapsed="false">
      <c r="A9" s="1090"/>
      <c r="B9" s="84"/>
      <c r="C9" s="84"/>
      <c r="D9" s="84"/>
      <c r="E9" s="84"/>
      <c r="F9" s="84"/>
      <c r="G9" s="84"/>
      <c r="H9" s="84"/>
      <c r="I9" s="1091"/>
    </row>
    <row r="10" customFormat="false" ht="12.75" hidden="false" customHeight="false" outlineLevel="0" collapsed="false">
      <c r="A10" s="1090"/>
      <c r="B10" s="84"/>
      <c r="C10" s="84"/>
      <c r="D10" s="84"/>
      <c r="E10" s="84"/>
      <c r="F10" s="84"/>
      <c r="G10" s="84"/>
      <c r="H10" s="84"/>
      <c r="I10" s="1091"/>
    </row>
    <row r="11" customFormat="false" ht="12.75" hidden="false" customHeight="false" outlineLevel="0" collapsed="false">
      <c r="A11" s="1090"/>
      <c r="B11" s="84"/>
      <c r="C11" s="84"/>
      <c r="D11" s="84"/>
      <c r="E11" s="84"/>
      <c r="F11" s="84"/>
      <c r="G11" s="84"/>
      <c r="H11" s="84"/>
      <c r="I11" s="1091"/>
    </row>
    <row r="12" customFormat="false" ht="12.75" hidden="false" customHeight="false" outlineLevel="0" collapsed="false">
      <c r="A12" s="1090"/>
      <c r="B12" s="84"/>
      <c r="C12" s="84"/>
      <c r="D12" s="84"/>
      <c r="E12" s="84"/>
      <c r="F12" s="84"/>
      <c r="G12" s="84"/>
      <c r="H12" s="84"/>
      <c r="I12" s="1091"/>
    </row>
    <row r="13" customFormat="false" ht="12.75" hidden="false" customHeight="false" outlineLevel="0" collapsed="false">
      <c r="A13" s="1090"/>
      <c r="B13" s="84"/>
      <c r="C13" s="84"/>
      <c r="D13" s="84"/>
      <c r="E13" s="84"/>
      <c r="F13" s="84"/>
      <c r="G13" s="84"/>
      <c r="H13" s="84"/>
      <c r="I13" s="1091"/>
    </row>
    <row r="14" customFormat="false" ht="12.75" hidden="false" customHeight="false" outlineLevel="0" collapsed="false">
      <c r="A14" s="1090"/>
      <c r="B14" s="84"/>
      <c r="C14" s="84"/>
      <c r="D14" s="84"/>
      <c r="E14" s="84"/>
      <c r="F14" s="84"/>
      <c r="G14" s="84"/>
      <c r="H14" s="84"/>
      <c r="I14" s="1091"/>
    </row>
    <row r="15" customFormat="false" ht="12.75" hidden="false" customHeight="false" outlineLevel="0" collapsed="false">
      <c r="A15" s="1090"/>
      <c r="B15" s="84"/>
      <c r="C15" s="84"/>
      <c r="D15" s="84"/>
      <c r="E15" s="84"/>
      <c r="F15" s="84"/>
      <c r="G15" s="84"/>
      <c r="H15" s="84"/>
      <c r="I15" s="1091"/>
    </row>
    <row r="16" customFormat="false" ht="12.75" hidden="false" customHeight="false" outlineLevel="0" collapsed="false">
      <c r="A16" s="1090"/>
      <c r="B16" s="84"/>
      <c r="C16" s="84"/>
      <c r="D16" s="84"/>
      <c r="E16" s="84"/>
      <c r="F16" s="84"/>
      <c r="G16" s="84"/>
      <c r="H16" s="84"/>
      <c r="I16" s="1091"/>
    </row>
    <row r="17" customFormat="false" ht="12.75" hidden="false" customHeight="false" outlineLevel="0" collapsed="false">
      <c r="A17" s="1090"/>
      <c r="B17" s="84"/>
      <c r="C17" s="84"/>
      <c r="D17" s="84"/>
      <c r="E17" s="84"/>
      <c r="F17" s="84"/>
      <c r="G17" s="84"/>
      <c r="H17" s="84"/>
      <c r="I17" s="1091"/>
    </row>
    <row r="18" customFormat="false" ht="12.75" hidden="false" customHeight="false" outlineLevel="0" collapsed="false">
      <c r="A18" s="1090"/>
      <c r="B18" s="84"/>
      <c r="C18" s="84"/>
      <c r="D18" s="84"/>
      <c r="E18" s="84"/>
      <c r="F18" s="84"/>
      <c r="G18" s="84"/>
      <c r="H18" s="84"/>
      <c r="I18" s="1091"/>
    </row>
    <row r="19" customFormat="false" ht="12.75" hidden="false" customHeight="false" outlineLevel="0" collapsed="false">
      <c r="A19" s="1090"/>
      <c r="B19" s="84"/>
      <c r="C19" s="84"/>
      <c r="D19" s="84"/>
      <c r="E19" s="84"/>
      <c r="F19" s="84"/>
      <c r="G19" s="84"/>
      <c r="H19" s="84"/>
      <c r="I19" s="1091"/>
    </row>
    <row r="20" customFormat="false" ht="12.75" hidden="false" customHeight="false" outlineLevel="0" collapsed="false">
      <c r="A20" s="1090"/>
      <c r="B20" s="84"/>
      <c r="C20" s="84"/>
      <c r="D20" s="84"/>
      <c r="E20" s="84"/>
      <c r="F20" s="84"/>
      <c r="G20" s="84"/>
      <c r="H20" s="84"/>
      <c r="I20" s="1091"/>
    </row>
    <row r="21" customFormat="false" ht="12.75" hidden="false" customHeight="false" outlineLevel="0" collapsed="false">
      <c r="A21" s="1090"/>
      <c r="B21" s="84"/>
      <c r="C21" s="84"/>
      <c r="D21" s="84"/>
      <c r="E21" s="84"/>
      <c r="F21" s="84"/>
      <c r="G21" s="84"/>
      <c r="H21" s="84"/>
      <c r="I21" s="1091"/>
    </row>
    <row r="22" customFormat="false" ht="12.75" hidden="false" customHeight="false" outlineLevel="0" collapsed="false">
      <c r="A22" s="1090"/>
      <c r="B22" s="84"/>
      <c r="C22" s="84"/>
      <c r="D22" s="84"/>
      <c r="E22" s="84"/>
      <c r="F22" s="84"/>
      <c r="G22" s="84"/>
      <c r="H22" s="84"/>
      <c r="I22" s="1091"/>
    </row>
    <row r="23" customFormat="false" ht="12.75" hidden="false" customHeight="false" outlineLevel="0" collapsed="false">
      <c r="A23" s="1090"/>
      <c r="B23" s="84"/>
      <c r="C23" s="84"/>
      <c r="D23" s="84"/>
      <c r="E23" s="84"/>
      <c r="F23" s="84"/>
      <c r="G23" s="84"/>
      <c r="H23" s="84"/>
      <c r="I23" s="1091"/>
    </row>
    <row r="24" customFormat="false" ht="12.75" hidden="false" customHeight="false" outlineLevel="0" collapsed="false">
      <c r="A24" s="1090"/>
      <c r="B24" s="84"/>
      <c r="C24" s="84"/>
      <c r="D24" s="84"/>
      <c r="E24" s="84"/>
      <c r="F24" s="84"/>
      <c r="G24" s="84"/>
      <c r="H24" s="84"/>
      <c r="I24" s="1091"/>
    </row>
    <row r="25" customFormat="false" ht="12.75" hidden="false" customHeight="false" outlineLevel="0" collapsed="false">
      <c r="A25" s="1090"/>
      <c r="B25" s="84"/>
      <c r="C25" s="84"/>
      <c r="D25" s="84"/>
      <c r="E25" s="84"/>
      <c r="F25" s="84"/>
      <c r="G25" s="84"/>
      <c r="H25" s="84"/>
      <c r="I25" s="1091"/>
    </row>
    <row r="26" customFormat="false" ht="12.75" hidden="false" customHeight="false" outlineLevel="0" collapsed="false">
      <c r="A26" s="1090"/>
      <c r="B26" s="84"/>
      <c r="C26" s="84"/>
      <c r="D26" s="84"/>
      <c r="E26" s="84"/>
      <c r="F26" s="84"/>
      <c r="G26" s="84"/>
      <c r="H26" s="84"/>
      <c r="I26" s="1091"/>
    </row>
    <row r="27" customFormat="false" ht="12.75" hidden="false" customHeight="false" outlineLevel="0" collapsed="false">
      <c r="A27" s="1090"/>
      <c r="B27" s="84"/>
      <c r="C27" s="84"/>
      <c r="D27" s="84"/>
      <c r="E27" s="84"/>
      <c r="F27" s="84"/>
      <c r="G27" s="84"/>
      <c r="H27" s="84"/>
      <c r="I27" s="1091"/>
    </row>
    <row r="28" customFormat="false" ht="12.75" hidden="false" customHeight="false" outlineLevel="0" collapsed="false">
      <c r="A28" s="1090"/>
      <c r="B28" s="84"/>
      <c r="C28" s="84"/>
      <c r="D28" s="84"/>
      <c r="E28" s="84"/>
      <c r="F28" s="84"/>
      <c r="G28" s="84"/>
      <c r="H28" s="84"/>
      <c r="I28" s="1091"/>
    </row>
    <row r="29" customFormat="false" ht="12.75" hidden="false" customHeight="false" outlineLevel="0" collapsed="false">
      <c r="A29" s="1090"/>
      <c r="B29" s="84"/>
      <c r="C29" s="84"/>
      <c r="D29" s="84"/>
      <c r="E29" s="84"/>
      <c r="F29" s="84"/>
      <c r="G29" s="84"/>
      <c r="H29" s="84"/>
      <c r="I29" s="1091"/>
    </row>
    <row r="30" customFormat="false" ht="12.75" hidden="false" customHeight="false" outlineLevel="0" collapsed="false">
      <c r="A30" s="1090"/>
      <c r="B30" s="84"/>
      <c r="C30" s="84"/>
      <c r="D30" s="84"/>
      <c r="E30" s="84"/>
      <c r="F30" s="84"/>
      <c r="G30" s="84"/>
      <c r="H30" s="84"/>
      <c r="I30" s="1091"/>
    </row>
    <row r="31" customFormat="false" ht="12.75" hidden="false" customHeight="false" outlineLevel="0" collapsed="false">
      <c r="A31" s="1090"/>
      <c r="B31" s="84"/>
      <c r="C31" s="84"/>
      <c r="D31" s="84"/>
      <c r="E31" s="84"/>
      <c r="F31" s="84"/>
      <c r="G31" s="84"/>
      <c r="H31" s="84"/>
      <c r="I31" s="1091"/>
    </row>
    <row r="32" customFormat="false" ht="12.75" hidden="false" customHeight="false" outlineLevel="0" collapsed="false">
      <c r="A32" s="1090"/>
      <c r="B32" s="84"/>
      <c r="C32" s="84"/>
      <c r="D32" s="84"/>
      <c r="E32" s="84"/>
      <c r="F32" s="84"/>
      <c r="G32" s="84"/>
      <c r="H32" s="84"/>
      <c r="I32" s="1091"/>
    </row>
    <row r="33" customFormat="false" ht="12.75" hidden="false" customHeight="false" outlineLevel="0" collapsed="false">
      <c r="A33" s="1090"/>
      <c r="B33" s="84"/>
      <c r="C33" s="84"/>
      <c r="D33" s="84"/>
      <c r="E33" s="84"/>
      <c r="F33" s="84"/>
      <c r="G33" s="84"/>
      <c r="H33" s="84"/>
      <c r="I33" s="1091"/>
    </row>
    <row r="34" customFormat="false" ht="12.75" hidden="false" customHeight="false" outlineLevel="0" collapsed="false">
      <c r="A34" s="1090"/>
      <c r="B34" s="84"/>
      <c r="C34" s="84"/>
      <c r="D34" s="84"/>
      <c r="E34" s="84"/>
      <c r="F34" s="84"/>
      <c r="G34" s="84"/>
      <c r="H34" s="84"/>
      <c r="I34" s="1091"/>
    </row>
    <row r="35" customFormat="false" ht="12.75" hidden="false" customHeight="false" outlineLevel="0" collapsed="false">
      <c r="A35" s="1090"/>
      <c r="B35" s="84"/>
      <c r="C35" s="84"/>
      <c r="D35" s="84"/>
      <c r="E35" s="84"/>
      <c r="F35" s="84"/>
      <c r="G35" s="84"/>
      <c r="H35" s="84"/>
      <c r="I35" s="1091"/>
    </row>
    <row r="36" customFormat="false" ht="12.75" hidden="false" customHeight="false" outlineLevel="0" collapsed="false">
      <c r="A36" s="1090"/>
      <c r="B36" s="84"/>
      <c r="C36" s="84"/>
      <c r="D36" s="84"/>
      <c r="E36" s="84"/>
      <c r="F36" s="84"/>
      <c r="G36" s="84"/>
      <c r="H36" s="84"/>
      <c r="I36" s="1091"/>
    </row>
    <row r="37" customFormat="false" ht="12.75" hidden="false" customHeight="false" outlineLevel="0" collapsed="false">
      <c r="A37" s="1090"/>
      <c r="B37" s="84"/>
      <c r="C37" s="84"/>
      <c r="D37" s="84"/>
      <c r="E37" s="84"/>
      <c r="F37" s="84"/>
      <c r="G37" s="84"/>
      <c r="H37" s="84"/>
      <c r="I37" s="1091"/>
    </row>
    <row r="38" customFormat="false" ht="12.75" hidden="false" customHeight="false" outlineLevel="0" collapsed="false">
      <c r="A38" s="1090"/>
      <c r="B38" s="84"/>
      <c r="C38" s="84"/>
      <c r="D38" s="84"/>
      <c r="E38" s="84"/>
      <c r="F38" s="84"/>
      <c r="G38" s="84"/>
      <c r="H38" s="84"/>
      <c r="I38" s="1091"/>
    </row>
    <row r="39" customFormat="false" ht="12.75" hidden="false" customHeight="false" outlineLevel="0" collapsed="false">
      <c r="A39" s="1090"/>
      <c r="B39" s="84"/>
      <c r="C39" s="84"/>
      <c r="D39" s="84"/>
      <c r="E39" s="84"/>
      <c r="F39" s="84"/>
      <c r="G39" s="84"/>
      <c r="H39" s="84"/>
      <c r="I39" s="1091"/>
    </row>
    <row r="40" customFormat="false" ht="12.75" hidden="false" customHeight="false" outlineLevel="0" collapsed="false">
      <c r="A40" s="1090"/>
      <c r="B40" s="84"/>
      <c r="C40" s="84"/>
      <c r="D40" s="84"/>
      <c r="E40" s="84"/>
      <c r="F40" s="84"/>
      <c r="G40" s="84"/>
      <c r="H40" s="84"/>
      <c r="I40" s="1091"/>
    </row>
    <row r="41" customFormat="false" ht="12.75" hidden="false" customHeight="false" outlineLevel="0" collapsed="false">
      <c r="A41" s="1090"/>
      <c r="B41" s="84"/>
      <c r="C41" s="84"/>
      <c r="D41" s="84"/>
      <c r="E41" s="84"/>
      <c r="F41" s="84"/>
      <c r="G41" s="84"/>
      <c r="H41" s="84"/>
      <c r="I41" s="1091"/>
    </row>
    <row r="42" customFormat="false" ht="12.75" hidden="false" customHeight="false" outlineLevel="0" collapsed="false">
      <c r="A42" s="1090"/>
      <c r="B42" s="84"/>
      <c r="C42" s="84"/>
      <c r="D42" s="84"/>
      <c r="E42" s="84"/>
      <c r="F42" s="84"/>
      <c r="G42" s="84"/>
      <c r="H42" s="84"/>
      <c r="I42" s="1091"/>
    </row>
    <row r="43" customFormat="false" ht="12.75" hidden="false" customHeight="false" outlineLevel="0" collapsed="false">
      <c r="A43" s="1090"/>
      <c r="B43" s="84"/>
      <c r="C43" s="84"/>
      <c r="D43" s="84"/>
      <c r="E43" s="84"/>
      <c r="F43" s="84"/>
      <c r="G43" s="84"/>
      <c r="H43" s="84"/>
      <c r="I43" s="1091"/>
    </row>
    <row r="44" customFormat="false" ht="12.75" hidden="false" customHeight="false" outlineLevel="0" collapsed="false">
      <c r="A44" s="1090"/>
      <c r="B44" s="84"/>
      <c r="C44" s="84"/>
      <c r="D44" s="84"/>
      <c r="E44" s="84"/>
      <c r="F44" s="84"/>
      <c r="G44" s="84"/>
      <c r="H44" s="84"/>
      <c r="I44" s="1091"/>
    </row>
    <row r="45" customFormat="false" ht="12.75" hidden="false" customHeight="false" outlineLevel="0" collapsed="false">
      <c r="A45" s="1090"/>
      <c r="B45" s="84"/>
      <c r="C45" s="84"/>
      <c r="D45" s="84"/>
      <c r="E45" s="84"/>
      <c r="F45" s="84"/>
      <c r="G45" s="84"/>
      <c r="H45" s="84"/>
      <c r="I45" s="1091"/>
    </row>
    <row r="46" customFormat="false" ht="12.75" hidden="false" customHeight="false" outlineLevel="0" collapsed="false">
      <c r="A46" s="1090"/>
      <c r="B46" s="84"/>
      <c r="C46" s="84"/>
      <c r="D46" s="84"/>
      <c r="E46" s="84"/>
      <c r="F46" s="84"/>
      <c r="G46" s="84"/>
      <c r="H46" s="84"/>
      <c r="I46" s="1091"/>
    </row>
    <row r="47" customFormat="false" ht="12.75" hidden="false" customHeight="false" outlineLevel="0" collapsed="false">
      <c r="A47" s="1090"/>
      <c r="B47" s="84"/>
      <c r="C47" s="84"/>
      <c r="D47" s="84"/>
      <c r="E47" s="84"/>
      <c r="F47" s="84"/>
      <c r="G47" s="84"/>
      <c r="H47" s="84"/>
      <c r="I47" s="1091"/>
    </row>
    <row r="48" customFormat="false" ht="12.75" hidden="false" customHeight="false" outlineLevel="0" collapsed="false">
      <c r="A48" s="1090"/>
      <c r="B48" s="84"/>
      <c r="C48" s="84"/>
      <c r="D48" s="84"/>
      <c r="E48" s="84"/>
      <c r="F48" s="84"/>
      <c r="G48" s="84"/>
      <c r="H48" s="84"/>
      <c r="I48" s="1091"/>
    </row>
    <row r="49" customFormat="false" ht="12.75" hidden="false" customHeight="false" outlineLevel="0" collapsed="false">
      <c r="A49" s="1090"/>
      <c r="B49" s="84"/>
      <c r="C49" s="84"/>
      <c r="D49" s="84"/>
      <c r="E49" s="84"/>
      <c r="F49" s="84"/>
      <c r="G49" s="84"/>
      <c r="H49" s="84"/>
      <c r="I49" s="1091"/>
    </row>
    <row r="50" customFormat="false" ht="12.75" hidden="false" customHeight="false" outlineLevel="0" collapsed="false">
      <c r="A50" s="1090"/>
      <c r="B50" s="84"/>
      <c r="C50" s="84"/>
      <c r="D50" s="84"/>
      <c r="E50" s="84"/>
      <c r="F50" s="84"/>
      <c r="G50" s="84"/>
      <c r="H50" s="84"/>
      <c r="I50" s="1091"/>
    </row>
    <row r="51" customFormat="false" ht="12.75" hidden="false" customHeight="false" outlineLevel="0" collapsed="false">
      <c r="A51" s="1090"/>
      <c r="B51" s="84"/>
      <c r="C51" s="84"/>
      <c r="D51" s="84"/>
      <c r="E51" s="84"/>
      <c r="F51" s="84"/>
      <c r="G51" s="84"/>
      <c r="H51" s="84"/>
      <c r="I51" s="1091"/>
    </row>
    <row r="52" customFormat="false" ht="12.75" hidden="false" customHeight="false" outlineLevel="0" collapsed="false">
      <c r="A52" s="1090"/>
      <c r="B52" s="84"/>
      <c r="C52" s="84"/>
      <c r="D52" s="84"/>
      <c r="E52" s="84"/>
      <c r="F52" s="84"/>
      <c r="G52" s="84"/>
      <c r="H52" s="84"/>
      <c r="I52" s="1091"/>
    </row>
    <row r="53" customFormat="false" ht="12.75" hidden="false" customHeight="false" outlineLevel="0" collapsed="false">
      <c r="A53" s="1090"/>
      <c r="B53" s="84"/>
      <c r="C53" s="84"/>
      <c r="D53" s="84"/>
      <c r="E53" s="84"/>
      <c r="F53" s="84"/>
      <c r="G53" s="84"/>
      <c r="H53" s="84"/>
      <c r="I53" s="1091"/>
    </row>
    <row r="54" customFormat="false" ht="13.5" hidden="false" customHeight="false" outlineLevel="0" collapsed="false">
      <c r="A54" s="1092"/>
      <c r="B54" s="1093"/>
      <c r="C54" s="1093"/>
      <c r="D54" s="1093"/>
      <c r="E54" s="1093"/>
      <c r="F54" s="1093"/>
      <c r="G54" s="1093"/>
      <c r="H54" s="1093"/>
      <c r="I54" s="1094"/>
    </row>
  </sheetData>
  <mergeCells count="1">
    <mergeCell ref="A2:I2"/>
  </mergeCells>
  <hyperlinks>
    <hyperlink ref="B1" location="PSW!A1" display="Cover sheet"/>
  </hyperlinks>
  <printOptions headings="false" gridLines="false" gridLinesSet="true" horizontalCentered="false" verticalCentered="false"/>
  <pageMargins left="0.7875" right="0.7875" top="0.984027777777778" bottom="0.984027777777778" header="0.511811023622047" footer="0.5"/>
  <pageSetup paperSize="9" scale="85" fitToWidth="1" fitToHeight="1" pageOrder="downThenOver" orientation="portrait" blackAndWhite="false" draft="false" cellComments="none" horizontalDpi="300" verticalDpi="300" copies="1"/>
  <headerFooter differentFirst="false" differentOddEven="false">
    <oddHeader/>
    <oddFooter>&amp;L&amp;F &amp;A&amp;C&amp;P / &amp;N&amp;RSQA, &amp;D &amp;T</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ColWidth="11.43359375" defaultRowHeight="12.75" zeroHeight="false" outlineLevelRow="0" outlineLevelCol="0"/>
  <cols>
    <col collapsed="false" customWidth="true" hidden="false" outlineLevel="0" max="1" min="1" style="0" width="23.71"/>
  </cols>
  <sheetData>
    <row r="1" customFormat="false" ht="13.5" hidden="false" customHeight="false" outlineLevel="0" collapsed="false">
      <c r="A1" s="1095" t="s">
        <v>746</v>
      </c>
    </row>
  </sheetData>
  <hyperlinks>
    <hyperlink ref="A1" location="PSW!A1" display="Back to PSW"/>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9"/>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G11" activeCellId="0" sqref="G11"/>
    </sheetView>
  </sheetViews>
  <sheetFormatPr defaultColWidth="11.43359375" defaultRowHeight="12.75" zeroHeight="false" outlineLevelRow="0" outlineLevelCol="0"/>
  <cols>
    <col collapsed="false" customWidth="true" hidden="false" outlineLevel="0" max="1" min="1" style="0" width="5.01"/>
    <col collapsed="false" customWidth="true" hidden="false" outlineLevel="0" max="2" min="2" style="0" width="25"/>
    <col collapsed="false" customWidth="true" hidden="false" outlineLevel="0" max="3" min="3" style="0" width="11.29"/>
    <col collapsed="false" customWidth="true" hidden="false" outlineLevel="0" max="4" min="4" style="0" width="9.58"/>
    <col collapsed="false" customWidth="true" hidden="false" outlineLevel="0" max="5" min="5" style="0" width="14.28"/>
    <col collapsed="false" customWidth="true" hidden="false" outlineLevel="0" max="6" min="6" style="0" width="16.57"/>
  </cols>
  <sheetData>
    <row r="1" customFormat="false" ht="15" hidden="false" customHeight="true" outlineLevel="0" collapsed="false">
      <c r="A1" s="65"/>
      <c r="B1" s="66" t="s">
        <v>122</v>
      </c>
      <c r="C1" s="67"/>
      <c r="D1" s="67"/>
      <c r="E1" s="67"/>
      <c r="F1" s="67"/>
      <c r="G1" s="67"/>
      <c r="H1" s="67"/>
    </row>
    <row r="2" customFormat="false" ht="20.25" hidden="false" customHeight="false" outlineLevel="0" collapsed="false">
      <c r="A2" s="68" t="s">
        <v>125</v>
      </c>
      <c r="B2" s="68"/>
      <c r="C2" s="68"/>
      <c r="D2" s="68"/>
      <c r="E2" s="68"/>
      <c r="F2" s="68"/>
      <c r="G2" s="68"/>
      <c r="H2" s="68"/>
    </row>
    <row r="3" customFormat="false" ht="12.75" hidden="false" customHeight="true" outlineLevel="0" collapsed="false">
      <c r="A3" s="70" t="s">
        <v>126</v>
      </c>
      <c r="B3" s="70"/>
      <c r="C3" s="70"/>
      <c r="D3" s="70"/>
      <c r="E3" s="70"/>
      <c r="F3" s="70"/>
      <c r="G3" s="70"/>
      <c r="H3" s="70"/>
    </row>
    <row r="4" customFormat="false" ht="12.75" hidden="false" customHeight="false" outlineLevel="0" collapsed="false">
      <c r="A4" s="70"/>
      <c r="B4" s="70"/>
      <c r="C4" s="70"/>
      <c r="D4" s="70"/>
      <c r="E4" s="70"/>
      <c r="F4" s="70"/>
      <c r="G4" s="70"/>
      <c r="H4" s="70"/>
    </row>
    <row r="5" customFormat="false" ht="12.75" hidden="false" customHeight="false" outlineLevel="0" collapsed="false">
      <c r="A5" s="70"/>
      <c r="B5" s="70"/>
      <c r="C5" s="70"/>
      <c r="D5" s="70"/>
      <c r="E5" s="70"/>
      <c r="F5" s="70"/>
      <c r="G5" s="70"/>
      <c r="H5" s="70"/>
    </row>
    <row r="6" customFormat="false" ht="47.25" hidden="false" customHeight="false" outlineLevel="0" collapsed="false">
      <c r="A6" s="71" t="s">
        <v>127</v>
      </c>
      <c r="B6" s="72" t="s">
        <v>128</v>
      </c>
      <c r="C6" s="73" t="s">
        <v>129</v>
      </c>
      <c r="D6" s="71" t="s">
        <v>130</v>
      </c>
      <c r="E6" s="71" t="s">
        <v>131</v>
      </c>
      <c r="F6" s="71" t="s">
        <v>132</v>
      </c>
    </row>
    <row r="7" customFormat="false" ht="12.75" hidden="false" customHeight="false" outlineLevel="0" collapsed="false">
      <c r="A7" s="74"/>
      <c r="B7" s="74"/>
      <c r="C7" s="74"/>
      <c r="D7" s="75"/>
      <c r="E7" s="74"/>
      <c r="F7" s="74"/>
    </row>
    <row r="8" customFormat="false" ht="12.75" hidden="false" customHeight="false" outlineLevel="0" collapsed="false">
      <c r="A8" s="74"/>
      <c r="B8" s="74"/>
      <c r="C8" s="74"/>
      <c r="D8" s="74"/>
      <c r="E8" s="74"/>
      <c r="F8" s="74"/>
    </row>
    <row r="9" customFormat="false" ht="12.75" hidden="false" customHeight="false" outlineLevel="0" collapsed="false">
      <c r="A9" s="74"/>
      <c r="B9" s="74"/>
      <c r="C9" s="74"/>
      <c r="D9" s="74"/>
      <c r="E9" s="74"/>
      <c r="F9" s="74"/>
    </row>
    <row r="10" customFormat="false" ht="12.75" hidden="false" customHeight="false" outlineLevel="0" collapsed="false">
      <c r="A10" s="74"/>
      <c r="B10" s="74"/>
      <c r="C10" s="74"/>
      <c r="D10" s="74"/>
      <c r="E10" s="74"/>
      <c r="F10" s="74"/>
    </row>
    <row r="11" customFormat="false" ht="12.75" hidden="false" customHeight="false" outlineLevel="0" collapsed="false">
      <c r="A11" s="74"/>
      <c r="B11" s="74"/>
      <c r="C11" s="74"/>
      <c r="D11" s="74"/>
      <c r="E11" s="74"/>
      <c r="F11" s="74"/>
    </row>
    <row r="12" customFormat="false" ht="12.75" hidden="false" customHeight="false" outlineLevel="0" collapsed="false">
      <c r="A12" s="74"/>
      <c r="B12" s="74"/>
      <c r="C12" s="74"/>
      <c r="D12" s="74"/>
      <c r="E12" s="74"/>
      <c r="F12" s="74"/>
    </row>
    <row r="13" customFormat="false" ht="12.75" hidden="false" customHeight="false" outlineLevel="0" collapsed="false">
      <c r="A13" s="74"/>
      <c r="B13" s="74"/>
      <c r="C13" s="74"/>
      <c r="D13" s="74"/>
      <c r="E13" s="74"/>
      <c r="F13" s="74"/>
    </row>
    <row r="14" customFormat="false" ht="12.75" hidden="false" customHeight="false" outlineLevel="0" collapsed="false">
      <c r="A14" s="74"/>
      <c r="B14" s="74"/>
      <c r="C14" s="74"/>
      <c r="D14" s="74"/>
      <c r="E14" s="74"/>
      <c r="F14" s="74"/>
    </row>
    <row r="15" customFormat="false" ht="12.75" hidden="false" customHeight="false" outlineLevel="0" collapsed="false">
      <c r="A15" s="74"/>
      <c r="B15" s="74"/>
      <c r="C15" s="74"/>
      <c r="D15" s="74"/>
      <c r="E15" s="74"/>
      <c r="F15" s="74"/>
    </row>
    <row r="16" customFormat="false" ht="12.75" hidden="false" customHeight="false" outlineLevel="0" collapsed="false">
      <c r="A16" s="74"/>
      <c r="B16" s="74"/>
      <c r="C16" s="74"/>
      <c r="D16" s="74"/>
      <c r="E16" s="74"/>
      <c r="F16" s="74"/>
    </row>
    <row r="17" customFormat="false" ht="12.75" hidden="false" customHeight="false" outlineLevel="0" collapsed="false">
      <c r="A17" s="74"/>
      <c r="B17" s="74"/>
      <c r="C17" s="74"/>
      <c r="D17" s="74"/>
      <c r="E17" s="74"/>
      <c r="F17" s="74"/>
    </row>
    <row r="18" customFormat="false" ht="12.75" hidden="false" customHeight="false" outlineLevel="0" collapsed="false">
      <c r="A18" s="74"/>
      <c r="B18" s="74"/>
      <c r="C18" s="74"/>
      <c r="D18" s="74"/>
      <c r="E18" s="74"/>
      <c r="F18" s="74"/>
    </row>
    <row r="19" customFormat="false" ht="12.75" hidden="false" customHeight="false" outlineLevel="0" collapsed="false">
      <c r="A19" s="74"/>
      <c r="B19" s="74"/>
      <c r="C19" s="74"/>
      <c r="D19" s="74"/>
      <c r="E19" s="74"/>
      <c r="F19" s="74"/>
    </row>
    <row r="20" customFormat="false" ht="12.75" hidden="false" customHeight="false" outlineLevel="0" collapsed="false">
      <c r="A20" s="74"/>
      <c r="B20" s="74"/>
      <c r="C20" s="74"/>
      <c r="D20" s="74"/>
      <c r="E20" s="74"/>
      <c r="F20" s="74"/>
    </row>
    <row r="21" customFormat="false" ht="12.75" hidden="false" customHeight="false" outlineLevel="0" collapsed="false">
      <c r="A21" s="74"/>
      <c r="B21" s="74"/>
      <c r="C21" s="74"/>
      <c r="D21" s="74"/>
      <c r="E21" s="74"/>
      <c r="F21" s="74"/>
    </row>
    <row r="22" customFormat="false" ht="12.75" hidden="false" customHeight="false" outlineLevel="0" collapsed="false">
      <c r="A22" s="74"/>
      <c r="B22" s="74"/>
      <c r="C22" s="74"/>
      <c r="D22" s="74"/>
      <c r="E22" s="74"/>
      <c r="F22" s="74"/>
    </row>
    <row r="23" customFormat="false" ht="12.75" hidden="false" customHeight="false" outlineLevel="0" collapsed="false">
      <c r="A23" s="74"/>
      <c r="B23" s="74"/>
      <c r="C23" s="74"/>
      <c r="D23" s="74"/>
      <c r="E23" s="74"/>
      <c r="F23" s="74"/>
    </row>
    <row r="24" customFormat="false" ht="12.75" hidden="false" customHeight="false" outlineLevel="0" collapsed="false">
      <c r="A24" s="74"/>
      <c r="B24" s="74"/>
      <c r="C24" s="74"/>
      <c r="D24" s="74"/>
      <c r="E24" s="74"/>
      <c r="F24" s="74"/>
    </row>
    <row r="25" customFormat="false" ht="12.75" hidden="false" customHeight="false" outlineLevel="0" collapsed="false">
      <c r="A25" s="74"/>
      <c r="B25" s="74"/>
      <c r="C25" s="74"/>
      <c r="D25" s="74"/>
      <c r="E25" s="74"/>
      <c r="F25" s="74"/>
    </row>
    <row r="26" customFormat="false" ht="12.75" hidden="false" customHeight="false" outlineLevel="0" collapsed="false">
      <c r="A26" s="74"/>
      <c r="B26" s="74"/>
      <c r="C26" s="74"/>
      <c r="D26" s="74"/>
      <c r="E26" s="74"/>
      <c r="F26" s="74"/>
    </row>
    <row r="27" customFormat="false" ht="12.75" hidden="false" customHeight="false" outlineLevel="0" collapsed="false">
      <c r="A27" s="74"/>
      <c r="B27" s="74"/>
      <c r="C27" s="74"/>
      <c r="D27" s="74"/>
      <c r="E27" s="74"/>
      <c r="F27" s="74"/>
    </row>
    <row r="28" customFormat="false" ht="12.75" hidden="false" customHeight="false" outlineLevel="0" collapsed="false">
      <c r="A28" s="74"/>
      <c r="B28" s="74"/>
      <c r="C28" s="74"/>
      <c r="D28" s="74"/>
      <c r="E28" s="74"/>
      <c r="F28" s="74"/>
    </row>
    <row r="29" customFormat="false" ht="12.75" hidden="false" customHeight="false" outlineLevel="0" collapsed="false">
      <c r="A29" s="74"/>
      <c r="B29" s="74"/>
      <c r="C29" s="74"/>
      <c r="D29" s="74"/>
      <c r="E29" s="74"/>
      <c r="F29" s="74"/>
    </row>
  </sheetData>
  <mergeCells count="2">
    <mergeCell ref="A2:H2"/>
    <mergeCell ref="A3:H5"/>
  </mergeCells>
  <dataValidations count="3">
    <dataValidation allowBlank="true" errorStyle="stop" operator="between" showDropDown="false" showErrorMessage="true" showInputMessage="true" sqref="C7:C29" type="list">
      <formula1>$AA$7:$AA$8</formula1>
      <formula2>0</formula2>
    </dataValidation>
    <dataValidation allowBlank="true" error="Please key in correct subject, please be precise and accurate." errorStyle="warning" errorTitle="Other Subject?" operator="between" showDropDown="false" showErrorMessage="true" showInputMessage="true" sqref="D7" type="list">
      <formula1>$AB$7:$AB$11</formula1>
      <formula2>0</formula2>
    </dataValidation>
    <dataValidation allowBlank="true" error="Please key in correct subject, please be precise and accurate." errorStyle="warning" errorTitle="Other Subject?" operator="between" showDropDown="false" showErrorMessage="true" showInputMessage="true" sqref="D8:D29" type="list">
      <formula1>"AC7:AC11"</formula1>
      <formula2>0</formula2>
    </dataValidation>
  </dataValidations>
  <hyperlinks>
    <hyperlink ref="B1" location="PSW!A1" display="Cover sheet"/>
  </hyperlinks>
  <printOptions headings="false" gridLines="false" gridLinesSet="true" horizontalCentered="false" verticalCentered="false"/>
  <pageMargins left="0.7875" right="0.7875" top="0.984027777777778" bottom="0.984027777777778" header="0.511811023622047" footer="0.5"/>
  <pageSetup paperSize="9" scale="83" fitToWidth="1" fitToHeight="1" pageOrder="downThenOver" orientation="portrait" blackAndWhite="false" draft="false" cellComments="none" horizontalDpi="300" verticalDpi="300" copies="1"/>
  <headerFooter differentFirst="false" differentOddEven="false">
    <oddHeader/>
    <oddFooter>&amp;L&amp;F &amp;A&amp;C&amp;P / &amp;N&amp;RSQA, &amp;D &amp;T</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03"/>
  <sheetViews>
    <sheetView showFormulas="false" showGridLines="true" showRowColHeaders="true" showZeros="true" rightToLeft="false" tabSelected="false" showOutlineSymbols="true" defaultGridColor="true" view="pageBreakPreview" topLeftCell="A1" colorId="64" zoomScale="80" zoomScaleNormal="100" zoomScalePageLayoutView="80" workbookViewId="0">
      <selection pane="topLeft" activeCell="Q22" activeCellId="0" sqref="Q22"/>
    </sheetView>
  </sheetViews>
  <sheetFormatPr defaultColWidth="11.43359375" defaultRowHeight="12.75" zeroHeight="false" outlineLevelRow="0" outlineLevelCol="0"/>
  <cols>
    <col collapsed="false" customWidth="true" hidden="false" outlineLevel="0" max="1" min="1" style="0" width="17.58"/>
    <col collapsed="false" customWidth="true" hidden="false" outlineLevel="0" max="2" min="2" style="0" width="17.29"/>
    <col collapsed="false" customWidth="true" hidden="false" outlineLevel="0" max="3" min="3" style="0" width="16"/>
    <col collapsed="false" customWidth="true" hidden="false" outlineLevel="0" max="4" min="4" style="0" width="20.57"/>
    <col collapsed="false" customWidth="true" hidden="true" outlineLevel="0" max="5" min="5" style="0" width="11.52"/>
    <col collapsed="false" customWidth="true" hidden="false" outlineLevel="0" max="6" min="6" style="0" width="7.29"/>
    <col collapsed="false" customWidth="true" hidden="false" outlineLevel="0" max="7" min="7" style="0" width="6.57"/>
    <col collapsed="false" customWidth="true" hidden="false" outlineLevel="0" max="8" min="8" style="0" width="17.14"/>
    <col collapsed="false" customWidth="true" hidden="false" outlineLevel="0" max="9" min="9" style="0" width="15.15"/>
    <col collapsed="false" customWidth="true" hidden="false" outlineLevel="0" max="10" min="10" style="0" width="6.28"/>
    <col collapsed="false" customWidth="true" hidden="false" outlineLevel="0" max="11" min="11" style="0" width="13.7"/>
    <col collapsed="false" customWidth="true" hidden="false" outlineLevel="0" max="12" min="12" style="0" width="6.28"/>
    <col collapsed="false" customWidth="true" hidden="false" outlineLevel="0" max="13" min="13" style="0" width="6.42"/>
    <col collapsed="false" customWidth="true" hidden="false" outlineLevel="0" max="14" min="14" style="0" width="16.71"/>
    <col collapsed="false" customWidth="true" hidden="false" outlineLevel="0" max="15" min="15" style="0" width="15.42"/>
    <col collapsed="false" customWidth="true" hidden="false" outlineLevel="0" max="16" min="16" style="0" width="15"/>
    <col collapsed="false" customWidth="true" hidden="false" outlineLevel="0" max="17" min="17" style="0" width="5.01"/>
    <col collapsed="false" customWidth="true" hidden="false" outlineLevel="0" max="18" min="18" style="0" width="4.86"/>
    <col collapsed="false" customWidth="true" hidden="false" outlineLevel="0" max="19" min="19" style="0" width="4.71"/>
    <col collapsed="false" customWidth="true" hidden="false" outlineLevel="0" max="20" min="20" style="0" width="6.28"/>
  </cols>
  <sheetData>
    <row r="1" customFormat="false" ht="15" hidden="false" customHeight="true" outlineLevel="0" collapsed="false">
      <c r="A1" s="66" t="s">
        <v>122</v>
      </c>
      <c r="B1" s="67"/>
      <c r="C1" s="67"/>
      <c r="D1" s="67"/>
      <c r="E1" s="67"/>
      <c r="F1" s="67"/>
      <c r="G1" s="67"/>
      <c r="H1" s="67"/>
      <c r="I1" s="67"/>
      <c r="J1" s="67"/>
      <c r="K1" s="67"/>
      <c r="L1" s="67"/>
      <c r="M1" s="67"/>
      <c r="N1" s="67"/>
      <c r="O1" s="67"/>
      <c r="P1" s="67"/>
      <c r="Q1" s="67"/>
      <c r="R1" s="67"/>
      <c r="S1" s="67"/>
      <c r="T1" s="67"/>
    </row>
    <row r="2" customFormat="false" ht="21" hidden="false" customHeight="false" outlineLevel="0" collapsed="false">
      <c r="A2" s="76" t="s">
        <v>133</v>
      </c>
      <c r="B2" s="76"/>
      <c r="C2" s="76"/>
      <c r="D2" s="76"/>
      <c r="E2" s="76"/>
      <c r="F2" s="76"/>
      <c r="G2" s="76"/>
      <c r="H2" s="76"/>
      <c r="I2" s="76"/>
      <c r="J2" s="76"/>
      <c r="K2" s="76"/>
      <c r="L2" s="76"/>
      <c r="M2" s="76"/>
      <c r="N2" s="76"/>
      <c r="O2" s="76"/>
      <c r="P2" s="76"/>
      <c r="Q2" s="76"/>
      <c r="R2" s="76"/>
      <c r="S2" s="76"/>
      <c r="T2" s="76"/>
    </row>
    <row r="3" customFormat="false" ht="20.25" hidden="false" customHeight="true" outlineLevel="0" collapsed="false">
      <c r="A3" s="77" t="s">
        <v>134</v>
      </c>
      <c r="B3" s="77"/>
      <c r="C3" s="77"/>
      <c r="D3" s="77"/>
      <c r="E3" s="77"/>
      <c r="F3" s="77"/>
      <c r="G3" s="77"/>
      <c r="H3" s="77"/>
      <c r="I3" s="77"/>
      <c r="J3" s="77"/>
      <c r="K3" s="77"/>
      <c r="L3" s="77"/>
      <c r="M3" s="77"/>
      <c r="N3" s="77"/>
      <c r="O3" s="77"/>
      <c r="P3" s="77"/>
      <c r="Q3" s="77"/>
      <c r="R3" s="77"/>
      <c r="S3" s="77"/>
      <c r="T3" s="77"/>
    </row>
    <row r="4" customFormat="false" ht="20.25" hidden="false" customHeight="false" outlineLevel="0" collapsed="false">
      <c r="A4" s="78" t="s">
        <v>135</v>
      </c>
      <c r="B4" s="79"/>
      <c r="C4" s="80"/>
      <c r="D4" s="81"/>
      <c r="E4" s="82"/>
      <c r="F4" s="83"/>
      <c r="G4" s="83"/>
      <c r="H4" s="84"/>
      <c r="I4" s="84"/>
      <c r="J4" s="84"/>
      <c r="K4" s="85"/>
      <c r="L4" s="86"/>
      <c r="M4" s="86"/>
      <c r="N4" s="87"/>
      <c r="O4" s="86"/>
      <c r="P4" s="86"/>
      <c r="Q4" s="86"/>
      <c r="R4" s="88"/>
      <c r="S4" s="88"/>
      <c r="T4" s="89"/>
    </row>
    <row r="5" customFormat="false" ht="20.25" hidden="false" customHeight="false" outlineLevel="0" collapsed="false">
      <c r="A5" s="78" t="s">
        <v>136</v>
      </c>
      <c r="B5" s="79"/>
      <c r="C5" s="80"/>
      <c r="D5" s="81"/>
      <c r="E5" s="90"/>
      <c r="F5" s="83"/>
      <c r="G5" s="83"/>
      <c r="H5" s="90"/>
      <c r="I5" s="86"/>
      <c r="J5" s="86"/>
      <c r="K5" s="86"/>
      <c r="L5" s="86"/>
      <c r="M5" s="86"/>
      <c r="N5" s="91" t="s">
        <v>137</v>
      </c>
      <c r="O5" s="92" t="s">
        <v>138</v>
      </c>
      <c r="P5" s="93"/>
      <c r="Q5" s="86"/>
      <c r="R5" s="88"/>
      <c r="S5" s="88"/>
      <c r="T5" s="89"/>
    </row>
    <row r="6" customFormat="false" ht="12.75" hidden="false" customHeight="true" outlineLevel="0" collapsed="false">
      <c r="A6" s="78" t="s">
        <v>139</v>
      </c>
      <c r="B6" s="79"/>
      <c r="C6" s="80"/>
      <c r="D6" s="94"/>
      <c r="E6" s="86"/>
      <c r="F6" s="95" t="s">
        <v>140</v>
      </c>
      <c r="G6" s="95"/>
      <c r="H6" s="96"/>
      <c r="I6" s="97"/>
      <c r="J6" s="86"/>
      <c r="K6" s="86"/>
      <c r="L6" s="86"/>
      <c r="M6" s="86"/>
      <c r="N6" s="91" t="s">
        <v>141</v>
      </c>
      <c r="O6" s="96"/>
      <c r="P6" s="98"/>
      <c r="Q6" s="86"/>
      <c r="R6" s="88"/>
      <c r="S6" s="88"/>
      <c r="T6" s="89"/>
    </row>
    <row r="7" customFormat="false" ht="25.5" hidden="false" customHeight="false" outlineLevel="0" collapsed="false">
      <c r="A7" s="99" t="s">
        <v>142</v>
      </c>
      <c r="B7" s="100"/>
      <c r="C7" s="100"/>
      <c r="D7" s="94"/>
      <c r="E7" s="86"/>
      <c r="F7" s="91"/>
      <c r="G7" s="91"/>
      <c r="H7" s="86"/>
      <c r="I7" s="86"/>
      <c r="J7" s="86"/>
      <c r="K7" s="86"/>
      <c r="L7" s="86"/>
      <c r="M7" s="86"/>
      <c r="N7" s="91" t="s">
        <v>143</v>
      </c>
      <c r="O7" s="101"/>
      <c r="P7" s="102"/>
      <c r="Q7" s="86"/>
      <c r="R7" s="88"/>
      <c r="S7" s="88"/>
      <c r="T7" s="89"/>
    </row>
    <row r="8" customFormat="false" ht="12.75" hidden="false" customHeight="false" outlineLevel="0" collapsed="false">
      <c r="A8" s="78" t="s">
        <v>144</v>
      </c>
      <c r="B8" s="79"/>
      <c r="C8" s="80"/>
      <c r="D8" s="80"/>
      <c r="E8" s="86"/>
      <c r="F8" s="91" t="s">
        <v>145</v>
      </c>
      <c r="G8" s="91"/>
      <c r="H8" s="97"/>
      <c r="I8" s="97"/>
      <c r="J8" s="86"/>
      <c r="K8" s="86"/>
      <c r="L8" s="86"/>
      <c r="M8" s="86"/>
      <c r="N8" s="91" t="s">
        <v>146</v>
      </c>
      <c r="O8" s="103"/>
      <c r="P8" s="104"/>
      <c r="Q8" s="105"/>
      <c r="R8" s="106"/>
      <c r="S8" s="106"/>
      <c r="T8" s="89"/>
    </row>
    <row r="9" customFormat="false" ht="13.5" hidden="false" customHeight="false" outlineLevel="0" collapsed="false">
      <c r="A9" s="107"/>
      <c r="B9" s="108"/>
      <c r="C9" s="109"/>
      <c r="D9" s="109"/>
      <c r="E9" s="109"/>
      <c r="F9" s="109"/>
      <c r="G9" s="109"/>
      <c r="H9" s="109"/>
      <c r="I9" s="109"/>
      <c r="J9" s="109"/>
      <c r="K9" s="109"/>
      <c r="L9" s="109"/>
      <c r="M9" s="109"/>
      <c r="N9" s="109"/>
      <c r="O9" s="109"/>
      <c r="P9" s="109"/>
      <c r="Q9" s="109"/>
      <c r="R9" s="109"/>
      <c r="S9" s="109"/>
      <c r="T9" s="110"/>
    </row>
    <row r="10" customFormat="false" ht="15.75" hidden="false" customHeight="true" outlineLevel="0" collapsed="false">
      <c r="A10" s="111" t="s">
        <v>147</v>
      </c>
      <c r="B10" s="111" t="s">
        <v>148</v>
      </c>
      <c r="C10" s="112" t="s">
        <v>149</v>
      </c>
      <c r="D10" s="113" t="s">
        <v>150</v>
      </c>
      <c r="E10" s="114"/>
      <c r="F10" s="115" t="s">
        <v>151</v>
      </c>
      <c r="G10" s="115" t="s">
        <v>152</v>
      </c>
      <c r="H10" s="112" t="s">
        <v>153</v>
      </c>
      <c r="I10" s="116" t="s">
        <v>154</v>
      </c>
      <c r="J10" s="116"/>
      <c r="K10" s="116"/>
      <c r="L10" s="116"/>
      <c r="M10" s="115" t="s">
        <v>155</v>
      </c>
      <c r="N10" s="112" t="s">
        <v>156</v>
      </c>
      <c r="O10" s="117" t="s">
        <v>157</v>
      </c>
      <c r="P10" s="118" t="s">
        <v>158</v>
      </c>
      <c r="Q10" s="118"/>
      <c r="R10" s="118"/>
      <c r="S10" s="118"/>
      <c r="T10" s="118"/>
    </row>
    <row r="11" customFormat="false" ht="75" hidden="false" customHeight="true" outlineLevel="0" collapsed="false">
      <c r="A11" s="111"/>
      <c r="B11" s="111"/>
      <c r="C11" s="112"/>
      <c r="D11" s="113"/>
      <c r="E11" s="119"/>
      <c r="F11" s="115"/>
      <c r="G11" s="115"/>
      <c r="H11" s="112"/>
      <c r="I11" s="120" t="s">
        <v>159</v>
      </c>
      <c r="J11" s="121" t="s">
        <v>160</v>
      </c>
      <c r="K11" s="120" t="s">
        <v>161</v>
      </c>
      <c r="L11" s="121" t="s">
        <v>162</v>
      </c>
      <c r="M11" s="115"/>
      <c r="N11" s="112"/>
      <c r="O11" s="117"/>
      <c r="P11" s="122" t="s">
        <v>163</v>
      </c>
      <c r="Q11" s="121" t="s">
        <v>151</v>
      </c>
      <c r="R11" s="121" t="s">
        <v>160</v>
      </c>
      <c r="S11" s="121" t="s">
        <v>162</v>
      </c>
      <c r="T11" s="123" t="s">
        <v>155</v>
      </c>
    </row>
    <row r="12" customFormat="false" ht="12.75" hidden="false" customHeight="false" outlineLevel="0" collapsed="false">
      <c r="A12" s="124"/>
      <c r="B12" s="125"/>
      <c r="C12" s="126"/>
      <c r="D12" s="127"/>
      <c r="E12" s="128"/>
      <c r="F12" s="129"/>
      <c r="G12" s="130"/>
      <c r="H12" s="126"/>
      <c r="I12" s="126"/>
      <c r="J12" s="129"/>
      <c r="K12" s="126"/>
      <c r="L12" s="129"/>
      <c r="M12" s="131" t="str">
        <f aca="false">IF(F12*J12*L12=0,"",F12*J12*L12)</f>
        <v/>
      </c>
      <c r="N12" s="126"/>
      <c r="O12" s="132"/>
      <c r="P12" s="124"/>
      <c r="Q12" s="133"/>
      <c r="R12" s="133"/>
      <c r="S12" s="133"/>
      <c r="T12" s="134" t="str">
        <f aca="false">IF(Q12*R12*S12=0,"",Q12*R12*S12)</f>
        <v/>
      </c>
    </row>
    <row r="13" customFormat="false" ht="12.75" hidden="false" customHeight="false" outlineLevel="0" collapsed="false">
      <c r="A13" s="135"/>
      <c r="B13" s="136"/>
      <c r="C13" s="133"/>
      <c r="D13" s="133"/>
      <c r="E13" s="128"/>
      <c r="F13" s="129"/>
      <c r="G13" s="130"/>
      <c r="H13" s="133"/>
      <c r="I13" s="133"/>
      <c r="J13" s="129"/>
      <c r="K13" s="133"/>
      <c r="L13" s="129"/>
      <c r="M13" s="131" t="str">
        <f aca="false">IF(F13*J13*L13=0,"",F13*J13*L13)</f>
        <v/>
      </c>
      <c r="N13" s="133"/>
      <c r="O13" s="137"/>
      <c r="P13" s="138"/>
      <c r="Q13" s="133"/>
      <c r="R13" s="133"/>
      <c r="S13" s="133"/>
      <c r="T13" s="134" t="str">
        <f aca="false">IF(Q13*R13*S13=0,"",Q13*R13*S13)</f>
        <v/>
      </c>
    </row>
    <row r="14" customFormat="false" ht="12.75" hidden="false" customHeight="false" outlineLevel="0" collapsed="false">
      <c r="A14" s="135"/>
      <c r="B14" s="136"/>
      <c r="C14" s="133"/>
      <c r="D14" s="133"/>
      <c r="E14" s="128"/>
      <c r="F14" s="129"/>
      <c r="G14" s="130"/>
      <c r="H14" s="133"/>
      <c r="I14" s="133"/>
      <c r="J14" s="129"/>
      <c r="K14" s="133"/>
      <c r="L14" s="129"/>
      <c r="M14" s="131" t="str">
        <f aca="false">IF(F14*J14*L14=0,"",F14*J14*L14)</f>
        <v/>
      </c>
      <c r="N14" s="133"/>
      <c r="O14" s="137"/>
      <c r="P14" s="138"/>
      <c r="Q14" s="133"/>
      <c r="R14" s="133"/>
      <c r="S14" s="133"/>
      <c r="T14" s="134" t="str">
        <f aca="false">IF(Q14*R14*S14=0,"",Q14*R14*S14)</f>
        <v/>
      </c>
    </row>
    <row r="15" customFormat="false" ht="12.75" hidden="false" customHeight="false" outlineLevel="0" collapsed="false">
      <c r="A15" s="135"/>
      <c r="B15" s="133"/>
      <c r="C15" s="133"/>
      <c r="D15" s="133"/>
      <c r="E15" s="128"/>
      <c r="F15" s="129"/>
      <c r="G15" s="130"/>
      <c r="H15" s="133"/>
      <c r="I15" s="133"/>
      <c r="J15" s="129"/>
      <c r="K15" s="133"/>
      <c r="L15" s="129"/>
      <c r="M15" s="131" t="str">
        <f aca="false">IF(F15*J15*L15=0,"",F15*J15*L15)</f>
        <v/>
      </c>
      <c r="N15" s="133"/>
      <c r="O15" s="137"/>
      <c r="P15" s="138"/>
      <c r="Q15" s="133"/>
      <c r="R15" s="133"/>
      <c r="S15" s="133"/>
      <c r="T15" s="134" t="str">
        <f aca="false">IF(Q15*R15*S15=0,"",Q15*R15*S15)</f>
        <v/>
      </c>
    </row>
    <row r="16" customFormat="false" ht="12.75" hidden="false" customHeight="false" outlineLevel="0" collapsed="false">
      <c r="A16" s="135"/>
      <c r="B16" s="136"/>
      <c r="C16" s="133"/>
      <c r="D16" s="133"/>
      <c r="E16" s="128"/>
      <c r="F16" s="129"/>
      <c r="G16" s="130"/>
      <c r="H16" s="133"/>
      <c r="I16" s="133"/>
      <c r="J16" s="129"/>
      <c r="K16" s="133"/>
      <c r="L16" s="129"/>
      <c r="M16" s="131" t="str">
        <f aca="false">IF(F16*J16*L16=0,"",F16*J16*L16)</f>
        <v/>
      </c>
      <c r="N16" s="133"/>
      <c r="O16" s="137"/>
      <c r="P16" s="138"/>
      <c r="Q16" s="133"/>
      <c r="R16" s="133"/>
      <c r="S16" s="133"/>
      <c r="T16" s="134" t="str">
        <f aca="false">IF(Q16*R16*S16=0,"",Q16*R16*S16)</f>
        <v/>
      </c>
    </row>
    <row r="17" customFormat="false" ht="12.75" hidden="false" customHeight="false" outlineLevel="0" collapsed="false">
      <c r="A17" s="135"/>
      <c r="B17" s="136"/>
      <c r="C17" s="133"/>
      <c r="D17" s="133"/>
      <c r="E17" s="128"/>
      <c r="F17" s="129"/>
      <c r="G17" s="130"/>
      <c r="H17" s="133"/>
      <c r="I17" s="133"/>
      <c r="J17" s="129"/>
      <c r="K17" s="133"/>
      <c r="L17" s="129"/>
      <c r="M17" s="131" t="str">
        <f aca="false">IF(F17*J17*L17=0,"",F17*J17*L17)</f>
        <v/>
      </c>
      <c r="N17" s="133"/>
      <c r="O17" s="137"/>
      <c r="P17" s="138"/>
      <c r="Q17" s="133"/>
      <c r="R17" s="133"/>
      <c r="S17" s="133"/>
      <c r="T17" s="134" t="str">
        <f aca="false">IF(Q17*R17*S17=0,"",Q17*R17*S17)</f>
        <v/>
      </c>
    </row>
    <row r="18" customFormat="false" ht="12.75" hidden="false" customHeight="false" outlineLevel="0" collapsed="false">
      <c r="A18" s="135"/>
      <c r="B18" s="136"/>
      <c r="C18" s="133"/>
      <c r="D18" s="133"/>
      <c r="E18" s="128"/>
      <c r="F18" s="129"/>
      <c r="G18" s="130"/>
      <c r="H18" s="133"/>
      <c r="I18" s="133"/>
      <c r="J18" s="129"/>
      <c r="K18" s="133"/>
      <c r="L18" s="129"/>
      <c r="M18" s="131" t="str">
        <f aca="false">IF(F18*J18*L18=0,"",F18*J18*L18)</f>
        <v/>
      </c>
      <c r="N18" s="133"/>
      <c r="O18" s="137"/>
      <c r="P18" s="138"/>
      <c r="Q18" s="133"/>
      <c r="R18" s="133"/>
      <c r="S18" s="133"/>
      <c r="T18" s="134" t="str">
        <f aca="false">IF(Q18*R18*S18=0,"",Q18*R18*S18)</f>
        <v/>
      </c>
    </row>
    <row r="19" customFormat="false" ht="12.75" hidden="false" customHeight="false" outlineLevel="0" collapsed="false">
      <c r="A19" s="135"/>
      <c r="B19" s="136"/>
      <c r="C19" s="133"/>
      <c r="D19" s="133"/>
      <c r="E19" s="128"/>
      <c r="F19" s="129"/>
      <c r="G19" s="130"/>
      <c r="H19" s="133"/>
      <c r="I19" s="133"/>
      <c r="J19" s="129"/>
      <c r="K19" s="133"/>
      <c r="L19" s="129"/>
      <c r="M19" s="131" t="str">
        <f aca="false">IF(F19*J19*L19=0,"",F19*J19*L19)</f>
        <v/>
      </c>
      <c r="N19" s="133"/>
      <c r="O19" s="137"/>
      <c r="P19" s="138"/>
      <c r="Q19" s="133"/>
      <c r="R19" s="133"/>
      <c r="S19" s="133"/>
      <c r="T19" s="134" t="str">
        <f aca="false">IF(Q19*R19*S19=0,"",Q19*R19*S19)</f>
        <v/>
      </c>
    </row>
    <row r="20" customFormat="false" ht="12.75" hidden="false" customHeight="false" outlineLevel="0" collapsed="false">
      <c r="A20" s="135"/>
      <c r="B20" s="136"/>
      <c r="C20" s="133"/>
      <c r="D20" s="133"/>
      <c r="E20" s="128"/>
      <c r="F20" s="129"/>
      <c r="G20" s="130"/>
      <c r="H20" s="133"/>
      <c r="I20" s="133"/>
      <c r="J20" s="129"/>
      <c r="K20" s="133"/>
      <c r="L20" s="129"/>
      <c r="M20" s="131" t="str">
        <f aca="false">IF(F20*J20*L20=0,"",F20*J20*L20)</f>
        <v/>
      </c>
      <c r="N20" s="133"/>
      <c r="O20" s="137"/>
      <c r="P20" s="138"/>
      <c r="Q20" s="133"/>
      <c r="R20" s="133"/>
      <c r="S20" s="133"/>
      <c r="T20" s="134" t="str">
        <f aca="false">IF(Q20*R20*S20=0,"",Q20*R20*S20)</f>
        <v/>
      </c>
    </row>
    <row r="21" customFormat="false" ht="12.75" hidden="false" customHeight="false" outlineLevel="0" collapsed="false">
      <c r="A21" s="135"/>
      <c r="B21" s="139"/>
      <c r="C21" s="140"/>
      <c r="D21" s="140"/>
      <c r="E21" s="141"/>
      <c r="F21" s="142"/>
      <c r="G21" s="143"/>
      <c r="H21" s="140"/>
      <c r="I21" s="144"/>
      <c r="J21" s="145"/>
      <c r="K21" s="140"/>
      <c r="L21" s="142"/>
      <c r="M21" s="131" t="str">
        <f aca="false">IF(F21*J21*L21=0,"",F21*J21*L21)</f>
        <v/>
      </c>
      <c r="N21" s="140"/>
      <c r="O21" s="146"/>
      <c r="P21" s="147"/>
      <c r="Q21" s="144"/>
      <c r="R21" s="144"/>
      <c r="S21" s="144"/>
      <c r="T21" s="134" t="str">
        <f aca="false">IF(Q21*R21*S21=0,"",Q21*R21*S21)</f>
        <v/>
      </c>
    </row>
    <row r="22" customFormat="false" ht="12.75" hidden="false" customHeight="false" outlineLevel="0" collapsed="false">
      <c r="A22" s="135"/>
      <c r="B22" s="139"/>
      <c r="C22" s="140"/>
      <c r="D22" s="140"/>
      <c r="E22" s="141"/>
      <c r="F22" s="142"/>
      <c r="G22" s="143"/>
      <c r="H22" s="140"/>
      <c r="I22" s="144"/>
      <c r="J22" s="145"/>
      <c r="K22" s="140"/>
      <c r="L22" s="142"/>
      <c r="M22" s="131" t="str">
        <f aca="false">IF(F22*J22*L22=0,"",F22*J22*L22)</f>
        <v/>
      </c>
      <c r="N22" s="140"/>
      <c r="O22" s="146"/>
      <c r="P22" s="147"/>
      <c r="Q22" s="144"/>
      <c r="R22" s="144"/>
      <c r="S22" s="144"/>
      <c r="T22" s="134" t="str">
        <f aca="false">IF(Q22*R22*S22=0,"",Q22*R22*S22)</f>
        <v/>
      </c>
    </row>
    <row r="23" customFormat="false" ht="12.75" hidden="false" customHeight="false" outlineLevel="0" collapsed="false">
      <c r="A23" s="135"/>
      <c r="B23" s="139"/>
      <c r="C23" s="140"/>
      <c r="D23" s="140"/>
      <c r="E23" s="141"/>
      <c r="F23" s="142"/>
      <c r="G23" s="143"/>
      <c r="H23" s="140"/>
      <c r="I23" s="144"/>
      <c r="J23" s="145"/>
      <c r="K23" s="140"/>
      <c r="L23" s="142"/>
      <c r="M23" s="131" t="str">
        <f aca="false">IF(F23*J23*L23=0,"",F23*J23*L23)</f>
        <v/>
      </c>
      <c r="N23" s="140"/>
      <c r="O23" s="146"/>
      <c r="P23" s="147"/>
      <c r="Q23" s="144"/>
      <c r="R23" s="144"/>
      <c r="S23" s="144"/>
      <c r="T23" s="134" t="str">
        <f aca="false">IF(Q23*R23*S23=0,"",Q23*R23*S23)</f>
        <v/>
      </c>
    </row>
    <row r="24" customFormat="false" ht="12.75" hidden="false" customHeight="false" outlineLevel="0" collapsed="false">
      <c r="A24" s="135"/>
      <c r="B24" s="139"/>
      <c r="C24" s="140"/>
      <c r="D24" s="140"/>
      <c r="E24" s="141"/>
      <c r="F24" s="142"/>
      <c r="G24" s="143"/>
      <c r="H24" s="140"/>
      <c r="I24" s="144"/>
      <c r="J24" s="145"/>
      <c r="K24" s="140"/>
      <c r="L24" s="142"/>
      <c r="M24" s="131" t="str">
        <f aca="false">IF(F24*J24*L24=0,"",F24*J24*L24)</f>
        <v/>
      </c>
      <c r="N24" s="140"/>
      <c r="O24" s="146"/>
      <c r="P24" s="147"/>
      <c r="Q24" s="144"/>
      <c r="R24" s="144"/>
      <c r="S24" s="144"/>
      <c r="T24" s="134" t="str">
        <f aca="false">IF(Q24*R24*S24=0,"",Q24*R24*S24)</f>
        <v/>
      </c>
    </row>
    <row r="25" customFormat="false" ht="12.75" hidden="false" customHeight="false" outlineLevel="0" collapsed="false">
      <c r="A25" s="135"/>
      <c r="B25" s="139"/>
      <c r="C25" s="140"/>
      <c r="D25" s="140"/>
      <c r="E25" s="141"/>
      <c r="F25" s="142"/>
      <c r="G25" s="143"/>
      <c r="H25" s="140"/>
      <c r="I25" s="144"/>
      <c r="J25" s="145"/>
      <c r="K25" s="140"/>
      <c r="L25" s="142"/>
      <c r="M25" s="131" t="str">
        <f aca="false">IF(F25*J25*L25=0,"",F25*J25*L25)</f>
        <v/>
      </c>
      <c r="N25" s="140"/>
      <c r="O25" s="146"/>
      <c r="P25" s="147"/>
      <c r="Q25" s="144"/>
      <c r="R25" s="144"/>
      <c r="S25" s="144"/>
      <c r="T25" s="134" t="str">
        <f aca="false">IF(Q25*R25*S25=0,"",Q25*R25*S25)</f>
        <v/>
      </c>
    </row>
    <row r="26" customFormat="false" ht="12.75" hidden="false" customHeight="false" outlineLevel="0" collapsed="false">
      <c r="A26" s="135"/>
      <c r="B26" s="139"/>
      <c r="C26" s="140"/>
      <c r="D26" s="140"/>
      <c r="E26" s="141"/>
      <c r="F26" s="142"/>
      <c r="G26" s="143"/>
      <c r="H26" s="140"/>
      <c r="I26" s="144"/>
      <c r="J26" s="145"/>
      <c r="K26" s="140"/>
      <c r="L26" s="142"/>
      <c r="M26" s="131" t="str">
        <f aca="false">IF(F26*J26*L26=0,"",F26*J26*L26)</f>
        <v/>
      </c>
      <c r="N26" s="140"/>
      <c r="O26" s="146"/>
      <c r="P26" s="147"/>
      <c r="Q26" s="144"/>
      <c r="R26" s="144"/>
      <c r="S26" s="144"/>
      <c r="T26" s="134" t="str">
        <f aca="false">IF(Q26*R26*S26=0,"",Q26*R26*S26)</f>
        <v/>
      </c>
    </row>
    <row r="27" customFormat="false" ht="12.75" hidden="false" customHeight="false" outlineLevel="0" collapsed="false">
      <c r="A27" s="135"/>
      <c r="B27" s="139"/>
      <c r="C27" s="140"/>
      <c r="D27" s="140"/>
      <c r="E27" s="141"/>
      <c r="F27" s="142"/>
      <c r="G27" s="143"/>
      <c r="H27" s="140"/>
      <c r="I27" s="144"/>
      <c r="J27" s="145"/>
      <c r="K27" s="140"/>
      <c r="L27" s="142"/>
      <c r="M27" s="131" t="str">
        <f aca="false">IF(F27*J27*L27=0,"",F27*J27*L27)</f>
        <v/>
      </c>
      <c r="N27" s="140"/>
      <c r="O27" s="146"/>
      <c r="P27" s="147"/>
      <c r="Q27" s="144"/>
      <c r="R27" s="144"/>
      <c r="S27" s="144"/>
      <c r="T27" s="134" t="str">
        <f aca="false">IF(Q27*R27*S27=0,"",Q27*R27*S27)</f>
        <v/>
      </c>
    </row>
    <row r="28" customFormat="false" ht="12.75" hidden="false" customHeight="false" outlineLevel="0" collapsed="false">
      <c r="A28" s="135"/>
      <c r="B28" s="139"/>
      <c r="C28" s="140"/>
      <c r="D28" s="140"/>
      <c r="E28" s="141"/>
      <c r="F28" s="142"/>
      <c r="G28" s="143"/>
      <c r="H28" s="140"/>
      <c r="I28" s="144"/>
      <c r="J28" s="145"/>
      <c r="K28" s="140"/>
      <c r="L28" s="142"/>
      <c r="M28" s="131" t="str">
        <f aca="false">IF(F28*J28*L28=0,"",F28*J28*L28)</f>
        <v/>
      </c>
      <c r="N28" s="140"/>
      <c r="O28" s="146"/>
      <c r="P28" s="147"/>
      <c r="Q28" s="144"/>
      <c r="R28" s="144"/>
      <c r="S28" s="144"/>
      <c r="T28" s="134" t="str">
        <f aca="false">IF(Q28*R28*S28=0,"",Q28*R28*S28)</f>
        <v/>
      </c>
    </row>
    <row r="29" customFormat="false" ht="12.75" hidden="false" customHeight="false" outlineLevel="0" collapsed="false">
      <c r="A29" s="135"/>
      <c r="B29" s="139"/>
      <c r="C29" s="140"/>
      <c r="D29" s="140"/>
      <c r="E29" s="141"/>
      <c r="F29" s="142"/>
      <c r="G29" s="143"/>
      <c r="H29" s="140"/>
      <c r="I29" s="144"/>
      <c r="J29" s="145"/>
      <c r="K29" s="140"/>
      <c r="L29" s="142"/>
      <c r="M29" s="131" t="str">
        <f aca="false">IF(F29*J29*L29=0,"",F29*J29*L29)</f>
        <v/>
      </c>
      <c r="N29" s="140"/>
      <c r="O29" s="146"/>
      <c r="P29" s="147"/>
      <c r="Q29" s="144"/>
      <c r="R29" s="144"/>
      <c r="S29" s="144"/>
      <c r="T29" s="134" t="str">
        <f aca="false">IF(Q29*R29*S29=0,"",Q29*R29*S29)</f>
        <v/>
      </c>
    </row>
    <row r="30" customFormat="false" ht="12.75" hidden="false" customHeight="false" outlineLevel="0" collapsed="false">
      <c r="A30" s="135"/>
      <c r="B30" s="139"/>
      <c r="C30" s="140"/>
      <c r="D30" s="140"/>
      <c r="E30" s="141"/>
      <c r="F30" s="142"/>
      <c r="G30" s="143"/>
      <c r="H30" s="140"/>
      <c r="I30" s="144"/>
      <c r="J30" s="145"/>
      <c r="K30" s="140"/>
      <c r="L30" s="142"/>
      <c r="M30" s="131" t="str">
        <f aca="false">IF(F30*J30*L30=0,"",F30*J30*L30)</f>
        <v/>
      </c>
      <c r="N30" s="140"/>
      <c r="O30" s="146"/>
      <c r="P30" s="147"/>
      <c r="Q30" s="144"/>
      <c r="R30" s="144"/>
      <c r="S30" s="144"/>
      <c r="T30" s="134" t="str">
        <f aca="false">IF(Q30*R30*S30=0,"",Q30*R30*S30)</f>
        <v/>
      </c>
    </row>
    <row r="31" customFormat="false" ht="12.75" hidden="false" customHeight="false" outlineLevel="0" collapsed="false">
      <c r="A31" s="135"/>
      <c r="B31" s="139"/>
      <c r="C31" s="140"/>
      <c r="D31" s="140"/>
      <c r="E31" s="141"/>
      <c r="F31" s="142"/>
      <c r="G31" s="143"/>
      <c r="H31" s="140"/>
      <c r="I31" s="144"/>
      <c r="J31" s="145"/>
      <c r="K31" s="140"/>
      <c r="L31" s="142"/>
      <c r="M31" s="131" t="str">
        <f aca="false">IF(F31*J31*L31=0,"",F31*J31*L31)</f>
        <v/>
      </c>
      <c r="N31" s="140"/>
      <c r="O31" s="146"/>
      <c r="P31" s="147"/>
      <c r="Q31" s="144"/>
      <c r="R31" s="144"/>
      <c r="S31" s="144"/>
      <c r="T31" s="134" t="str">
        <f aca="false">IF(Q31*R31*S31=0,"",Q31*R31*S31)</f>
        <v/>
      </c>
    </row>
    <row r="32" customFormat="false" ht="12.75" hidden="false" customHeight="false" outlineLevel="0" collapsed="false">
      <c r="A32" s="135"/>
      <c r="B32" s="139"/>
      <c r="C32" s="140"/>
      <c r="D32" s="140"/>
      <c r="E32" s="141"/>
      <c r="F32" s="142"/>
      <c r="G32" s="143"/>
      <c r="H32" s="140"/>
      <c r="I32" s="144"/>
      <c r="J32" s="145"/>
      <c r="K32" s="140"/>
      <c r="L32" s="142"/>
      <c r="M32" s="131" t="str">
        <f aca="false">IF(F32*J32*L32=0,"",F32*J32*L32)</f>
        <v/>
      </c>
      <c r="N32" s="140"/>
      <c r="O32" s="146"/>
      <c r="P32" s="147"/>
      <c r="Q32" s="144"/>
      <c r="R32" s="144"/>
      <c r="S32" s="144"/>
      <c r="T32" s="134" t="str">
        <f aca="false">IF(Q32*R32*S32=0,"",Q32*R32*S32)</f>
        <v/>
      </c>
    </row>
    <row r="33" customFormat="false" ht="12.75" hidden="false" customHeight="false" outlineLevel="0" collapsed="false">
      <c r="A33" s="135"/>
      <c r="B33" s="139"/>
      <c r="C33" s="140"/>
      <c r="D33" s="140"/>
      <c r="E33" s="141"/>
      <c r="F33" s="142"/>
      <c r="G33" s="143"/>
      <c r="H33" s="140"/>
      <c r="I33" s="144"/>
      <c r="J33" s="145"/>
      <c r="K33" s="140"/>
      <c r="L33" s="142"/>
      <c r="M33" s="131" t="str">
        <f aca="false">IF(F33*J33*L33=0,"",F33*J33*L33)</f>
        <v/>
      </c>
      <c r="N33" s="140"/>
      <c r="O33" s="146"/>
      <c r="P33" s="147"/>
      <c r="Q33" s="144"/>
      <c r="R33" s="144"/>
      <c r="S33" s="144"/>
      <c r="T33" s="134" t="str">
        <f aca="false">IF(Q33*R33*S33=0,"",Q33*R33*S33)</f>
        <v/>
      </c>
    </row>
    <row r="34" customFormat="false" ht="12.75" hidden="false" customHeight="false" outlineLevel="0" collapsed="false">
      <c r="A34" s="135"/>
      <c r="B34" s="139"/>
      <c r="C34" s="140"/>
      <c r="D34" s="140"/>
      <c r="E34" s="141"/>
      <c r="F34" s="142"/>
      <c r="G34" s="143"/>
      <c r="H34" s="140"/>
      <c r="I34" s="144"/>
      <c r="J34" s="145"/>
      <c r="K34" s="140"/>
      <c r="L34" s="142"/>
      <c r="M34" s="131" t="str">
        <f aca="false">IF(F34*J34*L34=0,"",F34*J34*L34)</f>
        <v/>
      </c>
      <c r="N34" s="140"/>
      <c r="O34" s="146"/>
      <c r="P34" s="147"/>
      <c r="Q34" s="144"/>
      <c r="R34" s="144"/>
      <c r="S34" s="144"/>
      <c r="T34" s="134" t="str">
        <f aca="false">IF(Q34*R34*S34=0,"",Q34*R34*S34)</f>
        <v/>
      </c>
    </row>
    <row r="35" customFormat="false" ht="12.75" hidden="false" customHeight="false" outlineLevel="0" collapsed="false">
      <c r="A35" s="135"/>
      <c r="B35" s="139"/>
      <c r="C35" s="140"/>
      <c r="D35" s="140"/>
      <c r="E35" s="141"/>
      <c r="F35" s="142"/>
      <c r="G35" s="143"/>
      <c r="H35" s="140"/>
      <c r="I35" s="144"/>
      <c r="J35" s="145"/>
      <c r="K35" s="140"/>
      <c r="L35" s="142"/>
      <c r="M35" s="131" t="str">
        <f aca="false">IF(F35*J35*L35=0,"",F35*J35*L35)</f>
        <v/>
      </c>
      <c r="N35" s="140"/>
      <c r="O35" s="146"/>
      <c r="P35" s="147"/>
      <c r="Q35" s="144"/>
      <c r="R35" s="144"/>
      <c r="S35" s="144"/>
      <c r="T35" s="134" t="str">
        <f aca="false">IF(Q35*R35*S35=0,"",Q35*R35*S35)</f>
        <v/>
      </c>
    </row>
    <row r="36" customFormat="false" ht="12.75" hidden="false" customHeight="false" outlineLevel="0" collapsed="false">
      <c r="A36" s="135"/>
      <c r="B36" s="139"/>
      <c r="C36" s="140"/>
      <c r="D36" s="140"/>
      <c r="E36" s="141"/>
      <c r="F36" s="142"/>
      <c r="G36" s="143"/>
      <c r="H36" s="140"/>
      <c r="I36" s="144"/>
      <c r="J36" s="145"/>
      <c r="K36" s="140"/>
      <c r="L36" s="142"/>
      <c r="M36" s="131" t="str">
        <f aca="false">IF(F36*J36*L36=0,"",F36*J36*L36)</f>
        <v/>
      </c>
      <c r="N36" s="140"/>
      <c r="O36" s="146"/>
      <c r="P36" s="147"/>
      <c r="Q36" s="144"/>
      <c r="R36" s="144"/>
      <c r="S36" s="144"/>
      <c r="T36" s="134" t="str">
        <f aca="false">IF(Q36*R36*S36=0,"",Q36*R36*S36)</f>
        <v/>
      </c>
    </row>
    <row r="37" customFormat="false" ht="12.75" hidden="false" customHeight="false" outlineLevel="0" collapsed="false">
      <c r="A37" s="135"/>
      <c r="B37" s="139"/>
      <c r="C37" s="140"/>
      <c r="D37" s="140"/>
      <c r="E37" s="141"/>
      <c r="F37" s="142"/>
      <c r="G37" s="143"/>
      <c r="H37" s="140"/>
      <c r="I37" s="144"/>
      <c r="J37" s="145"/>
      <c r="K37" s="140"/>
      <c r="L37" s="142"/>
      <c r="M37" s="131" t="str">
        <f aca="false">IF(F37*J37*L37=0,"",F37*J37*L37)</f>
        <v/>
      </c>
      <c r="N37" s="140"/>
      <c r="O37" s="146"/>
      <c r="P37" s="147"/>
      <c r="Q37" s="144"/>
      <c r="R37" s="144"/>
      <c r="S37" s="144"/>
      <c r="T37" s="134" t="str">
        <f aca="false">IF(Q37*R37*S37=0,"",Q37*R37*S37)</f>
        <v/>
      </c>
    </row>
    <row r="38" customFormat="false" ht="12.75" hidden="false" customHeight="false" outlineLevel="0" collapsed="false">
      <c r="A38" s="135"/>
      <c r="B38" s="139"/>
      <c r="C38" s="140"/>
      <c r="D38" s="140"/>
      <c r="E38" s="141"/>
      <c r="F38" s="142"/>
      <c r="G38" s="143"/>
      <c r="H38" s="140"/>
      <c r="I38" s="144"/>
      <c r="J38" s="145"/>
      <c r="K38" s="140"/>
      <c r="L38" s="142"/>
      <c r="M38" s="131" t="str">
        <f aca="false">IF(F38*J38*L38=0,"",F38*J38*L38)</f>
        <v/>
      </c>
      <c r="N38" s="140"/>
      <c r="O38" s="146"/>
      <c r="P38" s="147"/>
      <c r="Q38" s="144"/>
      <c r="R38" s="144"/>
      <c r="S38" s="144"/>
      <c r="T38" s="134" t="str">
        <f aca="false">IF(Q38*R38*S38=0,"",Q38*R38*S38)</f>
        <v/>
      </c>
    </row>
    <row r="39" customFormat="false" ht="12.75" hidden="false" customHeight="false" outlineLevel="0" collapsed="false">
      <c r="A39" s="135"/>
      <c r="B39" s="139"/>
      <c r="C39" s="140"/>
      <c r="D39" s="140"/>
      <c r="E39" s="141"/>
      <c r="F39" s="142"/>
      <c r="G39" s="143"/>
      <c r="H39" s="140"/>
      <c r="I39" s="144"/>
      <c r="J39" s="145"/>
      <c r="K39" s="140"/>
      <c r="L39" s="142"/>
      <c r="M39" s="131" t="str">
        <f aca="false">IF(F39*J39*L39=0,"",F39*J39*L39)</f>
        <v/>
      </c>
      <c r="N39" s="140"/>
      <c r="O39" s="146"/>
      <c r="P39" s="147"/>
      <c r="Q39" s="144"/>
      <c r="R39" s="144"/>
      <c r="S39" s="144"/>
      <c r="T39" s="134" t="str">
        <f aca="false">IF(Q39*R39*S39=0,"",Q39*R39*S39)</f>
        <v/>
      </c>
    </row>
    <row r="40" customFormat="false" ht="12.75" hidden="false" customHeight="false" outlineLevel="0" collapsed="false">
      <c r="A40" s="135"/>
      <c r="B40" s="139"/>
      <c r="C40" s="140"/>
      <c r="D40" s="140"/>
      <c r="E40" s="141"/>
      <c r="F40" s="142"/>
      <c r="G40" s="143"/>
      <c r="H40" s="140"/>
      <c r="I40" s="144"/>
      <c r="J40" s="145"/>
      <c r="K40" s="140"/>
      <c r="L40" s="142"/>
      <c r="M40" s="131" t="str">
        <f aca="false">IF(F40*J40*L40=0,"",F40*J40*L40)</f>
        <v/>
      </c>
      <c r="N40" s="140"/>
      <c r="O40" s="146"/>
      <c r="P40" s="147"/>
      <c r="Q40" s="144"/>
      <c r="R40" s="144"/>
      <c r="S40" s="144"/>
      <c r="T40" s="134" t="str">
        <f aca="false">IF(Q40*R40*S40=0,"",Q40*R40*S40)</f>
        <v/>
      </c>
    </row>
    <row r="41" customFormat="false" ht="12.75" hidden="false" customHeight="false" outlineLevel="0" collapsed="false">
      <c r="A41" s="135"/>
      <c r="B41" s="139"/>
      <c r="C41" s="140"/>
      <c r="D41" s="140"/>
      <c r="E41" s="141"/>
      <c r="F41" s="142"/>
      <c r="G41" s="143"/>
      <c r="H41" s="140"/>
      <c r="I41" s="144"/>
      <c r="J41" s="145"/>
      <c r="K41" s="140"/>
      <c r="L41" s="142"/>
      <c r="M41" s="131" t="str">
        <f aca="false">IF(F41*J41*L41=0,"",F41*J41*L41)</f>
        <v/>
      </c>
      <c r="N41" s="140"/>
      <c r="O41" s="146"/>
      <c r="P41" s="147"/>
      <c r="Q41" s="144"/>
      <c r="R41" s="144"/>
      <c r="S41" s="144"/>
      <c r="T41" s="134" t="str">
        <f aca="false">IF(Q41*R41*S41=0,"",Q41*R41*S41)</f>
        <v/>
      </c>
    </row>
    <row r="42" customFormat="false" ht="12.75" hidden="false" customHeight="false" outlineLevel="0" collapsed="false">
      <c r="A42" s="135"/>
      <c r="B42" s="139"/>
      <c r="C42" s="140"/>
      <c r="D42" s="140"/>
      <c r="E42" s="141"/>
      <c r="F42" s="142"/>
      <c r="G42" s="143"/>
      <c r="H42" s="140"/>
      <c r="I42" s="144"/>
      <c r="J42" s="145"/>
      <c r="K42" s="140"/>
      <c r="L42" s="142"/>
      <c r="M42" s="131" t="str">
        <f aca="false">IF(F42*J42*L42=0,"",F42*J42*L42)</f>
        <v/>
      </c>
      <c r="N42" s="140"/>
      <c r="O42" s="146"/>
      <c r="P42" s="147"/>
      <c r="Q42" s="144"/>
      <c r="R42" s="144"/>
      <c r="S42" s="144"/>
      <c r="T42" s="134" t="str">
        <f aca="false">IF(Q42*R42*S42=0,"",Q42*R42*S42)</f>
        <v/>
      </c>
    </row>
    <row r="43" customFormat="false" ht="12.75" hidden="false" customHeight="false" outlineLevel="0" collapsed="false">
      <c r="A43" s="135"/>
      <c r="B43" s="139"/>
      <c r="C43" s="140"/>
      <c r="D43" s="140"/>
      <c r="E43" s="141"/>
      <c r="F43" s="142"/>
      <c r="G43" s="143"/>
      <c r="H43" s="140"/>
      <c r="I43" s="144"/>
      <c r="J43" s="145"/>
      <c r="K43" s="140"/>
      <c r="L43" s="142"/>
      <c r="M43" s="131" t="str">
        <f aca="false">IF(F43*J43*L43=0,"",F43*J43*L43)</f>
        <v/>
      </c>
      <c r="N43" s="140"/>
      <c r="O43" s="146"/>
      <c r="P43" s="147"/>
      <c r="Q43" s="144"/>
      <c r="R43" s="144"/>
      <c r="S43" s="144"/>
      <c r="T43" s="134" t="str">
        <f aca="false">IF(Q43*R43*S43=0,"",Q43*R43*S43)</f>
        <v/>
      </c>
    </row>
    <row r="44" customFormat="false" ht="12.75" hidden="false" customHeight="false" outlineLevel="0" collapsed="false">
      <c r="A44" s="135"/>
      <c r="B44" s="139"/>
      <c r="C44" s="140"/>
      <c r="D44" s="140"/>
      <c r="E44" s="141"/>
      <c r="F44" s="142"/>
      <c r="G44" s="143"/>
      <c r="H44" s="140"/>
      <c r="I44" s="144"/>
      <c r="J44" s="145"/>
      <c r="K44" s="140"/>
      <c r="L44" s="142"/>
      <c r="M44" s="131" t="str">
        <f aca="false">IF(F44*J44*L44=0,"",F44*J44*L44)</f>
        <v/>
      </c>
      <c r="N44" s="140"/>
      <c r="O44" s="146"/>
      <c r="P44" s="147"/>
      <c r="Q44" s="144"/>
      <c r="R44" s="144"/>
      <c r="S44" s="144"/>
      <c r="T44" s="134" t="str">
        <f aca="false">IF(Q44*R44*S44=0,"",Q44*R44*S44)</f>
        <v/>
      </c>
    </row>
    <row r="45" customFormat="false" ht="12.75" hidden="false" customHeight="false" outlineLevel="0" collapsed="false">
      <c r="A45" s="135"/>
      <c r="B45" s="139"/>
      <c r="C45" s="140"/>
      <c r="D45" s="140"/>
      <c r="E45" s="141"/>
      <c r="F45" s="142"/>
      <c r="G45" s="143"/>
      <c r="H45" s="140"/>
      <c r="I45" s="144"/>
      <c r="J45" s="145"/>
      <c r="K45" s="140"/>
      <c r="L45" s="142"/>
      <c r="M45" s="131" t="str">
        <f aca="false">IF(F45*J45*L45=0,"",F45*J45*L45)</f>
        <v/>
      </c>
      <c r="N45" s="140"/>
      <c r="O45" s="146"/>
      <c r="P45" s="147"/>
      <c r="Q45" s="144"/>
      <c r="R45" s="144"/>
      <c r="S45" s="144"/>
      <c r="T45" s="134" t="str">
        <f aca="false">IF(Q45*R45*S45=0,"",Q45*R45*S45)</f>
        <v/>
      </c>
    </row>
    <row r="46" customFormat="false" ht="12.75" hidden="false" customHeight="false" outlineLevel="0" collapsed="false">
      <c r="A46" s="135"/>
      <c r="B46" s="139"/>
      <c r="C46" s="140"/>
      <c r="D46" s="140"/>
      <c r="E46" s="141"/>
      <c r="F46" s="142"/>
      <c r="G46" s="143"/>
      <c r="H46" s="140"/>
      <c r="I46" s="144"/>
      <c r="J46" s="145"/>
      <c r="K46" s="140"/>
      <c r="L46" s="142"/>
      <c r="M46" s="131" t="str">
        <f aca="false">IF(F46*J46*L46=0,"",F46*J46*L46)</f>
        <v/>
      </c>
      <c r="N46" s="140"/>
      <c r="O46" s="146"/>
      <c r="P46" s="147"/>
      <c r="Q46" s="144"/>
      <c r="R46" s="144"/>
      <c r="S46" s="144"/>
      <c r="T46" s="134" t="str">
        <f aca="false">IF(Q46*R46*S46=0,"",Q46*R46*S46)</f>
        <v/>
      </c>
    </row>
    <row r="47" customFormat="false" ht="12.75" hidden="false" customHeight="false" outlineLevel="0" collapsed="false">
      <c r="A47" s="135"/>
      <c r="B47" s="139"/>
      <c r="C47" s="140"/>
      <c r="D47" s="140"/>
      <c r="E47" s="141"/>
      <c r="F47" s="142"/>
      <c r="G47" s="143"/>
      <c r="H47" s="140"/>
      <c r="I47" s="144"/>
      <c r="J47" s="145"/>
      <c r="K47" s="140"/>
      <c r="L47" s="142"/>
      <c r="M47" s="131" t="str">
        <f aca="false">IF(F47*J47*L47=0,"",F47*J47*L47)</f>
        <v/>
      </c>
      <c r="N47" s="140"/>
      <c r="O47" s="146"/>
      <c r="P47" s="147"/>
      <c r="Q47" s="144"/>
      <c r="R47" s="144"/>
      <c r="S47" s="144"/>
      <c r="T47" s="134" t="str">
        <f aca="false">IF(Q47*R47*S47=0,"",Q47*R47*S47)</f>
        <v/>
      </c>
    </row>
    <row r="48" customFormat="false" ht="12.75" hidden="false" customHeight="false" outlineLevel="0" collapsed="false">
      <c r="A48" s="135"/>
      <c r="B48" s="139"/>
      <c r="C48" s="140"/>
      <c r="D48" s="140"/>
      <c r="E48" s="141"/>
      <c r="F48" s="142"/>
      <c r="G48" s="143"/>
      <c r="H48" s="140"/>
      <c r="I48" s="144"/>
      <c r="J48" s="145"/>
      <c r="K48" s="140"/>
      <c r="L48" s="142"/>
      <c r="M48" s="131" t="str">
        <f aca="false">IF(F48*J48*L48=0,"",F48*J48*L48)</f>
        <v/>
      </c>
      <c r="N48" s="140"/>
      <c r="O48" s="146"/>
      <c r="P48" s="147"/>
      <c r="Q48" s="144"/>
      <c r="R48" s="144"/>
      <c r="S48" s="144"/>
      <c r="T48" s="134" t="str">
        <f aca="false">IF(Q48*R48*S48=0,"",Q48*R48*S48)</f>
        <v/>
      </c>
    </row>
    <row r="49" customFormat="false" ht="12.75" hidden="false" customHeight="false" outlineLevel="0" collapsed="false">
      <c r="A49" s="135"/>
      <c r="B49" s="139"/>
      <c r="C49" s="140"/>
      <c r="D49" s="140"/>
      <c r="E49" s="141"/>
      <c r="F49" s="142"/>
      <c r="G49" s="143"/>
      <c r="H49" s="140"/>
      <c r="I49" s="144"/>
      <c r="J49" s="145"/>
      <c r="K49" s="140"/>
      <c r="L49" s="142"/>
      <c r="M49" s="131" t="str">
        <f aca="false">IF(F49*J49*L49=0,"",F49*J49*L49)</f>
        <v/>
      </c>
      <c r="N49" s="140"/>
      <c r="O49" s="146"/>
      <c r="P49" s="147"/>
      <c r="Q49" s="144"/>
      <c r="R49" s="144"/>
      <c r="S49" s="144"/>
      <c r="T49" s="134" t="str">
        <f aca="false">IF(Q49*R49*S49=0,"",Q49*R49*S49)</f>
        <v/>
      </c>
    </row>
    <row r="50" customFormat="false" ht="12.75" hidden="false" customHeight="false" outlineLevel="0" collapsed="false">
      <c r="A50" s="135"/>
      <c r="B50" s="139"/>
      <c r="C50" s="140"/>
      <c r="D50" s="140"/>
      <c r="E50" s="141"/>
      <c r="F50" s="142"/>
      <c r="G50" s="143"/>
      <c r="H50" s="140"/>
      <c r="I50" s="144"/>
      <c r="J50" s="145"/>
      <c r="K50" s="140"/>
      <c r="L50" s="142"/>
      <c r="M50" s="131" t="str">
        <f aca="false">IF(F50*J50*L50=0,"",F50*J50*L50)</f>
        <v/>
      </c>
      <c r="N50" s="140"/>
      <c r="O50" s="146"/>
      <c r="P50" s="147"/>
      <c r="Q50" s="144"/>
      <c r="R50" s="144"/>
      <c r="S50" s="144"/>
      <c r="T50" s="134" t="str">
        <f aca="false">IF(Q50*R50*S50=0,"",Q50*R50*S50)</f>
        <v/>
      </c>
    </row>
    <row r="51" customFormat="false" ht="12.75" hidden="false" customHeight="false" outlineLevel="0" collapsed="false">
      <c r="A51" s="135"/>
      <c r="B51" s="139"/>
      <c r="C51" s="140"/>
      <c r="D51" s="140"/>
      <c r="E51" s="141"/>
      <c r="F51" s="142"/>
      <c r="G51" s="143"/>
      <c r="H51" s="140"/>
      <c r="I51" s="144"/>
      <c r="J51" s="145"/>
      <c r="K51" s="140"/>
      <c r="L51" s="142"/>
      <c r="M51" s="131" t="str">
        <f aca="false">IF(F51*J51*L51=0,"",F51*J51*L51)</f>
        <v/>
      </c>
      <c r="N51" s="140"/>
      <c r="O51" s="146"/>
      <c r="P51" s="147"/>
      <c r="Q51" s="144"/>
      <c r="R51" s="144"/>
      <c r="S51" s="144"/>
      <c r="T51" s="134" t="str">
        <f aca="false">IF(Q51*R51*S51=0,"",Q51*R51*S51)</f>
        <v/>
      </c>
    </row>
    <row r="52" customFormat="false" ht="12.75" hidden="false" customHeight="false" outlineLevel="0" collapsed="false">
      <c r="A52" s="135"/>
      <c r="B52" s="139"/>
      <c r="C52" s="140"/>
      <c r="D52" s="140"/>
      <c r="E52" s="141"/>
      <c r="F52" s="142"/>
      <c r="G52" s="143"/>
      <c r="H52" s="140"/>
      <c r="I52" s="144"/>
      <c r="J52" s="145"/>
      <c r="K52" s="140"/>
      <c r="L52" s="142"/>
      <c r="M52" s="131" t="str">
        <f aca="false">IF(F52*J52*L52=0,"",F52*J52*L52)</f>
        <v/>
      </c>
      <c r="N52" s="140"/>
      <c r="O52" s="146"/>
      <c r="P52" s="147"/>
      <c r="Q52" s="144"/>
      <c r="R52" s="144"/>
      <c r="S52" s="144"/>
      <c r="T52" s="134" t="str">
        <f aca="false">IF(Q52*R52*S52=0,"",Q52*R52*S52)</f>
        <v/>
      </c>
    </row>
    <row r="53" customFormat="false" ht="12.75" hidden="false" customHeight="false" outlineLevel="0" collapsed="false">
      <c r="A53" s="135"/>
      <c r="B53" s="139"/>
      <c r="C53" s="140"/>
      <c r="D53" s="140"/>
      <c r="E53" s="141"/>
      <c r="F53" s="142"/>
      <c r="G53" s="143"/>
      <c r="H53" s="140"/>
      <c r="I53" s="144"/>
      <c r="J53" s="145"/>
      <c r="K53" s="140"/>
      <c r="L53" s="142"/>
      <c r="M53" s="131" t="str">
        <f aca="false">IF(F53*J53*L53=0,"",F53*J53*L53)</f>
        <v/>
      </c>
      <c r="N53" s="140"/>
      <c r="O53" s="146"/>
      <c r="P53" s="147"/>
      <c r="Q53" s="144"/>
      <c r="R53" s="144"/>
      <c r="S53" s="144"/>
      <c r="T53" s="134" t="str">
        <f aca="false">IF(Q53*R53*S53=0,"",Q53*R53*S53)</f>
        <v/>
      </c>
    </row>
    <row r="54" customFormat="false" ht="12.75" hidden="false" customHeight="false" outlineLevel="0" collapsed="false">
      <c r="A54" s="135"/>
      <c r="B54" s="139"/>
      <c r="C54" s="140"/>
      <c r="D54" s="140"/>
      <c r="E54" s="141"/>
      <c r="F54" s="142"/>
      <c r="G54" s="143"/>
      <c r="H54" s="140"/>
      <c r="I54" s="144"/>
      <c r="J54" s="145"/>
      <c r="K54" s="140"/>
      <c r="L54" s="142"/>
      <c r="M54" s="131" t="str">
        <f aca="false">IF(F54*J54*L54=0,"",F54*J54*L54)</f>
        <v/>
      </c>
      <c r="N54" s="140"/>
      <c r="O54" s="146"/>
      <c r="P54" s="147"/>
      <c r="Q54" s="144"/>
      <c r="R54" s="144"/>
      <c r="S54" s="144"/>
      <c r="T54" s="134" t="str">
        <f aca="false">IF(Q54*R54*S54=0,"",Q54*R54*S54)</f>
        <v/>
      </c>
    </row>
    <row r="55" customFormat="false" ht="12.75" hidden="false" customHeight="false" outlineLevel="0" collapsed="false">
      <c r="A55" s="135"/>
      <c r="B55" s="139"/>
      <c r="C55" s="140"/>
      <c r="D55" s="140"/>
      <c r="E55" s="141"/>
      <c r="F55" s="142"/>
      <c r="G55" s="143"/>
      <c r="H55" s="140"/>
      <c r="I55" s="144"/>
      <c r="J55" s="145"/>
      <c r="K55" s="140"/>
      <c r="L55" s="142"/>
      <c r="M55" s="131" t="str">
        <f aca="false">IF(F55*J55*L55=0,"",F55*J55*L55)</f>
        <v/>
      </c>
      <c r="N55" s="140"/>
      <c r="O55" s="146"/>
      <c r="P55" s="147"/>
      <c r="Q55" s="144"/>
      <c r="R55" s="144"/>
      <c r="S55" s="144"/>
      <c r="T55" s="134" t="str">
        <f aca="false">IF(Q55*R55*S55=0,"",Q55*R55*S55)</f>
        <v/>
      </c>
    </row>
    <row r="56" customFormat="false" ht="12.75" hidden="false" customHeight="false" outlineLevel="0" collapsed="false">
      <c r="A56" s="135"/>
      <c r="B56" s="139"/>
      <c r="C56" s="140"/>
      <c r="D56" s="140"/>
      <c r="E56" s="141"/>
      <c r="F56" s="142"/>
      <c r="G56" s="143"/>
      <c r="H56" s="140"/>
      <c r="I56" s="144"/>
      <c r="J56" s="145"/>
      <c r="K56" s="140"/>
      <c r="L56" s="142"/>
      <c r="M56" s="131" t="str">
        <f aca="false">IF(F56*J56*L56=0,"",F56*J56*L56)</f>
        <v/>
      </c>
      <c r="N56" s="140"/>
      <c r="O56" s="146"/>
      <c r="P56" s="147"/>
      <c r="Q56" s="144"/>
      <c r="R56" s="144"/>
      <c r="S56" s="144"/>
      <c r="T56" s="134" t="str">
        <f aca="false">IF(Q56*R56*S56=0,"",Q56*R56*S56)</f>
        <v/>
      </c>
    </row>
    <row r="57" customFormat="false" ht="12.75" hidden="false" customHeight="false" outlineLevel="0" collapsed="false">
      <c r="A57" s="135"/>
      <c r="B57" s="139"/>
      <c r="C57" s="140"/>
      <c r="D57" s="140"/>
      <c r="E57" s="141"/>
      <c r="F57" s="142"/>
      <c r="G57" s="143"/>
      <c r="H57" s="140"/>
      <c r="I57" s="144"/>
      <c r="J57" s="145"/>
      <c r="K57" s="140"/>
      <c r="L57" s="142"/>
      <c r="M57" s="131" t="str">
        <f aca="false">IF(F57*J57*L57=0,"",F57*J57*L57)</f>
        <v/>
      </c>
      <c r="N57" s="140"/>
      <c r="O57" s="146"/>
      <c r="P57" s="147"/>
      <c r="Q57" s="144"/>
      <c r="R57" s="144"/>
      <c r="S57" s="144"/>
      <c r="T57" s="134" t="str">
        <f aca="false">IF(Q57*R57*S57=0,"",Q57*R57*S57)</f>
        <v/>
      </c>
    </row>
    <row r="58" customFormat="false" ht="12.75" hidden="false" customHeight="false" outlineLevel="0" collapsed="false">
      <c r="A58" s="135"/>
      <c r="B58" s="139"/>
      <c r="C58" s="140"/>
      <c r="D58" s="140"/>
      <c r="E58" s="141"/>
      <c r="F58" s="142"/>
      <c r="G58" s="143"/>
      <c r="H58" s="140"/>
      <c r="I58" s="144"/>
      <c r="J58" s="145"/>
      <c r="K58" s="140"/>
      <c r="L58" s="142"/>
      <c r="M58" s="131" t="str">
        <f aca="false">IF(F58*J58*L58=0,"",F58*J58*L58)</f>
        <v/>
      </c>
      <c r="N58" s="140"/>
      <c r="O58" s="146"/>
      <c r="P58" s="147"/>
      <c r="Q58" s="144"/>
      <c r="R58" s="144"/>
      <c r="S58" s="144"/>
      <c r="T58" s="134" t="str">
        <f aca="false">IF(Q58*R58*S58=0,"",Q58*R58*S58)</f>
        <v/>
      </c>
    </row>
    <row r="59" customFormat="false" ht="12.75" hidden="false" customHeight="false" outlineLevel="0" collapsed="false">
      <c r="A59" s="135"/>
      <c r="B59" s="139"/>
      <c r="C59" s="140"/>
      <c r="D59" s="140"/>
      <c r="E59" s="141"/>
      <c r="F59" s="142"/>
      <c r="G59" s="143"/>
      <c r="H59" s="140"/>
      <c r="I59" s="144"/>
      <c r="J59" s="145"/>
      <c r="K59" s="140"/>
      <c r="L59" s="142"/>
      <c r="M59" s="131" t="str">
        <f aca="false">IF(F59*J59*L59=0,"",F59*J59*L59)</f>
        <v/>
      </c>
      <c r="N59" s="140"/>
      <c r="O59" s="146"/>
      <c r="P59" s="147"/>
      <c r="Q59" s="144"/>
      <c r="R59" s="144"/>
      <c r="S59" s="144"/>
      <c r="T59" s="134" t="str">
        <f aca="false">IF(Q59*R59*S59=0,"",Q59*R59*S59)</f>
        <v/>
      </c>
    </row>
    <row r="60" customFormat="false" ht="12.75" hidden="false" customHeight="false" outlineLevel="0" collapsed="false">
      <c r="A60" s="135"/>
      <c r="B60" s="139"/>
      <c r="C60" s="140"/>
      <c r="D60" s="140"/>
      <c r="E60" s="141"/>
      <c r="F60" s="142"/>
      <c r="G60" s="143"/>
      <c r="H60" s="140"/>
      <c r="I60" s="144"/>
      <c r="J60" s="145"/>
      <c r="K60" s="140"/>
      <c r="L60" s="142"/>
      <c r="M60" s="131" t="str">
        <f aca="false">IF(F60*J60*L60=0,"",F60*J60*L60)</f>
        <v/>
      </c>
      <c r="N60" s="140"/>
      <c r="O60" s="146"/>
      <c r="P60" s="147"/>
      <c r="Q60" s="144"/>
      <c r="R60" s="144"/>
      <c r="S60" s="144"/>
      <c r="T60" s="134" t="str">
        <f aca="false">IF(Q60*R60*S60=0,"",Q60*R60*S60)</f>
        <v/>
      </c>
    </row>
    <row r="61" customFormat="false" ht="12.75" hidden="false" customHeight="false" outlineLevel="0" collapsed="false">
      <c r="A61" s="135"/>
      <c r="B61" s="139"/>
      <c r="C61" s="140"/>
      <c r="D61" s="140"/>
      <c r="E61" s="141"/>
      <c r="F61" s="142"/>
      <c r="G61" s="143"/>
      <c r="H61" s="140"/>
      <c r="I61" s="144"/>
      <c r="J61" s="145"/>
      <c r="K61" s="140"/>
      <c r="L61" s="142"/>
      <c r="M61" s="131" t="str">
        <f aca="false">IF(F61*J61*L61=0,"",F61*J61*L61)</f>
        <v/>
      </c>
      <c r="N61" s="140"/>
      <c r="O61" s="146"/>
      <c r="P61" s="147"/>
      <c r="Q61" s="144"/>
      <c r="R61" s="144"/>
      <c r="S61" s="144"/>
      <c r="T61" s="134" t="str">
        <f aca="false">IF(Q61*R61*S61=0,"",Q61*R61*S61)</f>
        <v/>
      </c>
    </row>
    <row r="62" customFormat="false" ht="12.75" hidden="false" customHeight="false" outlineLevel="0" collapsed="false">
      <c r="A62" s="135"/>
      <c r="B62" s="139"/>
      <c r="C62" s="140"/>
      <c r="D62" s="140"/>
      <c r="E62" s="141"/>
      <c r="F62" s="142"/>
      <c r="G62" s="143"/>
      <c r="H62" s="140"/>
      <c r="I62" s="144"/>
      <c r="J62" s="145"/>
      <c r="K62" s="140"/>
      <c r="L62" s="142"/>
      <c r="M62" s="131" t="str">
        <f aca="false">IF(F62*J62*L62=0,"",F62*J62*L62)</f>
        <v/>
      </c>
      <c r="N62" s="140"/>
      <c r="O62" s="146"/>
      <c r="P62" s="147"/>
      <c r="Q62" s="144"/>
      <c r="R62" s="144"/>
      <c r="S62" s="144"/>
      <c r="T62" s="134" t="str">
        <f aca="false">IF(Q62*R62*S62=0,"",Q62*R62*S62)</f>
        <v/>
      </c>
    </row>
    <row r="63" customFormat="false" ht="12.75" hidden="false" customHeight="false" outlineLevel="0" collapsed="false">
      <c r="A63" s="135"/>
      <c r="B63" s="139"/>
      <c r="C63" s="140"/>
      <c r="D63" s="140"/>
      <c r="E63" s="141"/>
      <c r="F63" s="142"/>
      <c r="G63" s="143"/>
      <c r="H63" s="140"/>
      <c r="I63" s="144"/>
      <c r="J63" s="145"/>
      <c r="K63" s="140"/>
      <c r="L63" s="142"/>
      <c r="M63" s="131" t="str">
        <f aca="false">IF(F63*J63*L63=0,"",F63*J63*L63)</f>
        <v/>
      </c>
      <c r="N63" s="140"/>
      <c r="O63" s="146"/>
      <c r="P63" s="147"/>
      <c r="Q63" s="144"/>
      <c r="R63" s="144"/>
      <c r="S63" s="144"/>
      <c r="T63" s="134" t="str">
        <f aca="false">IF(Q63*R63*S63=0,"",Q63*R63*S63)</f>
        <v/>
      </c>
    </row>
    <row r="64" customFormat="false" ht="12.75" hidden="false" customHeight="false" outlineLevel="0" collapsed="false">
      <c r="A64" s="135"/>
      <c r="B64" s="139"/>
      <c r="C64" s="140"/>
      <c r="D64" s="140"/>
      <c r="E64" s="141"/>
      <c r="F64" s="142"/>
      <c r="G64" s="143"/>
      <c r="H64" s="140"/>
      <c r="I64" s="144"/>
      <c r="J64" s="145"/>
      <c r="K64" s="140"/>
      <c r="L64" s="142"/>
      <c r="M64" s="131" t="str">
        <f aca="false">IF(F64*J64*L64=0,"",F64*J64*L64)</f>
        <v/>
      </c>
      <c r="N64" s="140"/>
      <c r="O64" s="146"/>
      <c r="P64" s="147"/>
      <c r="Q64" s="144"/>
      <c r="R64" s="144"/>
      <c r="S64" s="144"/>
      <c r="T64" s="134" t="str">
        <f aca="false">IF(Q64*R64*S64=0,"",Q64*R64*S64)</f>
        <v/>
      </c>
    </row>
    <row r="65" customFormat="false" ht="12.75" hidden="false" customHeight="false" outlineLevel="0" collapsed="false">
      <c r="A65" s="135"/>
      <c r="B65" s="139"/>
      <c r="C65" s="140"/>
      <c r="D65" s="140"/>
      <c r="E65" s="141"/>
      <c r="F65" s="142"/>
      <c r="G65" s="143"/>
      <c r="H65" s="140"/>
      <c r="I65" s="144"/>
      <c r="J65" s="145"/>
      <c r="K65" s="140"/>
      <c r="L65" s="142"/>
      <c r="M65" s="131" t="str">
        <f aca="false">IF(F65*J65*L65=0,"",F65*J65*L65)</f>
        <v/>
      </c>
      <c r="N65" s="140"/>
      <c r="O65" s="146"/>
      <c r="P65" s="147"/>
      <c r="Q65" s="144"/>
      <c r="R65" s="144"/>
      <c r="S65" s="144"/>
      <c r="T65" s="134" t="str">
        <f aca="false">IF(Q65*R65*S65=0,"",Q65*R65*S65)</f>
        <v/>
      </c>
    </row>
    <row r="66" customFormat="false" ht="12.75" hidden="false" customHeight="false" outlineLevel="0" collapsed="false">
      <c r="A66" s="135"/>
      <c r="B66" s="139"/>
      <c r="C66" s="140"/>
      <c r="D66" s="140"/>
      <c r="E66" s="141"/>
      <c r="F66" s="142"/>
      <c r="G66" s="143"/>
      <c r="H66" s="140"/>
      <c r="I66" s="144"/>
      <c r="J66" s="145"/>
      <c r="K66" s="140"/>
      <c r="L66" s="142"/>
      <c r="M66" s="131" t="str">
        <f aca="false">IF(F66*J66*L66=0,"",F66*J66*L66)</f>
        <v/>
      </c>
      <c r="N66" s="140"/>
      <c r="O66" s="146"/>
      <c r="P66" s="147"/>
      <c r="Q66" s="144"/>
      <c r="R66" s="144"/>
      <c r="S66" s="144"/>
      <c r="T66" s="134" t="str">
        <f aca="false">IF(Q66*R66*S66=0,"",Q66*R66*S66)</f>
        <v/>
      </c>
    </row>
    <row r="67" customFormat="false" ht="12.75" hidden="false" customHeight="false" outlineLevel="0" collapsed="false">
      <c r="A67" s="135"/>
      <c r="B67" s="139"/>
      <c r="C67" s="140"/>
      <c r="D67" s="140"/>
      <c r="E67" s="141"/>
      <c r="F67" s="142"/>
      <c r="G67" s="143"/>
      <c r="H67" s="140"/>
      <c r="I67" s="144"/>
      <c r="J67" s="145"/>
      <c r="K67" s="140"/>
      <c r="L67" s="142"/>
      <c r="M67" s="131" t="str">
        <f aca="false">IF(F67*J67*L67=0,"",F67*J67*L67)</f>
        <v/>
      </c>
      <c r="N67" s="140"/>
      <c r="O67" s="146"/>
      <c r="P67" s="147"/>
      <c r="Q67" s="144"/>
      <c r="R67" s="144"/>
      <c r="S67" s="144"/>
      <c r="T67" s="134" t="str">
        <f aca="false">IF(Q67*R67*S67=0,"",Q67*R67*S67)</f>
        <v/>
      </c>
    </row>
    <row r="68" customFormat="false" ht="12.75" hidden="false" customHeight="false" outlineLevel="0" collapsed="false">
      <c r="A68" s="135"/>
      <c r="B68" s="139"/>
      <c r="C68" s="140"/>
      <c r="D68" s="140"/>
      <c r="E68" s="141"/>
      <c r="F68" s="142"/>
      <c r="G68" s="143"/>
      <c r="H68" s="140"/>
      <c r="I68" s="144"/>
      <c r="J68" s="145"/>
      <c r="K68" s="140"/>
      <c r="L68" s="142"/>
      <c r="M68" s="131" t="str">
        <f aca="false">IF(F68*J68*L68=0,"",F68*J68*L68)</f>
        <v/>
      </c>
      <c r="N68" s="140"/>
      <c r="O68" s="146"/>
      <c r="P68" s="147"/>
      <c r="Q68" s="144"/>
      <c r="R68" s="144"/>
      <c r="S68" s="144"/>
      <c r="T68" s="134" t="str">
        <f aca="false">IF(Q68*R68*S68=0,"",Q68*R68*S68)</f>
        <v/>
      </c>
    </row>
    <row r="69" customFormat="false" ht="12.75" hidden="false" customHeight="false" outlineLevel="0" collapsed="false">
      <c r="A69" s="135"/>
      <c r="B69" s="139"/>
      <c r="C69" s="140"/>
      <c r="D69" s="140"/>
      <c r="E69" s="141"/>
      <c r="F69" s="142"/>
      <c r="G69" s="143"/>
      <c r="H69" s="140"/>
      <c r="I69" s="144"/>
      <c r="J69" s="145"/>
      <c r="K69" s="140"/>
      <c r="L69" s="142"/>
      <c r="M69" s="131" t="str">
        <f aca="false">IF(F69*J69*L69=0,"",F69*J69*L69)</f>
        <v/>
      </c>
      <c r="N69" s="140"/>
      <c r="O69" s="146"/>
      <c r="P69" s="147"/>
      <c r="Q69" s="144"/>
      <c r="R69" s="144"/>
      <c r="S69" s="144"/>
      <c r="T69" s="134" t="str">
        <f aca="false">IF(Q69*R69*S69=0,"",Q69*R69*S69)</f>
        <v/>
      </c>
    </row>
    <row r="70" customFormat="false" ht="12.75" hidden="false" customHeight="false" outlineLevel="0" collapsed="false">
      <c r="A70" s="135"/>
      <c r="B70" s="139"/>
      <c r="C70" s="140"/>
      <c r="D70" s="140"/>
      <c r="E70" s="141"/>
      <c r="F70" s="142"/>
      <c r="G70" s="143"/>
      <c r="H70" s="140"/>
      <c r="I70" s="144"/>
      <c r="J70" s="145"/>
      <c r="K70" s="140"/>
      <c r="L70" s="142"/>
      <c r="M70" s="131" t="str">
        <f aca="false">IF(F70*J70*L70=0,"",F70*J70*L70)</f>
        <v/>
      </c>
      <c r="N70" s="140"/>
      <c r="O70" s="146"/>
      <c r="P70" s="147"/>
      <c r="Q70" s="144"/>
      <c r="R70" s="144"/>
      <c r="S70" s="144"/>
      <c r="T70" s="134" t="str">
        <f aca="false">IF(Q70*R70*S70=0,"",Q70*R70*S70)</f>
        <v/>
      </c>
    </row>
    <row r="71" customFormat="false" ht="12.75" hidden="false" customHeight="false" outlineLevel="0" collapsed="false">
      <c r="A71" s="135"/>
      <c r="B71" s="139"/>
      <c r="C71" s="140"/>
      <c r="D71" s="140"/>
      <c r="E71" s="141"/>
      <c r="F71" s="142"/>
      <c r="G71" s="143"/>
      <c r="H71" s="140"/>
      <c r="I71" s="144"/>
      <c r="J71" s="145"/>
      <c r="K71" s="140"/>
      <c r="L71" s="142"/>
      <c r="M71" s="131" t="str">
        <f aca="false">IF(F71*J71*L71=0,"",F71*J71*L71)</f>
        <v/>
      </c>
      <c r="N71" s="140"/>
      <c r="O71" s="146"/>
      <c r="P71" s="147"/>
      <c r="Q71" s="144"/>
      <c r="R71" s="144"/>
      <c r="S71" s="144"/>
      <c r="T71" s="134" t="str">
        <f aca="false">IF(Q71*R71*S71=0,"",Q71*R71*S71)</f>
        <v/>
      </c>
    </row>
    <row r="72" customFormat="false" ht="12.75" hidden="false" customHeight="false" outlineLevel="0" collapsed="false">
      <c r="A72" s="135"/>
      <c r="B72" s="139"/>
      <c r="C72" s="140"/>
      <c r="D72" s="140"/>
      <c r="E72" s="141"/>
      <c r="F72" s="142"/>
      <c r="G72" s="143"/>
      <c r="H72" s="140"/>
      <c r="I72" s="144"/>
      <c r="J72" s="145"/>
      <c r="K72" s="140"/>
      <c r="L72" s="142"/>
      <c r="M72" s="131" t="str">
        <f aca="false">IF(F72*J72*L72=0,"",F72*J72*L72)</f>
        <v/>
      </c>
      <c r="N72" s="140"/>
      <c r="O72" s="146"/>
      <c r="P72" s="147"/>
      <c r="Q72" s="144"/>
      <c r="R72" s="144"/>
      <c r="S72" s="144"/>
      <c r="T72" s="134" t="str">
        <f aca="false">IF(Q72*R72*S72=0,"",Q72*R72*S72)</f>
        <v/>
      </c>
    </row>
    <row r="73" customFormat="false" ht="12.75" hidden="false" customHeight="false" outlineLevel="0" collapsed="false">
      <c r="A73" s="135"/>
      <c r="B73" s="139"/>
      <c r="C73" s="140"/>
      <c r="D73" s="140"/>
      <c r="E73" s="141"/>
      <c r="F73" s="142"/>
      <c r="G73" s="143"/>
      <c r="H73" s="140"/>
      <c r="I73" s="144"/>
      <c r="J73" s="145"/>
      <c r="K73" s="140"/>
      <c r="L73" s="142"/>
      <c r="M73" s="131" t="str">
        <f aca="false">IF(F73*J73*L73=0,"",F73*J73*L73)</f>
        <v/>
      </c>
      <c r="N73" s="140"/>
      <c r="O73" s="146"/>
      <c r="P73" s="147"/>
      <c r="Q73" s="144"/>
      <c r="R73" s="144"/>
      <c r="S73" s="144"/>
      <c r="T73" s="134" t="str">
        <f aca="false">IF(Q73*R73*S73=0,"",Q73*R73*S73)</f>
        <v/>
      </c>
    </row>
    <row r="74" customFormat="false" ht="12.75" hidden="false" customHeight="false" outlineLevel="0" collapsed="false">
      <c r="A74" s="135"/>
      <c r="B74" s="139"/>
      <c r="C74" s="140"/>
      <c r="D74" s="140"/>
      <c r="E74" s="141"/>
      <c r="F74" s="142"/>
      <c r="G74" s="143"/>
      <c r="H74" s="140"/>
      <c r="I74" s="144"/>
      <c r="J74" s="145"/>
      <c r="K74" s="140"/>
      <c r="L74" s="142"/>
      <c r="M74" s="131" t="str">
        <f aca="false">IF(F74*J74*L74=0,"",F74*J74*L74)</f>
        <v/>
      </c>
      <c r="N74" s="140"/>
      <c r="O74" s="146"/>
      <c r="P74" s="147"/>
      <c r="Q74" s="144"/>
      <c r="R74" s="144"/>
      <c r="S74" s="144"/>
      <c r="T74" s="134" t="str">
        <f aca="false">IF(Q74*R74*S74=0,"",Q74*R74*S74)</f>
        <v/>
      </c>
    </row>
    <row r="75" customFormat="false" ht="12.75" hidden="false" customHeight="false" outlineLevel="0" collapsed="false">
      <c r="A75" s="135"/>
      <c r="B75" s="139"/>
      <c r="C75" s="140"/>
      <c r="D75" s="140"/>
      <c r="E75" s="141"/>
      <c r="F75" s="142"/>
      <c r="G75" s="143"/>
      <c r="H75" s="140"/>
      <c r="I75" s="144"/>
      <c r="J75" s="145"/>
      <c r="K75" s="140"/>
      <c r="L75" s="142"/>
      <c r="M75" s="131" t="str">
        <f aca="false">IF(F75*J75*L75=0,"",F75*J75*L75)</f>
        <v/>
      </c>
      <c r="N75" s="140"/>
      <c r="O75" s="146"/>
      <c r="P75" s="147"/>
      <c r="Q75" s="144"/>
      <c r="R75" s="144"/>
      <c r="S75" s="144"/>
      <c r="T75" s="134" t="str">
        <f aca="false">IF(Q75*R75*S75=0,"",Q75*R75*S75)</f>
        <v/>
      </c>
    </row>
    <row r="76" customFormat="false" ht="12.75" hidden="false" customHeight="false" outlineLevel="0" collapsed="false">
      <c r="A76" s="135"/>
      <c r="B76" s="139"/>
      <c r="C76" s="140"/>
      <c r="D76" s="140"/>
      <c r="E76" s="141"/>
      <c r="F76" s="142"/>
      <c r="G76" s="143"/>
      <c r="H76" s="140"/>
      <c r="I76" s="144"/>
      <c r="J76" s="145"/>
      <c r="K76" s="140"/>
      <c r="L76" s="142"/>
      <c r="M76" s="131" t="str">
        <f aca="false">IF(F76*J76*L76=0,"",F76*J76*L76)</f>
        <v/>
      </c>
      <c r="N76" s="140"/>
      <c r="O76" s="146"/>
      <c r="P76" s="147"/>
      <c r="Q76" s="144"/>
      <c r="R76" s="144"/>
      <c r="S76" s="144"/>
      <c r="T76" s="134" t="str">
        <f aca="false">IF(Q76*R76*S76=0,"",Q76*R76*S76)</f>
        <v/>
      </c>
    </row>
    <row r="77" customFormat="false" ht="12.75" hidden="false" customHeight="false" outlineLevel="0" collapsed="false">
      <c r="A77" s="135"/>
      <c r="B77" s="139"/>
      <c r="C77" s="140"/>
      <c r="D77" s="140"/>
      <c r="E77" s="141"/>
      <c r="F77" s="142"/>
      <c r="G77" s="143"/>
      <c r="H77" s="140"/>
      <c r="I77" s="144"/>
      <c r="J77" s="145"/>
      <c r="K77" s="140"/>
      <c r="L77" s="142"/>
      <c r="M77" s="131" t="str">
        <f aca="false">IF(F77*J77*L77=0,"",F77*J77*L77)</f>
        <v/>
      </c>
      <c r="N77" s="140"/>
      <c r="O77" s="146"/>
      <c r="P77" s="147"/>
      <c r="Q77" s="144"/>
      <c r="R77" s="144"/>
      <c r="S77" s="144"/>
      <c r="T77" s="134" t="str">
        <f aca="false">IF(Q77*R77*S77=0,"",Q77*R77*S77)</f>
        <v/>
      </c>
    </row>
    <row r="78" customFormat="false" ht="12.75" hidden="false" customHeight="false" outlineLevel="0" collapsed="false">
      <c r="A78" s="135"/>
      <c r="B78" s="139"/>
      <c r="C78" s="140"/>
      <c r="D78" s="140"/>
      <c r="E78" s="141"/>
      <c r="F78" s="142"/>
      <c r="G78" s="143"/>
      <c r="H78" s="140"/>
      <c r="I78" s="144"/>
      <c r="J78" s="145"/>
      <c r="K78" s="140"/>
      <c r="L78" s="142"/>
      <c r="M78" s="131" t="str">
        <f aca="false">IF(F78*J78*L78=0,"",F78*J78*L78)</f>
        <v/>
      </c>
      <c r="N78" s="140"/>
      <c r="O78" s="146"/>
      <c r="P78" s="147"/>
      <c r="Q78" s="144"/>
      <c r="R78" s="144"/>
      <c r="S78" s="144"/>
      <c r="T78" s="134" t="str">
        <f aca="false">IF(Q78*R78*S78=0,"",Q78*R78*S78)</f>
        <v/>
      </c>
    </row>
    <row r="79" customFormat="false" ht="12.75" hidden="false" customHeight="false" outlineLevel="0" collapsed="false">
      <c r="A79" s="135"/>
      <c r="B79" s="139"/>
      <c r="C79" s="140"/>
      <c r="D79" s="140"/>
      <c r="E79" s="141"/>
      <c r="F79" s="142"/>
      <c r="G79" s="143"/>
      <c r="H79" s="140"/>
      <c r="I79" s="144"/>
      <c r="J79" s="145"/>
      <c r="K79" s="140"/>
      <c r="L79" s="142"/>
      <c r="M79" s="131" t="str">
        <f aca="false">IF(F79*J79*L79=0,"",F79*J79*L79)</f>
        <v/>
      </c>
      <c r="N79" s="140"/>
      <c r="O79" s="146"/>
      <c r="P79" s="147"/>
      <c r="Q79" s="144"/>
      <c r="R79" s="144"/>
      <c r="S79" s="144"/>
      <c r="T79" s="134" t="str">
        <f aca="false">IF(Q79*R79*S79=0,"",Q79*R79*S79)</f>
        <v/>
      </c>
    </row>
    <row r="80" customFormat="false" ht="12.75" hidden="false" customHeight="false" outlineLevel="0" collapsed="false">
      <c r="A80" s="135"/>
      <c r="B80" s="139"/>
      <c r="C80" s="140"/>
      <c r="D80" s="140"/>
      <c r="E80" s="141"/>
      <c r="F80" s="142"/>
      <c r="G80" s="143"/>
      <c r="H80" s="140"/>
      <c r="I80" s="144"/>
      <c r="J80" s="145"/>
      <c r="K80" s="140"/>
      <c r="L80" s="142"/>
      <c r="M80" s="131" t="str">
        <f aca="false">IF(F80*J80*L80=0,"",F80*J80*L80)</f>
        <v/>
      </c>
      <c r="N80" s="140"/>
      <c r="O80" s="146"/>
      <c r="P80" s="147"/>
      <c r="Q80" s="144"/>
      <c r="R80" s="144"/>
      <c r="S80" s="144"/>
      <c r="T80" s="134" t="str">
        <f aca="false">IF(Q80*R80*S80=0,"",Q80*R80*S80)</f>
        <v/>
      </c>
    </row>
    <row r="81" customFormat="false" ht="12.75" hidden="false" customHeight="false" outlineLevel="0" collapsed="false">
      <c r="A81" s="135"/>
      <c r="B81" s="139"/>
      <c r="C81" s="140"/>
      <c r="D81" s="140"/>
      <c r="E81" s="141"/>
      <c r="F81" s="142"/>
      <c r="G81" s="143"/>
      <c r="H81" s="140"/>
      <c r="I81" s="144"/>
      <c r="J81" s="145"/>
      <c r="K81" s="140"/>
      <c r="L81" s="142"/>
      <c r="M81" s="131" t="str">
        <f aca="false">IF(F81*J81*L81=0,"",F81*J81*L81)</f>
        <v/>
      </c>
      <c r="N81" s="140"/>
      <c r="O81" s="146"/>
      <c r="P81" s="147"/>
      <c r="Q81" s="144"/>
      <c r="R81" s="144"/>
      <c r="S81" s="144"/>
      <c r="T81" s="134" t="str">
        <f aca="false">IF(Q81*R81*S81=0,"",Q81*R81*S81)</f>
        <v/>
      </c>
    </row>
    <row r="82" customFormat="false" ht="12.75" hidden="false" customHeight="false" outlineLevel="0" collapsed="false">
      <c r="A82" s="135"/>
      <c r="B82" s="139"/>
      <c r="C82" s="140"/>
      <c r="D82" s="140"/>
      <c r="E82" s="141"/>
      <c r="F82" s="142"/>
      <c r="G82" s="143"/>
      <c r="H82" s="140"/>
      <c r="I82" s="144"/>
      <c r="J82" s="145"/>
      <c r="K82" s="140"/>
      <c r="L82" s="142"/>
      <c r="M82" s="131" t="str">
        <f aca="false">IF(F82*J82*L82=0,"",F82*J82*L82)</f>
        <v/>
      </c>
      <c r="N82" s="140"/>
      <c r="O82" s="146"/>
      <c r="P82" s="147"/>
      <c r="Q82" s="144"/>
      <c r="R82" s="144"/>
      <c r="S82" s="144"/>
      <c r="T82" s="134" t="str">
        <f aca="false">IF(Q82*R82*S82=0,"",Q82*R82*S82)</f>
        <v/>
      </c>
    </row>
    <row r="83" customFormat="false" ht="12.75" hidden="false" customHeight="false" outlineLevel="0" collapsed="false">
      <c r="A83" s="135"/>
      <c r="B83" s="139"/>
      <c r="C83" s="140"/>
      <c r="D83" s="140"/>
      <c r="E83" s="141"/>
      <c r="F83" s="142"/>
      <c r="G83" s="143"/>
      <c r="H83" s="140"/>
      <c r="I83" s="144"/>
      <c r="J83" s="145"/>
      <c r="K83" s="140"/>
      <c r="L83" s="142"/>
      <c r="M83" s="131" t="str">
        <f aca="false">IF(F83*J83*L83=0,"",F83*J83*L83)</f>
        <v/>
      </c>
      <c r="N83" s="140"/>
      <c r="O83" s="146"/>
      <c r="P83" s="147"/>
      <c r="Q83" s="144"/>
      <c r="R83" s="144"/>
      <c r="S83" s="144"/>
      <c r="T83" s="134" t="str">
        <f aca="false">IF(Q83*R83*S83=0,"",Q83*R83*S83)</f>
        <v/>
      </c>
    </row>
    <row r="84" customFormat="false" ht="12.75" hidden="false" customHeight="false" outlineLevel="0" collapsed="false">
      <c r="A84" s="135"/>
      <c r="B84" s="139"/>
      <c r="C84" s="140"/>
      <c r="D84" s="140"/>
      <c r="E84" s="141"/>
      <c r="F84" s="142"/>
      <c r="G84" s="143"/>
      <c r="H84" s="140"/>
      <c r="I84" s="144"/>
      <c r="J84" s="145"/>
      <c r="K84" s="140"/>
      <c r="L84" s="142"/>
      <c r="M84" s="131" t="str">
        <f aca="false">IF(F84*J84*L84=0,"",F84*J84*L84)</f>
        <v/>
      </c>
      <c r="N84" s="140"/>
      <c r="O84" s="146"/>
      <c r="P84" s="147"/>
      <c r="Q84" s="144"/>
      <c r="R84" s="144"/>
      <c r="S84" s="144"/>
      <c r="T84" s="134" t="str">
        <f aca="false">IF(Q84*R84*S84=0,"",Q84*R84*S84)</f>
        <v/>
      </c>
    </row>
    <row r="85" customFormat="false" ht="12.75" hidden="false" customHeight="false" outlineLevel="0" collapsed="false">
      <c r="A85" s="135"/>
      <c r="B85" s="139"/>
      <c r="C85" s="140"/>
      <c r="D85" s="140"/>
      <c r="E85" s="141"/>
      <c r="F85" s="142"/>
      <c r="G85" s="143"/>
      <c r="H85" s="140"/>
      <c r="I85" s="144"/>
      <c r="J85" s="145"/>
      <c r="K85" s="140"/>
      <c r="L85" s="142"/>
      <c r="M85" s="131" t="str">
        <f aca="false">IF(F85*J85*L85=0,"",F85*J85*L85)</f>
        <v/>
      </c>
      <c r="N85" s="140"/>
      <c r="O85" s="146"/>
      <c r="P85" s="147"/>
      <c r="Q85" s="144"/>
      <c r="R85" s="144"/>
      <c r="S85" s="144"/>
      <c r="T85" s="134" t="str">
        <f aca="false">IF(Q85*R85*S85=0,"",Q85*R85*S85)</f>
        <v/>
      </c>
    </row>
    <row r="86" customFormat="false" ht="12.75" hidden="false" customHeight="false" outlineLevel="0" collapsed="false">
      <c r="A86" s="135"/>
      <c r="B86" s="139"/>
      <c r="C86" s="140"/>
      <c r="D86" s="140"/>
      <c r="E86" s="141"/>
      <c r="F86" s="142"/>
      <c r="G86" s="143"/>
      <c r="H86" s="140"/>
      <c r="I86" s="144"/>
      <c r="J86" s="145"/>
      <c r="K86" s="140"/>
      <c r="L86" s="142"/>
      <c r="M86" s="131" t="str">
        <f aca="false">IF(F86*J86*L86=0,"",F86*J86*L86)</f>
        <v/>
      </c>
      <c r="N86" s="140"/>
      <c r="O86" s="146"/>
      <c r="P86" s="147"/>
      <c r="Q86" s="144"/>
      <c r="R86" s="144"/>
      <c r="S86" s="144"/>
      <c r="T86" s="134" t="str">
        <f aca="false">IF(Q86*R86*S86=0,"",Q86*R86*S86)</f>
        <v/>
      </c>
    </row>
    <row r="87" customFormat="false" ht="12.75" hidden="false" customHeight="false" outlineLevel="0" collapsed="false">
      <c r="A87" s="135"/>
      <c r="B87" s="139"/>
      <c r="C87" s="140"/>
      <c r="D87" s="140"/>
      <c r="E87" s="141"/>
      <c r="F87" s="142"/>
      <c r="G87" s="143"/>
      <c r="H87" s="140"/>
      <c r="I87" s="144"/>
      <c r="J87" s="145"/>
      <c r="K87" s="140"/>
      <c r="L87" s="142"/>
      <c r="M87" s="131" t="str">
        <f aca="false">IF(F87*J87*L87=0,"",F87*J87*L87)</f>
        <v/>
      </c>
      <c r="N87" s="140"/>
      <c r="O87" s="146"/>
      <c r="P87" s="147"/>
      <c r="Q87" s="144"/>
      <c r="R87" s="144"/>
      <c r="S87" s="144"/>
      <c r="T87" s="134" t="str">
        <f aca="false">IF(Q87*R87*S87=0,"",Q87*R87*S87)</f>
        <v/>
      </c>
    </row>
    <row r="88" customFormat="false" ht="12.75" hidden="false" customHeight="false" outlineLevel="0" collapsed="false">
      <c r="A88" s="135"/>
      <c r="B88" s="139"/>
      <c r="C88" s="140"/>
      <c r="D88" s="140"/>
      <c r="E88" s="141"/>
      <c r="F88" s="142"/>
      <c r="G88" s="143"/>
      <c r="H88" s="140"/>
      <c r="I88" s="144"/>
      <c r="J88" s="145"/>
      <c r="K88" s="140"/>
      <c r="L88" s="142"/>
      <c r="M88" s="131" t="str">
        <f aca="false">IF(F88*J88*L88=0,"",F88*J88*L88)</f>
        <v/>
      </c>
      <c r="N88" s="140"/>
      <c r="O88" s="146"/>
      <c r="P88" s="147"/>
      <c r="Q88" s="144"/>
      <c r="R88" s="144"/>
      <c r="S88" s="144"/>
      <c r="T88" s="134" t="str">
        <f aca="false">IF(Q88*R88*S88=0,"",Q88*R88*S88)</f>
        <v/>
      </c>
    </row>
    <row r="89" customFormat="false" ht="12.75" hidden="false" customHeight="false" outlineLevel="0" collapsed="false">
      <c r="A89" s="135"/>
      <c r="B89" s="139"/>
      <c r="C89" s="140"/>
      <c r="D89" s="140"/>
      <c r="E89" s="141"/>
      <c r="F89" s="142"/>
      <c r="G89" s="143"/>
      <c r="H89" s="140"/>
      <c r="I89" s="144"/>
      <c r="J89" s="145"/>
      <c r="K89" s="140"/>
      <c r="L89" s="142"/>
      <c r="M89" s="131" t="str">
        <f aca="false">IF(F89*J89*L89=0,"",F89*J89*L89)</f>
        <v/>
      </c>
      <c r="N89" s="140"/>
      <c r="O89" s="146"/>
      <c r="P89" s="147"/>
      <c r="Q89" s="144"/>
      <c r="R89" s="144"/>
      <c r="S89" s="144"/>
      <c r="T89" s="134" t="str">
        <f aca="false">IF(Q89*R89*S89=0,"",Q89*R89*S89)</f>
        <v/>
      </c>
    </row>
    <row r="90" customFormat="false" ht="12.75" hidden="false" customHeight="false" outlineLevel="0" collapsed="false">
      <c r="A90" s="135"/>
      <c r="B90" s="139"/>
      <c r="C90" s="140"/>
      <c r="D90" s="140"/>
      <c r="E90" s="141"/>
      <c r="F90" s="142"/>
      <c r="G90" s="143"/>
      <c r="H90" s="140"/>
      <c r="I90" s="144"/>
      <c r="J90" s="145"/>
      <c r="K90" s="140"/>
      <c r="L90" s="142"/>
      <c r="M90" s="131" t="str">
        <f aca="false">IF(F90*J90*L90=0,"",F90*J90*L90)</f>
        <v/>
      </c>
      <c r="N90" s="140"/>
      <c r="O90" s="146"/>
      <c r="P90" s="147"/>
      <c r="Q90" s="144"/>
      <c r="R90" s="144"/>
      <c r="S90" s="144"/>
      <c r="T90" s="134" t="str">
        <f aca="false">IF(Q90*R90*S90=0,"",Q90*R90*S90)</f>
        <v/>
      </c>
    </row>
    <row r="91" customFormat="false" ht="12.75" hidden="false" customHeight="false" outlineLevel="0" collapsed="false">
      <c r="A91" s="135"/>
      <c r="B91" s="139"/>
      <c r="C91" s="140"/>
      <c r="D91" s="140"/>
      <c r="E91" s="141"/>
      <c r="F91" s="142"/>
      <c r="G91" s="143"/>
      <c r="H91" s="140"/>
      <c r="I91" s="144"/>
      <c r="J91" s="145"/>
      <c r="K91" s="140"/>
      <c r="L91" s="142"/>
      <c r="M91" s="131" t="str">
        <f aca="false">IF(F91*J91*L91=0,"",F91*J91*L91)</f>
        <v/>
      </c>
      <c r="N91" s="140"/>
      <c r="O91" s="146"/>
      <c r="P91" s="147"/>
      <c r="Q91" s="144"/>
      <c r="R91" s="144"/>
      <c r="S91" s="144"/>
      <c r="T91" s="134" t="str">
        <f aca="false">IF(Q91*R91*S91=0,"",Q91*R91*S91)</f>
        <v/>
      </c>
    </row>
    <row r="92" customFormat="false" ht="12.75" hidden="false" customHeight="false" outlineLevel="0" collapsed="false">
      <c r="A92" s="135"/>
      <c r="B92" s="139"/>
      <c r="C92" s="140"/>
      <c r="D92" s="140"/>
      <c r="E92" s="141"/>
      <c r="F92" s="142"/>
      <c r="G92" s="143"/>
      <c r="H92" s="140"/>
      <c r="I92" s="144"/>
      <c r="J92" s="145"/>
      <c r="K92" s="140"/>
      <c r="L92" s="142"/>
      <c r="M92" s="131" t="str">
        <f aca="false">IF(F92*J92*L92=0,"",F92*J92*L92)</f>
        <v/>
      </c>
      <c r="N92" s="140"/>
      <c r="O92" s="146"/>
      <c r="P92" s="147"/>
      <c r="Q92" s="144"/>
      <c r="R92" s="144"/>
      <c r="S92" s="144"/>
      <c r="T92" s="134" t="str">
        <f aca="false">IF(Q92*R92*S92=0,"",Q92*R92*S92)</f>
        <v/>
      </c>
    </row>
    <row r="93" customFormat="false" ht="12.75" hidden="false" customHeight="false" outlineLevel="0" collapsed="false">
      <c r="A93" s="135"/>
      <c r="B93" s="139"/>
      <c r="C93" s="140"/>
      <c r="D93" s="140"/>
      <c r="E93" s="141"/>
      <c r="F93" s="142"/>
      <c r="G93" s="143"/>
      <c r="H93" s="140"/>
      <c r="I93" s="144"/>
      <c r="J93" s="145"/>
      <c r="K93" s="140"/>
      <c r="L93" s="142"/>
      <c r="M93" s="131" t="str">
        <f aca="false">IF(F93*J93*L93=0,"",F93*J93*L93)</f>
        <v/>
      </c>
      <c r="N93" s="140"/>
      <c r="O93" s="146"/>
      <c r="P93" s="147"/>
      <c r="Q93" s="144"/>
      <c r="R93" s="144"/>
      <c r="S93" s="144"/>
      <c r="T93" s="134" t="str">
        <f aca="false">IF(Q93*R93*S93=0,"",Q93*R93*S93)</f>
        <v/>
      </c>
    </row>
    <row r="94" customFormat="false" ht="12.75" hidden="false" customHeight="false" outlineLevel="0" collapsed="false">
      <c r="A94" s="135"/>
      <c r="B94" s="139"/>
      <c r="C94" s="140"/>
      <c r="D94" s="140"/>
      <c r="E94" s="141"/>
      <c r="F94" s="142"/>
      <c r="G94" s="143"/>
      <c r="H94" s="140"/>
      <c r="I94" s="144"/>
      <c r="J94" s="145"/>
      <c r="K94" s="140"/>
      <c r="L94" s="142"/>
      <c r="M94" s="131" t="str">
        <f aca="false">IF(F94*J94*L94=0,"",F94*J94*L94)</f>
        <v/>
      </c>
      <c r="N94" s="140"/>
      <c r="O94" s="146"/>
      <c r="P94" s="147"/>
      <c r="Q94" s="144"/>
      <c r="R94" s="144"/>
      <c r="S94" s="144"/>
      <c r="T94" s="134" t="str">
        <f aca="false">IF(Q94*R94*S94=0,"",Q94*R94*S94)</f>
        <v/>
      </c>
    </row>
    <row r="95" customFormat="false" ht="12.75" hidden="false" customHeight="false" outlineLevel="0" collapsed="false">
      <c r="A95" s="135"/>
      <c r="B95" s="139"/>
      <c r="C95" s="140"/>
      <c r="D95" s="140"/>
      <c r="E95" s="141"/>
      <c r="F95" s="142"/>
      <c r="G95" s="143"/>
      <c r="H95" s="140"/>
      <c r="I95" s="144"/>
      <c r="J95" s="145"/>
      <c r="K95" s="140"/>
      <c r="L95" s="142"/>
      <c r="M95" s="131" t="str">
        <f aca="false">IF(F95*J95*L95=0,"",F95*J95*L95)</f>
        <v/>
      </c>
      <c r="N95" s="140"/>
      <c r="O95" s="146"/>
      <c r="P95" s="147"/>
      <c r="Q95" s="144"/>
      <c r="R95" s="144"/>
      <c r="S95" s="144"/>
      <c r="T95" s="134" t="str">
        <f aca="false">IF(Q95*R95*S95=0,"",Q95*R95*S95)</f>
        <v/>
      </c>
    </row>
    <row r="96" customFormat="false" ht="12.75" hidden="false" customHeight="false" outlineLevel="0" collapsed="false">
      <c r="A96" s="135"/>
      <c r="B96" s="139"/>
      <c r="C96" s="140"/>
      <c r="D96" s="140"/>
      <c r="E96" s="141"/>
      <c r="F96" s="142"/>
      <c r="G96" s="143"/>
      <c r="H96" s="140"/>
      <c r="I96" s="144"/>
      <c r="J96" s="145"/>
      <c r="K96" s="140"/>
      <c r="L96" s="142"/>
      <c r="M96" s="131" t="str">
        <f aca="false">IF(F96*J96*L96=0,"",F96*J96*L96)</f>
        <v/>
      </c>
      <c r="N96" s="140"/>
      <c r="O96" s="146"/>
      <c r="P96" s="147"/>
      <c r="Q96" s="144"/>
      <c r="R96" s="144"/>
      <c r="S96" s="144"/>
      <c r="T96" s="134" t="str">
        <f aca="false">IF(Q96*R96*S96=0,"",Q96*R96*S96)</f>
        <v/>
      </c>
    </row>
    <row r="97" customFormat="false" ht="12.75" hidden="false" customHeight="false" outlineLevel="0" collapsed="false">
      <c r="A97" s="135"/>
      <c r="B97" s="139"/>
      <c r="C97" s="140"/>
      <c r="D97" s="140"/>
      <c r="E97" s="141"/>
      <c r="F97" s="142"/>
      <c r="G97" s="143"/>
      <c r="H97" s="140"/>
      <c r="I97" s="144"/>
      <c r="J97" s="145"/>
      <c r="K97" s="140"/>
      <c r="L97" s="142"/>
      <c r="M97" s="131" t="str">
        <f aca="false">IF(F97*J97*L97=0,"",F97*J97*L97)</f>
        <v/>
      </c>
      <c r="N97" s="140"/>
      <c r="O97" s="146"/>
      <c r="P97" s="147"/>
      <c r="Q97" s="144"/>
      <c r="R97" s="144"/>
      <c r="S97" s="144"/>
      <c r="T97" s="134" t="str">
        <f aca="false">IF(Q97*R97*S97=0,"",Q97*R97*S97)</f>
        <v/>
      </c>
    </row>
    <row r="98" customFormat="false" ht="12.75" hidden="false" customHeight="false" outlineLevel="0" collapsed="false">
      <c r="A98" s="135"/>
      <c r="B98" s="139"/>
      <c r="C98" s="140"/>
      <c r="D98" s="140"/>
      <c r="E98" s="141"/>
      <c r="F98" s="142"/>
      <c r="G98" s="143"/>
      <c r="H98" s="140"/>
      <c r="I98" s="144"/>
      <c r="J98" s="145"/>
      <c r="K98" s="140"/>
      <c r="L98" s="142"/>
      <c r="M98" s="131" t="str">
        <f aca="false">IF(F98*J98*L98=0,"",F98*J98*L98)</f>
        <v/>
      </c>
      <c r="N98" s="140"/>
      <c r="O98" s="146"/>
      <c r="P98" s="147"/>
      <c r="Q98" s="144"/>
      <c r="R98" s="144"/>
      <c r="S98" s="144"/>
      <c r="T98" s="134" t="str">
        <f aca="false">IF(Q98*R98*S98=0,"",Q98*R98*S98)</f>
        <v/>
      </c>
    </row>
    <row r="99" customFormat="false" ht="12.75" hidden="false" customHeight="false" outlineLevel="0" collapsed="false">
      <c r="A99" s="135"/>
      <c r="B99" s="139"/>
      <c r="C99" s="140"/>
      <c r="D99" s="140"/>
      <c r="E99" s="141"/>
      <c r="F99" s="142"/>
      <c r="G99" s="143"/>
      <c r="H99" s="140"/>
      <c r="I99" s="144"/>
      <c r="J99" s="145"/>
      <c r="K99" s="140"/>
      <c r="L99" s="142"/>
      <c r="M99" s="131" t="str">
        <f aca="false">IF(F99*J99*L99=0,"",F99*J99*L99)</f>
        <v/>
      </c>
      <c r="N99" s="140"/>
      <c r="O99" s="146"/>
      <c r="P99" s="147"/>
      <c r="Q99" s="144"/>
      <c r="R99" s="144"/>
      <c r="S99" s="144"/>
      <c r="T99" s="134" t="str">
        <f aca="false">IF(Q99*R99*S99=0,"",Q99*R99*S99)</f>
        <v/>
      </c>
    </row>
    <row r="100" customFormat="false" ht="12.75" hidden="false" customHeight="false" outlineLevel="0" collapsed="false">
      <c r="A100" s="148"/>
      <c r="B100" s="149"/>
      <c r="C100" s="150"/>
      <c r="D100" s="150"/>
      <c r="E100" s="151"/>
      <c r="F100" s="152"/>
      <c r="G100" s="153"/>
      <c r="H100" s="150"/>
      <c r="I100" s="154"/>
      <c r="J100" s="155"/>
      <c r="K100" s="150"/>
      <c r="L100" s="152"/>
      <c r="M100" s="131" t="str">
        <f aca="false">IF(F100*J100*L100=0,"",F100*J100*L100)</f>
        <v/>
      </c>
      <c r="N100" s="150"/>
      <c r="O100" s="156"/>
      <c r="P100" s="157"/>
      <c r="Q100" s="154"/>
      <c r="R100" s="154"/>
      <c r="S100" s="154"/>
      <c r="T100" s="134" t="str">
        <f aca="false">IF(Q100*R100*S100=0,"",Q100*R100*S100)</f>
        <v/>
      </c>
    </row>
    <row r="101" customFormat="false" ht="12.75" hidden="false" customHeight="false" outlineLevel="0" collapsed="false">
      <c r="A101" s="148"/>
      <c r="B101" s="149"/>
      <c r="C101" s="150"/>
      <c r="D101" s="150"/>
      <c r="E101" s="151"/>
      <c r="F101" s="152"/>
      <c r="G101" s="153"/>
      <c r="H101" s="150"/>
      <c r="I101" s="154"/>
      <c r="J101" s="155"/>
      <c r="K101" s="150"/>
      <c r="L101" s="152"/>
      <c r="M101" s="131" t="str">
        <f aca="false">IF(F101*J101*L101=0,"",F101*J101*L101)</f>
        <v/>
      </c>
      <c r="N101" s="150"/>
      <c r="O101" s="156"/>
      <c r="P101" s="157"/>
      <c r="Q101" s="154"/>
      <c r="R101" s="154"/>
      <c r="S101" s="154"/>
      <c r="T101" s="134" t="str">
        <f aca="false">IF(Q101*R101*S101=0,"",Q101*R101*S101)</f>
        <v/>
      </c>
    </row>
    <row r="102" customFormat="false" ht="12.75" hidden="false" customHeight="false" outlineLevel="0" collapsed="false">
      <c r="A102" s="148"/>
      <c r="B102" s="149"/>
      <c r="C102" s="150"/>
      <c r="D102" s="150"/>
      <c r="E102" s="151"/>
      <c r="F102" s="152"/>
      <c r="G102" s="153"/>
      <c r="H102" s="150"/>
      <c r="I102" s="154"/>
      <c r="J102" s="155"/>
      <c r="K102" s="150"/>
      <c r="L102" s="152"/>
      <c r="M102" s="131" t="str">
        <f aca="false">IF(F102*J102*L102=0,"",F102*J102*L102)</f>
        <v/>
      </c>
      <c r="N102" s="150"/>
      <c r="O102" s="156"/>
      <c r="P102" s="157"/>
      <c r="Q102" s="154"/>
      <c r="R102" s="154"/>
      <c r="S102" s="154"/>
      <c r="T102" s="134" t="str">
        <f aca="false">IF(Q102*R102*S102=0,"",Q102*R102*S102)</f>
        <v/>
      </c>
    </row>
    <row r="103" customFormat="false" ht="13.5" hidden="false" customHeight="false" outlineLevel="0" collapsed="false">
      <c r="A103" s="158"/>
      <c r="B103" s="159"/>
      <c r="C103" s="160"/>
      <c r="D103" s="160"/>
      <c r="E103" s="161"/>
      <c r="F103" s="162"/>
      <c r="G103" s="163"/>
      <c r="H103" s="160"/>
      <c r="I103" s="164"/>
      <c r="J103" s="165"/>
      <c r="K103" s="160"/>
      <c r="L103" s="162"/>
      <c r="M103" s="131" t="str">
        <f aca="false">IF(F103*J103*L103=0,"",F103*J103*L103)</f>
        <v/>
      </c>
      <c r="N103" s="160"/>
      <c r="O103" s="166"/>
      <c r="P103" s="167"/>
      <c r="Q103" s="164"/>
      <c r="R103" s="164"/>
      <c r="S103" s="164"/>
      <c r="T103" s="134" t="str">
        <f aca="false">IF(Q103*R103*S103=0,"",Q103*R103*S103)</f>
        <v/>
      </c>
    </row>
  </sheetData>
  <mergeCells count="17">
    <mergeCell ref="A2:T2"/>
    <mergeCell ref="A3:T3"/>
    <mergeCell ref="F6:G6"/>
    <mergeCell ref="B7:C7"/>
    <mergeCell ref="F8:G8"/>
    <mergeCell ref="A10:A11"/>
    <mergeCell ref="B10:B11"/>
    <mergeCell ref="C10:C11"/>
    <mergeCell ref="D10:D11"/>
    <mergeCell ref="F10:F11"/>
    <mergeCell ref="G10:G11"/>
    <mergeCell ref="H10:H11"/>
    <mergeCell ref="I10:L10"/>
    <mergeCell ref="M10:M11"/>
    <mergeCell ref="N10:N11"/>
    <mergeCell ref="O10:O11"/>
    <mergeCell ref="P10:T10"/>
  </mergeCells>
  <conditionalFormatting sqref="S18">
    <cfRule type="cellIs" priority="2" operator="greaterThan" aboveAverage="0" equalAverage="0" bottom="0" percent="0" rank="0" text="" dxfId="5">
      <formula>100</formula>
    </cfRule>
  </conditionalFormatting>
  <conditionalFormatting sqref="M12:M103 T12:T103">
    <cfRule type="cellIs" priority="3" operator="lessThan" aboveAverage="0" equalAverage="0" bottom="0" percent="0" rank="0" text="" dxfId="6">
      <formula>100</formula>
    </cfRule>
    <cfRule type="cellIs" priority="4" operator="greaterThan" aboveAverage="0" equalAverage="0" bottom="0" percent="0" rank="0" text="" dxfId="7">
      <formula>100</formula>
    </cfRule>
  </conditionalFormatting>
  <hyperlinks>
    <hyperlink ref="A1" location="PSW!A1" display="Cover sheet"/>
  </hyperlinks>
  <printOptions headings="false" gridLines="false" gridLinesSet="true" horizontalCentered="false" verticalCentered="false"/>
  <pageMargins left="0.7875" right="0.7875" top="0.984027777777778" bottom="0.984027777777778" header="0.511811023622047" footer="0.5"/>
  <pageSetup paperSize="9" scale="40" fitToWidth="1" fitToHeight="1" pageOrder="downThenOver" orientation="portrait" blackAndWhite="false" draft="false" cellComments="none" horizontalDpi="300" verticalDpi="300" copies="1"/>
  <headerFooter differentFirst="false" differentOddEven="false">
    <oddHeader/>
    <oddFooter>&amp;L&amp;F &amp;A&amp;C&amp;P / &amp;N&amp;RSQA, &amp;D &amp;T</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78"/>
  <sheetViews>
    <sheetView showFormulas="false" showGridLines="true" showRowColHeaders="true" showZeros="true" rightToLeft="false" tabSelected="false" showOutlineSymbols="true" defaultGridColor="true" view="pageBreakPreview" topLeftCell="A3" colorId="64" zoomScale="70" zoomScaleNormal="100" zoomScalePageLayoutView="70" workbookViewId="0">
      <selection pane="topLeft" activeCell="L21" activeCellId="0" sqref="L21"/>
    </sheetView>
  </sheetViews>
  <sheetFormatPr defaultColWidth="11.43359375" defaultRowHeight="12.75" zeroHeight="false" outlineLevelRow="0" outlineLevelCol="0"/>
  <cols>
    <col collapsed="false" customWidth="true" hidden="false" outlineLevel="0" max="1" min="1" style="0" width="23.28"/>
    <col collapsed="false" customWidth="true" hidden="false" outlineLevel="0" max="2" min="2" style="0" width="36.57"/>
    <col collapsed="false" customWidth="true" hidden="false" outlineLevel="0" max="3" min="3" style="0" width="44.85"/>
    <col collapsed="false" customWidth="true" hidden="false" outlineLevel="0" max="10" min="4" style="0" width="8.71"/>
    <col collapsed="false" customWidth="true" hidden="false" outlineLevel="0" max="11" min="11" style="0" width="32.71"/>
    <col collapsed="false" customWidth="true" hidden="false" outlineLevel="0" max="12" min="12" style="0" width="32.86"/>
    <col collapsed="false" customWidth="true" hidden="false" outlineLevel="0" max="13" min="13" style="0" width="31.86"/>
  </cols>
  <sheetData>
    <row r="1" customFormat="false" ht="15" hidden="false" customHeight="true" outlineLevel="0" collapsed="false">
      <c r="A1" s="66" t="s">
        <v>122</v>
      </c>
      <c r="B1" s="67"/>
      <c r="C1" s="67"/>
      <c r="D1" s="67"/>
      <c r="E1" s="67"/>
      <c r="F1" s="67"/>
      <c r="G1" s="67"/>
      <c r="H1" s="67"/>
      <c r="I1" s="67"/>
      <c r="J1" s="67"/>
      <c r="K1" s="67"/>
      <c r="L1" s="67"/>
      <c r="M1" s="67"/>
    </row>
    <row r="2" customFormat="false" ht="21" hidden="false" customHeight="false" outlineLevel="0" collapsed="false">
      <c r="A2" s="76" t="s">
        <v>164</v>
      </c>
      <c r="B2" s="76"/>
      <c r="C2" s="76"/>
      <c r="D2" s="76"/>
      <c r="E2" s="76"/>
      <c r="F2" s="76"/>
      <c r="G2" s="76"/>
      <c r="H2" s="76"/>
      <c r="I2" s="76"/>
      <c r="J2" s="76"/>
      <c r="K2" s="76"/>
      <c r="L2" s="76"/>
      <c r="M2" s="76"/>
    </row>
    <row r="3" customFormat="false" ht="12.75" hidden="false" customHeight="true" outlineLevel="0" collapsed="false">
      <c r="A3" s="168" t="s">
        <v>165</v>
      </c>
      <c r="B3" s="168"/>
      <c r="C3" s="168"/>
      <c r="D3" s="168"/>
      <c r="E3" s="168"/>
      <c r="F3" s="168"/>
      <c r="G3" s="168"/>
      <c r="H3" s="168"/>
      <c r="I3" s="168"/>
      <c r="J3" s="168"/>
      <c r="K3" s="168"/>
      <c r="L3" s="168"/>
      <c r="M3" s="168"/>
    </row>
    <row r="4" customFormat="false" ht="13.5" hidden="false" customHeight="false" outlineLevel="0" collapsed="false">
      <c r="A4" s="168"/>
      <c r="B4" s="168"/>
      <c r="C4" s="168"/>
      <c r="D4" s="168"/>
      <c r="E4" s="168"/>
      <c r="F4" s="168"/>
      <c r="G4" s="168"/>
      <c r="H4" s="168"/>
      <c r="I4" s="168"/>
      <c r="J4" s="168"/>
      <c r="K4" s="168"/>
      <c r="L4" s="168"/>
      <c r="M4" s="168"/>
    </row>
    <row r="5" customFormat="false" ht="15.75" hidden="false" customHeight="false" outlineLevel="0" collapsed="false">
      <c r="A5" s="169" t="s">
        <v>166</v>
      </c>
      <c r="B5" s="170"/>
      <c r="C5" s="171" t="s">
        <v>167</v>
      </c>
      <c r="D5" s="172"/>
      <c r="E5" s="172"/>
      <c r="F5" s="172"/>
      <c r="G5" s="172"/>
      <c r="H5" s="172"/>
      <c r="I5" s="172"/>
      <c r="J5" s="172"/>
      <c r="K5" s="173" t="s">
        <v>168</v>
      </c>
      <c r="L5" s="174"/>
      <c r="M5" s="174"/>
    </row>
    <row r="6" customFormat="false" ht="15.75" hidden="false" customHeight="false" outlineLevel="0" collapsed="false">
      <c r="A6" s="169" t="s">
        <v>169</v>
      </c>
      <c r="B6" s="175"/>
      <c r="C6" s="176" t="s">
        <v>170</v>
      </c>
      <c r="D6" s="177"/>
      <c r="E6" s="177"/>
      <c r="F6" s="177"/>
      <c r="G6" s="177"/>
      <c r="H6" s="177"/>
      <c r="I6" s="177"/>
      <c r="J6" s="177"/>
      <c r="K6" s="178" t="s">
        <v>171</v>
      </c>
      <c r="L6" s="179"/>
      <c r="M6" s="179"/>
    </row>
    <row r="7" customFormat="false" ht="16.5" hidden="false" customHeight="false" outlineLevel="0" collapsed="false">
      <c r="A7" s="180" t="s">
        <v>172</v>
      </c>
      <c r="B7" s="181"/>
      <c r="C7" s="181"/>
      <c r="D7" s="181"/>
      <c r="E7" s="181"/>
      <c r="F7" s="181"/>
      <c r="G7" s="181"/>
      <c r="H7" s="181"/>
      <c r="I7" s="181"/>
      <c r="J7" s="181"/>
      <c r="K7" s="182" t="s">
        <v>173</v>
      </c>
      <c r="L7" s="183"/>
      <c r="M7" s="184" t="s">
        <v>174</v>
      </c>
    </row>
    <row r="8" customFormat="false" ht="16.5" hidden="false" customHeight="false" outlineLevel="0" collapsed="false">
      <c r="A8" s="185"/>
      <c r="B8" s="185"/>
      <c r="C8" s="185"/>
      <c r="D8" s="186" t="s">
        <v>175</v>
      </c>
      <c r="E8" s="186"/>
      <c r="F8" s="186"/>
      <c r="G8" s="186"/>
      <c r="H8" s="186"/>
      <c r="I8" s="186"/>
      <c r="J8" s="187"/>
      <c r="K8" s="187"/>
      <c r="L8" s="187"/>
      <c r="M8" s="188"/>
    </row>
    <row r="9" customFormat="false" ht="58.5" hidden="false" customHeight="false" outlineLevel="0" collapsed="false">
      <c r="A9" s="189" t="s">
        <v>176</v>
      </c>
      <c r="B9" s="189" t="s">
        <v>177</v>
      </c>
      <c r="C9" s="189" t="s">
        <v>178</v>
      </c>
      <c r="D9" s="190" t="s">
        <v>179</v>
      </c>
      <c r="E9" s="191" t="s">
        <v>180</v>
      </c>
      <c r="F9" s="191" t="s">
        <v>181</v>
      </c>
      <c r="G9" s="191" t="s">
        <v>182</v>
      </c>
      <c r="H9" s="191" t="s">
        <v>183</v>
      </c>
      <c r="I9" s="192" t="s">
        <v>184</v>
      </c>
      <c r="J9" s="193" t="s">
        <v>185</v>
      </c>
      <c r="K9" s="194" t="s">
        <v>186</v>
      </c>
      <c r="L9" s="194" t="s">
        <v>187</v>
      </c>
      <c r="M9" s="195" t="s">
        <v>188</v>
      </c>
    </row>
    <row r="10" customFormat="false" ht="18" hidden="false" customHeight="true" outlineLevel="0" collapsed="false">
      <c r="A10" s="196"/>
      <c r="B10" s="196"/>
      <c r="C10" s="196"/>
      <c r="D10" s="197"/>
      <c r="E10" s="197"/>
      <c r="F10" s="197"/>
      <c r="G10" s="197"/>
      <c r="H10" s="197"/>
      <c r="I10" s="198"/>
      <c r="J10" s="199"/>
      <c r="K10" s="200"/>
      <c r="L10" s="200"/>
      <c r="M10" s="200"/>
    </row>
    <row r="11" customFormat="false" ht="15" hidden="false" customHeight="false" outlineLevel="0" collapsed="false">
      <c r="A11" s="201"/>
      <c r="B11" s="202"/>
      <c r="C11" s="203"/>
      <c r="D11" s="197"/>
      <c r="E11" s="197"/>
      <c r="F11" s="197"/>
      <c r="G11" s="197"/>
      <c r="H11" s="197"/>
      <c r="I11" s="198"/>
      <c r="J11" s="199"/>
      <c r="K11" s="204"/>
      <c r="L11" s="204"/>
      <c r="M11" s="205"/>
    </row>
    <row r="12" customFormat="false" ht="15" hidden="false" customHeight="false" outlineLevel="0" collapsed="false">
      <c r="A12" s="201"/>
      <c r="B12" s="202"/>
      <c r="C12" s="203"/>
      <c r="D12" s="197"/>
      <c r="E12" s="197"/>
      <c r="F12" s="197"/>
      <c r="G12" s="197"/>
      <c r="H12" s="197"/>
      <c r="I12" s="198"/>
      <c r="J12" s="199"/>
      <c r="K12" s="204"/>
      <c r="L12" s="204"/>
      <c r="M12" s="205"/>
    </row>
    <row r="13" customFormat="false" ht="15" hidden="false" customHeight="false" outlineLevel="0" collapsed="false">
      <c r="A13" s="201"/>
      <c r="B13" s="202"/>
      <c r="C13" s="203"/>
      <c r="D13" s="197"/>
      <c r="E13" s="197"/>
      <c r="F13" s="197"/>
      <c r="G13" s="197"/>
      <c r="H13" s="197"/>
      <c r="I13" s="198"/>
      <c r="J13" s="199"/>
      <c r="K13" s="204"/>
      <c r="L13" s="204"/>
      <c r="M13" s="205"/>
    </row>
    <row r="14" customFormat="false" ht="15" hidden="false" customHeight="false" outlineLevel="0" collapsed="false">
      <c r="A14" s="201"/>
      <c r="B14" s="203"/>
      <c r="C14" s="203"/>
      <c r="D14" s="197"/>
      <c r="E14" s="197"/>
      <c r="F14" s="197"/>
      <c r="G14" s="197"/>
      <c r="H14" s="197"/>
      <c r="I14" s="198"/>
      <c r="J14" s="199"/>
      <c r="K14" s="204"/>
      <c r="L14" s="204"/>
      <c r="M14" s="205"/>
    </row>
    <row r="15" customFormat="false" ht="15" hidden="false" customHeight="false" outlineLevel="0" collapsed="false">
      <c r="A15" s="201"/>
      <c r="B15" s="202"/>
      <c r="C15" s="203"/>
      <c r="D15" s="197"/>
      <c r="E15" s="197"/>
      <c r="F15" s="197"/>
      <c r="G15" s="197"/>
      <c r="H15" s="197"/>
      <c r="I15" s="198"/>
      <c r="J15" s="199"/>
      <c r="K15" s="204"/>
      <c r="L15" s="204"/>
      <c r="M15" s="205"/>
    </row>
    <row r="16" customFormat="false" ht="15" hidden="false" customHeight="false" outlineLevel="0" collapsed="false">
      <c r="A16" s="201"/>
      <c r="B16" s="202"/>
      <c r="C16" s="203"/>
      <c r="D16" s="197"/>
      <c r="E16" s="197"/>
      <c r="F16" s="197"/>
      <c r="G16" s="197"/>
      <c r="H16" s="197"/>
      <c r="I16" s="198"/>
      <c r="J16" s="199"/>
      <c r="K16" s="204"/>
      <c r="L16" s="204"/>
      <c r="M16" s="205"/>
    </row>
    <row r="17" customFormat="false" ht="15" hidden="false" customHeight="false" outlineLevel="0" collapsed="false">
      <c r="A17" s="201"/>
      <c r="B17" s="202"/>
      <c r="C17" s="203"/>
      <c r="D17" s="197"/>
      <c r="E17" s="197"/>
      <c r="F17" s="197"/>
      <c r="G17" s="197"/>
      <c r="H17" s="197"/>
      <c r="I17" s="198"/>
      <c r="J17" s="199"/>
      <c r="K17" s="204"/>
      <c r="L17" s="204"/>
      <c r="M17" s="205"/>
    </row>
    <row r="18" customFormat="false" ht="15" hidden="false" customHeight="false" outlineLevel="0" collapsed="false">
      <c r="A18" s="201"/>
      <c r="B18" s="202"/>
      <c r="C18" s="203"/>
      <c r="D18" s="197"/>
      <c r="E18" s="197"/>
      <c r="F18" s="197"/>
      <c r="G18" s="197"/>
      <c r="H18" s="197"/>
      <c r="I18" s="198"/>
      <c r="J18" s="199"/>
      <c r="K18" s="204"/>
      <c r="L18" s="204"/>
      <c r="M18" s="205"/>
    </row>
    <row r="19" customFormat="false" ht="15" hidden="false" customHeight="false" outlineLevel="0" collapsed="false">
      <c r="A19" s="201"/>
      <c r="B19" s="202"/>
      <c r="C19" s="203"/>
      <c r="D19" s="197"/>
      <c r="E19" s="197"/>
      <c r="F19" s="197"/>
      <c r="G19" s="197"/>
      <c r="H19" s="197"/>
      <c r="I19" s="198"/>
      <c r="J19" s="199"/>
      <c r="K19" s="204"/>
      <c r="L19" s="204"/>
      <c r="M19" s="205"/>
    </row>
    <row r="20" customFormat="false" ht="15" hidden="false" customHeight="false" outlineLevel="0" collapsed="false">
      <c r="A20" s="201"/>
      <c r="B20" s="202"/>
      <c r="C20" s="203"/>
      <c r="D20" s="197"/>
      <c r="E20" s="197"/>
      <c r="F20" s="197"/>
      <c r="G20" s="197"/>
      <c r="H20" s="197"/>
      <c r="I20" s="198"/>
      <c r="J20" s="199"/>
      <c r="K20" s="204"/>
      <c r="L20" s="204"/>
      <c r="M20" s="205"/>
    </row>
    <row r="21" customFormat="false" ht="15" hidden="false" customHeight="false" outlineLevel="0" collapsed="false">
      <c r="A21" s="201"/>
      <c r="B21" s="202"/>
      <c r="C21" s="203"/>
      <c r="D21" s="197"/>
      <c r="E21" s="197"/>
      <c r="F21" s="197"/>
      <c r="G21" s="197"/>
      <c r="H21" s="197"/>
      <c r="I21" s="198"/>
      <c r="J21" s="199"/>
      <c r="K21" s="204"/>
      <c r="L21" s="204"/>
      <c r="M21" s="205"/>
    </row>
    <row r="22" customFormat="false" ht="15" hidden="false" customHeight="false" outlineLevel="0" collapsed="false">
      <c r="A22" s="201"/>
      <c r="B22" s="202"/>
      <c r="C22" s="203"/>
      <c r="D22" s="197"/>
      <c r="E22" s="197"/>
      <c r="F22" s="197"/>
      <c r="G22" s="197"/>
      <c r="H22" s="197"/>
      <c r="I22" s="198"/>
      <c r="J22" s="199"/>
      <c r="K22" s="204"/>
      <c r="L22" s="204"/>
      <c r="M22" s="205"/>
    </row>
    <row r="23" customFormat="false" ht="15" hidden="false" customHeight="false" outlineLevel="0" collapsed="false">
      <c r="A23" s="201"/>
      <c r="B23" s="202"/>
      <c r="C23" s="203"/>
      <c r="D23" s="197"/>
      <c r="E23" s="197"/>
      <c r="F23" s="197"/>
      <c r="G23" s="197"/>
      <c r="H23" s="197"/>
      <c r="I23" s="198"/>
      <c r="J23" s="199"/>
      <c r="K23" s="204"/>
      <c r="L23" s="204"/>
      <c r="M23" s="205"/>
    </row>
    <row r="24" customFormat="false" ht="15" hidden="false" customHeight="false" outlineLevel="0" collapsed="false">
      <c r="A24" s="201"/>
      <c r="B24" s="202"/>
      <c r="C24" s="203"/>
      <c r="D24" s="197"/>
      <c r="E24" s="197"/>
      <c r="F24" s="197"/>
      <c r="G24" s="197"/>
      <c r="H24" s="197"/>
      <c r="I24" s="198"/>
      <c r="J24" s="199"/>
      <c r="K24" s="204"/>
      <c r="L24" s="204"/>
      <c r="M24" s="205"/>
    </row>
    <row r="25" customFormat="false" ht="15" hidden="false" customHeight="false" outlineLevel="0" collapsed="false">
      <c r="A25" s="201"/>
      <c r="B25" s="202"/>
      <c r="C25" s="203"/>
      <c r="D25" s="197"/>
      <c r="E25" s="197"/>
      <c r="F25" s="197"/>
      <c r="G25" s="197"/>
      <c r="H25" s="197"/>
      <c r="I25" s="198"/>
      <c r="J25" s="199"/>
      <c r="K25" s="204"/>
      <c r="L25" s="204"/>
      <c r="M25" s="205"/>
    </row>
    <row r="26" customFormat="false" ht="15" hidden="false" customHeight="false" outlineLevel="0" collapsed="false">
      <c r="A26" s="201"/>
      <c r="B26" s="202"/>
      <c r="C26" s="203"/>
      <c r="D26" s="197"/>
      <c r="E26" s="197"/>
      <c r="F26" s="197"/>
      <c r="G26" s="197"/>
      <c r="H26" s="197"/>
      <c r="I26" s="198"/>
      <c r="J26" s="199"/>
      <c r="K26" s="206"/>
      <c r="L26" s="204"/>
      <c r="M26" s="205"/>
    </row>
    <row r="27" customFormat="false" ht="15" hidden="false" customHeight="false" outlineLevel="0" collapsed="false">
      <c r="A27" s="201"/>
      <c r="B27" s="202"/>
      <c r="C27" s="203"/>
      <c r="D27" s="197"/>
      <c r="E27" s="197"/>
      <c r="F27" s="197"/>
      <c r="G27" s="197"/>
      <c r="H27" s="197"/>
      <c r="I27" s="198"/>
      <c r="J27" s="199"/>
      <c r="K27" s="204"/>
      <c r="L27" s="204"/>
      <c r="M27" s="205"/>
    </row>
    <row r="28" customFormat="false" ht="15" hidden="false" customHeight="false" outlineLevel="0" collapsed="false">
      <c r="A28" s="201"/>
      <c r="B28" s="202"/>
      <c r="C28" s="203"/>
      <c r="D28" s="197"/>
      <c r="E28" s="197"/>
      <c r="F28" s="197"/>
      <c r="G28" s="197"/>
      <c r="H28" s="197"/>
      <c r="I28" s="198"/>
      <c r="J28" s="199"/>
      <c r="K28" s="204"/>
      <c r="L28" s="204"/>
      <c r="M28" s="205"/>
    </row>
    <row r="29" customFormat="false" ht="15" hidden="false" customHeight="false" outlineLevel="0" collapsed="false">
      <c r="A29" s="201"/>
      <c r="B29" s="202"/>
      <c r="C29" s="203"/>
      <c r="D29" s="197"/>
      <c r="E29" s="197"/>
      <c r="F29" s="197"/>
      <c r="G29" s="197"/>
      <c r="H29" s="197"/>
      <c r="I29" s="198"/>
      <c r="J29" s="199"/>
      <c r="K29" s="204"/>
      <c r="L29" s="204"/>
      <c r="M29" s="205"/>
    </row>
    <row r="30" customFormat="false" ht="15" hidden="false" customHeight="false" outlineLevel="0" collapsed="false">
      <c r="A30" s="201"/>
      <c r="B30" s="202"/>
      <c r="C30" s="203"/>
      <c r="D30" s="197"/>
      <c r="E30" s="197"/>
      <c r="F30" s="197"/>
      <c r="G30" s="197"/>
      <c r="H30" s="197"/>
      <c r="I30" s="198"/>
      <c r="J30" s="199"/>
      <c r="K30" s="204"/>
      <c r="L30" s="204"/>
      <c r="M30" s="205"/>
    </row>
    <row r="31" customFormat="false" ht="15" hidden="false" customHeight="false" outlineLevel="0" collapsed="false">
      <c r="A31" s="201"/>
      <c r="B31" s="202"/>
      <c r="C31" s="203"/>
      <c r="D31" s="197"/>
      <c r="E31" s="197"/>
      <c r="F31" s="197"/>
      <c r="G31" s="197"/>
      <c r="H31" s="197"/>
      <c r="I31" s="198"/>
      <c r="J31" s="199"/>
      <c r="K31" s="204"/>
      <c r="L31" s="204"/>
      <c r="M31" s="205"/>
    </row>
    <row r="32" customFormat="false" ht="15" hidden="false" customHeight="false" outlineLevel="0" collapsed="false">
      <c r="A32" s="201"/>
      <c r="B32" s="202"/>
      <c r="C32" s="203"/>
      <c r="D32" s="197"/>
      <c r="E32" s="197"/>
      <c r="F32" s="197"/>
      <c r="G32" s="197"/>
      <c r="H32" s="197"/>
      <c r="I32" s="198"/>
      <c r="J32" s="199"/>
      <c r="K32" s="204"/>
      <c r="L32" s="204"/>
      <c r="M32" s="205"/>
    </row>
    <row r="33" customFormat="false" ht="15" hidden="false" customHeight="false" outlineLevel="0" collapsed="false">
      <c r="A33" s="201"/>
      <c r="B33" s="202"/>
      <c r="C33" s="203"/>
      <c r="D33" s="197"/>
      <c r="E33" s="197"/>
      <c r="F33" s="197"/>
      <c r="G33" s="197"/>
      <c r="H33" s="197"/>
      <c r="I33" s="198"/>
      <c r="J33" s="199"/>
      <c r="K33" s="204"/>
      <c r="L33" s="204"/>
      <c r="M33" s="205"/>
    </row>
    <row r="34" customFormat="false" ht="15" hidden="false" customHeight="false" outlineLevel="0" collapsed="false">
      <c r="A34" s="201"/>
      <c r="B34" s="202"/>
      <c r="C34" s="203"/>
      <c r="D34" s="197"/>
      <c r="E34" s="197"/>
      <c r="F34" s="197"/>
      <c r="G34" s="197"/>
      <c r="H34" s="197"/>
      <c r="I34" s="198"/>
      <c r="J34" s="199"/>
      <c r="K34" s="204"/>
      <c r="L34" s="204"/>
      <c r="M34" s="205"/>
    </row>
    <row r="35" customFormat="false" ht="15" hidden="false" customHeight="false" outlineLevel="0" collapsed="false">
      <c r="A35" s="201"/>
      <c r="B35" s="202"/>
      <c r="C35" s="203"/>
      <c r="D35" s="197"/>
      <c r="E35" s="197"/>
      <c r="F35" s="197"/>
      <c r="G35" s="197"/>
      <c r="H35" s="197"/>
      <c r="I35" s="198"/>
      <c r="J35" s="199"/>
      <c r="K35" s="204"/>
      <c r="L35" s="204"/>
      <c r="M35" s="205"/>
    </row>
    <row r="36" customFormat="false" ht="15" hidden="false" customHeight="false" outlineLevel="0" collapsed="false">
      <c r="A36" s="201"/>
      <c r="B36" s="202"/>
      <c r="C36" s="203"/>
      <c r="D36" s="197"/>
      <c r="E36" s="197"/>
      <c r="F36" s="197"/>
      <c r="G36" s="197"/>
      <c r="H36" s="197"/>
      <c r="I36" s="198"/>
      <c r="J36" s="199"/>
      <c r="K36" s="204"/>
      <c r="L36" s="204"/>
      <c r="M36" s="205"/>
    </row>
    <row r="37" customFormat="false" ht="15" hidden="false" customHeight="false" outlineLevel="0" collapsed="false">
      <c r="A37" s="201"/>
      <c r="B37" s="202"/>
      <c r="C37" s="203"/>
      <c r="D37" s="197"/>
      <c r="E37" s="197"/>
      <c r="F37" s="197"/>
      <c r="G37" s="197"/>
      <c r="H37" s="197"/>
      <c r="I37" s="198"/>
      <c r="J37" s="199"/>
      <c r="K37" s="204"/>
      <c r="L37" s="204"/>
      <c r="M37" s="205"/>
    </row>
    <row r="38" customFormat="false" ht="15" hidden="false" customHeight="false" outlineLevel="0" collapsed="false">
      <c r="A38" s="201"/>
      <c r="B38" s="202"/>
      <c r="C38" s="203"/>
      <c r="D38" s="197"/>
      <c r="E38" s="197"/>
      <c r="F38" s="197"/>
      <c r="G38" s="197"/>
      <c r="H38" s="197"/>
      <c r="I38" s="198"/>
      <c r="J38" s="199"/>
      <c r="K38" s="204"/>
      <c r="L38" s="204"/>
      <c r="M38" s="205"/>
    </row>
    <row r="39" customFormat="false" ht="15" hidden="false" customHeight="false" outlineLevel="0" collapsed="false">
      <c r="A39" s="201"/>
      <c r="B39" s="202"/>
      <c r="C39" s="203"/>
      <c r="D39" s="197"/>
      <c r="E39" s="197"/>
      <c r="F39" s="197"/>
      <c r="G39" s="197"/>
      <c r="H39" s="197"/>
      <c r="I39" s="198"/>
      <c r="J39" s="199"/>
      <c r="K39" s="204"/>
      <c r="L39" s="204"/>
      <c r="M39" s="205"/>
    </row>
    <row r="40" customFormat="false" ht="15" hidden="false" customHeight="false" outlineLevel="0" collapsed="false">
      <c r="A40" s="201"/>
      <c r="B40" s="202"/>
      <c r="C40" s="203"/>
      <c r="D40" s="197"/>
      <c r="E40" s="197"/>
      <c r="F40" s="197"/>
      <c r="G40" s="197"/>
      <c r="H40" s="197"/>
      <c r="I40" s="198"/>
      <c r="J40" s="199"/>
      <c r="K40" s="204"/>
      <c r="L40" s="204"/>
      <c r="M40" s="205"/>
    </row>
    <row r="41" customFormat="false" ht="15" hidden="false" customHeight="false" outlineLevel="0" collapsed="false">
      <c r="A41" s="201"/>
      <c r="B41" s="202"/>
      <c r="C41" s="203"/>
      <c r="D41" s="197"/>
      <c r="E41" s="197"/>
      <c r="F41" s="197"/>
      <c r="G41" s="197"/>
      <c r="H41" s="197"/>
      <c r="I41" s="198"/>
      <c r="J41" s="199"/>
      <c r="K41" s="204"/>
      <c r="L41" s="204"/>
      <c r="M41" s="205"/>
    </row>
    <row r="42" customFormat="false" ht="15" hidden="false" customHeight="false" outlineLevel="0" collapsed="false">
      <c r="A42" s="201"/>
      <c r="B42" s="202"/>
      <c r="C42" s="203"/>
      <c r="D42" s="197"/>
      <c r="E42" s="197"/>
      <c r="F42" s="197"/>
      <c r="G42" s="197"/>
      <c r="H42" s="197"/>
      <c r="I42" s="198"/>
      <c r="J42" s="199"/>
      <c r="K42" s="204"/>
      <c r="L42" s="204"/>
      <c r="M42" s="205"/>
    </row>
    <row r="43" customFormat="false" ht="15" hidden="false" customHeight="false" outlineLevel="0" collapsed="false">
      <c r="A43" s="201"/>
      <c r="B43" s="202"/>
      <c r="C43" s="203"/>
      <c r="D43" s="197"/>
      <c r="E43" s="197"/>
      <c r="F43" s="197"/>
      <c r="G43" s="197"/>
      <c r="H43" s="197"/>
      <c r="I43" s="198"/>
      <c r="J43" s="199"/>
      <c r="K43" s="204"/>
      <c r="L43" s="204"/>
      <c r="M43" s="205"/>
    </row>
    <row r="44" customFormat="false" ht="15" hidden="false" customHeight="false" outlineLevel="0" collapsed="false">
      <c r="A44" s="201"/>
      <c r="B44" s="202"/>
      <c r="C44" s="203"/>
      <c r="D44" s="197"/>
      <c r="E44" s="197"/>
      <c r="F44" s="197"/>
      <c r="G44" s="197"/>
      <c r="H44" s="197"/>
      <c r="I44" s="198"/>
      <c r="J44" s="199"/>
      <c r="K44" s="204"/>
      <c r="L44" s="204"/>
      <c r="M44" s="205"/>
    </row>
    <row r="45" customFormat="false" ht="15" hidden="false" customHeight="false" outlineLevel="0" collapsed="false">
      <c r="A45" s="201"/>
      <c r="B45" s="202"/>
      <c r="C45" s="203"/>
      <c r="D45" s="197"/>
      <c r="E45" s="197"/>
      <c r="F45" s="197"/>
      <c r="G45" s="197"/>
      <c r="H45" s="197"/>
      <c r="I45" s="198"/>
      <c r="J45" s="199"/>
      <c r="K45" s="204"/>
      <c r="L45" s="204"/>
      <c r="M45" s="205"/>
    </row>
    <row r="46" customFormat="false" ht="15" hidden="false" customHeight="false" outlineLevel="0" collapsed="false">
      <c r="A46" s="201"/>
      <c r="B46" s="202"/>
      <c r="C46" s="203"/>
      <c r="D46" s="197"/>
      <c r="E46" s="197"/>
      <c r="F46" s="197"/>
      <c r="G46" s="197"/>
      <c r="H46" s="197"/>
      <c r="I46" s="198"/>
      <c r="J46" s="199"/>
      <c r="K46" s="204"/>
      <c r="L46" s="204"/>
      <c r="M46" s="205"/>
    </row>
    <row r="47" customFormat="false" ht="15" hidden="false" customHeight="false" outlineLevel="0" collapsed="false">
      <c r="A47" s="201"/>
      <c r="B47" s="202"/>
      <c r="C47" s="203"/>
      <c r="D47" s="197"/>
      <c r="E47" s="197"/>
      <c r="F47" s="197"/>
      <c r="G47" s="197"/>
      <c r="H47" s="197"/>
      <c r="I47" s="198"/>
      <c r="J47" s="199"/>
      <c r="K47" s="204"/>
      <c r="L47" s="204"/>
      <c r="M47" s="205"/>
    </row>
    <row r="48" customFormat="false" ht="15" hidden="false" customHeight="false" outlineLevel="0" collapsed="false">
      <c r="A48" s="201"/>
      <c r="B48" s="202"/>
      <c r="C48" s="203"/>
      <c r="D48" s="197"/>
      <c r="E48" s="197"/>
      <c r="F48" s="197"/>
      <c r="G48" s="197"/>
      <c r="H48" s="197"/>
      <c r="I48" s="198"/>
      <c r="J48" s="199"/>
      <c r="K48" s="204"/>
      <c r="L48" s="204"/>
      <c r="M48" s="205"/>
    </row>
    <row r="49" customFormat="false" ht="15" hidden="false" customHeight="false" outlineLevel="0" collapsed="false">
      <c r="A49" s="201"/>
      <c r="B49" s="202"/>
      <c r="C49" s="203"/>
      <c r="D49" s="197"/>
      <c r="E49" s="197"/>
      <c r="F49" s="197"/>
      <c r="G49" s="197"/>
      <c r="H49" s="197"/>
      <c r="I49" s="198"/>
      <c r="J49" s="199"/>
      <c r="K49" s="204"/>
      <c r="L49" s="204"/>
      <c r="M49" s="205"/>
    </row>
    <row r="50" customFormat="false" ht="15" hidden="false" customHeight="false" outlineLevel="0" collapsed="false">
      <c r="A50" s="201"/>
      <c r="B50" s="202"/>
      <c r="C50" s="203"/>
      <c r="D50" s="197"/>
      <c r="E50" s="197"/>
      <c r="F50" s="197"/>
      <c r="G50" s="197"/>
      <c r="H50" s="197"/>
      <c r="I50" s="198"/>
      <c r="J50" s="199"/>
      <c r="K50" s="204"/>
      <c r="L50" s="204"/>
      <c r="M50" s="205"/>
    </row>
    <row r="51" customFormat="false" ht="15" hidden="false" customHeight="false" outlineLevel="0" collapsed="false">
      <c r="A51" s="201"/>
      <c r="B51" s="202"/>
      <c r="C51" s="203"/>
      <c r="D51" s="197"/>
      <c r="E51" s="197"/>
      <c r="F51" s="197"/>
      <c r="G51" s="197"/>
      <c r="H51" s="197"/>
      <c r="I51" s="198"/>
      <c r="J51" s="199"/>
      <c r="K51" s="204"/>
      <c r="L51" s="204"/>
      <c r="M51" s="205"/>
    </row>
    <row r="52" customFormat="false" ht="15" hidden="false" customHeight="false" outlineLevel="0" collapsed="false">
      <c r="A52" s="201"/>
      <c r="B52" s="202"/>
      <c r="C52" s="203"/>
      <c r="D52" s="197"/>
      <c r="E52" s="197"/>
      <c r="F52" s="197"/>
      <c r="G52" s="197"/>
      <c r="H52" s="197"/>
      <c r="I52" s="198"/>
      <c r="J52" s="199"/>
      <c r="K52" s="204"/>
      <c r="L52" s="204"/>
      <c r="M52" s="205"/>
    </row>
    <row r="53" customFormat="false" ht="15" hidden="false" customHeight="false" outlineLevel="0" collapsed="false">
      <c r="A53" s="201"/>
      <c r="B53" s="202"/>
      <c r="C53" s="203"/>
      <c r="D53" s="197"/>
      <c r="E53" s="197"/>
      <c r="F53" s="197"/>
      <c r="G53" s="197"/>
      <c r="H53" s="197"/>
      <c r="I53" s="198"/>
      <c r="J53" s="199"/>
      <c r="K53" s="204"/>
      <c r="L53" s="204"/>
      <c r="M53" s="205"/>
    </row>
    <row r="54" customFormat="false" ht="15" hidden="false" customHeight="false" outlineLevel="0" collapsed="false">
      <c r="A54" s="201"/>
      <c r="B54" s="202"/>
      <c r="C54" s="203"/>
      <c r="D54" s="197"/>
      <c r="E54" s="197"/>
      <c r="F54" s="197"/>
      <c r="G54" s="197"/>
      <c r="H54" s="197"/>
      <c r="I54" s="198"/>
      <c r="J54" s="199"/>
      <c r="K54" s="204"/>
      <c r="L54" s="204"/>
      <c r="M54" s="205"/>
    </row>
    <row r="55" customFormat="false" ht="15" hidden="false" customHeight="false" outlineLevel="0" collapsed="false">
      <c r="A55" s="201"/>
      <c r="B55" s="202"/>
      <c r="C55" s="203"/>
      <c r="D55" s="197"/>
      <c r="E55" s="197"/>
      <c r="F55" s="197"/>
      <c r="G55" s="197"/>
      <c r="H55" s="197"/>
      <c r="I55" s="198"/>
      <c r="J55" s="199"/>
      <c r="K55" s="204"/>
      <c r="L55" s="204"/>
      <c r="M55" s="205"/>
    </row>
    <row r="56" customFormat="false" ht="15" hidden="false" customHeight="false" outlineLevel="0" collapsed="false">
      <c r="A56" s="201"/>
      <c r="B56" s="202"/>
      <c r="C56" s="203"/>
      <c r="D56" s="197"/>
      <c r="E56" s="197"/>
      <c r="F56" s="197"/>
      <c r="G56" s="197"/>
      <c r="H56" s="197"/>
      <c r="I56" s="198"/>
      <c r="J56" s="199"/>
      <c r="K56" s="204"/>
      <c r="L56" s="204"/>
      <c r="M56" s="205"/>
    </row>
    <row r="57" customFormat="false" ht="15" hidden="false" customHeight="false" outlineLevel="0" collapsed="false">
      <c r="A57" s="201"/>
      <c r="B57" s="202"/>
      <c r="C57" s="203"/>
      <c r="D57" s="197"/>
      <c r="E57" s="197"/>
      <c r="F57" s="197"/>
      <c r="G57" s="197"/>
      <c r="H57" s="197"/>
      <c r="I57" s="198"/>
      <c r="J57" s="199"/>
      <c r="K57" s="204"/>
      <c r="L57" s="204"/>
      <c r="M57" s="205"/>
    </row>
    <row r="58" customFormat="false" ht="15" hidden="false" customHeight="false" outlineLevel="0" collapsed="false">
      <c r="A58" s="201"/>
      <c r="B58" s="202"/>
      <c r="C58" s="203"/>
      <c r="D58" s="197"/>
      <c r="E58" s="197"/>
      <c r="F58" s="197"/>
      <c r="G58" s="197"/>
      <c r="H58" s="197"/>
      <c r="I58" s="198"/>
      <c r="J58" s="199"/>
      <c r="K58" s="204"/>
      <c r="L58" s="204"/>
      <c r="M58" s="205"/>
    </row>
    <row r="59" customFormat="false" ht="15" hidden="false" customHeight="false" outlineLevel="0" collapsed="false">
      <c r="A59" s="201"/>
      <c r="B59" s="202"/>
      <c r="C59" s="203"/>
      <c r="D59" s="197"/>
      <c r="E59" s="197"/>
      <c r="F59" s="197"/>
      <c r="G59" s="197"/>
      <c r="H59" s="197"/>
      <c r="I59" s="198"/>
      <c r="J59" s="199"/>
      <c r="K59" s="204"/>
      <c r="L59" s="204"/>
      <c r="M59" s="205"/>
    </row>
    <row r="60" customFormat="false" ht="15" hidden="false" customHeight="false" outlineLevel="0" collapsed="false">
      <c r="A60" s="201"/>
      <c r="B60" s="202"/>
      <c r="C60" s="203"/>
      <c r="D60" s="197"/>
      <c r="E60" s="197"/>
      <c r="F60" s="197"/>
      <c r="G60" s="197"/>
      <c r="H60" s="197"/>
      <c r="I60" s="198"/>
      <c r="J60" s="199"/>
      <c r="K60" s="204"/>
      <c r="L60" s="204"/>
      <c r="M60" s="205"/>
    </row>
    <row r="61" customFormat="false" ht="15" hidden="false" customHeight="false" outlineLevel="0" collapsed="false">
      <c r="A61" s="201"/>
      <c r="B61" s="202"/>
      <c r="C61" s="203"/>
      <c r="D61" s="197"/>
      <c r="E61" s="197"/>
      <c r="F61" s="197"/>
      <c r="G61" s="197"/>
      <c r="H61" s="197"/>
      <c r="I61" s="198"/>
      <c r="J61" s="199"/>
      <c r="K61" s="204"/>
      <c r="L61" s="204"/>
      <c r="M61" s="205"/>
    </row>
    <row r="62" customFormat="false" ht="15" hidden="false" customHeight="false" outlineLevel="0" collapsed="false">
      <c r="A62" s="201"/>
      <c r="B62" s="202"/>
      <c r="C62" s="203"/>
      <c r="D62" s="197"/>
      <c r="E62" s="197"/>
      <c r="F62" s="197"/>
      <c r="G62" s="197"/>
      <c r="H62" s="197"/>
      <c r="I62" s="198"/>
      <c r="J62" s="199"/>
      <c r="K62" s="204"/>
      <c r="L62" s="204"/>
      <c r="M62" s="205"/>
    </row>
    <row r="63" customFormat="false" ht="15" hidden="false" customHeight="false" outlineLevel="0" collapsed="false">
      <c r="A63" s="201"/>
      <c r="B63" s="202"/>
      <c r="C63" s="203"/>
      <c r="D63" s="197"/>
      <c r="E63" s="197"/>
      <c r="F63" s="197"/>
      <c r="G63" s="197"/>
      <c r="H63" s="197"/>
      <c r="I63" s="198"/>
      <c r="J63" s="199"/>
      <c r="K63" s="204"/>
      <c r="L63" s="204"/>
      <c r="M63" s="205"/>
    </row>
    <row r="64" customFormat="false" ht="15" hidden="false" customHeight="false" outlineLevel="0" collapsed="false">
      <c r="A64" s="201"/>
      <c r="B64" s="202"/>
      <c r="C64" s="203"/>
      <c r="D64" s="197"/>
      <c r="E64" s="197"/>
      <c r="F64" s="197"/>
      <c r="G64" s="197"/>
      <c r="H64" s="197"/>
      <c r="I64" s="198"/>
      <c r="J64" s="199"/>
      <c r="K64" s="204"/>
      <c r="L64" s="204"/>
      <c r="M64" s="205"/>
    </row>
    <row r="65" customFormat="false" ht="15" hidden="false" customHeight="false" outlineLevel="0" collapsed="false">
      <c r="A65" s="201"/>
      <c r="B65" s="202"/>
      <c r="C65" s="203"/>
      <c r="D65" s="197"/>
      <c r="E65" s="197"/>
      <c r="F65" s="197"/>
      <c r="G65" s="197"/>
      <c r="H65" s="197"/>
      <c r="I65" s="198"/>
      <c r="J65" s="199"/>
      <c r="K65" s="204"/>
      <c r="L65" s="204"/>
      <c r="M65" s="205"/>
    </row>
    <row r="66" customFormat="false" ht="15" hidden="false" customHeight="false" outlineLevel="0" collapsed="false">
      <c r="A66" s="201"/>
      <c r="B66" s="202"/>
      <c r="C66" s="203"/>
      <c r="D66" s="197"/>
      <c r="E66" s="197"/>
      <c r="F66" s="197"/>
      <c r="G66" s="197"/>
      <c r="H66" s="197"/>
      <c r="I66" s="198"/>
      <c r="J66" s="199"/>
      <c r="K66" s="204"/>
      <c r="L66" s="204"/>
      <c r="M66" s="205"/>
    </row>
    <row r="67" customFormat="false" ht="15" hidden="false" customHeight="false" outlineLevel="0" collapsed="false">
      <c r="A67" s="201"/>
      <c r="B67" s="202"/>
      <c r="C67" s="203"/>
      <c r="D67" s="197"/>
      <c r="E67" s="197"/>
      <c r="F67" s="197"/>
      <c r="G67" s="197"/>
      <c r="H67" s="197"/>
      <c r="I67" s="198"/>
      <c r="J67" s="199"/>
      <c r="K67" s="204"/>
      <c r="L67" s="204"/>
      <c r="M67" s="205"/>
    </row>
    <row r="68" customFormat="false" ht="15" hidden="false" customHeight="false" outlineLevel="0" collapsed="false">
      <c r="A68" s="201"/>
      <c r="B68" s="202"/>
      <c r="C68" s="203"/>
      <c r="D68" s="197"/>
      <c r="E68" s="197"/>
      <c r="F68" s="197"/>
      <c r="G68" s="197"/>
      <c r="H68" s="197"/>
      <c r="I68" s="198"/>
      <c r="J68" s="199"/>
      <c r="K68" s="204"/>
      <c r="L68" s="204"/>
      <c r="M68" s="205"/>
    </row>
    <row r="69" customFormat="false" ht="15" hidden="false" customHeight="false" outlineLevel="0" collapsed="false">
      <c r="A69" s="201"/>
      <c r="B69" s="202"/>
      <c r="C69" s="203"/>
      <c r="D69" s="197"/>
      <c r="E69" s="197"/>
      <c r="F69" s="197"/>
      <c r="G69" s="197"/>
      <c r="H69" s="197"/>
      <c r="I69" s="198"/>
      <c r="J69" s="199"/>
      <c r="K69" s="204"/>
      <c r="L69" s="204"/>
      <c r="M69" s="205"/>
    </row>
    <row r="70" customFormat="false" ht="15" hidden="false" customHeight="false" outlineLevel="0" collapsed="false">
      <c r="A70" s="201"/>
      <c r="B70" s="202"/>
      <c r="C70" s="203"/>
      <c r="D70" s="197"/>
      <c r="E70" s="197"/>
      <c r="F70" s="197"/>
      <c r="G70" s="197"/>
      <c r="H70" s="197"/>
      <c r="I70" s="198"/>
      <c r="J70" s="199"/>
      <c r="K70" s="204"/>
      <c r="L70" s="204"/>
      <c r="M70" s="205"/>
    </row>
    <row r="71" customFormat="false" ht="15" hidden="false" customHeight="false" outlineLevel="0" collapsed="false">
      <c r="A71" s="201"/>
      <c r="B71" s="202"/>
      <c r="C71" s="203"/>
      <c r="D71" s="197"/>
      <c r="E71" s="197"/>
      <c r="F71" s="197"/>
      <c r="G71" s="197"/>
      <c r="H71" s="197"/>
      <c r="I71" s="198"/>
      <c r="J71" s="199"/>
      <c r="K71" s="204"/>
      <c r="L71" s="204"/>
      <c r="M71" s="205"/>
    </row>
    <row r="72" customFormat="false" ht="15" hidden="false" customHeight="false" outlineLevel="0" collapsed="false">
      <c r="A72" s="201"/>
      <c r="B72" s="202"/>
      <c r="C72" s="203"/>
      <c r="D72" s="197"/>
      <c r="E72" s="197"/>
      <c r="F72" s="197"/>
      <c r="G72" s="197"/>
      <c r="H72" s="197"/>
      <c r="I72" s="198"/>
      <c r="J72" s="199"/>
      <c r="K72" s="204"/>
      <c r="L72" s="204"/>
      <c r="M72" s="205"/>
    </row>
    <row r="73" customFormat="false" ht="15" hidden="false" customHeight="false" outlineLevel="0" collapsed="false">
      <c r="A73" s="201"/>
      <c r="B73" s="202"/>
      <c r="C73" s="203"/>
      <c r="D73" s="197"/>
      <c r="E73" s="197"/>
      <c r="F73" s="197"/>
      <c r="G73" s="197"/>
      <c r="H73" s="197"/>
      <c r="I73" s="198"/>
      <c r="J73" s="199"/>
      <c r="K73" s="204"/>
      <c r="L73" s="204"/>
      <c r="M73" s="205"/>
    </row>
    <row r="74" customFormat="false" ht="15" hidden="false" customHeight="false" outlineLevel="0" collapsed="false">
      <c r="A74" s="201"/>
      <c r="B74" s="202"/>
      <c r="C74" s="203"/>
      <c r="D74" s="197"/>
      <c r="E74" s="197"/>
      <c r="F74" s="197"/>
      <c r="G74" s="197"/>
      <c r="H74" s="197"/>
      <c r="I74" s="198"/>
      <c r="J74" s="199"/>
      <c r="K74" s="204"/>
      <c r="L74" s="204"/>
      <c r="M74" s="205"/>
    </row>
    <row r="75" customFormat="false" ht="15" hidden="false" customHeight="false" outlineLevel="0" collapsed="false">
      <c r="A75" s="201"/>
      <c r="B75" s="202"/>
      <c r="C75" s="203"/>
      <c r="D75" s="197"/>
      <c r="E75" s="197"/>
      <c r="F75" s="197"/>
      <c r="G75" s="197"/>
      <c r="H75" s="197"/>
      <c r="I75" s="198"/>
      <c r="J75" s="199"/>
      <c r="K75" s="204"/>
      <c r="L75" s="204"/>
      <c r="M75" s="205"/>
    </row>
    <row r="76" customFormat="false" ht="15" hidden="false" customHeight="false" outlineLevel="0" collapsed="false">
      <c r="A76" s="201"/>
      <c r="B76" s="202"/>
      <c r="C76" s="203"/>
      <c r="D76" s="197"/>
      <c r="E76" s="197"/>
      <c r="F76" s="197"/>
      <c r="G76" s="197"/>
      <c r="H76" s="197"/>
      <c r="I76" s="198"/>
      <c r="J76" s="199"/>
      <c r="K76" s="204"/>
      <c r="L76" s="204"/>
      <c r="M76" s="205"/>
    </row>
    <row r="77" customFormat="false" ht="15" hidden="false" customHeight="false" outlineLevel="0" collapsed="false">
      <c r="A77" s="201"/>
      <c r="B77" s="202"/>
      <c r="C77" s="203"/>
      <c r="D77" s="197"/>
      <c r="E77" s="197"/>
      <c r="F77" s="197"/>
      <c r="G77" s="197"/>
      <c r="H77" s="197"/>
      <c r="I77" s="198"/>
      <c r="J77" s="199"/>
      <c r="K77" s="204"/>
      <c r="L77" s="204"/>
      <c r="M77" s="205"/>
    </row>
    <row r="78" customFormat="false" ht="15" hidden="false" customHeight="false" outlineLevel="0" collapsed="false">
      <c r="A78" s="201"/>
      <c r="B78" s="202"/>
      <c r="C78" s="203"/>
      <c r="D78" s="197"/>
      <c r="E78" s="197"/>
      <c r="F78" s="197"/>
      <c r="G78" s="197"/>
      <c r="H78" s="197"/>
      <c r="I78" s="198"/>
      <c r="J78" s="199"/>
      <c r="K78" s="204"/>
      <c r="L78" s="204"/>
      <c r="M78" s="205"/>
    </row>
  </sheetData>
  <mergeCells count="9">
    <mergeCell ref="A2:M2"/>
    <mergeCell ref="A3:M4"/>
    <mergeCell ref="D5:J5"/>
    <mergeCell ref="L5:M5"/>
    <mergeCell ref="D6:J6"/>
    <mergeCell ref="L6:M6"/>
    <mergeCell ref="B7:J7"/>
    <mergeCell ref="D8:I8"/>
    <mergeCell ref="J8:L8"/>
  </mergeCells>
  <hyperlinks>
    <hyperlink ref="A1" location="PSW!A1" display="Cover sheet"/>
  </hyperlinks>
  <printOptions headings="false" gridLines="false" gridLinesSet="true" horizontalCentered="false" verticalCentered="false"/>
  <pageMargins left="0.7875" right="0.7875" top="0.984027777777778" bottom="0.984027777777778" header="0.511811023622047" footer="0.5"/>
  <pageSetup paperSize="9" scale="33" fitToWidth="1" fitToHeight="1" pageOrder="downThenOver" orientation="portrait" blackAndWhite="false" draft="false" cellComments="none" horizontalDpi="300" verticalDpi="300" copies="1"/>
  <headerFooter differentFirst="false" differentOddEven="false">
    <oddHeader/>
    <oddFooter>&amp;L&amp;F &amp;A&amp;C&amp;P / &amp;N&amp;RSQA, &amp;D &amp;T</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02"/>
  <sheetViews>
    <sheetView showFormulas="false" showGridLines="true" showRowColHeaders="true" showZeros="true" rightToLeft="false" tabSelected="false" showOutlineSymbols="true" defaultGridColor="true" view="pageBreakPreview" topLeftCell="A1" colorId="64" zoomScale="70" zoomScaleNormal="100" zoomScalePageLayoutView="70" workbookViewId="0">
      <selection pane="topLeft" activeCell="E7" activeCellId="0" sqref="E7"/>
    </sheetView>
  </sheetViews>
  <sheetFormatPr defaultColWidth="11.43359375" defaultRowHeight="12.75" zeroHeight="false" outlineLevelRow="0" outlineLevelCol="0"/>
  <cols>
    <col collapsed="false" customWidth="true" hidden="false" outlineLevel="0" max="1" min="1" style="0" width="12.57"/>
    <col collapsed="false" customWidth="true" hidden="false" outlineLevel="0" max="2" min="2" style="0" width="22.57"/>
    <col collapsed="false" customWidth="true" hidden="false" outlineLevel="0" max="3" min="3" style="0" width="24.71"/>
    <col collapsed="false" customWidth="true" hidden="false" outlineLevel="0" max="4" min="4" style="0" width="23.15"/>
    <col collapsed="false" customWidth="true" hidden="false" outlineLevel="0" max="5" min="5" style="0" width="30.57"/>
    <col collapsed="false" customWidth="true" hidden="false" outlineLevel="0" max="7" min="6" style="0" width="7.71"/>
    <col collapsed="false" customWidth="true" hidden="false" outlineLevel="0" max="8" min="8" style="0" width="29.57"/>
    <col collapsed="false" customWidth="true" hidden="false" outlineLevel="0" max="9" min="9" style="0" width="14.7"/>
    <col collapsed="false" customWidth="true" hidden="false" outlineLevel="0" max="10" min="10" style="0" width="7.71"/>
    <col collapsed="false" customWidth="true" hidden="false" outlineLevel="0" max="11" min="11" style="0" width="17.58"/>
    <col collapsed="false" customWidth="true" hidden="false" outlineLevel="0" max="13" min="12" style="0" width="7.71"/>
    <col collapsed="false" customWidth="true" hidden="false" outlineLevel="0" max="14" min="14" style="0" width="33.57"/>
    <col collapsed="false" customWidth="true" hidden="false" outlineLevel="0" max="15" min="15" style="0" width="22.7"/>
    <col collapsed="false" customWidth="true" hidden="false" outlineLevel="0" max="16" min="16" style="0" width="24.57"/>
    <col collapsed="false" customWidth="true" hidden="false" outlineLevel="0" max="20" min="17" style="0" width="7.71"/>
  </cols>
  <sheetData>
    <row r="1" customFormat="false" ht="15" hidden="false" customHeight="true" outlineLevel="0" collapsed="false">
      <c r="A1" s="66" t="s">
        <v>122</v>
      </c>
      <c r="B1" s="67"/>
      <c r="C1" s="67"/>
      <c r="D1" s="67"/>
      <c r="E1" s="67"/>
      <c r="F1" s="67"/>
      <c r="G1" s="67"/>
      <c r="H1" s="67"/>
      <c r="I1" s="67"/>
      <c r="J1" s="67"/>
      <c r="K1" s="67"/>
      <c r="L1" s="67"/>
      <c r="M1" s="67"/>
      <c r="N1" s="67"/>
      <c r="O1" s="67"/>
      <c r="P1" s="67"/>
      <c r="Q1" s="67"/>
      <c r="R1" s="67"/>
      <c r="S1" s="67"/>
      <c r="T1" s="67"/>
    </row>
    <row r="2" customFormat="false" ht="21" hidden="false" customHeight="false" outlineLevel="0" collapsed="false">
      <c r="A2" s="76" t="s">
        <v>189</v>
      </c>
      <c r="B2" s="76"/>
      <c r="C2" s="76"/>
      <c r="D2" s="76"/>
      <c r="E2" s="76"/>
      <c r="F2" s="76"/>
      <c r="G2" s="76"/>
      <c r="H2" s="76"/>
      <c r="I2" s="76"/>
      <c r="J2" s="76"/>
      <c r="K2" s="76"/>
      <c r="L2" s="76"/>
      <c r="M2" s="76"/>
      <c r="N2" s="76"/>
      <c r="O2" s="76"/>
      <c r="P2" s="76"/>
      <c r="Q2" s="76"/>
      <c r="R2" s="76"/>
      <c r="S2" s="76"/>
      <c r="T2" s="76"/>
    </row>
    <row r="3" customFormat="false" ht="32.25" hidden="false" customHeight="true" outlineLevel="0" collapsed="false">
      <c r="A3" s="207" t="s">
        <v>190</v>
      </c>
      <c r="B3" s="207"/>
      <c r="C3" s="207"/>
      <c r="D3" s="207"/>
      <c r="E3" s="207"/>
      <c r="F3" s="207"/>
      <c r="G3" s="207"/>
      <c r="H3" s="207"/>
      <c r="I3" s="207"/>
      <c r="J3" s="207"/>
      <c r="K3" s="207"/>
      <c r="L3" s="207"/>
      <c r="M3" s="207"/>
      <c r="N3" s="207"/>
      <c r="O3" s="207"/>
      <c r="P3" s="207"/>
      <c r="Q3" s="207"/>
      <c r="R3" s="207"/>
      <c r="S3" s="207"/>
      <c r="T3" s="207"/>
    </row>
    <row r="4" customFormat="false" ht="15.75" hidden="false" customHeight="false" outlineLevel="0" collapsed="false">
      <c r="A4" s="208" t="s">
        <v>166</v>
      </c>
      <c r="B4" s="208"/>
      <c r="C4" s="209"/>
      <c r="D4" s="209"/>
      <c r="E4" s="210" t="s">
        <v>167</v>
      </c>
      <c r="F4" s="211"/>
      <c r="G4" s="211"/>
      <c r="H4" s="211"/>
      <c r="I4" s="211"/>
      <c r="J4" s="211"/>
      <c r="K4" s="211"/>
      <c r="L4" s="211"/>
      <c r="M4" s="211"/>
      <c r="N4" s="212" t="s">
        <v>191</v>
      </c>
      <c r="O4" s="213"/>
      <c r="P4" s="213"/>
      <c r="Q4" s="213"/>
      <c r="R4" s="213"/>
      <c r="S4" s="213"/>
      <c r="T4" s="213"/>
    </row>
    <row r="5" customFormat="false" ht="16.5" hidden="false" customHeight="false" outlineLevel="0" collapsed="false">
      <c r="A5" s="208" t="s">
        <v>169</v>
      </c>
      <c r="B5" s="208"/>
      <c r="C5" s="214"/>
      <c r="D5" s="214"/>
      <c r="E5" s="215" t="s">
        <v>170</v>
      </c>
      <c r="F5" s="216"/>
      <c r="G5" s="216"/>
      <c r="H5" s="216"/>
      <c r="I5" s="216"/>
      <c r="J5" s="216"/>
      <c r="K5" s="216"/>
      <c r="L5" s="216"/>
      <c r="M5" s="216"/>
      <c r="N5" s="217" t="s">
        <v>171</v>
      </c>
      <c r="O5" s="213"/>
      <c r="P5" s="213"/>
      <c r="Q5" s="213"/>
      <c r="R5" s="213"/>
      <c r="S5" s="213"/>
      <c r="T5" s="213"/>
    </row>
    <row r="6" customFormat="false" ht="16.5" hidden="false" customHeight="false" outlineLevel="0" collapsed="false">
      <c r="A6" s="208" t="s">
        <v>172</v>
      </c>
      <c r="B6" s="208"/>
      <c r="C6" s="218"/>
      <c r="D6" s="218"/>
      <c r="E6" s="218"/>
      <c r="F6" s="218"/>
      <c r="G6" s="218"/>
      <c r="H6" s="218"/>
      <c r="I6" s="218"/>
      <c r="J6" s="218"/>
      <c r="K6" s="218"/>
      <c r="L6" s="218"/>
      <c r="M6" s="218"/>
      <c r="N6" s="219" t="s">
        <v>173</v>
      </c>
      <c r="O6" s="220"/>
      <c r="P6" s="221" t="s">
        <v>192</v>
      </c>
      <c r="Q6" s="222"/>
      <c r="R6" s="222"/>
      <c r="S6" s="222"/>
      <c r="T6" s="222"/>
    </row>
    <row r="7" customFormat="false" ht="13.5" hidden="false" customHeight="true" outlineLevel="0" collapsed="false">
      <c r="A7" s="223" t="s">
        <v>193</v>
      </c>
      <c r="B7" s="224" t="s">
        <v>194</v>
      </c>
      <c r="C7" s="224" t="s">
        <v>195</v>
      </c>
      <c r="D7" s="224" t="s">
        <v>149</v>
      </c>
      <c r="E7" s="194" t="s">
        <v>150</v>
      </c>
      <c r="F7" s="225" t="s">
        <v>151</v>
      </c>
      <c r="G7" s="225" t="s">
        <v>152</v>
      </c>
      <c r="H7" s="226" t="s">
        <v>153</v>
      </c>
      <c r="I7" s="226" t="s">
        <v>196</v>
      </c>
      <c r="J7" s="226"/>
      <c r="K7" s="226"/>
      <c r="L7" s="226"/>
      <c r="M7" s="225" t="s">
        <v>155</v>
      </c>
      <c r="N7" s="227" t="s">
        <v>156</v>
      </c>
      <c r="O7" s="228" t="s">
        <v>197</v>
      </c>
      <c r="P7" s="229" t="s">
        <v>158</v>
      </c>
      <c r="Q7" s="229"/>
      <c r="R7" s="229"/>
      <c r="S7" s="229"/>
      <c r="T7" s="229"/>
    </row>
    <row r="8" customFormat="false" ht="60" hidden="false" customHeight="false" outlineLevel="0" collapsed="false">
      <c r="A8" s="223"/>
      <c r="B8" s="224"/>
      <c r="C8" s="224"/>
      <c r="D8" s="224"/>
      <c r="E8" s="194"/>
      <c r="F8" s="225"/>
      <c r="G8" s="225"/>
      <c r="H8" s="226"/>
      <c r="I8" s="230" t="s">
        <v>159</v>
      </c>
      <c r="J8" s="225" t="s">
        <v>198</v>
      </c>
      <c r="K8" s="230" t="s">
        <v>161</v>
      </c>
      <c r="L8" s="231" t="s">
        <v>162</v>
      </c>
      <c r="M8" s="225"/>
      <c r="N8" s="227"/>
      <c r="O8" s="228"/>
      <c r="P8" s="232" t="s">
        <v>199</v>
      </c>
      <c r="Q8" s="233" t="s">
        <v>151</v>
      </c>
      <c r="R8" s="233" t="s">
        <v>160</v>
      </c>
      <c r="S8" s="233" t="s">
        <v>162</v>
      </c>
      <c r="T8" s="234" t="s">
        <v>155</v>
      </c>
    </row>
    <row r="9" customFormat="false" ht="15" hidden="false" customHeight="false" outlineLevel="0" collapsed="false">
      <c r="A9" s="235"/>
      <c r="B9" s="236"/>
      <c r="C9" s="236"/>
      <c r="D9" s="237"/>
      <c r="E9" s="237"/>
      <c r="F9" s="238"/>
      <c r="G9" s="239"/>
      <c r="H9" s="240"/>
      <c r="I9" s="241"/>
      <c r="J9" s="238"/>
      <c r="K9" s="241"/>
      <c r="L9" s="238"/>
      <c r="M9" s="242" t="str">
        <f aca="false">IF(F9*J9*L9=0,"",F9*J9*L9)</f>
        <v/>
      </c>
      <c r="N9" s="243"/>
      <c r="O9" s="243"/>
      <c r="P9" s="243"/>
      <c r="Q9" s="243"/>
      <c r="R9" s="243"/>
      <c r="S9" s="243"/>
      <c r="T9" s="244" t="str">
        <f aca="false">IF(Q9*R9*S9=0,"",Q9*R9*S9)</f>
        <v/>
      </c>
    </row>
    <row r="10" customFormat="false" ht="15" hidden="false" customHeight="false" outlineLevel="0" collapsed="false">
      <c r="A10" s="235"/>
      <c r="B10" s="236"/>
      <c r="C10" s="236"/>
      <c r="D10" s="237"/>
      <c r="E10" s="237"/>
      <c r="F10" s="238"/>
      <c r="G10" s="239"/>
      <c r="H10" s="241"/>
      <c r="I10" s="241"/>
      <c r="J10" s="238"/>
      <c r="K10" s="241"/>
      <c r="L10" s="238"/>
      <c r="M10" s="242" t="str">
        <f aca="false">IF(F10*J10*L10=0,"",F10*J10*L10)</f>
        <v/>
      </c>
      <c r="N10" s="245"/>
      <c r="O10" s="245"/>
      <c r="P10" s="245"/>
      <c r="Q10" s="243"/>
      <c r="R10" s="243"/>
      <c r="S10" s="243"/>
      <c r="T10" s="244" t="str">
        <f aca="false">IF(Q10*R10*S10=0,"",Q10*R10*S10)</f>
        <v/>
      </c>
    </row>
    <row r="11" customFormat="false" ht="15" hidden="false" customHeight="false" outlineLevel="0" collapsed="false">
      <c r="A11" s="235"/>
      <c r="B11" s="236"/>
      <c r="C11" s="236"/>
      <c r="D11" s="237"/>
      <c r="E11" s="237"/>
      <c r="F11" s="238"/>
      <c r="G11" s="239"/>
      <c r="H11" s="240"/>
      <c r="I11" s="241"/>
      <c r="J11" s="238"/>
      <c r="K11" s="241"/>
      <c r="L11" s="238"/>
      <c r="M11" s="242" t="str">
        <f aca="false">IF(F11*J11*L11=0,"",F11*J11*L11)</f>
        <v/>
      </c>
      <c r="N11" s="245"/>
      <c r="O11" s="245"/>
      <c r="P11" s="245"/>
      <c r="Q11" s="243"/>
      <c r="R11" s="243"/>
      <c r="S11" s="243"/>
      <c r="T11" s="244" t="str">
        <f aca="false">IF(Q11*R11*S11=0,"",Q11*R11*S11)</f>
        <v/>
      </c>
    </row>
    <row r="12" customFormat="false" ht="15" hidden="false" customHeight="false" outlineLevel="0" collapsed="false">
      <c r="A12" s="235"/>
      <c r="B12" s="236"/>
      <c r="C12" s="236"/>
      <c r="D12" s="237"/>
      <c r="E12" s="237"/>
      <c r="F12" s="238"/>
      <c r="G12" s="239"/>
      <c r="H12" s="241"/>
      <c r="I12" s="241"/>
      <c r="J12" s="238"/>
      <c r="K12" s="241"/>
      <c r="L12" s="238"/>
      <c r="M12" s="242" t="str">
        <f aca="false">IF(F12*J12*L12=0,"",F12*J12*L12)</f>
        <v/>
      </c>
      <c r="N12" s="245"/>
      <c r="O12" s="245"/>
      <c r="P12" s="245"/>
      <c r="Q12" s="243"/>
      <c r="R12" s="243"/>
      <c r="S12" s="243"/>
      <c r="T12" s="244" t="str">
        <f aca="false">IF(Q12*R12*S12=0,"",Q12*R12*S12)</f>
        <v/>
      </c>
    </row>
    <row r="13" customFormat="false" ht="15" hidden="false" customHeight="false" outlineLevel="0" collapsed="false">
      <c r="A13" s="235"/>
      <c r="B13" s="236"/>
      <c r="C13" s="246"/>
      <c r="D13" s="241"/>
      <c r="E13" s="241"/>
      <c r="F13" s="238"/>
      <c r="G13" s="239"/>
      <c r="H13" s="241"/>
      <c r="I13" s="241"/>
      <c r="J13" s="238"/>
      <c r="K13" s="241"/>
      <c r="L13" s="238"/>
      <c r="M13" s="242" t="str">
        <f aca="false">IF(F13*J13*L13=0,"",F13*J13*L13)</f>
        <v/>
      </c>
      <c r="N13" s="245"/>
      <c r="O13" s="245"/>
      <c r="P13" s="245"/>
      <c r="Q13" s="243"/>
      <c r="R13" s="243"/>
      <c r="S13" s="243"/>
      <c r="T13" s="244" t="str">
        <f aca="false">IF(Q13*R13*S13=0,"",Q13*R13*S13)</f>
        <v/>
      </c>
    </row>
    <row r="14" customFormat="false" ht="15" hidden="false" customHeight="false" outlineLevel="0" collapsed="false">
      <c r="A14" s="247"/>
      <c r="B14" s="248"/>
      <c r="C14" s="246"/>
      <c r="D14" s="241"/>
      <c r="E14" s="241"/>
      <c r="F14" s="238"/>
      <c r="G14" s="239"/>
      <c r="H14" s="240"/>
      <c r="I14" s="241"/>
      <c r="J14" s="238"/>
      <c r="K14" s="241"/>
      <c r="L14" s="238"/>
      <c r="M14" s="242" t="str">
        <f aca="false">IF(F14*J14*L14=0,"",F14*J14*L14)</f>
        <v/>
      </c>
      <c r="N14" s="245"/>
      <c r="O14" s="245"/>
      <c r="P14" s="249"/>
      <c r="Q14" s="243"/>
      <c r="R14" s="243"/>
      <c r="S14" s="243"/>
      <c r="T14" s="244" t="str">
        <f aca="false">IF(Q14*R14*S14=0,"",Q14*R14*S14)</f>
        <v/>
      </c>
    </row>
    <row r="15" customFormat="false" ht="15" hidden="false" customHeight="false" outlineLevel="0" collapsed="false">
      <c r="A15" s="247"/>
      <c r="B15" s="248"/>
      <c r="C15" s="246"/>
      <c r="D15" s="241"/>
      <c r="E15" s="241"/>
      <c r="F15" s="238"/>
      <c r="G15" s="239"/>
      <c r="H15" s="240"/>
      <c r="I15" s="241"/>
      <c r="J15" s="238"/>
      <c r="K15" s="241"/>
      <c r="L15" s="238"/>
      <c r="M15" s="242" t="str">
        <f aca="false">IF(F15*J15*L15=0,"",F15*J15*L15)</f>
        <v/>
      </c>
      <c r="N15" s="245"/>
      <c r="O15" s="245"/>
      <c r="P15" s="249"/>
      <c r="Q15" s="243"/>
      <c r="R15" s="243"/>
      <c r="S15" s="243"/>
      <c r="T15" s="244" t="str">
        <f aca="false">IF(Q15*R15*S15=0,"",Q15*R15*S15)</f>
        <v/>
      </c>
    </row>
    <row r="16" customFormat="false" ht="15" hidden="false" customHeight="false" outlineLevel="0" collapsed="false">
      <c r="A16" s="247"/>
      <c r="B16" s="248"/>
      <c r="C16" s="246"/>
      <c r="D16" s="250"/>
      <c r="E16" s="251"/>
      <c r="F16" s="238"/>
      <c r="G16" s="239"/>
      <c r="H16" s="252"/>
      <c r="I16" s="241"/>
      <c r="J16" s="238"/>
      <c r="K16" s="241"/>
      <c r="L16" s="238"/>
      <c r="M16" s="242" t="str">
        <f aca="false">IF(F16*J16*L16=0,"",F16*J16*L16)</f>
        <v/>
      </c>
      <c r="N16" s="245"/>
      <c r="O16" s="245"/>
      <c r="P16" s="249"/>
      <c r="Q16" s="243"/>
      <c r="R16" s="243"/>
      <c r="S16" s="243"/>
      <c r="T16" s="244" t="str">
        <f aca="false">IF(Q16*R16*S16=0,"",Q16*R16*S16)</f>
        <v/>
      </c>
    </row>
    <row r="17" customFormat="false" ht="15" hidden="false" customHeight="false" outlineLevel="0" collapsed="false">
      <c r="A17" s="247"/>
      <c r="B17" s="248"/>
      <c r="C17" s="246"/>
      <c r="D17" s="250"/>
      <c r="E17" s="251"/>
      <c r="F17" s="238"/>
      <c r="G17" s="239"/>
      <c r="H17" s="252"/>
      <c r="I17" s="241"/>
      <c r="J17" s="238"/>
      <c r="K17" s="241"/>
      <c r="L17" s="238"/>
      <c r="M17" s="242" t="str">
        <f aca="false">IF(F17*J17*L17=0,"",F17*J17*L17)</f>
        <v/>
      </c>
      <c r="N17" s="245"/>
      <c r="O17" s="245"/>
      <c r="P17" s="249"/>
      <c r="Q17" s="243"/>
      <c r="R17" s="243"/>
      <c r="S17" s="243"/>
      <c r="T17" s="244" t="str">
        <f aca="false">IF(Q17*R17*S17=0,"",Q17*R17*S17)</f>
        <v/>
      </c>
    </row>
    <row r="18" customFormat="false" ht="15" hidden="false" customHeight="false" outlineLevel="0" collapsed="false">
      <c r="A18" s="247"/>
      <c r="B18" s="248"/>
      <c r="C18" s="246"/>
      <c r="D18" s="250"/>
      <c r="E18" s="251"/>
      <c r="F18" s="238"/>
      <c r="G18" s="239"/>
      <c r="H18" s="251"/>
      <c r="I18" s="241"/>
      <c r="J18" s="238"/>
      <c r="K18" s="241"/>
      <c r="L18" s="238"/>
      <c r="M18" s="242" t="str">
        <f aca="false">IF(F18*J18*L18=0,"",F18*J18*L18)</f>
        <v/>
      </c>
      <c r="N18" s="245"/>
      <c r="O18" s="245"/>
      <c r="P18" s="245"/>
      <c r="Q18" s="243"/>
      <c r="R18" s="243"/>
      <c r="S18" s="243"/>
      <c r="T18" s="244" t="str">
        <f aca="false">IF(Q18*R18*S18=0,"",Q18*R18*S18)</f>
        <v/>
      </c>
    </row>
    <row r="19" customFormat="false" ht="15" hidden="false" customHeight="false" outlineLevel="0" collapsed="false">
      <c r="A19" s="247"/>
      <c r="B19" s="248"/>
      <c r="C19" s="246"/>
      <c r="D19" s="250"/>
      <c r="E19" s="251"/>
      <c r="F19" s="238"/>
      <c r="G19" s="239"/>
      <c r="H19" s="251"/>
      <c r="I19" s="241"/>
      <c r="J19" s="238"/>
      <c r="K19" s="241"/>
      <c r="L19" s="238"/>
      <c r="M19" s="242" t="str">
        <f aca="false">IF(F19*J19*L19=0,"",F19*J19*L19)</f>
        <v/>
      </c>
      <c r="N19" s="245"/>
      <c r="O19" s="245"/>
      <c r="P19" s="249"/>
      <c r="Q19" s="243"/>
      <c r="R19" s="243"/>
      <c r="S19" s="243"/>
      <c r="T19" s="244" t="str">
        <f aca="false">IF(Q19*R19*S19=0,"",Q19*R19*S19)</f>
        <v/>
      </c>
    </row>
    <row r="20" customFormat="false" ht="15" hidden="false" customHeight="false" outlineLevel="0" collapsed="false">
      <c r="A20" s="247"/>
      <c r="B20" s="248"/>
      <c r="C20" s="246"/>
      <c r="D20" s="250"/>
      <c r="E20" s="251"/>
      <c r="F20" s="238"/>
      <c r="G20" s="239"/>
      <c r="H20" s="252"/>
      <c r="I20" s="241"/>
      <c r="J20" s="238"/>
      <c r="K20" s="241"/>
      <c r="L20" s="238"/>
      <c r="M20" s="242" t="str">
        <f aca="false">IF(F20*J20*L20=0,"",F20*J20*L20)</f>
        <v/>
      </c>
      <c r="N20" s="245"/>
      <c r="O20" s="245"/>
      <c r="P20" s="249"/>
      <c r="Q20" s="243"/>
      <c r="R20" s="243"/>
      <c r="S20" s="243"/>
      <c r="T20" s="244" t="str">
        <f aca="false">IF(Q20*R20*S20=0,"",Q20*R20*S20)</f>
        <v/>
      </c>
    </row>
    <row r="21" customFormat="false" ht="15" hidden="false" customHeight="false" outlineLevel="0" collapsed="false">
      <c r="A21" s="247"/>
      <c r="B21" s="248"/>
      <c r="C21" s="246"/>
      <c r="D21" s="250"/>
      <c r="E21" s="251"/>
      <c r="F21" s="238"/>
      <c r="G21" s="239"/>
      <c r="H21" s="251"/>
      <c r="I21" s="241"/>
      <c r="J21" s="238"/>
      <c r="K21" s="241"/>
      <c r="L21" s="238"/>
      <c r="M21" s="242" t="str">
        <f aca="false">IF(F21*J21*L21=0,"",F21*J21*L21)</f>
        <v/>
      </c>
      <c r="N21" s="245"/>
      <c r="O21" s="245"/>
      <c r="P21" s="249"/>
      <c r="Q21" s="243"/>
      <c r="R21" s="243"/>
      <c r="S21" s="243"/>
      <c r="T21" s="244" t="str">
        <f aca="false">IF(Q21*R21*S21=0,"",Q21*R21*S21)</f>
        <v/>
      </c>
    </row>
    <row r="22" customFormat="false" ht="15" hidden="false" customHeight="false" outlineLevel="0" collapsed="false">
      <c r="A22" s="247"/>
      <c r="B22" s="248"/>
      <c r="C22" s="246"/>
      <c r="D22" s="250"/>
      <c r="E22" s="251"/>
      <c r="F22" s="238"/>
      <c r="G22" s="239"/>
      <c r="H22" s="251"/>
      <c r="I22" s="241"/>
      <c r="J22" s="238"/>
      <c r="K22" s="241"/>
      <c r="L22" s="238"/>
      <c r="M22" s="242" t="str">
        <f aca="false">IF(F22*J22*L22=0,"",F22*J22*L22)</f>
        <v/>
      </c>
      <c r="N22" s="245"/>
      <c r="O22" s="245"/>
      <c r="P22" s="249"/>
      <c r="Q22" s="243"/>
      <c r="R22" s="243"/>
      <c r="S22" s="243"/>
      <c r="T22" s="244" t="str">
        <f aca="false">IF(Q22*R22*S22=0,"",Q22*R22*S22)</f>
        <v/>
      </c>
    </row>
    <row r="23" customFormat="false" ht="15" hidden="false" customHeight="false" outlineLevel="0" collapsed="false">
      <c r="A23" s="247"/>
      <c r="B23" s="248"/>
      <c r="C23" s="246"/>
      <c r="D23" s="250"/>
      <c r="E23" s="251"/>
      <c r="F23" s="238"/>
      <c r="G23" s="239"/>
      <c r="H23" s="251"/>
      <c r="I23" s="241"/>
      <c r="J23" s="238"/>
      <c r="K23" s="241"/>
      <c r="L23" s="238"/>
      <c r="M23" s="242" t="str">
        <f aca="false">IF(F23*J23*L23=0,"",F23*J23*L23)</f>
        <v/>
      </c>
      <c r="N23" s="245"/>
      <c r="O23" s="245"/>
      <c r="P23" s="245"/>
      <c r="Q23" s="243"/>
      <c r="R23" s="243"/>
      <c r="S23" s="243"/>
      <c r="T23" s="244" t="str">
        <f aca="false">IF(Q23*R23*S23=0,"",Q23*R23*S23)</f>
        <v/>
      </c>
    </row>
    <row r="24" customFormat="false" ht="15" hidden="false" customHeight="false" outlineLevel="0" collapsed="false">
      <c r="A24" s="247"/>
      <c r="B24" s="248"/>
      <c r="C24" s="253"/>
      <c r="D24" s="250"/>
      <c r="E24" s="251"/>
      <c r="F24" s="238"/>
      <c r="G24" s="239"/>
      <c r="H24" s="252"/>
      <c r="I24" s="241"/>
      <c r="J24" s="238"/>
      <c r="K24" s="241"/>
      <c r="L24" s="238"/>
      <c r="M24" s="242" t="str">
        <f aca="false">IF(F24*J24*L24=0,"",F24*J24*L24)</f>
        <v/>
      </c>
      <c r="N24" s="245"/>
      <c r="O24" s="245"/>
      <c r="P24" s="245"/>
      <c r="Q24" s="243"/>
      <c r="R24" s="243"/>
      <c r="S24" s="243"/>
      <c r="T24" s="244" t="str">
        <f aca="false">IF(Q24*R24*S24=0,"",Q24*R24*S24)</f>
        <v/>
      </c>
    </row>
    <row r="25" customFormat="false" ht="15" hidden="false" customHeight="false" outlineLevel="0" collapsed="false">
      <c r="A25" s="247"/>
      <c r="B25" s="254"/>
      <c r="C25" s="255"/>
      <c r="D25" s="250"/>
      <c r="E25" s="251"/>
      <c r="F25" s="238"/>
      <c r="G25" s="239"/>
      <c r="H25" s="251"/>
      <c r="I25" s="241"/>
      <c r="J25" s="238"/>
      <c r="K25" s="241"/>
      <c r="L25" s="238"/>
      <c r="M25" s="242" t="str">
        <f aca="false">IF(F25*J25*L25=0,"",F25*J25*L25)</f>
        <v/>
      </c>
      <c r="N25" s="245"/>
      <c r="O25" s="245"/>
      <c r="P25" s="249"/>
      <c r="Q25" s="243"/>
      <c r="R25" s="243"/>
      <c r="S25" s="243"/>
      <c r="T25" s="244" t="str">
        <f aca="false">IF(Q25*R25*S25=0,"",Q25*R25*S25)</f>
        <v/>
      </c>
    </row>
    <row r="26" customFormat="false" ht="15" hidden="false" customHeight="false" outlineLevel="0" collapsed="false">
      <c r="A26" s="247"/>
      <c r="B26" s="254"/>
      <c r="C26" s="255"/>
      <c r="D26" s="250"/>
      <c r="E26" s="251"/>
      <c r="F26" s="238"/>
      <c r="G26" s="239"/>
      <c r="H26" s="251"/>
      <c r="I26" s="241"/>
      <c r="J26" s="238"/>
      <c r="K26" s="241"/>
      <c r="L26" s="238"/>
      <c r="M26" s="242" t="str">
        <f aca="false">IF(F26*J26*L26=0,"",F26*J26*L26)</f>
        <v/>
      </c>
      <c r="N26" s="245"/>
      <c r="O26" s="245"/>
      <c r="P26" s="249"/>
      <c r="Q26" s="243"/>
      <c r="R26" s="243"/>
      <c r="S26" s="243"/>
      <c r="T26" s="244" t="str">
        <f aca="false">IF(Q26*R26*S26=0,"",Q26*R26*S26)</f>
        <v/>
      </c>
    </row>
    <row r="27" customFormat="false" ht="15" hidden="false" customHeight="false" outlineLevel="0" collapsed="false">
      <c r="A27" s="247"/>
      <c r="B27" s="248"/>
      <c r="C27" s="246"/>
      <c r="D27" s="250"/>
      <c r="E27" s="251"/>
      <c r="F27" s="238"/>
      <c r="G27" s="239"/>
      <c r="H27" s="252"/>
      <c r="I27" s="241"/>
      <c r="J27" s="238"/>
      <c r="K27" s="241"/>
      <c r="L27" s="238"/>
      <c r="M27" s="242" t="str">
        <f aca="false">IF(F27*J27*L27=0,"",F27*J27*L27)</f>
        <v/>
      </c>
      <c r="N27" s="245"/>
      <c r="O27" s="245"/>
      <c r="P27" s="249"/>
      <c r="Q27" s="243"/>
      <c r="R27" s="243"/>
      <c r="S27" s="243"/>
      <c r="T27" s="244" t="str">
        <f aca="false">IF(Q27*R27*S27=0,"",Q27*R27*S27)</f>
        <v/>
      </c>
    </row>
    <row r="28" customFormat="false" ht="15" hidden="false" customHeight="false" outlineLevel="0" collapsed="false">
      <c r="A28" s="247"/>
      <c r="B28" s="248"/>
      <c r="C28" s="246"/>
      <c r="D28" s="250"/>
      <c r="E28" s="251"/>
      <c r="F28" s="238"/>
      <c r="G28" s="239"/>
      <c r="H28" s="252"/>
      <c r="I28" s="241"/>
      <c r="J28" s="238"/>
      <c r="K28" s="241"/>
      <c r="L28" s="238"/>
      <c r="M28" s="242" t="str">
        <f aca="false">IF(F28*J28*L28=0,"",F28*J28*L28)</f>
        <v/>
      </c>
      <c r="N28" s="245"/>
      <c r="O28" s="245"/>
      <c r="P28" s="245"/>
      <c r="Q28" s="243"/>
      <c r="R28" s="243"/>
      <c r="S28" s="243"/>
      <c r="T28" s="244" t="str">
        <f aca="false">IF(Q28*R28*S28=0,"",Q28*R28*S28)</f>
        <v/>
      </c>
    </row>
    <row r="29" customFormat="false" ht="15" hidden="false" customHeight="false" outlineLevel="0" collapsed="false">
      <c r="A29" s="247"/>
      <c r="B29" s="248"/>
      <c r="C29" s="246"/>
      <c r="D29" s="250"/>
      <c r="E29" s="251"/>
      <c r="F29" s="238"/>
      <c r="G29" s="239"/>
      <c r="H29" s="252"/>
      <c r="I29" s="241"/>
      <c r="J29" s="238"/>
      <c r="K29" s="241"/>
      <c r="L29" s="238"/>
      <c r="M29" s="242" t="str">
        <f aca="false">IF(F29*J29*L29=0,"",F29*J29*L29)</f>
        <v/>
      </c>
      <c r="N29" s="245"/>
      <c r="O29" s="245"/>
      <c r="P29" s="249"/>
      <c r="Q29" s="243"/>
      <c r="R29" s="243"/>
      <c r="S29" s="243"/>
      <c r="T29" s="244" t="str">
        <f aca="false">IF(Q29*R29*S29=0,"",Q29*R29*S29)</f>
        <v/>
      </c>
    </row>
    <row r="30" customFormat="false" ht="15" hidden="false" customHeight="false" outlineLevel="0" collapsed="false">
      <c r="A30" s="247"/>
      <c r="B30" s="248"/>
      <c r="C30" s="246"/>
      <c r="D30" s="250"/>
      <c r="E30" s="251"/>
      <c r="F30" s="238"/>
      <c r="G30" s="239"/>
      <c r="H30" s="252"/>
      <c r="I30" s="241"/>
      <c r="J30" s="238"/>
      <c r="K30" s="241"/>
      <c r="L30" s="238"/>
      <c r="M30" s="242" t="str">
        <f aca="false">IF(F30*J30*L30=0,"",F30*J30*L30)</f>
        <v/>
      </c>
      <c r="N30" s="245"/>
      <c r="O30" s="245"/>
      <c r="P30" s="249"/>
      <c r="Q30" s="243"/>
      <c r="R30" s="243"/>
      <c r="S30" s="243"/>
      <c r="T30" s="244" t="str">
        <f aca="false">IF(Q30*R30*S30=0,"",Q30*R30*S30)</f>
        <v/>
      </c>
    </row>
    <row r="31" customFormat="false" ht="15" hidden="false" customHeight="false" outlineLevel="0" collapsed="false">
      <c r="A31" s="247"/>
      <c r="B31" s="248"/>
      <c r="C31" s="246"/>
      <c r="D31" s="250"/>
      <c r="E31" s="251"/>
      <c r="F31" s="238"/>
      <c r="G31" s="239"/>
      <c r="H31" s="252"/>
      <c r="I31" s="241"/>
      <c r="J31" s="238"/>
      <c r="K31" s="241"/>
      <c r="L31" s="238"/>
      <c r="M31" s="242" t="str">
        <f aca="false">IF(F31*J31*L31=0,"",F31*J31*L31)</f>
        <v/>
      </c>
      <c r="N31" s="245"/>
      <c r="O31" s="245"/>
      <c r="P31" s="249"/>
      <c r="Q31" s="243"/>
      <c r="R31" s="243"/>
      <c r="S31" s="243"/>
      <c r="T31" s="244" t="str">
        <f aca="false">IF(Q31*R31*S31=0,"",Q31*R31*S31)</f>
        <v/>
      </c>
    </row>
    <row r="32" customFormat="false" ht="15" hidden="false" customHeight="false" outlineLevel="0" collapsed="false">
      <c r="A32" s="247"/>
      <c r="B32" s="254"/>
      <c r="C32" s="255"/>
      <c r="D32" s="250"/>
      <c r="E32" s="251"/>
      <c r="F32" s="238"/>
      <c r="G32" s="239"/>
      <c r="H32" s="251"/>
      <c r="I32" s="241"/>
      <c r="J32" s="238"/>
      <c r="K32" s="241"/>
      <c r="L32" s="238"/>
      <c r="M32" s="242" t="str">
        <f aca="false">IF(F32*J32*L32=0,"",F32*J32*L32)</f>
        <v/>
      </c>
      <c r="N32" s="245"/>
      <c r="O32" s="245"/>
      <c r="P32" s="249"/>
      <c r="Q32" s="243"/>
      <c r="R32" s="243"/>
      <c r="S32" s="243"/>
      <c r="T32" s="244" t="str">
        <f aca="false">IF(Q32*R32*S32=0,"",Q32*R32*S32)</f>
        <v/>
      </c>
    </row>
    <row r="33" customFormat="false" ht="15" hidden="false" customHeight="false" outlineLevel="0" collapsed="false">
      <c r="A33" s="247"/>
      <c r="B33" s="254"/>
      <c r="C33" s="255"/>
      <c r="D33" s="250"/>
      <c r="E33" s="251"/>
      <c r="F33" s="238"/>
      <c r="G33" s="239"/>
      <c r="H33" s="252"/>
      <c r="I33" s="241"/>
      <c r="J33" s="238"/>
      <c r="K33" s="241"/>
      <c r="L33" s="238"/>
      <c r="M33" s="242" t="str">
        <f aca="false">IF(F33*J33*L33=0,"",F33*J33*L33)</f>
        <v/>
      </c>
      <c r="N33" s="245"/>
      <c r="O33" s="245"/>
      <c r="P33" s="249"/>
      <c r="Q33" s="243"/>
      <c r="R33" s="243"/>
      <c r="S33" s="243"/>
      <c r="T33" s="244" t="str">
        <f aca="false">IF(Q33*R33*S33=0,"",Q33*R33*S33)</f>
        <v/>
      </c>
    </row>
    <row r="34" customFormat="false" ht="15" hidden="false" customHeight="false" outlineLevel="0" collapsed="false">
      <c r="A34" s="247"/>
      <c r="B34" s="256"/>
      <c r="C34" s="257"/>
      <c r="D34" s="250"/>
      <c r="E34" s="251"/>
      <c r="F34" s="238"/>
      <c r="G34" s="239"/>
      <c r="H34" s="251"/>
      <c r="I34" s="241"/>
      <c r="J34" s="238"/>
      <c r="K34" s="241"/>
      <c r="L34" s="238"/>
      <c r="M34" s="242" t="str">
        <f aca="false">IF(F34*J34*L34=0,"",F34*J34*L34)</f>
        <v/>
      </c>
      <c r="N34" s="245"/>
      <c r="O34" s="245"/>
      <c r="P34" s="249"/>
      <c r="Q34" s="243"/>
      <c r="R34" s="243"/>
      <c r="S34" s="243"/>
      <c r="T34" s="244" t="str">
        <f aca="false">IF(Q34*R34*S34=0,"",Q34*R34*S34)</f>
        <v/>
      </c>
    </row>
    <row r="35" customFormat="false" ht="15" hidden="false" customHeight="false" outlineLevel="0" collapsed="false">
      <c r="A35" s="247"/>
      <c r="B35" s="254"/>
      <c r="C35" s="255"/>
      <c r="D35" s="250"/>
      <c r="E35" s="251"/>
      <c r="F35" s="238"/>
      <c r="G35" s="239"/>
      <c r="H35" s="251"/>
      <c r="I35" s="241"/>
      <c r="J35" s="238"/>
      <c r="K35" s="241"/>
      <c r="L35" s="238"/>
      <c r="M35" s="242" t="str">
        <f aca="false">IF(F35*J35*L35=0,"",F35*J35*L35)</f>
        <v/>
      </c>
      <c r="N35" s="245"/>
      <c r="O35" s="245"/>
      <c r="P35" s="249"/>
      <c r="Q35" s="243"/>
      <c r="R35" s="243"/>
      <c r="S35" s="243"/>
      <c r="T35" s="244" t="str">
        <f aca="false">IF(Q35*R35*S35=0,"",Q35*R35*S35)</f>
        <v/>
      </c>
    </row>
    <row r="36" customFormat="false" ht="15" hidden="false" customHeight="false" outlineLevel="0" collapsed="false">
      <c r="A36" s="247"/>
      <c r="B36" s="248"/>
      <c r="C36" s="246"/>
      <c r="D36" s="250"/>
      <c r="E36" s="251"/>
      <c r="F36" s="238"/>
      <c r="G36" s="239"/>
      <c r="H36" s="251"/>
      <c r="I36" s="241"/>
      <c r="J36" s="238"/>
      <c r="K36" s="241"/>
      <c r="L36" s="238"/>
      <c r="M36" s="242" t="str">
        <f aca="false">IF(F36*J36*L36=0,"",F36*J36*L36)</f>
        <v/>
      </c>
      <c r="N36" s="245"/>
      <c r="O36" s="245"/>
      <c r="P36" s="249"/>
      <c r="Q36" s="243"/>
      <c r="R36" s="243"/>
      <c r="S36" s="243"/>
      <c r="T36" s="244" t="str">
        <f aca="false">IF(Q36*R36*S36=0,"",Q36*R36*S36)</f>
        <v/>
      </c>
    </row>
    <row r="37" customFormat="false" ht="15" hidden="false" customHeight="false" outlineLevel="0" collapsed="false">
      <c r="A37" s="247"/>
      <c r="B37" s="248"/>
      <c r="C37" s="246"/>
      <c r="D37" s="250"/>
      <c r="E37" s="251"/>
      <c r="F37" s="238"/>
      <c r="G37" s="239"/>
      <c r="H37" s="251"/>
      <c r="I37" s="241"/>
      <c r="J37" s="238"/>
      <c r="K37" s="241"/>
      <c r="L37" s="238"/>
      <c r="M37" s="242" t="str">
        <f aca="false">IF(F37*J37*L37=0,"",F37*J37*L37)</f>
        <v/>
      </c>
      <c r="N37" s="245"/>
      <c r="O37" s="245"/>
      <c r="P37" s="249"/>
      <c r="Q37" s="243"/>
      <c r="R37" s="243"/>
      <c r="S37" s="243"/>
      <c r="T37" s="244" t="str">
        <f aca="false">IF(Q37*R37*S37=0,"",Q37*R37*S37)</f>
        <v/>
      </c>
    </row>
    <row r="38" customFormat="false" ht="15" hidden="false" customHeight="false" outlineLevel="0" collapsed="false">
      <c r="A38" s="247"/>
      <c r="B38" s="248"/>
      <c r="C38" s="246"/>
      <c r="D38" s="250"/>
      <c r="E38" s="251"/>
      <c r="F38" s="238"/>
      <c r="G38" s="239"/>
      <c r="H38" s="251"/>
      <c r="I38" s="241"/>
      <c r="J38" s="238"/>
      <c r="K38" s="241"/>
      <c r="L38" s="238"/>
      <c r="M38" s="242" t="str">
        <f aca="false">IF(F38*J38*L38=0,"",F38*J38*L38)</f>
        <v/>
      </c>
      <c r="N38" s="245"/>
      <c r="O38" s="245"/>
      <c r="P38" s="245"/>
      <c r="Q38" s="243"/>
      <c r="R38" s="243"/>
      <c r="S38" s="243"/>
      <c r="T38" s="244" t="str">
        <f aca="false">IF(Q38*R38*S38=0,"",Q38*R38*S38)</f>
        <v/>
      </c>
    </row>
    <row r="39" customFormat="false" ht="15" hidden="false" customHeight="false" outlineLevel="0" collapsed="false">
      <c r="A39" s="247"/>
      <c r="B39" s="248"/>
      <c r="C39" s="246"/>
      <c r="D39" s="250"/>
      <c r="E39" s="251"/>
      <c r="F39" s="238"/>
      <c r="G39" s="239"/>
      <c r="H39" s="251"/>
      <c r="I39" s="241"/>
      <c r="J39" s="238"/>
      <c r="K39" s="241"/>
      <c r="L39" s="238"/>
      <c r="M39" s="242" t="str">
        <f aca="false">IF(F39*J39*L39=0,"",F39*J39*L39)</f>
        <v/>
      </c>
      <c r="N39" s="245"/>
      <c r="O39" s="245"/>
      <c r="P39" s="245"/>
      <c r="Q39" s="243"/>
      <c r="R39" s="243"/>
      <c r="S39" s="243"/>
      <c r="T39" s="244" t="str">
        <f aca="false">IF(Q39*R39*S39=0,"",Q39*R39*S39)</f>
        <v/>
      </c>
    </row>
    <row r="40" customFormat="false" ht="15" hidden="false" customHeight="false" outlineLevel="0" collapsed="false">
      <c r="A40" s="247"/>
      <c r="B40" s="248"/>
      <c r="C40" s="246"/>
      <c r="D40" s="250"/>
      <c r="E40" s="251"/>
      <c r="F40" s="238"/>
      <c r="G40" s="239"/>
      <c r="H40" s="251"/>
      <c r="I40" s="241"/>
      <c r="J40" s="238"/>
      <c r="K40" s="241"/>
      <c r="L40" s="238"/>
      <c r="M40" s="242" t="str">
        <f aca="false">IF(F40*J40*L40=0,"",F40*J40*L40)</f>
        <v/>
      </c>
      <c r="N40" s="245"/>
      <c r="O40" s="245"/>
      <c r="P40" s="249"/>
      <c r="Q40" s="243"/>
      <c r="R40" s="243"/>
      <c r="S40" s="243"/>
      <c r="T40" s="244" t="str">
        <f aca="false">IF(Q40*R40*S40=0,"",Q40*R40*S40)</f>
        <v/>
      </c>
    </row>
    <row r="41" customFormat="false" ht="15" hidden="false" customHeight="false" outlineLevel="0" collapsed="false">
      <c r="A41" s="247"/>
      <c r="B41" s="248"/>
      <c r="C41" s="246"/>
      <c r="D41" s="250"/>
      <c r="E41" s="251"/>
      <c r="F41" s="238"/>
      <c r="G41" s="239"/>
      <c r="H41" s="251"/>
      <c r="I41" s="241"/>
      <c r="J41" s="238"/>
      <c r="K41" s="241"/>
      <c r="L41" s="238"/>
      <c r="M41" s="242" t="str">
        <f aca="false">IF(F41*J41*L41=0,"",F41*J41*L41)</f>
        <v/>
      </c>
      <c r="N41" s="245"/>
      <c r="O41" s="245"/>
      <c r="P41" s="245"/>
      <c r="Q41" s="243"/>
      <c r="R41" s="243"/>
      <c r="S41" s="243"/>
      <c r="T41" s="244" t="str">
        <f aca="false">IF(Q41*R41*S41=0,"",Q41*R41*S41)</f>
        <v/>
      </c>
    </row>
    <row r="42" customFormat="false" ht="15" hidden="false" customHeight="false" outlineLevel="0" collapsed="false">
      <c r="A42" s="247"/>
      <c r="B42" s="248"/>
      <c r="C42" s="246"/>
      <c r="D42" s="250"/>
      <c r="E42" s="251"/>
      <c r="F42" s="238"/>
      <c r="G42" s="239"/>
      <c r="H42" s="251"/>
      <c r="I42" s="241"/>
      <c r="J42" s="238"/>
      <c r="K42" s="241"/>
      <c r="L42" s="238"/>
      <c r="M42" s="242" t="str">
        <f aca="false">IF(F42*J42*L42=0,"",F42*J42*L42)</f>
        <v/>
      </c>
      <c r="N42" s="245"/>
      <c r="O42" s="245"/>
      <c r="P42" s="245"/>
      <c r="Q42" s="243"/>
      <c r="R42" s="243"/>
      <c r="S42" s="243"/>
      <c r="T42" s="244" t="str">
        <f aca="false">IF(Q42*R42*S42=0,"",Q42*R42*S42)</f>
        <v/>
      </c>
    </row>
    <row r="43" customFormat="false" ht="15" hidden="false" customHeight="false" outlineLevel="0" collapsed="false">
      <c r="A43" s="247"/>
      <c r="B43" s="248"/>
      <c r="C43" s="246"/>
      <c r="D43" s="250"/>
      <c r="E43" s="251"/>
      <c r="F43" s="238"/>
      <c r="G43" s="239"/>
      <c r="H43" s="251"/>
      <c r="I43" s="241"/>
      <c r="J43" s="238"/>
      <c r="K43" s="241"/>
      <c r="L43" s="238"/>
      <c r="M43" s="242" t="str">
        <f aca="false">IF(F43*J43*L43=0,"",F43*J43*L43)</f>
        <v/>
      </c>
      <c r="N43" s="245"/>
      <c r="O43" s="245"/>
      <c r="P43" s="249"/>
      <c r="Q43" s="243"/>
      <c r="R43" s="243"/>
      <c r="S43" s="243"/>
      <c r="T43" s="244" t="str">
        <f aca="false">IF(Q43*R43*S43=0,"",Q43*R43*S43)</f>
        <v/>
      </c>
    </row>
    <row r="44" customFormat="false" ht="15" hidden="false" customHeight="false" outlineLevel="0" collapsed="false">
      <c r="A44" s="247"/>
      <c r="B44" s="248"/>
      <c r="C44" s="246"/>
      <c r="D44" s="250"/>
      <c r="E44" s="251"/>
      <c r="F44" s="238"/>
      <c r="G44" s="239"/>
      <c r="H44" s="251"/>
      <c r="I44" s="241"/>
      <c r="J44" s="238"/>
      <c r="K44" s="241"/>
      <c r="L44" s="238"/>
      <c r="M44" s="242" t="str">
        <f aca="false">IF(F44*J44*L44=0,"",F44*J44*L44)</f>
        <v/>
      </c>
      <c r="N44" s="245"/>
      <c r="O44" s="245"/>
      <c r="P44" s="245"/>
      <c r="Q44" s="243"/>
      <c r="R44" s="243"/>
      <c r="S44" s="243"/>
      <c r="T44" s="244" t="str">
        <f aca="false">IF(Q44*R44*S44=0,"",Q44*R44*S44)</f>
        <v/>
      </c>
    </row>
    <row r="45" customFormat="false" ht="15" hidden="false" customHeight="false" outlineLevel="0" collapsed="false">
      <c r="A45" s="247"/>
      <c r="B45" s="248"/>
      <c r="C45" s="246"/>
      <c r="D45" s="250"/>
      <c r="E45" s="251"/>
      <c r="F45" s="238"/>
      <c r="G45" s="239"/>
      <c r="H45" s="251"/>
      <c r="I45" s="241"/>
      <c r="J45" s="238"/>
      <c r="K45" s="241"/>
      <c r="L45" s="238"/>
      <c r="M45" s="242" t="str">
        <f aca="false">IF(F45*J45*L45=0,"",F45*J45*L45)</f>
        <v/>
      </c>
      <c r="N45" s="245"/>
      <c r="O45" s="245"/>
      <c r="P45" s="245"/>
      <c r="Q45" s="243"/>
      <c r="R45" s="243"/>
      <c r="S45" s="243"/>
      <c r="T45" s="244" t="str">
        <f aca="false">IF(Q45*R45*S45=0,"",Q45*R45*S45)</f>
        <v/>
      </c>
    </row>
    <row r="46" customFormat="false" ht="15" hidden="false" customHeight="false" outlineLevel="0" collapsed="false">
      <c r="A46" s="247"/>
      <c r="B46" s="248"/>
      <c r="C46" s="246"/>
      <c r="D46" s="250"/>
      <c r="E46" s="251"/>
      <c r="F46" s="238"/>
      <c r="G46" s="239"/>
      <c r="H46" s="251"/>
      <c r="I46" s="241"/>
      <c r="J46" s="238"/>
      <c r="K46" s="241"/>
      <c r="L46" s="238"/>
      <c r="M46" s="242" t="str">
        <f aca="false">IF(F46*J46*L46=0,"",F46*J46*L46)</f>
        <v/>
      </c>
      <c r="N46" s="245"/>
      <c r="O46" s="245"/>
      <c r="P46" s="249"/>
      <c r="Q46" s="243"/>
      <c r="R46" s="243"/>
      <c r="S46" s="243"/>
      <c r="T46" s="244" t="str">
        <f aca="false">IF(Q46*R46*S46=0,"",Q46*R46*S46)</f>
        <v/>
      </c>
    </row>
    <row r="47" customFormat="false" ht="15" hidden="false" customHeight="false" outlineLevel="0" collapsed="false">
      <c r="A47" s="247"/>
      <c r="B47" s="248"/>
      <c r="C47" s="246"/>
      <c r="D47" s="250"/>
      <c r="E47" s="251"/>
      <c r="F47" s="238"/>
      <c r="G47" s="239"/>
      <c r="H47" s="251"/>
      <c r="I47" s="241"/>
      <c r="J47" s="238"/>
      <c r="K47" s="241"/>
      <c r="L47" s="238"/>
      <c r="M47" s="242" t="str">
        <f aca="false">IF(F47*J47*L47=0,"",F47*J47*L47)</f>
        <v/>
      </c>
      <c r="N47" s="245"/>
      <c r="O47" s="245"/>
      <c r="P47" s="245"/>
      <c r="Q47" s="243"/>
      <c r="R47" s="243"/>
      <c r="S47" s="243"/>
      <c r="T47" s="244" t="str">
        <f aca="false">IF(Q47*R47*S47=0,"",Q47*R47*S47)</f>
        <v/>
      </c>
    </row>
    <row r="48" customFormat="false" ht="15" hidden="false" customHeight="false" outlineLevel="0" collapsed="false">
      <c r="A48" s="247"/>
      <c r="B48" s="248"/>
      <c r="C48" s="246"/>
      <c r="D48" s="250"/>
      <c r="E48" s="251"/>
      <c r="F48" s="238"/>
      <c r="G48" s="239"/>
      <c r="H48" s="251"/>
      <c r="I48" s="241"/>
      <c r="J48" s="238"/>
      <c r="K48" s="241"/>
      <c r="L48" s="238"/>
      <c r="M48" s="242" t="str">
        <f aca="false">IF(F48*J48*L48=0,"",F48*J48*L48)</f>
        <v/>
      </c>
      <c r="N48" s="245"/>
      <c r="O48" s="245"/>
      <c r="P48" s="249"/>
      <c r="Q48" s="243"/>
      <c r="R48" s="243"/>
      <c r="S48" s="243"/>
      <c r="T48" s="244" t="str">
        <f aca="false">IF(Q48*R48*S48=0,"",Q48*R48*S48)</f>
        <v/>
      </c>
    </row>
    <row r="49" customFormat="false" ht="15" hidden="false" customHeight="false" outlineLevel="0" collapsed="false">
      <c r="A49" s="247"/>
      <c r="B49" s="248"/>
      <c r="C49" s="246"/>
      <c r="D49" s="250"/>
      <c r="E49" s="251"/>
      <c r="F49" s="238"/>
      <c r="G49" s="239"/>
      <c r="H49" s="251"/>
      <c r="I49" s="241"/>
      <c r="J49" s="238"/>
      <c r="K49" s="241"/>
      <c r="L49" s="238"/>
      <c r="M49" s="242" t="str">
        <f aca="false">IF(F49*J49*L49=0,"",F49*J49*L49)</f>
        <v/>
      </c>
      <c r="N49" s="245"/>
      <c r="O49" s="245"/>
      <c r="P49" s="245"/>
      <c r="Q49" s="243"/>
      <c r="R49" s="243"/>
      <c r="S49" s="243"/>
      <c r="T49" s="244" t="str">
        <f aca="false">IF(Q49*R49*S49=0,"",Q49*R49*S49)</f>
        <v/>
      </c>
    </row>
    <row r="50" customFormat="false" ht="15" hidden="false" customHeight="false" outlineLevel="0" collapsed="false">
      <c r="A50" s="247"/>
      <c r="B50" s="248"/>
      <c r="C50" s="246"/>
      <c r="D50" s="250"/>
      <c r="E50" s="251"/>
      <c r="F50" s="238"/>
      <c r="G50" s="239"/>
      <c r="H50" s="252"/>
      <c r="I50" s="241"/>
      <c r="J50" s="238"/>
      <c r="K50" s="241"/>
      <c r="L50" s="238"/>
      <c r="M50" s="242" t="str">
        <f aca="false">IF(F50*J50*L50=0,"",F50*J50*L50)</f>
        <v/>
      </c>
      <c r="N50" s="245"/>
      <c r="O50" s="245"/>
      <c r="P50" s="249"/>
      <c r="Q50" s="243"/>
      <c r="R50" s="243"/>
      <c r="S50" s="243"/>
      <c r="T50" s="244" t="str">
        <f aca="false">IF(Q50*R50*S50=0,"",Q50*R50*S50)</f>
        <v/>
      </c>
    </row>
    <row r="51" customFormat="false" ht="15" hidden="false" customHeight="false" outlineLevel="0" collapsed="false">
      <c r="A51" s="247"/>
      <c r="B51" s="248"/>
      <c r="C51" s="246"/>
      <c r="D51" s="250"/>
      <c r="E51" s="251"/>
      <c r="F51" s="238"/>
      <c r="G51" s="239"/>
      <c r="H51" s="252"/>
      <c r="I51" s="241"/>
      <c r="J51" s="238"/>
      <c r="K51" s="241"/>
      <c r="L51" s="238"/>
      <c r="M51" s="242" t="str">
        <f aca="false">IF(F51*J51*L51=0,"",F51*J51*L51)</f>
        <v/>
      </c>
      <c r="N51" s="245"/>
      <c r="O51" s="245"/>
      <c r="P51" s="249"/>
      <c r="Q51" s="243"/>
      <c r="R51" s="243"/>
      <c r="S51" s="243"/>
      <c r="T51" s="244" t="str">
        <f aca="false">IF(Q51*R51*S51=0,"",Q51*R51*S51)</f>
        <v/>
      </c>
    </row>
    <row r="52" customFormat="false" ht="15" hidden="false" customHeight="false" outlineLevel="0" collapsed="false">
      <c r="A52" s="247"/>
      <c r="B52" s="248"/>
      <c r="C52" s="246"/>
      <c r="D52" s="250"/>
      <c r="E52" s="251"/>
      <c r="F52" s="238"/>
      <c r="G52" s="239"/>
      <c r="H52" s="252"/>
      <c r="I52" s="241"/>
      <c r="J52" s="238"/>
      <c r="K52" s="241"/>
      <c r="L52" s="238"/>
      <c r="M52" s="242" t="str">
        <f aca="false">IF(F52*J52*L52=0,"",F52*J52*L52)</f>
        <v/>
      </c>
      <c r="N52" s="245"/>
      <c r="O52" s="245"/>
      <c r="P52" s="249"/>
      <c r="Q52" s="243"/>
      <c r="R52" s="243"/>
      <c r="S52" s="243"/>
      <c r="T52" s="244" t="str">
        <f aca="false">IF(Q52*R52*S52=0,"",Q52*R52*S52)</f>
        <v/>
      </c>
    </row>
    <row r="53" customFormat="false" ht="15" hidden="false" customHeight="false" outlineLevel="0" collapsed="false">
      <c r="A53" s="247"/>
      <c r="B53" s="248"/>
      <c r="C53" s="246"/>
      <c r="D53" s="250"/>
      <c r="E53" s="251"/>
      <c r="F53" s="238"/>
      <c r="G53" s="239"/>
      <c r="H53" s="252"/>
      <c r="I53" s="241"/>
      <c r="J53" s="238"/>
      <c r="K53" s="241"/>
      <c r="L53" s="238"/>
      <c r="M53" s="242" t="str">
        <f aca="false">IF(F53*J53*L53=0,"",F53*J53*L53)</f>
        <v/>
      </c>
      <c r="N53" s="245"/>
      <c r="O53" s="245"/>
      <c r="P53" s="249"/>
      <c r="Q53" s="243"/>
      <c r="R53" s="243"/>
      <c r="S53" s="243"/>
      <c r="T53" s="244" t="str">
        <f aca="false">IF(Q53*R53*S53=0,"",Q53*R53*S53)</f>
        <v/>
      </c>
    </row>
    <row r="54" customFormat="false" ht="15" hidden="false" customHeight="false" outlineLevel="0" collapsed="false">
      <c r="A54" s="247"/>
      <c r="B54" s="248"/>
      <c r="C54" s="246"/>
      <c r="D54" s="250"/>
      <c r="E54" s="251"/>
      <c r="F54" s="238"/>
      <c r="G54" s="239"/>
      <c r="H54" s="252"/>
      <c r="I54" s="241"/>
      <c r="J54" s="238"/>
      <c r="K54" s="241"/>
      <c r="L54" s="238"/>
      <c r="M54" s="242" t="str">
        <f aca="false">IF(F54*J54*L54=0,"",F54*J54*L54)</f>
        <v/>
      </c>
      <c r="N54" s="245"/>
      <c r="O54" s="245"/>
      <c r="P54" s="249"/>
      <c r="Q54" s="243"/>
      <c r="R54" s="243"/>
      <c r="S54" s="243"/>
      <c r="T54" s="244" t="str">
        <f aca="false">IF(Q54*R54*S54=0,"",Q54*R54*S54)</f>
        <v/>
      </c>
    </row>
    <row r="55" customFormat="false" ht="15" hidden="false" customHeight="false" outlineLevel="0" collapsed="false">
      <c r="A55" s="247"/>
      <c r="B55" s="248"/>
      <c r="C55" s="246"/>
      <c r="D55" s="250"/>
      <c r="E55" s="251"/>
      <c r="F55" s="238"/>
      <c r="G55" s="239"/>
      <c r="H55" s="252"/>
      <c r="I55" s="241"/>
      <c r="J55" s="238"/>
      <c r="K55" s="241"/>
      <c r="L55" s="238"/>
      <c r="M55" s="242" t="str">
        <f aca="false">IF(F55*J55*L55=0,"",F55*J55*L55)</f>
        <v/>
      </c>
      <c r="N55" s="245"/>
      <c r="O55" s="245"/>
      <c r="P55" s="249"/>
      <c r="Q55" s="243"/>
      <c r="R55" s="243"/>
      <c r="S55" s="243"/>
      <c r="T55" s="244" t="str">
        <f aca="false">IF(Q55*R55*S55=0,"",Q55*R55*S55)</f>
        <v/>
      </c>
    </row>
    <row r="56" customFormat="false" ht="15" hidden="false" customHeight="false" outlineLevel="0" collapsed="false">
      <c r="A56" s="247"/>
      <c r="B56" s="248"/>
      <c r="C56" s="246"/>
      <c r="D56" s="250"/>
      <c r="E56" s="251"/>
      <c r="F56" s="238"/>
      <c r="G56" s="239"/>
      <c r="H56" s="252"/>
      <c r="I56" s="241"/>
      <c r="J56" s="238"/>
      <c r="K56" s="241"/>
      <c r="L56" s="238"/>
      <c r="M56" s="242" t="str">
        <f aca="false">IF(F56*J56*L56=0,"",F56*J56*L56)</f>
        <v/>
      </c>
      <c r="N56" s="245"/>
      <c r="O56" s="245"/>
      <c r="P56" s="249"/>
      <c r="Q56" s="243"/>
      <c r="R56" s="243"/>
      <c r="S56" s="243"/>
      <c r="T56" s="244" t="str">
        <f aca="false">IF(Q56*R56*S56=0,"",Q56*R56*S56)</f>
        <v/>
      </c>
    </row>
    <row r="57" customFormat="false" ht="15" hidden="false" customHeight="false" outlineLevel="0" collapsed="false">
      <c r="A57" s="247"/>
      <c r="B57" s="248"/>
      <c r="C57" s="246"/>
      <c r="D57" s="250"/>
      <c r="E57" s="251"/>
      <c r="F57" s="238"/>
      <c r="G57" s="239"/>
      <c r="H57" s="252"/>
      <c r="I57" s="241"/>
      <c r="J57" s="238"/>
      <c r="K57" s="241"/>
      <c r="L57" s="238"/>
      <c r="M57" s="242" t="str">
        <f aca="false">IF(F57*J57*L57=0,"",F57*J57*L57)</f>
        <v/>
      </c>
      <c r="N57" s="245"/>
      <c r="O57" s="245"/>
      <c r="P57" s="249"/>
      <c r="Q57" s="243"/>
      <c r="R57" s="243"/>
      <c r="S57" s="243"/>
      <c r="T57" s="244" t="str">
        <f aca="false">IF(Q57*R57*S57=0,"",Q57*R57*S57)</f>
        <v/>
      </c>
    </row>
    <row r="58" customFormat="false" ht="15" hidden="false" customHeight="false" outlineLevel="0" collapsed="false">
      <c r="A58" s="247"/>
      <c r="B58" s="248"/>
      <c r="C58" s="246"/>
      <c r="D58" s="250"/>
      <c r="E58" s="251"/>
      <c r="F58" s="238"/>
      <c r="G58" s="239"/>
      <c r="H58" s="252"/>
      <c r="I58" s="241"/>
      <c r="J58" s="238"/>
      <c r="K58" s="241"/>
      <c r="L58" s="238"/>
      <c r="M58" s="242" t="str">
        <f aca="false">IF(F58*J58*L58=0,"",F58*J58*L58)</f>
        <v/>
      </c>
      <c r="N58" s="245"/>
      <c r="O58" s="245"/>
      <c r="P58" s="249"/>
      <c r="Q58" s="243"/>
      <c r="R58" s="243"/>
      <c r="S58" s="243"/>
      <c r="T58" s="244" t="str">
        <f aca="false">IF(Q58*R58*S58=0,"",Q58*R58*S58)</f>
        <v/>
      </c>
    </row>
    <row r="59" customFormat="false" ht="15" hidden="false" customHeight="false" outlineLevel="0" collapsed="false">
      <c r="A59" s="247"/>
      <c r="B59" s="248"/>
      <c r="C59" s="246"/>
      <c r="D59" s="250"/>
      <c r="E59" s="251"/>
      <c r="F59" s="238"/>
      <c r="G59" s="239"/>
      <c r="H59" s="252"/>
      <c r="I59" s="241"/>
      <c r="J59" s="238"/>
      <c r="K59" s="241"/>
      <c r="L59" s="238"/>
      <c r="M59" s="242" t="str">
        <f aca="false">IF(F59*J59*L59=0,"",F59*J59*L59)</f>
        <v/>
      </c>
      <c r="N59" s="245"/>
      <c r="O59" s="245"/>
      <c r="P59" s="249"/>
      <c r="Q59" s="243"/>
      <c r="R59" s="243"/>
      <c r="S59" s="243"/>
      <c r="T59" s="244" t="str">
        <f aca="false">IF(Q59*R59*S59=0,"",Q59*R59*S59)</f>
        <v/>
      </c>
    </row>
    <row r="60" customFormat="false" ht="15" hidden="false" customHeight="false" outlineLevel="0" collapsed="false">
      <c r="A60" s="247"/>
      <c r="B60" s="248"/>
      <c r="C60" s="246"/>
      <c r="D60" s="250"/>
      <c r="E60" s="251"/>
      <c r="F60" s="238"/>
      <c r="G60" s="239"/>
      <c r="H60" s="252"/>
      <c r="I60" s="241"/>
      <c r="J60" s="238"/>
      <c r="K60" s="241"/>
      <c r="L60" s="238"/>
      <c r="M60" s="242" t="str">
        <f aca="false">IF(F60*J60*L60=0,"",F60*J60*L60)</f>
        <v/>
      </c>
      <c r="N60" s="245"/>
      <c r="O60" s="245"/>
      <c r="P60" s="249"/>
      <c r="Q60" s="243"/>
      <c r="R60" s="243"/>
      <c r="S60" s="243"/>
      <c r="T60" s="244" t="str">
        <f aca="false">IF(Q60*R60*S60=0,"",Q60*R60*S60)</f>
        <v/>
      </c>
    </row>
    <row r="61" customFormat="false" ht="15" hidden="false" customHeight="false" outlineLevel="0" collapsed="false">
      <c r="A61" s="247"/>
      <c r="B61" s="248"/>
      <c r="C61" s="246"/>
      <c r="D61" s="250"/>
      <c r="E61" s="251"/>
      <c r="F61" s="238"/>
      <c r="G61" s="239"/>
      <c r="H61" s="252"/>
      <c r="I61" s="241"/>
      <c r="J61" s="238"/>
      <c r="K61" s="241"/>
      <c r="L61" s="238"/>
      <c r="M61" s="242" t="str">
        <f aca="false">IF(F61*J61*L61=0,"",F61*J61*L61)</f>
        <v/>
      </c>
      <c r="N61" s="245"/>
      <c r="O61" s="245"/>
      <c r="P61" s="249"/>
      <c r="Q61" s="243"/>
      <c r="R61" s="243"/>
      <c r="S61" s="243"/>
      <c r="T61" s="244" t="str">
        <f aca="false">IF(Q61*R61*S61=0,"",Q61*R61*S61)</f>
        <v/>
      </c>
    </row>
    <row r="62" customFormat="false" ht="15" hidden="false" customHeight="false" outlineLevel="0" collapsed="false">
      <c r="A62" s="247"/>
      <c r="B62" s="248"/>
      <c r="C62" s="246"/>
      <c r="D62" s="250"/>
      <c r="E62" s="251"/>
      <c r="F62" s="238"/>
      <c r="G62" s="239"/>
      <c r="H62" s="252"/>
      <c r="I62" s="241"/>
      <c r="J62" s="238"/>
      <c r="K62" s="241"/>
      <c r="L62" s="238"/>
      <c r="M62" s="242" t="str">
        <f aca="false">IF(F62*J62*L62=0,"",F62*J62*L62)</f>
        <v/>
      </c>
      <c r="N62" s="245"/>
      <c r="O62" s="245"/>
      <c r="P62" s="249"/>
      <c r="Q62" s="243"/>
      <c r="R62" s="243"/>
      <c r="S62" s="243"/>
      <c r="T62" s="244" t="str">
        <f aca="false">IF(Q62*R62*S62=0,"",Q62*R62*S62)</f>
        <v/>
      </c>
    </row>
    <row r="63" customFormat="false" ht="15" hidden="false" customHeight="false" outlineLevel="0" collapsed="false">
      <c r="A63" s="247"/>
      <c r="B63" s="248"/>
      <c r="C63" s="246"/>
      <c r="D63" s="250"/>
      <c r="E63" s="251"/>
      <c r="F63" s="238"/>
      <c r="G63" s="239"/>
      <c r="H63" s="252"/>
      <c r="I63" s="241"/>
      <c r="J63" s="238"/>
      <c r="K63" s="241"/>
      <c r="L63" s="238"/>
      <c r="M63" s="242" t="str">
        <f aca="false">IF(F63*J63*L63=0,"",F63*J63*L63)</f>
        <v/>
      </c>
      <c r="N63" s="245"/>
      <c r="O63" s="245"/>
      <c r="P63" s="249"/>
      <c r="Q63" s="243"/>
      <c r="R63" s="243"/>
      <c r="S63" s="243"/>
      <c r="T63" s="244" t="str">
        <f aca="false">IF(Q63*R63*S63=0,"",Q63*R63*S63)</f>
        <v/>
      </c>
    </row>
    <row r="64" customFormat="false" ht="15" hidden="false" customHeight="false" outlineLevel="0" collapsed="false">
      <c r="A64" s="247"/>
      <c r="B64" s="248"/>
      <c r="C64" s="246"/>
      <c r="D64" s="250"/>
      <c r="E64" s="251"/>
      <c r="F64" s="238"/>
      <c r="G64" s="239"/>
      <c r="H64" s="252"/>
      <c r="I64" s="241"/>
      <c r="J64" s="238"/>
      <c r="K64" s="241"/>
      <c r="L64" s="238"/>
      <c r="M64" s="242" t="str">
        <f aca="false">IF(F64*J64*L64=0,"",F64*J64*L64)</f>
        <v/>
      </c>
      <c r="N64" s="245"/>
      <c r="O64" s="245"/>
      <c r="P64" s="249"/>
      <c r="Q64" s="243"/>
      <c r="R64" s="243"/>
      <c r="S64" s="243"/>
      <c r="T64" s="244" t="str">
        <f aca="false">IF(Q64*R64*S64=0,"",Q64*R64*S64)</f>
        <v/>
      </c>
    </row>
    <row r="65" customFormat="false" ht="15" hidden="false" customHeight="false" outlineLevel="0" collapsed="false">
      <c r="A65" s="247"/>
      <c r="B65" s="248"/>
      <c r="C65" s="246"/>
      <c r="D65" s="250"/>
      <c r="E65" s="251"/>
      <c r="F65" s="238"/>
      <c r="G65" s="239"/>
      <c r="H65" s="252"/>
      <c r="I65" s="241"/>
      <c r="J65" s="238"/>
      <c r="K65" s="241"/>
      <c r="L65" s="238"/>
      <c r="M65" s="242" t="str">
        <f aca="false">IF(F65*J65*L65=0,"",F65*J65*L65)</f>
        <v/>
      </c>
      <c r="N65" s="245"/>
      <c r="O65" s="245"/>
      <c r="P65" s="249"/>
      <c r="Q65" s="243"/>
      <c r="R65" s="243"/>
      <c r="S65" s="243"/>
      <c r="T65" s="244" t="str">
        <f aca="false">IF(Q65*R65*S65=0,"",Q65*R65*S65)</f>
        <v/>
      </c>
    </row>
    <row r="66" customFormat="false" ht="15" hidden="false" customHeight="false" outlineLevel="0" collapsed="false">
      <c r="A66" s="247"/>
      <c r="B66" s="248"/>
      <c r="C66" s="246"/>
      <c r="D66" s="250"/>
      <c r="E66" s="251"/>
      <c r="F66" s="238"/>
      <c r="G66" s="239"/>
      <c r="H66" s="252"/>
      <c r="I66" s="241"/>
      <c r="J66" s="238"/>
      <c r="K66" s="241"/>
      <c r="L66" s="238"/>
      <c r="M66" s="242" t="str">
        <f aca="false">IF(F66*J66*L66=0,"",F66*J66*L66)</f>
        <v/>
      </c>
      <c r="N66" s="245"/>
      <c r="O66" s="245"/>
      <c r="P66" s="249"/>
      <c r="Q66" s="243"/>
      <c r="R66" s="243"/>
      <c r="S66" s="243"/>
      <c r="T66" s="244" t="str">
        <f aca="false">IF(Q66*R66*S66=0,"",Q66*R66*S66)</f>
        <v/>
      </c>
    </row>
    <row r="67" customFormat="false" ht="15" hidden="false" customHeight="false" outlineLevel="0" collapsed="false">
      <c r="A67" s="247"/>
      <c r="B67" s="248"/>
      <c r="C67" s="246"/>
      <c r="D67" s="250"/>
      <c r="E67" s="251"/>
      <c r="F67" s="238"/>
      <c r="G67" s="239"/>
      <c r="H67" s="252"/>
      <c r="I67" s="241"/>
      <c r="J67" s="238"/>
      <c r="K67" s="241"/>
      <c r="L67" s="238"/>
      <c r="M67" s="242" t="str">
        <f aca="false">IF(F67*J67*L67=0,"",F67*J67*L67)</f>
        <v/>
      </c>
      <c r="N67" s="245"/>
      <c r="O67" s="245"/>
      <c r="P67" s="249"/>
      <c r="Q67" s="243"/>
      <c r="R67" s="243"/>
      <c r="S67" s="243"/>
      <c r="T67" s="244" t="str">
        <f aca="false">IF(Q67*R67*S67=0,"",Q67*R67*S67)</f>
        <v/>
      </c>
    </row>
    <row r="68" customFormat="false" ht="15" hidden="false" customHeight="false" outlineLevel="0" collapsed="false">
      <c r="A68" s="247"/>
      <c r="B68" s="248"/>
      <c r="C68" s="246"/>
      <c r="D68" s="250"/>
      <c r="E68" s="251"/>
      <c r="F68" s="238"/>
      <c r="G68" s="239"/>
      <c r="H68" s="252"/>
      <c r="I68" s="241"/>
      <c r="J68" s="238"/>
      <c r="K68" s="241"/>
      <c r="L68" s="238"/>
      <c r="M68" s="242" t="str">
        <f aca="false">IF(F68*J68*L68=0,"",F68*J68*L68)</f>
        <v/>
      </c>
      <c r="N68" s="245"/>
      <c r="O68" s="245"/>
      <c r="P68" s="249"/>
      <c r="Q68" s="243"/>
      <c r="R68" s="243"/>
      <c r="S68" s="243"/>
      <c r="T68" s="244" t="str">
        <f aca="false">IF(Q68*R68*S68=0,"",Q68*R68*S68)</f>
        <v/>
      </c>
    </row>
    <row r="69" customFormat="false" ht="15" hidden="false" customHeight="false" outlineLevel="0" collapsed="false">
      <c r="A69" s="247"/>
      <c r="B69" s="248"/>
      <c r="C69" s="246"/>
      <c r="D69" s="250"/>
      <c r="E69" s="251"/>
      <c r="F69" s="238"/>
      <c r="G69" s="239"/>
      <c r="H69" s="252"/>
      <c r="I69" s="241"/>
      <c r="J69" s="238"/>
      <c r="K69" s="241"/>
      <c r="L69" s="238"/>
      <c r="M69" s="242" t="str">
        <f aca="false">IF(F69*J69*L69=0,"",F69*J69*L69)</f>
        <v/>
      </c>
      <c r="N69" s="245"/>
      <c r="O69" s="245"/>
      <c r="P69" s="249"/>
      <c r="Q69" s="243"/>
      <c r="R69" s="243"/>
      <c r="S69" s="243"/>
      <c r="T69" s="244" t="str">
        <f aca="false">IF(Q69*R69*S69=0,"",Q69*R69*S69)</f>
        <v/>
      </c>
    </row>
    <row r="70" customFormat="false" ht="15" hidden="false" customHeight="false" outlineLevel="0" collapsed="false">
      <c r="A70" s="247"/>
      <c r="B70" s="248"/>
      <c r="C70" s="246"/>
      <c r="D70" s="250"/>
      <c r="E70" s="251"/>
      <c r="F70" s="238"/>
      <c r="G70" s="239"/>
      <c r="H70" s="252"/>
      <c r="I70" s="241"/>
      <c r="J70" s="238"/>
      <c r="K70" s="241"/>
      <c r="L70" s="238"/>
      <c r="M70" s="242" t="str">
        <f aca="false">IF(F70*J70*L70=0,"",F70*J70*L70)</f>
        <v/>
      </c>
      <c r="N70" s="245"/>
      <c r="O70" s="245"/>
      <c r="P70" s="249"/>
      <c r="Q70" s="243"/>
      <c r="R70" s="243"/>
      <c r="S70" s="243"/>
      <c r="T70" s="244" t="str">
        <f aca="false">IF(Q70*R70*S70=0,"",Q70*R70*S70)</f>
        <v/>
      </c>
    </row>
    <row r="71" customFormat="false" ht="15" hidden="false" customHeight="false" outlineLevel="0" collapsed="false">
      <c r="A71" s="247"/>
      <c r="B71" s="248"/>
      <c r="C71" s="246"/>
      <c r="D71" s="250"/>
      <c r="E71" s="251"/>
      <c r="F71" s="238"/>
      <c r="G71" s="239"/>
      <c r="H71" s="252"/>
      <c r="I71" s="241"/>
      <c r="J71" s="238"/>
      <c r="K71" s="241"/>
      <c r="L71" s="238"/>
      <c r="M71" s="242" t="str">
        <f aca="false">IF(F71*J71*L71=0,"",F71*J71*L71)</f>
        <v/>
      </c>
      <c r="N71" s="245"/>
      <c r="O71" s="245"/>
      <c r="P71" s="249"/>
      <c r="Q71" s="243"/>
      <c r="R71" s="243"/>
      <c r="S71" s="243"/>
      <c r="T71" s="244" t="str">
        <f aca="false">IF(Q71*R71*S71=0,"",Q71*R71*S71)</f>
        <v/>
      </c>
    </row>
    <row r="72" customFormat="false" ht="15" hidden="false" customHeight="false" outlineLevel="0" collapsed="false">
      <c r="A72" s="247"/>
      <c r="B72" s="248"/>
      <c r="C72" s="246"/>
      <c r="D72" s="250"/>
      <c r="E72" s="251"/>
      <c r="F72" s="238"/>
      <c r="G72" s="239"/>
      <c r="H72" s="252"/>
      <c r="I72" s="241"/>
      <c r="J72" s="238"/>
      <c r="K72" s="241"/>
      <c r="L72" s="238"/>
      <c r="M72" s="242" t="str">
        <f aca="false">IF(F72*J72*L72=0,"",F72*J72*L72)</f>
        <v/>
      </c>
      <c r="N72" s="245"/>
      <c r="O72" s="245"/>
      <c r="P72" s="249"/>
      <c r="Q72" s="243"/>
      <c r="R72" s="243"/>
      <c r="S72" s="243"/>
      <c r="T72" s="244" t="str">
        <f aca="false">IF(Q72*R72*S72=0,"",Q72*R72*S72)</f>
        <v/>
      </c>
    </row>
    <row r="73" customFormat="false" ht="15" hidden="false" customHeight="false" outlineLevel="0" collapsed="false">
      <c r="A73" s="247"/>
      <c r="B73" s="248"/>
      <c r="C73" s="246"/>
      <c r="D73" s="250"/>
      <c r="E73" s="251"/>
      <c r="F73" s="238"/>
      <c r="G73" s="239"/>
      <c r="H73" s="252"/>
      <c r="I73" s="241"/>
      <c r="J73" s="238"/>
      <c r="K73" s="241"/>
      <c r="L73" s="238"/>
      <c r="M73" s="242" t="str">
        <f aca="false">IF(F73*J73*L73=0,"",F73*J73*L73)</f>
        <v/>
      </c>
      <c r="N73" s="245"/>
      <c r="O73" s="245"/>
      <c r="P73" s="249"/>
      <c r="Q73" s="243"/>
      <c r="R73" s="243"/>
      <c r="S73" s="243"/>
      <c r="T73" s="244" t="str">
        <f aca="false">IF(Q73*R73*S73=0,"",Q73*R73*S73)</f>
        <v/>
      </c>
    </row>
    <row r="74" customFormat="false" ht="15" hidden="false" customHeight="false" outlineLevel="0" collapsed="false">
      <c r="A74" s="247"/>
      <c r="B74" s="248"/>
      <c r="C74" s="246"/>
      <c r="D74" s="250"/>
      <c r="E74" s="251"/>
      <c r="F74" s="238"/>
      <c r="G74" s="239"/>
      <c r="H74" s="252"/>
      <c r="I74" s="241"/>
      <c r="J74" s="238"/>
      <c r="K74" s="241"/>
      <c r="L74" s="238"/>
      <c r="M74" s="242" t="str">
        <f aca="false">IF(F74*J74*L74=0,"",F74*J74*L74)</f>
        <v/>
      </c>
      <c r="N74" s="245"/>
      <c r="O74" s="245"/>
      <c r="P74" s="249"/>
      <c r="Q74" s="243"/>
      <c r="R74" s="243"/>
      <c r="S74" s="243"/>
      <c r="T74" s="244" t="str">
        <f aca="false">IF(Q74*R74*S74=0,"",Q74*R74*S74)</f>
        <v/>
      </c>
    </row>
    <row r="75" customFormat="false" ht="15" hidden="false" customHeight="false" outlineLevel="0" collapsed="false">
      <c r="A75" s="247"/>
      <c r="B75" s="248"/>
      <c r="C75" s="246"/>
      <c r="D75" s="250"/>
      <c r="E75" s="251"/>
      <c r="F75" s="238"/>
      <c r="G75" s="239"/>
      <c r="H75" s="252"/>
      <c r="I75" s="241"/>
      <c r="J75" s="238"/>
      <c r="K75" s="241"/>
      <c r="L75" s="238"/>
      <c r="M75" s="242" t="str">
        <f aca="false">IF(F75*J75*L75=0,"",F75*J75*L75)</f>
        <v/>
      </c>
      <c r="N75" s="245"/>
      <c r="O75" s="245"/>
      <c r="P75" s="249"/>
      <c r="Q75" s="243"/>
      <c r="R75" s="243"/>
      <c r="S75" s="243"/>
      <c r="T75" s="244" t="str">
        <f aca="false">IF(Q75*R75*S75=0,"",Q75*R75*S75)</f>
        <v/>
      </c>
    </row>
    <row r="76" customFormat="false" ht="15" hidden="false" customHeight="false" outlineLevel="0" collapsed="false">
      <c r="A76" s="247"/>
      <c r="B76" s="248"/>
      <c r="C76" s="246"/>
      <c r="D76" s="250"/>
      <c r="E76" s="251"/>
      <c r="F76" s="238"/>
      <c r="G76" s="239"/>
      <c r="H76" s="252"/>
      <c r="I76" s="241"/>
      <c r="J76" s="238"/>
      <c r="K76" s="241"/>
      <c r="L76" s="238"/>
      <c r="M76" s="242" t="str">
        <f aca="false">IF(F76*J76*L76=0,"",F76*J76*L76)</f>
        <v/>
      </c>
      <c r="N76" s="245"/>
      <c r="O76" s="245"/>
      <c r="P76" s="249"/>
      <c r="Q76" s="243"/>
      <c r="R76" s="243"/>
      <c r="S76" s="243"/>
      <c r="T76" s="244" t="str">
        <f aca="false">IF(Q76*R76*S76=0,"",Q76*R76*S76)</f>
        <v/>
      </c>
    </row>
    <row r="77" customFormat="false" ht="15" hidden="false" customHeight="false" outlineLevel="0" collapsed="false">
      <c r="A77" s="247"/>
      <c r="B77" s="248"/>
      <c r="C77" s="246"/>
      <c r="D77" s="250"/>
      <c r="E77" s="251"/>
      <c r="F77" s="238"/>
      <c r="G77" s="239"/>
      <c r="H77" s="252"/>
      <c r="I77" s="241"/>
      <c r="J77" s="238"/>
      <c r="K77" s="241"/>
      <c r="L77" s="238"/>
      <c r="M77" s="242" t="str">
        <f aca="false">IF(F77*J77*L77=0,"",F77*J77*L77)</f>
        <v/>
      </c>
      <c r="N77" s="245"/>
      <c r="O77" s="245"/>
      <c r="P77" s="249"/>
      <c r="Q77" s="243"/>
      <c r="R77" s="243"/>
      <c r="S77" s="243"/>
      <c r="T77" s="244" t="str">
        <f aca="false">IF(Q77*R77*S77=0,"",Q77*R77*S77)</f>
        <v/>
      </c>
    </row>
    <row r="78" customFormat="false" ht="15" hidden="false" customHeight="false" outlineLevel="0" collapsed="false">
      <c r="A78" s="247"/>
      <c r="B78" s="248"/>
      <c r="C78" s="246"/>
      <c r="D78" s="250"/>
      <c r="E78" s="251"/>
      <c r="F78" s="238"/>
      <c r="G78" s="239"/>
      <c r="H78" s="252"/>
      <c r="I78" s="241"/>
      <c r="J78" s="238"/>
      <c r="K78" s="241"/>
      <c r="L78" s="238"/>
      <c r="M78" s="242" t="str">
        <f aca="false">IF(F78*J78*L78=0,"",F78*J78*L78)</f>
        <v/>
      </c>
      <c r="N78" s="245"/>
      <c r="O78" s="245"/>
      <c r="P78" s="249"/>
      <c r="Q78" s="243"/>
      <c r="R78" s="243"/>
      <c r="S78" s="243"/>
      <c r="T78" s="244" t="str">
        <f aca="false">IF(Q78*R78*S78=0,"",Q78*R78*S78)</f>
        <v/>
      </c>
    </row>
    <row r="79" customFormat="false" ht="15" hidden="false" customHeight="false" outlineLevel="0" collapsed="false">
      <c r="A79" s="247"/>
      <c r="B79" s="248"/>
      <c r="C79" s="246"/>
      <c r="D79" s="250"/>
      <c r="E79" s="251"/>
      <c r="F79" s="238"/>
      <c r="G79" s="239"/>
      <c r="H79" s="252"/>
      <c r="I79" s="241"/>
      <c r="J79" s="238"/>
      <c r="K79" s="241"/>
      <c r="L79" s="238"/>
      <c r="M79" s="242" t="str">
        <f aca="false">IF(F79*J79*L79=0,"",F79*J79*L79)</f>
        <v/>
      </c>
      <c r="N79" s="245"/>
      <c r="O79" s="245"/>
      <c r="P79" s="249"/>
      <c r="Q79" s="243"/>
      <c r="R79" s="243"/>
      <c r="S79" s="243"/>
      <c r="T79" s="244" t="str">
        <f aca="false">IF(Q79*R79*S79=0,"",Q79*R79*S79)</f>
        <v/>
      </c>
    </row>
    <row r="80" customFormat="false" ht="15" hidden="false" customHeight="false" outlineLevel="0" collapsed="false">
      <c r="A80" s="247"/>
      <c r="B80" s="248"/>
      <c r="C80" s="246"/>
      <c r="D80" s="250"/>
      <c r="E80" s="251"/>
      <c r="F80" s="238"/>
      <c r="G80" s="239"/>
      <c r="H80" s="252"/>
      <c r="I80" s="241"/>
      <c r="J80" s="238"/>
      <c r="K80" s="241"/>
      <c r="L80" s="238"/>
      <c r="M80" s="242" t="str">
        <f aca="false">IF(F80*J80*L80=0,"",F80*J80*L80)</f>
        <v/>
      </c>
      <c r="N80" s="245"/>
      <c r="O80" s="245"/>
      <c r="P80" s="249"/>
      <c r="Q80" s="243"/>
      <c r="R80" s="243"/>
      <c r="S80" s="243"/>
      <c r="T80" s="244" t="str">
        <f aca="false">IF(Q80*R80*S80=0,"",Q80*R80*S80)</f>
        <v/>
      </c>
    </row>
    <row r="81" customFormat="false" ht="15" hidden="false" customHeight="false" outlineLevel="0" collapsed="false">
      <c r="A81" s="247"/>
      <c r="B81" s="248"/>
      <c r="C81" s="246"/>
      <c r="D81" s="250"/>
      <c r="E81" s="251"/>
      <c r="F81" s="238"/>
      <c r="G81" s="239"/>
      <c r="H81" s="252"/>
      <c r="I81" s="241"/>
      <c r="J81" s="238"/>
      <c r="K81" s="241"/>
      <c r="L81" s="238"/>
      <c r="M81" s="242" t="str">
        <f aca="false">IF(F81*J81*L81=0,"",F81*J81*L81)</f>
        <v/>
      </c>
      <c r="N81" s="245"/>
      <c r="O81" s="245"/>
      <c r="P81" s="249"/>
      <c r="Q81" s="243"/>
      <c r="R81" s="243"/>
      <c r="S81" s="243"/>
      <c r="T81" s="244" t="str">
        <f aca="false">IF(Q81*R81*S81=0,"",Q81*R81*S81)</f>
        <v/>
      </c>
    </row>
    <row r="82" customFormat="false" ht="15" hidden="false" customHeight="false" outlineLevel="0" collapsed="false">
      <c r="A82" s="247"/>
      <c r="B82" s="248"/>
      <c r="C82" s="246"/>
      <c r="D82" s="250"/>
      <c r="E82" s="251"/>
      <c r="F82" s="238"/>
      <c r="G82" s="239"/>
      <c r="H82" s="252"/>
      <c r="I82" s="241"/>
      <c r="J82" s="238"/>
      <c r="K82" s="241"/>
      <c r="L82" s="238"/>
      <c r="M82" s="242" t="str">
        <f aca="false">IF(F82*J82*L82=0,"",F82*J82*L82)</f>
        <v/>
      </c>
      <c r="N82" s="245"/>
      <c r="O82" s="245"/>
      <c r="P82" s="249"/>
      <c r="Q82" s="243"/>
      <c r="R82" s="243"/>
      <c r="S82" s="243"/>
      <c r="T82" s="244" t="str">
        <f aca="false">IF(Q82*R82*S82=0,"",Q82*R82*S82)</f>
        <v/>
      </c>
    </row>
    <row r="83" customFormat="false" ht="15" hidden="false" customHeight="false" outlineLevel="0" collapsed="false">
      <c r="A83" s="247"/>
      <c r="B83" s="248"/>
      <c r="C83" s="246"/>
      <c r="D83" s="250"/>
      <c r="E83" s="251"/>
      <c r="F83" s="238"/>
      <c r="G83" s="239"/>
      <c r="H83" s="251"/>
      <c r="I83" s="241"/>
      <c r="J83" s="238"/>
      <c r="K83" s="241"/>
      <c r="L83" s="238"/>
      <c r="M83" s="242" t="str">
        <f aca="false">IF(F83*J83*L83=0,"",F83*J83*L83)</f>
        <v/>
      </c>
      <c r="N83" s="245"/>
      <c r="O83" s="245"/>
      <c r="P83" s="245"/>
      <c r="Q83" s="243"/>
      <c r="R83" s="243"/>
      <c r="S83" s="243"/>
      <c r="T83" s="244" t="str">
        <f aca="false">IF(Q83*R83*S83=0,"",Q83*R83*S83)</f>
        <v/>
      </c>
    </row>
    <row r="84" customFormat="false" ht="15" hidden="false" customHeight="false" outlineLevel="0" collapsed="false">
      <c r="A84" s="247"/>
      <c r="B84" s="248"/>
      <c r="C84" s="246"/>
      <c r="D84" s="250"/>
      <c r="E84" s="251"/>
      <c r="F84" s="238"/>
      <c r="G84" s="239"/>
      <c r="H84" s="251"/>
      <c r="I84" s="241"/>
      <c r="J84" s="238"/>
      <c r="K84" s="241"/>
      <c r="L84" s="238"/>
      <c r="M84" s="242" t="str">
        <f aca="false">IF(F84*J84*L84=0,"",F84*J84*L84)</f>
        <v/>
      </c>
      <c r="N84" s="245"/>
      <c r="O84" s="245"/>
      <c r="P84" s="249"/>
      <c r="Q84" s="243"/>
      <c r="R84" s="243"/>
      <c r="S84" s="243"/>
      <c r="T84" s="244" t="str">
        <f aca="false">IF(Q84*R84*S84=0,"",Q84*R84*S84)</f>
        <v/>
      </c>
    </row>
    <row r="85" customFormat="false" ht="15" hidden="false" customHeight="false" outlineLevel="0" collapsed="false">
      <c r="A85" s="247"/>
      <c r="B85" s="254"/>
      <c r="C85" s="255"/>
      <c r="D85" s="258"/>
      <c r="E85" s="259"/>
      <c r="F85" s="260"/>
      <c r="G85" s="239"/>
      <c r="H85" s="251"/>
      <c r="I85" s="241"/>
      <c r="J85" s="74"/>
      <c r="K85" s="261"/>
      <c r="L85" s="260"/>
      <c r="M85" s="242" t="str">
        <f aca="false">IF(F85*J85*L85=0,"",F85*J85*L85)</f>
        <v/>
      </c>
      <c r="N85" s="245"/>
      <c r="O85" s="245"/>
      <c r="P85" s="245"/>
      <c r="Q85" s="243"/>
      <c r="R85" s="243"/>
      <c r="S85" s="243"/>
      <c r="T85" s="244" t="str">
        <f aca="false">IF(Q85*R85*S85=0,"",Q85*R85*S85)</f>
        <v/>
      </c>
    </row>
    <row r="86" customFormat="false" ht="15" hidden="false" customHeight="false" outlineLevel="0" collapsed="false">
      <c r="A86" s="247"/>
      <c r="B86" s="254"/>
      <c r="C86" s="255"/>
      <c r="D86" s="262"/>
      <c r="E86" s="263"/>
      <c r="F86" s="74"/>
      <c r="G86" s="239"/>
      <c r="H86" s="259"/>
      <c r="I86" s="241"/>
      <c r="J86" s="74"/>
      <c r="K86" s="261"/>
      <c r="L86" s="74"/>
      <c r="M86" s="242" t="str">
        <f aca="false">IF(F86*J86*L86=0,"",F86*J86*L86)</f>
        <v/>
      </c>
      <c r="N86" s="245"/>
      <c r="O86" s="245"/>
      <c r="P86" s="245"/>
      <c r="Q86" s="243"/>
      <c r="R86" s="243"/>
      <c r="S86" s="243"/>
      <c r="T86" s="244" t="str">
        <f aca="false">IF(Q86*R86*S86=0,"",Q86*R86*S86)</f>
        <v/>
      </c>
    </row>
    <row r="87" customFormat="false" ht="15" hidden="false" customHeight="false" outlineLevel="0" collapsed="false">
      <c r="A87" s="247"/>
      <c r="B87" s="254"/>
      <c r="C87" s="255"/>
      <c r="D87" s="250"/>
      <c r="E87" s="251"/>
      <c r="F87" s="238"/>
      <c r="G87" s="239"/>
      <c r="H87" s="251"/>
      <c r="I87" s="241"/>
      <c r="J87" s="238"/>
      <c r="K87" s="241"/>
      <c r="L87" s="238"/>
      <c r="M87" s="242" t="str">
        <f aca="false">IF(F87*J87*L87=0,"",F87*J87*L87)</f>
        <v/>
      </c>
      <c r="N87" s="245"/>
      <c r="O87" s="245"/>
      <c r="P87" s="245"/>
      <c r="Q87" s="243"/>
      <c r="R87" s="243"/>
      <c r="S87" s="243"/>
      <c r="T87" s="244" t="str">
        <f aca="false">IF(Q87*R87*S87=0,"",Q87*R87*S87)</f>
        <v/>
      </c>
    </row>
    <row r="88" customFormat="false" ht="15" hidden="false" customHeight="false" outlineLevel="0" collapsed="false">
      <c r="A88" s="247"/>
      <c r="B88" s="263"/>
      <c r="C88" s="264"/>
      <c r="D88" s="250"/>
      <c r="E88" s="251"/>
      <c r="F88" s="238"/>
      <c r="G88" s="239"/>
      <c r="H88" s="252"/>
      <c r="I88" s="241"/>
      <c r="J88" s="238"/>
      <c r="K88" s="241"/>
      <c r="L88" s="238"/>
      <c r="M88" s="242" t="str">
        <f aca="false">IF(F88*J88*L88=0,"",F88*J88*L88)</f>
        <v/>
      </c>
      <c r="N88" s="245"/>
      <c r="O88" s="245"/>
      <c r="P88" s="245"/>
      <c r="Q88" s="243"/>
      <c r="R88" s="243"/>
      <c r="S88" s="243"/>
      <c r="T88" s="244" t="str">
        <f aca="false">IF(Q88*R88*S88=0,"",Q88*R88*S88)</f>
        <v/>
      </c>
    </row>
    <row r="89" customFormat="false" ht="15" hidden="false" customHeight="false" outlineLevel="0" collapsed="false">
      <c r="A89" s="247"/>
      <c r="B89" s="263"/>
      <c r="C89" s="264"/>
      <c r="D89" s="250"/>
      <c r="E89" s="251"/>
      <c r="F89" s="238"/>
      <c r="G89" s="239"/>
      <c r="H89" s="251"/>
      <c r="I89" s="241"/>
      <c r="J89" s="238"/>
      <c r="K89" s="241"/>
      <c r="L89" s="238"/>
      <c r="M89" s="242" t="str">
        <f aca="false">IF(F89*J89*L89=0,"",F89*J89*L89)</f>
        <v/>
      </c>
      <c r="N89" s="245"/>
      <c r="O89" s="245"/>
      <c r="P89" s="245"/>
      <c r="Q89" s="243"/>
      <c r="R89" s="243"/>
      <c r="S89" s="243"/>
      <c r="T89" s="244" t="str">
        <f aca="false">IF(Q89*R89*S89=0,"",Q89*R89*S89)</f>
        <v/>
      </c>
    </row>
    <row r="90" customFormat="false" ht="15" hidden="false" customHeight="false" outlineLevel="0" collapsed="false">
      <c r="A90" s="247"/>
      <c r="B90" s="263"/>
      <c r="C90" s="264"/>
      <c r="D90" s="250"/>
      <c r="E90" s="251"/>
      <c r="F90" s="238"/>
      <c r="G90" s="239"/>
      <c r="H90" s="251"/>
      <c r="I90" s="241"/>
      <c r="J90" s="238"/>
      <c r="K90" s="241"/>
      <c r="L90" s="238"/>
      <c r="M90" s="242" t="str">
        <f aca="false">IF(F90*J90*L90=0,"",F90*J90*L90)</f>
        <v/>
      </c>
      <c r="N90" s="245"/>
      <c r="O90" s="245"/>
      <c r="P90" s="245"/>
      <c r="Q90" s="243"/>
      <c r="R90" s="243"/>
      <c r="S90" s="243"/>
      <c r="T90" s="244" t="str">
        <f aca="false">IF(Q90*R90*S90=0,"",Q90*R90*S90)</f>
        <v/>
      </c>
    </row>
    <row r="91" customFormat="false" ht="15" hidden="false" customHeight="false" outlineLevel="0" collapsed="false">
      <c r="A91" s="247"/>
      <c r="B91" s="263"/>
      <c r="C91" s="264"/>
      <c r="D91" s="250"/>
      <c r="E91" s="251"/>
      <c r="F91" s="238"/>
      <c r="G91" s="239"/>
      <c r="H91" s="251"/>
      <c r="I91" s="241"/>
      <c r="J91" s="238"/>
      <c r="K91" s="241"/>
      <c r="L91" s="238"/>
      <c r="M91" s="242" t="str">
        <f aca="false">IF(F91*J91*L91=0,"",F91*J91*L91)</f>
        <v/>
      </c>
      <c r="N91" s="245"/>
      <c r="O91" s="245"/>
      <c r="P91" s="245"/>
      <c r="Q91" s="243"/>
      <c r="R91" s="243"/>
      <c r="S91" s="243"/>
      <c r="T91" s="244" t="str">
        <f aca="false">IF(Q91*R91*S91=0,"",Q91*R91*S91)</f>
        <v/>
      </c>
    </row>
    <row r="92" customFormat="false" ht="15" hidden="false" customHeight="false" outlineLevel="0" collapsed="false">
      <c r="A92" s="247"/>
      <c r="B92" s="248"/>
      <c r="C92" s="246"/>
      <c r="D92" s="250"/>
      <c r="E92" s="251"/>
      <c r="F92" s="238"/>
      <c r="G92" s="239"/>
      <c r="H92" s="252"/>
      <c r="I92" s="241"/>
      <c r="J92" s="238"/>
      <c r="K92" s="241"/>
      <c r="L92" s="238"/>
      <c r="M92" s="242" t="str">
        <f aca="false">IF(F92*J92*L92=0,"",F92*J92*L92)</f>
        <v/>
      </c>
      <c r="N92" s="245"/>
      <c r="O92" s="245"/>
      <c r="P92" s="249"/>
      <c r="Q92" s="243"/>
      <c r="R92" s="243"/>
      <c r="S92" s="243"/>
      <c r="T92" s="244" t="str">
        <f aca="false">IF(Q92*R92*S92=0,"",Q92*R92*S92)</f>
        <v/>
      </c>
    </row>
    <row r="93" customFormat="false" ht="15" hidden="false" customHeight="false" outlineLevel="0" collapsed="false">
      <c r="A93" s="247"/>
      <c r="B93" s="248"/>
      <c r="C93" s="246"/>
      <c r="D93" s="250"/>
      <c r="E93" s="251"/>
      <c r="F93" s="238"/>
      <c r="G93" s="239"/>
      <c r="H93" s="252"/>
      <c r="I93" s="241"/>
      <c r="J93" s="238"/>
      <c r="K93" s="241"/>
      <c r="L93" s="238"/>
      <c r="M93" s="242" t="str">
        <f aca="false">IF(F93*J93*L93=0,"",F93*J93*L93)</f>
        <v/>
      </c>
      <c r="N93" s="245"/>
      <c r="O93" s="245"/>
      <c r="P93" s="245"/>
      <c r="Q93" s="243"/>
      <c r="R93" s="243"/>
      <c r="S93" s="243"/>
      <c r="T93" s="244" t="str">
        <f aca="false">IF(Q93*R93*S93=0,"",Q93*R93*S93)</f>
        <v/>
      </c>
    </row>
    <row r="94" customFormat="false" ht="15" hidden="false" customHeight="false" outlineLevel="0" collapsed="false">
      <c r="A94" s="247"/>
      <c r="B94" s="248"/>
      <c r="C94" s="246"/>
      <c r="D94" s="250"/>
      <c r="E94" s="251"/>
      <c r="F94" s="238"/>
      <c r="G94" s="239"/>
      <c r="H94" s="252"/>
      <c r="I94" s="241"/>
      <c r="J94" s="238"/>
      <c r="K94" s="241"/>
      <c r="L94" s="238"/>
      <c r="M94" s="242" t="str">
        <f aca="false">IF(F94*J94*L94=0,"",F94*J94*L94)</f>
        <v/>
      </c>
      <c r="N94" s="245"/>
      <c r="O94" s="245"/>
      <c r="P94" s="249"/>
      <c r="Q94" s="243"/>
      <c r="R94" s="243"/>
      <c r="S94" s="243"/>
      <c r="T94" s="244" t="str">
        <f aca="false">IF(Q94*R94*S94=0,"",Q94*R94*S94)</f>
        <v/>
      </c>
    </row>
    <row r="95" customFormat="false" ht="15" hidden="false" customHeight="false" outlineLevel="0" collapsed="false">
      <c r="A95" s="247"/>
      <c r="B95" s="248"/>
      <c r="C95" s="246"/>
      <c r="D95" s="250"/>
      <c r="E95" s="251"/>
      <c r="F95" s="238"/>
      <c r="G95" s="239"/>
      <c r="H95" s="252"/>
      <c r="I95" s="241"/>
      <c r="J95" s="238"/>
      <c r="K95" s="241"/>
      <c r="L95" s="238"/>
      <c r="M95" s="242" t="str">
        <f aca="false">IF(F95*J95*L95=0,"",F95*J95*L95)</f>
        <v/>
      </c>
      <c r="N95" s="245"/>
      <c r="O95" s="245"/>
      <c r="P95" s="245"/>
      <c r="Q95" s="243"/>
      <c r="R95" s="243"/>
      <c r="S95" s="243"/>
      <c r="T95" s="244" t="str">
        <f aca="false">IF(Q95*R95*S95=0,"",Q95*R95*S95)</f>
        <v/>
      </c>
    </row>
    <row r="96" customFormat="false" ht="15" hidden="false" customHeight="false" outlineLevel="0" collapsed="false">
      <c r="A96" s="247"/>
      <c r="B96" s="248"/>
      <c r="C96" s="246"/>
      <c r="D96" s="250"/>
      <c r="E96" s="251"/>
      <c r="F96" s="238"/>
      <c r="G96" s="239"/>
      <c r="H96" s="252"/>
      <c r="I96" s="241"/>
      <c r="J96" s="238"/>
      <c r="K96" s="241"/>
      <c r="L96" s="238"/>
      <c r="M96" s="242" t="str">
        <f aca="false">IF(F96*J96*L96=0,"",F96*J96*L96)</f>
        <v/>
      </c>
      <c r="N96" s="245"/>
      <c r="O96" s="245"/>
      <c r="P96" s="249"/>
      <c r="Q96" s="243"/>
      <c r="R96" s="243"/>
      <c r="S96" s="243"/>
      <c r="T96" s="244" t="str">
        <f aca="false">IF(Q96*R96*S96=0,"",Q96*R96*S96)</f>
        <v/>
      </c>
    </row>
    <row r="97" customFormat="false" ht="15" hidden="false" customHeight="false" outlineLevel="0" collapsed="false">
      <c r="A97" s="247"/>
      <c r="B97" s="248"/>
      <c r="C97" s="246"/>
      <c r="D97" s="250"/>
      <c r="E97" s="251"/>
      <c r="F97" s="238"/>
      <c r="G97" s="239"/>
      <c r="H97" s="252"/>
      <c r="I97" s="241"/>
      <c r="J97" s="238"/>
      <c r="K97" s="241"/>
      <c r="L97" s="238"/>
      <c r="M97" s="242" t="str">
        <f aca="false">IF(F97*J97*L97=0,"",F97*J97*L97)</f>
        <v/>
      </c>
      <c r="N97" s="245"/>
      <c r="O97" s="245"/>
      <c r="P97" s="249"/>
      <c r="Q97" s="243"/>
      <c r="R97" s="243"/>
      <c r="S97" s="243"/>
      <c r="T97" s="244" t="str">
        <f aca="false">IF(Q97*R97*S97=0,"",Q97*R97*S97)</f>
        <v/>
      </c>
    </row>
    <row r="98" customFormat="false" ht="15" hidden="false" customHeight="false" outlineLevel="0" collapsed="false">
      <c r="A98" s="247"/>
      <c r="B98" s="265"/>
      <c r="C98" s="246"/>
      <c r="D98" s="250"/>
      <c r="E98" s="251"/>
      <c r="F98" s="238"/>
      <c r="G98" s="239"/>
      <c r="H98" s="252"/>
      <c r="I98" s="241"/>
      <c r="J98" s="238"/>
      <c r="K98" s="241"/>
      <c r="L98" s="238"/>
      <c r="M98" s="242" t="str">
        <f aca="false">IF(F98*J98*L98=0,"",F98*J98*L98)</f>
        <v/>
      </c>
      <c r="N98" s="245"/>
      <c r="O98" s="245"/>
      <c r="P98" s="249"/>
      <c r="Q98" s="243"/>
      <c r="R98" s="243"/>
      <c r="S98" s="243"/>
      <c r="T98" s="244" t="str">
        <f aca="false">IF(Q98*R98*S98=0,"",Q98*R98*S98)</f>
        <v/>
      </c>
    </row>
    <row r="99" customFormat="false" ht="15" hidden="false" customHeight="false" outlineLevel="0" collapsed="false">
      <c r="A99" s="247"/>
      <c r="B99" s="265"/>
      <c r="C99" s="246"/>
      <c r="D99" s="250"/>
      <c r="E99" s="251"/>
      <c r="F99" s="238"/>
      <c r="G99" s="239"/>
      <c r="H99" s="252"/>
      <c r="I99" s="241"/>
      <c r="J99" s="238"/>
      <c r="K99" s="241"/>
      <c r="L99" s="238"/>
      <c r="M99" s="242" t="str">
        <f aca="false">IF(F99*J99*L99=0,"",F99*J99*L99)</f>
        <v/>
      </c>
      <c r="N99" s="245"/>
      <c r="O99" s="245"/>
      <c r="P99" s="249"/>
      <c r="Q99" s="243"/>
      <c r="R99" s="243"/>
      <c r="S99" s="243"/>
      <c r="T99" s="244" t="str">
        <f aca="false">IF(Q99*R99*S99=0,"",Q99*R99*S99)</f>
        <v/>
      </c>
    </row>
    <row r="100" customFormat="false" ht="15" hidden="false" customHeight="false" outlineLevel="0" collapsed="false">
      <c r="A100" s="266"/>
      <c r="B100" s="265"/>
      <c r="C100" s="246"/>
      <c r="D100" s="250"/>
      <c r="E100" s="251"/>
      <c r="F100" s="238"/>
      <c r="G100" s="239"/>
      <c r="H100" s="252"/>
      <c r="I100" s="241"/>
      <c r="J100" s="238"/>
      <c r="K100" s="241"/>
      <c r="L100" s="238"/>
      <c r="M100" s="242" t="str">
        <f aca="false">IF(F100*J100*L100=0,"",F100*J100*L100)</f>
        <v/>
      </c>
      <c r="N100" s="245"/>
      <c r="O100" s="245"/>
      <c r="P100" s="249"/>
      <c r="Q100" s="243"/>
      <c r="R100" s="243"/>
      <c r="S100" s="243"/>
      <c r="T100" s="244" t="str">
        <f aca="false">IF(Q100*R100*S100=0,"",Q100*R100*S100)</f>
        <v/>
      </c>
    </row>
    <row r="101" customFormat="false" ht="15" hidden="false" customHeight="false" outlineLevel="0" collapsed="false">
      <c r="A101" s="266"/>
      <c r="B101" s="265"/>
      <c r="C101" s="246"/>
      <c r="D101" s="250"/>
      <c r="E101" s="251"/>
      <c r="F101" s="238"/>
      <c r="G101" s="239"/>
      <c r="H101" s="251"/>
      <c r="I101" s="241"/>
      <c r="J101" s="238"/>
      <c r="K101" s="241"/>
      <c r="L101" s="238"/>
      <c r="M101" s="242" t="str">
        <f aca="false">IF(F101*J101*L101=0,"",F101*J101*L101)</f>
        <v/>
      </c>
      <c r="N101" s="245"/>
      <c r="O101" s="245"/>
      <c r="P101" s="249"/>
      <c r="Q101" s="243"/>
      <c r="R101" s="243"/>
      <c r="S101" s="243"/>
      <c r="T101" s="244" t="str">
        <f aca="false">IF(Q101*R101*S101=0,"",Q101*R101*S101)</f>
        <v/>
      </c>
    </row>
    <row r="102" customFormat="false" ht="15.75" hidden="false" customHeight="false" outlineLevel="0" collapsed="false">
      <c r="A102" s="267"/>
      <c r="B102" s="268"/>
      <c r="C102" s="269"/>
      <c r="D102" s="270"/>
      <c r="E102" s="271"/>
      <c r="F102" s="272"/>
      <c r="G102" s="273"/>
      <c r="H102" s="274"/>
      <c r="I102" s="275"/>
      <c r="J102" s="272"/>
      <c r="K102" s="275"/>
      <c r="L102" s="272"/>
      <c r="M102" s="242" t="str">
        <f aca="false">IF(F102*J102*L102=0,"",F102*J102*L102)</f>
        <v/>
      </c>
      <c r="N102" s="276"/>
      <c r="O102" s="276"/>
      <c r="P102" s="277"/>
      <c r="Q102" s="278"/>
      <c r="R102" s="278"/>
      <c r="S102" s="278"/>
      <c r="T102" s="244" t="str">
        <f aca="false">IF(Q102*R102*S102=0,"",Q102*R102*S102)</f>
        <v/>
      </c>
    </row>
  </sheetData>
  <mergeCells count="26">
    <mergeCell ref="A2:T2"/>
    <mergeCell ref="A3:T3"/>
    <mergeCell ref="A4:B4"/>
    <mergeCell ref="C4:D4"/>
    <mergeCell ref="F4:M4"/>
    <mergeCell ref="O4:T4"/>
    <mergeCell ref="A5:B5"/>
    <mergeCell ref="C5:D5"/>
    <mergeCell ref="F5:M5"/>
    <mergeCell ref="O5:T5"/>
    <mergeCell ref="A6:B6"/>
    <mergeCell ref="C6:M6"/>
    <mergeCell ref="Q6:T6"/>
    <mergeCell ref="A7:A8"/>
    <mergeCell ref="B7:B8"/>
    <mergeCell ref="C7:C8"/>
    <mergeCell ref="D7:D8"/>
    <mergeCell ref="E7:E8"/>
    <mergeCell ref="F7:F8"/>
    <mergeCell ref="G7:G8"/>
    <mergeCell ref="H7:H8"/>
    <mergeCell ref="I7:L7"/>
    <mergeCell ref="M7:M8"/>
    <mergeCell ref="N7:N8"/>
    <mergeCell ref="O7:O8"/>
    <mergeCell ref="P7:T7"/>
  </mergeCells>
  <conditionalFormatting sqref="T18 T28 M9:M102">
    <cfRule type="cellIs" priority="2" operator="greaterThan" aboveAverage="0" equalAverage="0" bottom="0" percent="0" rank="0" text="" dxfId="8">
      <formula>100</formula>
    </cfRule>
  </conditionalFormatting>
  <conditionalFormatting sqref="T9:T102">
    <cfRule type="cellIs" priority="3" operator="greaterThan" aboveAverage="0" equalAverage="0" bottom="0" percent="0" rank="0" text="" dxfId="9">
      <formula>100</formula>
    </cfRule>
  </conditionalFormatting>
  <conditionalFormatting sqref="G9:G102">
    <cfRule type="cellIs" priority="4" operator="equal" aboveAverage="0" equalAverage="0" bottom="0" percent="0" rank="0" text="" dxfId="10">
      <formula>"VM"</formula>
    </cfRule>
    <cfRule type="cellIs" priority="5" operator="equal" aboveAverage="0" equalAverage="0" bottom="0" percent="0" rank="0" text="" dxfId="11">
      <formula>"vc"</formula>
    </cfRule>
    <cfRule type="cellIs" priority="6" operator="equal" aboveAverage="0" equalAverage="0" bottom="0" percent="0" rank="0" text="" dxfId="12">
      <formula>"vs"</formula>
    </cfRule>
  </conditionalFormatting>
  <conditionalFormatting sqref="G9:G102">
    <cfRule type="cellIs" priority="7" operator="equal" aboveAverage="0" equalAverage="0" bottom="0" percent="0" rank="0" text="" dxfId="13">
      <formula>"Std"</formula>
    </cfRule>
  </conditionalFormatting>
  <conditionalFormatting sqref="T23">
    <cfRule type="cellIs" priority="8" operator="greaterThan" aboveAverage="0" equalAverage="0" bottom="0" percent="0" rank="0" text="" dxfId="14">
      <formula>100</formula>
    </cfRule>
  </conditionalFormatting>
  <conditionalFormatting sqref="T38">
    <cfRule type="cellIs" priority="9" operator="greaterThan" aboveAverage="0" equalAverage="0" bottom="0" percent="0" rank="0" text="" dxfId="15">
      <formula>100</formula>
    </cfRule>
  </conditionalFormatting>
  <conditionalFormatting sqref="T44">
    <cfRule type="cellIs" priority="10" operator="greaterThan" aboveAverage="0" equalAverage="0" bottom="0" percent="0" rank="0" text="" dxfId="16">
      <formula>100</formula>
    </cfRule>
  </conditionalFormatting>
  <conditionalFormatting sqref="T45">
    <cfRule type="cellIs" priority="11" operator="greaterThan" aboveAverage="0" equalAverage="0" bottom="0" percent="0" rank="0" text="" dxfId="17">
      <formula>100</formula>
    </cfRule>
  </conditionalFormatting>
  <conditionalFormatting sqref="T42">
    <cfRule type="cellIs" priority="12" operator="greaterThan" aboveAverage="0" equalAverage="0" bottom="0" percent="0" rank="0" text="" dxfId="18">
      <formula>100</formula>
    </cfRule>
  </conditionalFormatting>
  <conditionalFormatting sqref="T47">
    <cfRule type="cellIs" priority="13" operator="greaterThan" aboveAverage="0" equalAverage="0" bottom="0" percent="0" rank="0" text="" dxfId="19">
      <formula>100</formula>
    </cfRule>
  </conditionalFormatting>
  <conditionalFormatting sqref="T49">
    <cfRule type="cellIs" priority="14" operator="greaterThan" aboveAverage="0" equalAverage="0" bottom="0" percent="0" rank="0" text="" dxfId="20">
      <formula>100</formula>
    </cfRule>
  </conditionalFormatting>
  <conditionalFormatting sqref="T83">
    <cfRule type="cellIs" priority="15" operator="greaterThan" aboveAverage="0" equalAverage="0" bottom="0" percent="0" rank="0" text="" dxfId="21">
      <formula>100</formula>
    </cfRule>
  </conditionalFormatting>
  <conditionalFormatting sqref="M9:M102">
    <cfRule type="cellIs" priority="16" operator="greaterThan" aboveAverage="0" equalAverage="0" bottom="0" percent="0" rank="0" text="" dxfId="22">
      <formula>100</formula>
    </cfRule>
  </conditionalFormatting>
  <conditionalFormatting sqref="T39">
    <cfRule type="cellIs" priority="17" operator="greaterThan" aboveAverage="0" equalAverage="0" bottom="0" percent="0" rank="0" text="" dxfId="23">
      <formula>100</formula>
    </cfRule>
  </conditionalFormatting>
  <conditionalFormatting sqref="T41">
    <cfRule type="cellIs" priority="18" operator="greaterThan" aboveAverage="0" equalAverage="0" bottom="0" percent="0" rank="0" text="" dxfId="24">
      <formula>100</formula>
    </cfRule>
  </conditionalFormatting>
  <conditionalFormatting sqref="T9:T102 M9:M102">
    <cfRule type="cellIs" priority="19" operator="lessThan" aboveAverage="0" equalAverage="0" bottom="0" percent="0" rank="0" text="" dxfId="25">
      <formula>100</formula>
    </cfRule>
    <cfRule type="cellIs" priority="20" operator="greaterThan" aboveAverage="0" equalAverage="0" bottom="0" percent="0" rank="0" text="" dxfId="26">
      <formula>100</formula>
    </cfRule>
  </conditionalFormatting>
  <hyperlinks>
    <hyperlink ref="A1" location="PSW!A1" display="Cover sheet"/>
  </hyperlinks>
  <printOptions headings="false" gridLines="false" gridLinesSet="true" horizontalCentered="false" verticalCentered="false"/>
  <pageMargins left="0.7875" right="0.7875" top="0.984027777777778" bottom="0.984027777777778" header="0.511811023622047" footer="0.5"/>
  <pageSetup paperSize="9" scale="26" fitToWidth="1" fitToHeight="1" pageOrder="downThenOver" orientation="portrait" blackAndWhite="false" draft="false" cellComments="none" horizontalDpi="300" verticalDpi="300" copies="1"/>
  <headerFooter differentFirst="false" differentOddEven="false">
    <oddHeader/>
    <oddFooter>&amp;L&amp;F &amp;A&amp;C&amp;P / &amp;N&amp;RSQA, &amp;D &amp;T</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5"/>
  <sheetViews>
    <sheetView showFormulas="false" showGridLines="true" showRowColHeaders="true" showZeros="true" rightToLeft="false" tabSelected="false" showOutlineSymbols="true" defaultGridColor="true" view="pageBreakPreview" topLeftCell="A1" colorId="64" zoomScale="80" zoomScaleNormal="100" zoomScalePageLayoutView="80" workbookViewId="0">
      <selection pane="topLeft" activeCell="K27" activeCellId="0" sqref="K27"/>
    </sheetView>
  </sheetViews>
  <sheetFormatPr defaultColWidth="11.43359375" defaultRowHeight="12.75" zeroHeight="false" outlineLevelRow="0" outlineLevelCol="0"/>
  <cols>
    <col collapsed="false" customWidth="true" hidden="false" outlineLevel="0" max="2" min="2" style="0" width="24.29"/>
    <col collapsed="false" customWidth="true" hidden="false" outlineLevel="0" max="3" min="3" style="0" width="30.7"/>
    <col collapsed="false" customWidth="true" hidden="false" outlineLevel="0" max="4" min="4" style="0" width="6.01"/>
    <col collapsed="false" customWidth="true" hidden="false" outlineLevel="0" max="5" min="5" style="0" width="11.71"/>
    <col collapsed="false" customWidth="true" hidden="false" outlineLevel="0" max="6" min="6" style="0" width="14.15"/>
    <col collapsed="false" customWidth="true" hidden="false" outlineLevel="0" max="7" min="7" style="0" width="9.14"/>
    <col collapsed="false" customWidth="true" hidden="false" outlineLevel="0" max="8" min="8" style="0" width="15.42"/>
    <col collapsed="false" customWidth="true" hidden="false" outlineLevel="0" max="9" min="9" style="0" width="13.57"/>
    <col collapsed="false" customWidth="true" hidden="false" outlineLevel="0" max="10" min="10" style="0" width="12.42"/>
    <col collapsed="false" customWidth="true" hidden="false" outlineLevel="0" max="11" min="11" style="0" width="14.28"/>
    <col collapsed="false" customWidth="true" hidden="false" outlineLevel="0" max="12" min="12" style="0" width="23.01"/>
    <col collapsed="false" customWidth="true" hidden="false" outlineLevel="0" max="13" min="13" style="0" width="27.58"/>
  </cols>
  <sheetData>
    <row r="1" customFormat="false" ht="15" hidden="false" customHeight="true" outlineLevel="0" collapsed="false">
      <c r="A1" s="66" t="s">
        <v>122</v>
      </c>
      <c r="B1" s="67"/>
      <c r="C1" s="67"/>
      <c r="D1" s="67"/>
      <c r="E1" s="67"/>
      <c r="F1" s="67"/>
      <c r="G1" s="67"/>
      <c r="H1" s="67"/>
      <c r="I1" s="67"/>
      <c r="J1" s="67"/>
      <c r="K1" s="67"/>
      <c r="L1" s="67"/>
      <c r="M1" s="67"/>
    </row>
    <row r="2" customFormat="false" ht="21" hidden="false" customHeight="false" outlineLevel="0" collapsed="false">
      <c r="A2" s="76" t="s">
        <v>200</v>
      </c>
      <c r="B2" s="76"/>
      <c r="C2" s="76"/>
      <c r="D2" s="76"/>
      <c r="E2" s="76"/>
      <c r="F2" s="76"/>
      <c r="G2" s="76"/>
      <c r="H2" s="76"/>
      <c r="I2" s="76"/>
      <c r="J2" s="76"/>
      <c r="K2" s="76"/>
      <c r="L2" s="76"/>
      <c r="M2" s="76"/>
    </row>
    <row r="3" customFormat="false" ht="12.75" hidden="false" customHeight="true" outlineLevel="0" collapsed="false">
      <c r="A3" s="168" t="s">
        <v>201</v>
      </c>
      <c r="B3" s="168"/>
      <c r="C3" s="168"/>
      <c r="D3" s="168"/>
      <c r="E3" s="168"/>
      <c r="F3" s="168"/>
      <c r="G3" s="168"/>
      <c r="H3" s="168"/>
      <c r="I3" s="168"/>
      <c r="J3" s="168"/>
      <c r="K3" s="168"/>
      <c r="L3" s="168"/>
      <c r="M3" s="168"/>
    </row>
    <row r="4" customFormat="false" ht="13.5" hidden="false" customHeight="false" outlineLevel="0" collapsed="false">
      <c r="A4" s="168"/>
      <c r="B4" s="168"/>
      <c r="C4" s="168"/>
      <c r="D4" s="168"/>
      <c r="E4" s="168"/>
      <c r="F4" s="168"/>
      <c r="G4" s="168"/>
      <c r="H4" s="168"/>
      <c r="I4" s="168"/>
      <c r="J4" s="168"/>
      <c r="K4" s="168"/>
      <c r="L4" s="168"/>
      <c r="M4" s="168"/>
    </row>
    <row r="5" customFormat="false" ht="13.5" hidden="false" customHeight="false" outlineLevel="0" collapsed="false">
      <c r="A5" s="279" t="s">
        <v>202</v>
      </c>
      <c r="B5" s="279"/>
      <c r="C5" s="279"/>
      <c r="D5" s="279"/>
      <c r="E5" s="279"/>
      <c r="F5" s="279"/>
      <c r="G5" s="279"/>
      <c r="H5" s="279"/>
      <c r="I5" s="279"/>
      <c r="J5" s="279"/>
      <c r="K5" s="279"/>
      <c r="L5" s="279"/>
      <c r="M5" s="279"/>
    </row>
    <row r="6" customFormat="false" ht="15.75" hidden="false" customHeight="false" outlineLevel="0" collapsed="false">
      <c r="A6" s="280" t="s">
        <v>203</v>
      </c>
      <c r="B6" s="280"/>
      <c r="C6" s="281"/>
      <c r="D6" s="171" t="s">
        <v>204</v>
      </c>
      <c r="E6" s="171"/>
      <c r="F6" s="171"/>
      <c r="G6" s="282"/>
      <c r="H6" s="282"/>
      <c r="I6" s="282"/>
      <c r="J6" s="283" t="s">
        <v>173</v>
      </c>
      <c r="K6" s="283"/>
      <c r="L6" s="284" t="s">
        <v>205</v>
      </c>
      <c r="M6" s="284"/>
    </row>
    <row r="7" customFormat="false" ht="15.75" hidden="false" customHeight="false" outlineLevel="0" collapsed="false">
      <c r="A7" s="285" t="s">
        <v>206</v>
      </c>
      <c r="B7" s="285"/>
      <c r="C7" s="286"/>
      <c r="D7" s="176" t="s">
        <v>172</v>
      </c>
      <c r="E7" s="176"/>
      <c r="F7" s="176"/>
      <c r="G7" s="287"/>
      <c r="H7" s="287"/>
      <c r="I7" s="287"/>
      <c r="J7" s="260"/>
      <c r="K7" s="260"/>
      <c r="L7" s="288"/>
      <c r="M7" s="288"/>
    </row>
    <row r="8" customFormat="false" ht="15.75" hidden="false" customHeight="false" outlineLevel="0" collapsed="false">
      <c r="A8" s="285" t="s">
        <v>207</v>
      </c>
      <c r="B8" s="285"/>
      <c r="C8" s="286"/>
      <c r="D8" s="176" t="s">
        <v>208</v>
      </c>
      <c r="E8" s="176"/>
      <c r="F8" s="176"/>
      <c r="G8" s="287"/>
      <c r="H8" s="287"/>
      <c r="I8" s="287"/>
      <c r="J8" s="289" t="s">
        <v>209</v>
      </c>
      <c r="K8" s="289"/>
      <c r="L8" s="289"/>
      <c r="M8" s="290"/>
    </row>
    <row r="9" customFormat="false" ht="16.5" hidden="false" customHeight="false" outlineLevel="0" collapsed="false">
      <c r="A9" s="291" t="s">
        <v>210</v>
      </c>
      <c r="B9" s="291"/>
      <c r="C9" s="292"/>
      <c r="D9" s="293" t="s">
        <v>211</v>
      </c>
      <c r="E9" s="293"/>
      <c r="F9" s="293"/>
      <c r="G9" s="294"/>
      <c r="H9" s="294"/>
      <c r="I9" s="294"/>
      <c r="J9" s="295" t="s">
        <v>212</v>
      </c>
      <c r="K9" s="295"/>
      <c r="L9" s="295"/>
      <c r="M9" s="296"/>
    </row>
    <row r="10" customFormat="false" ht="13.5" hidden="false" customHeight="false" outlineLevel="0" collapsed="false"/>
    <row r="11" customFormat="false" ht="12.75" hidden="false" customHeight="true" outlineLevel="0" collapsed="false">
      <c r="A11" s="297" t="s">
        <v>193</v>
      </c>
      <c r="B11" s="298" t="s">
        <v>213</v>
      </c>
      <c r="C11" s="298" t="s">
        <v>214</v>
      </c>
      <c r="D11" s="299" t="s">
        <v>215</v>
      </c>
      <c r="E11" s="299"/>
      <c r="F11" s="299"/>
      <c r="G11" s="300" t="s">
        <v>216</v>
      </c>
      <c r="H11" s="299" t="s">
        <v>217</v>
      </c>
      <c r="I11" s="299"/>
      <c r="J11" s="299"/>
      <c r="K11" s="299"/>
      <c r="L11" s="299"/>
      <c r="M11" s="301" t="s">
        <v>218</v>
      </c>
    </row>
    <row r="12" customFormat="false" ht="12.75" hidden="false" customHeight="true" outlineLevel="0" collapsed="false">
      <c r="A12" s="297"/>
      <c r="B12" s="298"/>
      <c r="C12" s="298"/>
      <c r="D12" s="302" t="s">
        <v>219</v>
      </c>
      <c r="E12" s="302" t="s">
        <v>220</v>
      </c>
      <c r="F12" s="302" t="s">
        <v>221</v>
      </c>
      <c r="G12" s="300"/>
      <c r="H12" s="303" t="s">
        <v>222</v>
      </c>
      <c r="I12" s="304" t="s">
        <v>223</v>
      </c>
      <c r="J12" s="305" t="s">
        <v>224</v>
      </c>
      <c r="K12" s="305"/>
      <c r="L12" s="302" t="s">
        <v>225</v>
      </c>
      <c r="M12" s="301"/>
    </row>
    <row r="13" customFormat="false" ht="13.5" hidden="false" customHeight="false" outlineLevel="0" collapsed="false">
      <c r="A13" s="297"/>
      <c r="B13" s="298"/>
      <c r="C13" s="298"/>
      <c r="D13" s="302"/>
      <c r="E13" s="302"/>
      <c r="F13" s="302"/>
      <c r="G13" s="300"/>
      <c r="H13" s="303"/>
      <c r="I13" s="304"/>
      <c r="J13" s="302" t="s">
        <v>226</v>
      </c>
      <c r="K13" s="302" t="s">
        <v>227</v>
      </c>
      <c r="L13" s="302"/>
      <c r="M13" s="301"/>
    </row>
    <row r="14" customFormat="false" ht="12.75" hidden="false" customHeight="false" outlineLevel="0" collapsed="false">
      <c r="A14" s="306"/>
      <c r="B14" s="307"/>
      <c r="C14" s="307"/>
      <c r="D14" s="308"/>
      <c r="E14" s="309"/>
      <c r="F14" s="309"/>
      <c r="G14" s="309"/>
      <c r="H14" s="310"/>
      <c r="I14" s="310"/>
      <c r="J14" s="310"/>
      <c r="K14" s="310"/>
      <c r="L14" s="310"/>
      <c r="M14" s="310"/>
    </row>
    <row r="15" customFormat="false" ht="12.75" hidden="false" customHeight="false" outlineLevel="0" collapsed="false">
      <c r="A15" s="311"/>
      <c r="B15" s="312"/>
      <c r="C15" s="312"/>
      <c r="D15" s="313"/>
      <c r="E15" s="314"/>
      <c r="F15" s="314"/>
      <c r="G15" s="314"/>
      <c r="H15" s="253"/>
      <c r="I15" s="253"/>
      <c r="J15" s="253"/>
      <c r="K15" s="253"/>
      <c r="L15" s="253"/>
      <c r="M15" s="253"/>
    </row>
    <row r="16" customFormat="false" ht="12.75" hidden="false" customHeight="false" outlineLevel="0" collapsed="false">
      <c r="A16" s="311"/>
      <c r="B16" s="312"/>
      <c r="C16" s="312"/>
      <c r="D16" s="313"/>
      <c r="E16" s="314"/>
      <c r="F16" s="314"/>
      <c r="G16" s="314"/>
      <c r="H16" s="253"/>
      <c r="I16" s="253"/>
      <c r="J16" s="253"/>
      <c r="K16" s="253"/>
      <c r="L16" s="253"/>
      <c r="M16" s="253"/>
    </row>
    <row r="17" customFormat="false" ht="12.75" hidden="false" customHeight="false" outlineLevel="0" collapsed="false">
      <c r="A17" s="311"/>
      <c r="B17" s="312"/>
      <c r="C17" s="312"/>
      <c r="D17" s="313"/>
      <c r="E17" s="314"/>
      <c r="F17" s="314"/>
      <c r="G17" s="314"/>
      <c r="H17" s="253"/>
      <c r="I17" s="253"/>
      <c r="J17" s="253"/>
      <c r="K17" s="253"/>
      <c r="L17" s="253"/>
      <c r="M17" s="253"/>
    </row>
    <row r="18" customFormat="false" ht="12.75" hidden="false" customHeight="false" outlineLevel="0" collapsed="false">
      <c r="A18" s="311"/>
      <c r="B18" s="312"/>
      <c r="C18" s="312"/>
      <c r="D18" s="313"/>
      <c r="E18" s="314"/>
      <c r="F18" s="314"/>
      <c r="G18" s="314"/>
      <c r="H18" s="253"/>
      <c r="I18" s="253"/>
      <c r="J18" s="253"/>
      <c r="K18" s="253"/>
      <c r="L18" s="253"/>
      <c r="M18" s="253"/>
    </row>
    <row r="19" customFormat="false" ht="12.75" hidden="false" customHeight="false" outlineLevel="0" collapsed="false">
      <c r="A19" s="311"/>
      <c r="B19" s="312"/>
      <c r="C19" s="312"/>
      <c r="D19" s="313"/>
      <c r="E19" s="314"/>
      <c r="F19" s="314"/>
      <c r="G19" s="314"/>
      <c r="H19" s="253"/>
      <c r="I19" s="253"/>
      <c r="J19" s="253"/>
      <c r="K19" s="253"/>
      <c r="L19" s="253"/>
      <c r="M19" s="253"/>
    </row>
    <row r="20" customFormat="false" ht="12.75" hidden="false" customHeight="false" outlineLevel="0" collapsed="false">
      <c r="A20" s="311"/>
      <c r="B20" s="312"/>
      <c r="C20" s="312"/>
      <c r="D20" s="313"/>
      <c r="E20" s="314"/>
      <c r="F20" s="314"/>
      <c r="G20" s="314"/>
      <c r="H20" s="253"/>
      <c r="I20" s="253"/>
      <c r="J20" s="253"/>
      <c r="K20" s="253"/>
      <c r="L20" s="253"/>
      <c r="M20" s="253"/>
    </row>
    <row r="21" customFormat="false" ht="12.75" hidden="false" customHeight="false" outlineLevel="0" collapsed="false">
      <c r="A21" s="311"/>
      <c r="B21" s="312"/>
      <c r="C21" s="312"/>
      <c r="D21" s="313"/>
      <c r="E21" s="314"/>
      <c r="F21" s="314"/>
      <c r="G21" s="314"/>
      <c r="H21" s="253"/>
      <c r="I21" s="253"/>
      <c r="J21" s="253"/>
      <c r="K21" s="253"/>
      <c r="L21" s="253"/>
      <c r="M21" s="253"/>
    </row>
    <row r="22" customFormat="false" ht="12.75" hidden="false" customHeight="false" outlineLevel="0" collapsed="false">
      <c r="A22" s="311"/>
      <c r="B22" s="312"/>
      <c r="C22" s="312"/>
      <c r="D22" s="313"/>
      <c r="E22" s="314"/>
      <c r="F22" s="314"/>
      <c r="G22" s="314"/>
      <c r="H22" s="253"/>
      <c r="I22" s="253"/>
      <c r="J22" s="253"/>
      <c r="K22" s="253"/>
      <c r="L22" s="253"/>
      <c r="M22" s="253"/>
    </row>
    <row r="23" customFormat="false" ht="12.75" hidden="false" customHeight="false" outlineLevel="0" collapsed="false">
      <c r="A23" s="311"/>
      <c r="B23" s="312"/>
      <c r="C23" s="312"/>
      <c r="D23" s="313"/>
      <c r="E23" s="314"/>
      <c r="F23" s="314"/>
      <c r="G23" s="314"/>
      <c r="H23" s="253"/>
      <c r="I23" s="253"/>
      <c r="J23" s="253"/>
      <c r="K23" s="253"/>
      <c r="L23" s="253"/>
      <c r="M23" s="253"/>
    </row>
    <row r="24" customFormat="false" ht="12.75" hidden="false" customHeight="false" outlineLevel="0" collapsed="false">
      <c r="A24" s="311"/>
      <c r="B24" s="312"/>
      <c r="C24" s="312"/>
      <c r="D24" s="313"/>
      <c r="E24" s="314"/>
      <c r="F24" s="314"/>
      <c r="G24" s="314"/>
      <c r="H24" s="253"/>
      <c r="I24" s="253"/>
      <c r="J24" s="253"/>
      <c r="K24" s="253"/>
      <c r="L24" s="253"/>
      <c r="M24" s="253"/>
    </row>
    <row r="25" customFormat="false" ht="12.75" hidden="false" customHeight="false" outlineLevel="0" collapsed="false">
      <c r="A25" s="311"/>
      <c r="B25" s="312"/>
      <c r="C25" s="312"/>
      <c r="D25" s="313"/>
      <c r="E25" s="314"/>
      <c r="F25" s="314"/>
      <c r="G25" s="314"/>
      <c r="H25" s="253"/>
      <c r="I25" s="253"/>
      <c r="J25" s="253"/>
      <c r="K25" s="253"/>
      <c r="L25" s="253"/>
      <c r="M25" s="253"/>
    </row>
    <row r="26" customFormat="false" ht="12.75" hidden="false" customHeight="false" outlineLevel="0" collapsed="false">
      <c r="A26" s="311"/>
      <c r="B26" s="312"/>
      <c r="C26" s="312"/>
      <c r="D26" s="313"/>
      <c r="E26" s="314"/>
      <c r="F26" s="314"/>
      <c r="G26" s="314"/>
      <c r="H26" s="253"/>
      <c r="I26" s="253"/>
      <c r="J26" s="253"/>
      <c r="K26" s="253"/>
      <c r="L26" s="253"/>
      <c r="M26" s="253"/>
    </row>
    <row r="27" customFormat="false" ht="12.75" hidden="false" customHeight="false" outlineLevel="0" collapsed="false">
      <c r="A27" s="311"/>
      <c r="B27" s="312"/>
      <c r="C27" s="312"/>
      <c r="D27" s="313"/>
      <c r="E27" s="314"/>
      <c r="F27" s="314"/>
      <c r="G27" s="314"/>
      <c r="H27" s="253"/>
      <c r="I27" s="253"/>
      <c r="J27" s="253"/>
      <c r="K27" s="253"/>
      <c r="L27" s="253"/>
      <c r="M27" s="253"/>
    </row>
    <row r="28" customFormat="false" ht="12.75" hidden="false" customHeight="false" outlineLevel="0" collapsed="false">
      <c r="A28" s="311"/>
      <c r="B28" s="312"/>
      <c r="C28" s="312"/>
      <c r="D28" s="313"/>
      <c r="E28" s="314"/>
      <c r="F28" s="314"/>
      <c r="G28" s="314"/>
      <c r="H28" s="253"/>
      <c r="I28" s="253"/>
      <c r="J28" s="253"/>
      <c r="K28" s="253"/>
      <c r="L28" s="253"/>
      <c r="M28" s="253"/>
    </row>
    <row r="29" customFormat="false" ht="12.75" hidden="false" customHeight="false" outlineLevel="0" collapsed="false">
      <c r="A29" s="311"/>
      <c r="B29" s="312"/>
      <c r="C29" s="312"/>
      <c r="D29" s="313"/>
      <c r="E29" s="314"/>
      <c r="F29" s="314"/>
      <c r="G29" s="314"/>
      <c r="H29" s="253"/>
      <c r="I29" s="253"/>
      <c r="J29" s="253"/>
      <c r="K29" s="253"/>
      <c r="L29" s="253"/>
      <c r="M29" s="253"/>
    </row>
    <row r="30" customFormat="false" ht="12.75" hidden="false" customHeight="false" outlineLevel="0" collapsed="false">
      <c r="A30" s="311"/>
      <c r="B30" s="312"/>
      <c r="C30" s="312"/>
      <c r="D30" s="313"/>
      <c r="E30" s="314"/>
      <c r="F30" s="314"/>
      <c r="G30" s="314"/>
      <c r="H30" s="253"/>
      <c r="I30" s="253"/>
      <c r="J30" s="253"/>
      <c r="K30" s="253"/>
      <c r="L30" s="253"/>
      <c r="M30" s="253"/>
    </row>
    <row r="31" customFormat="false" ht="12.75" hidden="false" customHeight="false" outlineLevel="0" collapsed="false">
      <c r="A31" s="311"/>
      <c r="B31" s="312"/>
      <c r="C31" s="312"/>
      <c r="D31" s="313"/>
      <c r="E31" s="314"/>
      <c r="F31" s="314"/>
      <c r="G31" s="314"/>
      <c r="H31" s="253"/>
      <c r="I31" s="253"/>
      <c r="J31" s="253"/>
      <c r="K31" s="253"/>
      <c r="L31" s="253"/>
      <c r="M31" s="253"/>
    </row>
    <row r="32" customFormat="false" ht="12.75" hidden="false" customHeight="false" outlineLevel="0" collapsed="false">
      <c r="A32" s="311"/>
      <c r="B32" s="312"/>
      <c r="C32" s="312"/>
      <c r="D32" s="313"/>
      <c r="E32" s="314"/>
      <c r="F32" s="314"/>
      <c r="G32" s="314"/>
      <c r="H32" s="253"/>
      <c r="I32" s="253"/>
      <c r="J32" s="253"/>
      <c r="K32" s="253"/>
      <c r="L32" s="253"/>
      <c r="M32" s="253"/>
    </row>
    <row r="33" customFormat="false" ht="12.75" hidden="false" customHeight="false" outlineLevel="0" collapsed="false">
      <c r="A33" s="311"/>
      <c r="B33" s="312"/>
      <c r="C33" s="312"/>
      <c r="D33" s="313"/>
      <c r="E33" s="314"/>
      <c r="F33" s="314"/>
      <c r="G33" s="314"/>
      <c r="H33" s="253"/>
      <c r="I33" s="253"/>
      <c r="J33" s="253"/>
      <c r="K33" s="253"/>
      <c r="L33" s="253"/>
      <c r="M33" s="253"/>
    </row>
    <row r="34" customFormat="false" ht="12.75" hidden="false" customHeight="false" outlineLevel="0" collapsed="false">
      <c r="A34" s="311"/>
      <c r="B34" s="312"/>
      <c r="C34" s="312"/>
      <c r="D34" s="313"/>
      <c r="E34" s="314"/>
      <c r="F34" s="314"/>
      <c r="G34" s="314"/>
      <c r="H34" s="253"/>
      <c r="I34" s="253"/>
      <c r="J34" s="253"/>
      <c r="K34" s="253"/>
      <c r="L34" s="253"/>
      <c r="M34" s="253"/>
    </row>
    <row r="35" customFormat="false" ht="12.75" hidden="false" customHeight="false" outlineLevel="0" collapsed="false">
      <c r="A35" s="311"/>
      <c r="B35" s="312"/>
      <c r="C35" s="312"/>
      <c r="D35" s="313"/>
      <c r="E35" s="314"/>
      <c r="F35" s="314"/>
      <c r="G35" s="314"/>
      <c r="H35" s="253"/>
      <c r="I35" s="253"/>
      <c r="J35" s="253"/>
      <c r="K35" s="253"/>
      <c r="L35" s="253"/>
      <c r="M35" s="253"/>
    </row>
    <row r="36" customFormat="false" ht="12.75" hidden="false" customHeight="false" outlineLevel="0" collapsed="false">
      <c r="A36" s="311"/>
      <c r="B36" s="312"/>
      <c r="C36" s="312"/>
      <c r="D36" s="313"/>
      <c r="E36" s="314"/>
      <c r="F36" s="314"/>
      <c r="G36" s="314"/>
      <c r="H36" s="253"/>
      <c r="I36" s="253"/>
      <c r="J36" s="253"/>
      <c r="K36" s="253"/>
      <c r="L36" s="253"/>
      <c r="M36" s="253"/>
    </row>
    <row r="37" customFormat="false" ht="12.75" hidden="false" customHeight="false" outlineLevel="0" collapsed="false">
      <c r="A37" s="311"/>
      <c r="B37" s="312"/>
      <c r="C37" s="312"/>
      <c r="D37" s="313"/>
      <c r="E37" s="314"/>
      <c r="F37" s="314"/>
      <c r="G37" s="314"/>
      <c r="H37" s="253"/>
      <c r="I37" s="253"/>
      <c r="J37" s="253"/>
      <c r="K37" s="253"/>
      <c r="L37" s="253"/>
      <c r="M37" s="253"/>
    </row>
    <row r="38" customFormat="false" ht="12.75" hidden="false" customHeight="false" outlineLevel="0" collapsed="false">
      <c r="A38" s="311"/>
      <c r="B38" s="312"/>
      <c r="C38" s="312"/>
      <c r="D38" s="313"/>
      <c r="E38" s="314"/>
      <c r="F38" s="314"/>
      <c r="G38" s="314"/>
      <c r="H38" s="253"/>
      <c r="I38" s="253"/>
      <c r="J38" s="253"/>
      <c r="K38" s="253"/>
      <c r="L38" s="253"/>
      <c r="M38" s="253"/>
    </row>
    <row r="39" customFormat="false" ht="12.75" hidden="false" customHeight="false" outlineLevel="0" collapsed="false">
      <c r="A39" s="311"/>
      <c r="B39" s="312"/>
      <c r="C39" s="312"/>
      <c r="D39" s="313"/>
      <c r="E39" s="314"/>
      <c r="F39" s="314"/>
      <c r="G39" s="314"/>
      <c r="H39" s="253"/>
      <c r="I39" s="253"/>
      <c r="J39" s="253"/>
      <c r="K39" s="253"/>
      <c r="L39" s="253"/>
      <c r="M39" s="253"/>
    </row>
    <row r="40" customFormat="false" ht="12.75" hidden="false" customHeight="false" outlineLevel="0" collapsed="false">
      <c r="A40" s="311"/>
      <c r="B40" s="312"/>
      <c r="C40" s="312"/>
      <c r="D40" s="313"/>
      <c r="E40" s="314"/>
      <c r="F40" s="314"/>
      <c r="G40" s="314"/>
      <c r="H40" s="253"/>
      <c r="I40" s="253"/>
      <c r="J40" s="253"/>
      <c r="K40" s="253"/>
      <c r="L40" s="253"/>
      <c r="M40" s="253"/>
    </row>
    <row r="41" customFormat="false" ht="12.75" hidden="false" customHeight="false" outlineLevel="0" collapsed="false">
      <c r="A41" s="311"/>
      <c r="B41" s="312"/>
      <c r="C41" s="312"/>
      <c r="D41" s="313"/>
      <c r="E41" s="314"/>
      <c r="F41" s="314"/>
      <c r="G41" s="314"/>
      <c r="H41" s="253"/>
      <c r="I41" s="253"/>
      <c r="J41" s="253"/>
      <c r="K41" s="253"/>
      <c r="L41" s="253"/>
      <c r="M41" s="253"/>
    </row>
    <row r="42" customFormat="false" ht="12.75" hidden="false" customHeight="false" outlineLevel="0" collapsed="false">
      <c r="A42" s="311"/>
      <c r="B42" s="312"/>
      <c r="C42" s="312"/>
      <c r="D42" s="313"/>
      <c r="E42" s="314"/>
      <c r="F42" s="314"/>
      <c r="G42" s="314"/>
      <c r="H42" s="253"/>
      <c r="I42" s="253"/>
      <c r="J42" s="253"/>
      <c r="K42" s="253"/>
      <c r="L42" s="253"/>
      <c r="M42" s="253"/>
    </row>
    <row r="43" customFormat="false" ht="12.75" hidden="false" customHeight="false" outlineLevel="0" collapsed="false">
      <c r="A43" s="311"/>
      <c r="B43" s="312"/>
      <c r="C43" s="312"/>
      <c r="D43" s="313"/>
      <c r="E43" s="314"/>
      <c r="F43" s="314"/>
      <c r="G43" s="314"/>
      <c r="H43" s="253"/>
      <c r="I43" s="253"/>
      <c r="J43" s="253"/>
      <c r="K43" s="253"/>
      <c r="L43" s="253"/>
      <c r="M43" s="253"/>
    </row>
    <row r="44" customFormat="false" ht="12.75" hidden="false" customHeight="false" outlineLevel="0" collapsed="false">
      <c r="A44" s="311"/>
      <c r="B44" s="312"/>
      <c r="C44" s="312"/>
      <c r="D44" s="313"/>
      <c r="E44" s="314"/>
      <c r="F44" s="314"/>
      <c r="G44" s="314"/>
      <c r="H44" s="253"/>
      <c r="I44" s="253"/>
      <c r="J44" s="253"/>
      <c r="K44" s="253"/>
      <c r="L44" s="253"/>
      <c r="M44" s="253"/>
    </row>
    <row r="45" customFormat="false" ht="12.75" hidden="false" customHeight="false" outlineLevel="0" collapsed="false">
      <c r="A45" s="311"/>
      <c r="B45" s="312"/>
      <c r="C45" s="312"/>
      <c r="D45" s="313"/>
      <c r="E45" s="314"/>
      <c r="F45" s="314"/>
      <c r="G45" s="314"/>
      <c r="H45" s="253"/>
      <c r="I45" s="253"/>
      <c r="J45" s="253"/>
      <c r="K45" s="253"/>
      <c r="L45" s="253"/>
      <c r="M45" s="253"/>
    </row>
    <row r="46" customFormat="false" ht="12.75" hidden="false" customHeight="false" outlineLevel="0" collapsed="false">
      <c r="A46" s="311"/>
      <c r="B46" s="312"/>
      <c r="C46" s="312"/>
      <c r="D46" s="313"/>
      <c r="E46" s="314"/>
      <c r="F46" s="314"/>
      <c r="G46" s="314"/>
      <c r="H46" s="253"/>
      <c r="I46" s="253"/>
      <c r="J46" s="253"/>
      <c r="K46" s="253"/>
      <c r="L46" s="253"/>
      <c r="M46" s="253"/>
    </row>
    <row r="47" customFormat="false" ht="12.75" hidden="false" customHeight="false" outlineLevel="0" collapsed="false">
      <c r="A47" s="311"/>
      <c r="B47" s="312"/>
      <c r="C47" s="312"/>
      <c r="D47" s="313"/>
      <c r="E47" s="314"/>
      <c r="F47" s="314"/>
      <c r="G47" s="314"/>
      <c r="H47" s="253"/>
      <c r="I47" s="253"/>
      <c r="J47" s="253"/>
      <c r="K47" s="253"/>
      <c r="L47" s="253"/>
      <c r="M47" s="253"/>
    </row>
    <row r="48" customFormat="false" ht="12.75" hidden="false" customHeight="false" outlineLevel="0" collapsed="false">
      <c r="A48" s="311"/>
      <c r="B48" s="312"/>
      <c r="C48" s="312"/>
      <c r="D48" s="313"/>
      <c r="E48" s="314"/>
      <c r="F48" s="314"/>
      <c r="G48" s="314"/>
      <c r="H48" s="253"/>
      <c r="I48" s="253"/>
      <c r="J48" s="253"/>
      <c r="K48" s="253"/>
      <c r="L48" s="253"/>
      <c r="M48" s="253"/>
    </row>
    <row r="49" customFormat="false" ht="12.75" hidden="false" customHeight="false" outlineLevel="0" collapsed="false">
      <c r="A49" s="311"/>
      <c r="B49" s="312"/>
      <c r="C49" s="312"/>
      <c r="D49" s="313"/>
      <c r="E49" s="314"/>
      <c r="F49" s="314"/>
      <c r="G49" s="314"/>
      <c r="H49" s="253"/>
      <c r="I49" s="253"/>
      <c r="J49" s="253"/>
      <c r="K49" s="253"/>
      <c r="L49" s="253"/>
      <c r="M49" s="253"/>
    </row>
    <row r="50" customFormat="false" ht="12.75" hidden="false" customHeight="false" outlineLevel="0" collapsed="false">
      <c r="A50" s="311"/>
      <c r="B50" s="312"/>
      <c r="C50" s="312"/>
      <c r="D50" s="313"/>
      <c r="E50" s="314"/>
      <c r="F50" s="314"/>
      <c r="G50" s="314"/>
      <c r="H50" s="253"/>
      <c r="I50" s="253"/>
      <c r="J50" s="253"/>
      <c r="K50" s="253"/>
      <c r="L50" s="253"/>
      <c r="M50" s="253"/>
    </row>
    <row r="51" customFormat="false" ht="12.75" hidden="false" customHeight="false" outlineLevel="0" collapsed="false">
      <c r="A51" s="311"/>
      <c r="B51" s="312"/>
      <c r="C51" s="312"/>
      <c r="D51" s="313"/>
      <c r="E51" s="314"/>
      <c r="F51" s="314"/>
      <c r="G51" s="314"/>
      <c r="H51" s="253"/>
      <c r="I51" s="253"/>
      <c r="J51" s="253"/>
      <c r="K51" s="253"/>
      <c r="L51" s="253"/>
      <c r="M51" s="253"/>
    </row>
    <row r="52" customFormat="false" ht="12.75" hidden="false" customHeight="false" outlineLevel="0" collapsed="false">
      <c r="A52" s="311"/>
      <c r="B52" s="312"/>
      <c r="C52" s="312"/>
      <c r="D52" s="313"/>
      <c r="E52" s="314"/>
      <c r="F52" s="314"/>
      <c r="G52" s="314"/>
      <c r="H52" s="253"/>
      <c r="I52" s="253"/>
      <c r="J52" s="253"/>
      <c r="K52" s="253"/>
      <c r="L52" s="253"/>
      <c r="M52" s="253"/>
    </row>
    <row r="53" customFormat="false" ht="12.75" hidden="false" customHeight="false" outlineLevel="0" collapsed="false">
      <c r="A53" s="311"/>
      <c r="B53" s="312"/>
      <c r="C53" s="312"/>
      <c r="D53" s="313"/>
      <c r="E53" s="314"/>
      <c r="F53" s="314"/>
      <c r="G53" s="314"/>
      <c r="H53" s="253"/>
      <c r="I53" s="253"/>
      <c r="J53" s="253"/>
      <c r="K53" s="253"/>
      <c r="L53" s="253"/>
      <c r="M53" s="253"/>
    </row>
    <row r="54" customFormat="false" ht="12.75" hidden="false" customHeight="false" outlineLevel="0" collapsed="false">
      <c r="A54" s="311"/>
      <c r="B54" s="312"/>
      <c r="C54" s="312"/>
      <c r="D54" s="313"/>
      <c r="E54" s="314"/>
      <c r="F54" s="314"/>
      <c r="G54" s="314"/>
      <c r="H54" s="253"/>
      <c r="I54" s="253"/>
      <c r="J54" s="253"/>
      <c r="K54" s="253"/>
      <c r="L54" s="253"/>
      <c r="M54" s="253"/>
    </row>
    <row r="55" customFormat="false" ht="12.75" hidden="false" customHeight="false" outlineLevel="0" collapsed="false">
      <c r="A55" s="311"/>
      <c r="B55" s="312"/>
      <c r="C55" s="312"/>
      <c r="D55" s="313"/>
      <c r="E55" s="314"/>
      <c r="F55" s="314"/>
      <c r="G55" s="314"/>
      <c r="H55" s="253"/>
      <c r="I55" s="253"/>
      <c r="J55" s="253"/>
      <c r="K55" s="253"/>
      <c r="L55" s="253"/>
      <c r="M55" s="253"/>
    </row>
    <row r="56" customFormat="false" ht="12.75" hidden="false" customHeight="false" outlineLevel="0" collapsed="false">
      <c r="A56" s="311"/>
      <c r="B56" s="312"/>
      <c r="C56" s="312"/>
      <c r="D56" s="313"/>
      <c r="E56" s="314"/>
      <c r="F56" s="314"/>
      <c r="G56" s="314"/>
      <c r="H56" s="253"/>
      <c r="I56" s="253"/>
      <c r="J56" s="253"/>
      <c r="K56" s="253"/>
      <c r="L56" s="253"/>
      <c r="M56" s="253"/>
    </row>
    <row r="57" customFormat="false" ht="12.75" hidden="false" customHeight="false" outlineLevel="0" collapsed="false">
      <c r="A57" s="311"/>
      <c r="B57" s="312"/>
      <c r="C57" s="312"/>
      <c r="D57" s="313"/>
      <c r="E57" s="314"/>
      <c r="F57" s="314"/>
      <c r="G57" s="314"/>
      <c r="H57" s="253"/>
      <c r="I57" s="253"/>
      <c r="J57" s="253"/>
      <c r="K57" s="253"/>
      <c r="L57" s="253"/>
      <c r="M57" s="253"/>
    </row>
    <row r="58" customFormat="false" ht="12.75" hidden="false" customHeight="false" outlineLevel="0" collapsed="false">
      <c r="A58" s="311"/>
      <c r="B58" s="312"/>
      <c r="C58" s="312"/>
      <c r="D58" s="313"/>
      <c r="E58" s="314"/>
      <c r="F58" s="314"/>
      <c r="G58" s="314"/>
      <c r="H58" s="253"/>
      <c r="I58" s="253"/>
      <c r="J58" s="253"/>
      <c r="K58" s="253"/>
      <c r="L58" s="253"/>
      <c r="M58" s="253"/>
    </row>
    <row r="59" customFormat="false" ht="12.75" hidden="false" customHeight="false" outlineLevel="0" collapsed="false">
      <c r="A59" s="311"/>
      <c r="B59" s="312"/>
      <c r="C59" s="312"/>
      <c r="D59" s="313"/>
      <c r="E59" s="314"/>
      <c r="F59" s="314"/>
      <c r="G59" s="314"/>
      <c r="H59" s="253"/>
      <c r="I59" s="253"/>
      <c r="J59" s="253"/>
      <c r="K59" s="253"/>
      <c r="L59" s="253"/>
      <c r="M59" s="253"/>
    </row>
    <row r="60" customFormat="false" ht="12.75" hidden="false" customHeight="false" outlineLevel="0" collapsed="false">
      <c r="A60" s="311"/>
      <c r="B60" s="312"/>
      <c r="C60" s="312"/>
      <c r="D60" s="313"/>
      <c r="E60" s="314"/>
      <c r="F60" s="314"/>
      <c r="G60" s="314"/>
      <c r="H60" s="253"/>
      <c r="I60" s="253"/>
      <c r="J60" s="253"/>
      <c r="K60" s="253"/>
      <c r="L60" s="253"/>
      <c r="M60" s="253"/>
    </row>
    <row r="61" customFormat="false" ht="12.75" hidden="false" customHeight="false" outlineLevel="0" collapsed="false">
      <c r="A61" s="311"/>
      <c r="B61" s="312"/>
      <c r="C61" s="312"/>
      <c r="D61" s="313"/>
      <c r="E61" s="314"/>
      <c r="F61" s="314"/>
      <c r="G61" s="314"/>
      <c r="H61" s="253"/>
      <c r="I61" s="253"/>
      <c r="J61" s="253"/>
      <c r="K61" s="253"/>
      <c r="L61" s="253"/>
      <c r="M61" s="253"/>
    </row>
    <row r="62" customFormat="false" ht="12.75" hidden="false" customHeight="false" outlineLevel="0" collapsed="false">
      <c r="A62" s="311"/>
      <c r="B62" s="312"/>
      <c r="C62" s="312"/>
      <c r="D62" s="313"/>
      <c r="E62" s="314"/>
      <c r="F62" s="314"/>
      <c r="G62" s="314"/>
      <c r="H62" s="253"/>
      <c r="I62" s="253"/>
      <c r="J62" s="253"/>
      <c r="K62" s="253"/>
      <c r="L62" s="253"/>
      <c r="M62" s="253"/>
    </row>
    <row r="63" customFormat="false" ht="12.75" hidden="false" customHeight="false" outlineLevel="0" collapsed="false">
      <c r="A63" s="311"/>
      <c r="B63" s="312"/>
      <c r="C63" s="312"/>
      <c r="D63" s="313"/>
      <c r="E63" s="314"/>
      <c r="F63" s="314"/>
      <c r="G63" s="314"/>
      <c r="H63" s="253"/>
      <c r="I63" s="253"/>
      <c r="J63" s="253"/>
      <c r="K63" s="253"/>
      <c r="L63" s="253"/>
      <c r="M63" s="253"/>
    </row>
    <row r="64" customFormat="false" ht="12.75" hidden="false" customHeight="false" outlineLevel="0" collapsed="false">
      <c r="A64" s="311"/>
      <c r="B64" s="312"/>
      <c r="C64" s="312"/>
      <c r="D64" s="313"/>
      <c r="E64" s="314"/>
      <c r="F64" s="314"/>
      <c r="G64" s="314"/>
      <c r="H64" s="253"/>
      <c r="I64" s="253"/>
      <c r="J64" s="253"/>
      <c r="K64" s="253"/>
      <c r="L64" s="253"/>
      <c r="M64" s="253"/>
    </row>
    <row r="65" customFormat="false" ht="12.75" hidden="false" customHeight="false" outlineLevel="0" collapsed="false">
      <c r="A65" s="311"/>
      <c r="B65" s="312"/>
      <c r="C65" s="312"/>
      <c r="D65" s="313"/>
      <c r="E65" s="314"/>
      <c r="F65" s="314"/>
      <c r="G65" s="314"/>
      <c r="H65" s="253"/>
      <c r="I65" s="253"/>
      <c r="J65" s="253"/>
      <c r="K65" s="253"/>
      <c r="L65" s="253"/>
      <c r="M65" s="253"/>
    </row>
    <row r="66" customFormat="false" ht="12.75" hidden="false" customHeight="false" outlineLevel="0" collapsed="false">
      <c r="A66" s="311"/>
      <c r="B66" s="312"/>
      <c r="C66" s="312"/>
      <c r="D66" s="313"/>
      <c r="E66" s="314"/>
      <c r="F66" s="314"/>
      <c r="G66" s="314"/>
      <c r="H66" s="253"/>
      <c r="I66" s="253"/>
      <c r="J66" s="253"/>
      <c r="K66" s="253"/>
      <c r="L66" s="253"/>
      <c r="M66" s="253"/>
    </row>
    <row r="67" customFormat="false" ht="12.75" hidden="false" customHeight="false" outlineLevel="0" collapsed="false">
      <c r="A67" s="311"/>
      <c r="B67" s="312"/>
      <c r="C67" s="312"/>
      <c r="D67" s="313"/>
      <c r="E67" s="314"/>
      <c r="F67" s="314"/>
      <c r="G67" s="314"/>
      <c r="H67" s="253"/>
      <c r="I67" s="253"/>
      <c r="J67" s="253"/>
      <c r="K67" s="253"/>
      <c r="L67" s="253"/>
      <c r="M67" s="253"/>
    </row>
    <row r="68" customFormat="false" ht="12.75" hidden="false" customHeight="false" outlineLevel="0" collapsed="false">
      <c r="A68" s="311"/>
      <c r="B68" s="312"/>
      <c r="C68" s="312"/>
      <c r="D68" s="313"/>
      <c r="E68" s="314"/>
      <c r="F68" s="314"/>
      <c r="G68" s="314"/>
      <c r="H68" s="253"/>
      <c r="I68" s="253"/>
      <c r="J68" s="253"/>
      <c r="K68" s="253"/>
      <c r="L68" s="253"/>
      <c r="M68" s="253"/>
    </row>
    <row r="69" customFormat="false" ht="12.75" hidden="false" customHeight="false" outlineLevel="0" collapsed="false">
      <c r="A69" s="311"/>
      <c r="B69" s="312"/>
      <c r="C69" s="312"/>
      <c r="D69" s="313"/>
      <c r="E69" s="314"/>
      <c r="F69" s="314"/>
      <c r="G69" s="314"/>
      <c r="H69" s="253"/>
      <c r="I69" s="253"/>
      <c r="J69" s="253"/>
      <c r="K69" s="253"/>
      <c r="L69" s="253"/>
      <c r="M69" s="253"/>
    </row>
    <row r="70" customFormat="false" ht="12.75" hidden="false" customHeight="false" outlineLevel="0" collapsed="false">
      <c r="A70" s="311"/>
      <c r="B70" s="312"/>
      <c r="C70" s="312"/>
      <c r="D70" s="313"/>
      <c r="E70" s="314"/>
      <c r="F70" s="314"/>
      <c r="G70" s="314"/>
      <c r="H70" s="253"/>
      <c r="I70" s="253"/>
      <c r="J70" s="253"/>
      <c r="K70" s="253"/>
      <c r="L70" s="253"/>
      <c r="M70" s="253"/>
    </row>
    <row r="71" customFormat="false" ht="12.75" hidden="false" customHeight="false" outlineLevel="0" collapsed="false">
      <c r="A71" s="311"/>
      <c r="B71" s="312"/>
      <c r="C71" s="312"/>
      <c r="D71" s="313"/>
      <c r="E71" s="314"/>
      <c r="F71" s="314"/>
      <c r="G71" s="314"/>
      <c r="H71" s="253"/>
      <c r="I71" s="253"/>
      <c r="J71" s="253"/>
      <c r="K71" s="253"/>
      <c r="L71" s="253"/>
      <c r="M71" s="253"/>
    </row>
    <row r="72" customFormat="false" ht="12.75" hidden="false" customHeight="false" outlineLevel="0" collapsed="false">
      <c r="A72" s="311"/>
      <c r="B72" s="312"/>
      <c r="C72" s="312"/>
      <c r="D72" s="313"/>
      <c r="E72" s="314"/>
      <c r="F72" s="314"/>
      <c r="G72" s="314"/>
      <c r="H72" s="253"/>
      <c r="I72" s="253"/>
      <c r="J72" s="253"/>
      <c r="K72" s="253"/>
      <c r="L72" s="253"/>
      <c r="M72" s="253"/>
    </row>
    <row r="73" customFormat="false" ht="12.75" hidden="false" customHeight="false" outlineLevel="0" collapsed="false">
      <c r="A73" s="311"/>
      <c r="B73" s="312"/>
      <c r="C73" s="312"/>
      <c r="D73" s="313"/>
      <c r="E73" s="314"/>
      <c r="F73" s="314"/>
      <c r="G73" s="314"/>
      <c r="H73" s="253"/>
      <c r="I73" s="253"/>
      <c r="J73" s="253"/>
      <c r="K73" s="253"/>
      <c r="L73" s="253"/>
      <c r="M73" s="253"/>
    </row>
    <row r="74" customFormat="false" ht="12.75" hidden="false" customHeight="false" outlineLevel="0" collapsed="false">
      <c r="A74" s="311"/>
      <c r="B74" s="312"/>
      <c r="C74" s="312"/>
      <c r="D74" s="253"/>
      <c r="E74" s="253"/>
      <c r="F74" s="253"/>
      <c r="G74" s="253"/>
      <c r="H74" s="253"/>
      <c r="I74" s="315"/>
      <c r="J74" s="315"/>
      <c r="K74" s="253"/>
      <c r="L74" s="253"/>
      <c r="M74" s="253"/>
    </row>
    <row r="75" customFormat="false" ht="12.75" hidden="false" customHeight="false" outlineLevel="0" collapsed="false">
      <c r="A75" s="311"/>
      <c r="B75" s="312"/>
      <c r="C75" s="312"/>
      <c r="D75" s="253"/>
      <c r="E75" s="253"/>
      <c r="F75" s="253"/>
      <c r="G75" s="253"/>
      <c r="H75" s="253"/>
      <c r="I75" s="253"/>
      <c r="J75" s="253"/>
      <c r="K75" s="253"/>
      <c r="L75" s="253"/>
      <c r="M75" s="253"/>
    </row>
    <row r="76" customFormat="false" ht="12.75" hidden="false" customHeight="false" outlineLevel="0" collapsed="false">
      <c r="A76" s="311"/>
      <c r="B76" s="312"/>
      <c r="C76" s="312"/>
      <c r="D76" s="253"/>
      <c r="E76" s="253"/>
      <c r="F76" s="253"/>
      <c r="G76" s="253"/>
      <c r="H76" s="253"/>
      <c r="I76" s="253"/>
      <c r="J76" s="253"/>
      <c r="K76" s="253"/>
      <c r="L76" s="253"/>
      <c r="M76" s="253"/>
    </row>
    <row r="77" customFormat="false" ht="12.75" hidden="false" customHeight="false" outlineLevel="0" collapsed="false">
      <c r="A77" s="253"/>
      <c r="B77" s="253"/>
      <c r="C77" s="253"/>
      <c r="D77" s="253"/>
      <c r="E77" s="253"/>
      <c r="F77" s="253"/>
      <c r="G77" s="253"/>
      <c r="H77" s="253"/>
      <c r="I77" s="253"/>
      <c r="J77" s="253"/>
      <c r="K77" s="253"/>
      <c r="L77" s="253"/>
      <c r="M77" s="253"/>
    </row>
    <row r="78" customFormat="false" ht="12.75" hidden="false" customHeight="false" outlineLevel="0" collapsed="false">
      <c r="A78" s="253"/>
      <c r="B78" s="253"/>
      <c r="C78" s="253"/>
      <c r="D78" s="253"/>
      <c r="E78" s="253"/>
      <c r="F78" s="253"/>
      <c r="G78" s="253"/>
      <c r="H78" s="253"/>
      <c r="I78" s="253"/>
      <c r="J78" s="253"/>
      <c r="K78" s="253"/>
      <c r="L78" s="253"/>
      <c r="M78" s="253"/>
    </row>
    <row r="79" customFormat="false" ht="12.75" hidden="false" customHeight="false" outlineLevel="0" collapsed="false">
      <c r="A79" s="253"/>
      <c r="B79" s="253"/>
      <c r="C79" s="253"/>
      <c r="D79" s="253"/>
      <c r="E79" s="253"/>
      <c r="F79" s="253"/>
      <c r="G79" s="253"/>
      <c r="H79" s="253"/>
      <c r="I79" s="253"/>
      <c r="J79" s="253"/>
      <c r="K79" s="253"/>
      <c r="L79" s="253"/>
      <c r="M79" s="253"/>
    </row>
    <row r="80" customFormat="false" ht="12.75" hidden="false" customHeight="false" outlineLevel="0" collapsed="false">
      <c r="A80" s="253"/>
      <c r="B80" s="253"/>
      <c r="C80" s="253"/>
      <c r="D80" s="253"/>
      <c r="E80" s="253"/>
      <c r="F80" s="253"/>
      <c r="G80" s="253"/>
      <c r="H80" s="253"/>
      <c r="I80" s="253"/>
      <c r="J80" s="253"/>
      <c r="K80" s="253"/>
      <c r="L80" s="253"/>
      <c r="M80" s="253"/>
    </row>
    <row r="81" customFormat="false" ht="12.75" hidden="false" customHeight="false" outlineLevel="0" collapsed="false">
      <c r="A81" s="253"/>
      <c r="B81" s="253"/>
      <c r="C81" s="253"/>
      <c r="D81" s="253"/>
      <c r="E81" s="253"/>
      <c r="F81" s="253"/>
      <c r="G81" s="253"/>
      <c r="H81" s="253"/>
      <c r="I81" s="253"/>
      <c r="J81" s="253"/>
      <c r="K81" s="253"/>
      <c r="L81" s="253"/>
      <c r="M81" s="253"/>
    </row>
    <row r="82" customFormat="false" ht="12.75" hidden="false" customHeight="false" outlineLevel="0" collapsed="false">
      <c r="A82" s="253"/>
      <c r="B82" s="253"/>
      <c r="C82" s="253"/>
      <c r="D82" s="253"/>
      <c r="E82" s="253"/>
      <c r="F82" s="253"/>
      <c r="G82" s="253"/>
      <c r="H82" s="253"/>
      <c r="I82" s="253"/>
      <c r="J82" s="253"/>
      <c r="K82" s="253"/>
      <c r="L82" s="253"/>
      <c r="M82" s="253"/>
    </row>
    <row r="83" customFormat="false" ht="12.75" hidden="false" customHeight="false" outlineLevel="0" collapsed="false">
      <c r="A83" s="253"/>
      <c r="B83" s="253"/>
      <c r="C83" s="253"/>
      <c r="D83" s="253"/>
      <c r="E83" s="253"/>
      <c r="F83" s="253"/>
      <c r="G83" s="253"/>
      <c r="H83" s="253"/>
      <c r="I83" s="253"/>
      <c r="J83" s="253"/>
      <c r="K83" s="253"/>
      <c r="L83" s="253"/>
      <c r="M83" s="253"/>
    </row>
    <row r="84" customFormat="false" ht="12.75" hidden="false" customHeight="false" outlineLevel="0" collapsed="false">
      <c r="A84" s="253"/>
      <c r="B84" s="253"/>
      <c r="C84" s="253"/>
      <c r="D84" s="253"/>
      <c r="E84" s="253"/>
      <c r="F84" s="253"/>
      <c r="G84" s="253"/>
      <c r="H84" s="253"/>
      <c r="I84" s="253"/>
      <c r="J84" s="253"/>
      <c r="K84" s="253"/>
      <c r="L84" s="253"/>
      <c r="M84" s="253"/>
    </row>
    <row r="85" customFormat="false" ht="12.75" hidden="false" customHeight="false" outlineLevel="0" collapsed="false">
      <c r="A85" s="316"/>
      <c r="B85" s="253"/>
      <c r="C85" s="253"/>
      <c r="D85" s="253"/>
      <c r="E85" s="253"/>
      <c r="F85" s="253"/>
      <c r="G85" s="253"/>
      <c r="H85" s="253"/>
      <c r="I85" s="253"/>
      <c r="J85" s="253"/>
      <c r="K85" s="253"/>
      <c r="L85" s="253"/>
      <c r="M85" s="317"/>
    </row>
    <row r="86" customFormat="false" ht="12.75" hidden="false" customHeight="false" outlineLevel="0" collapsed="false">
      <c r="A86" s="316"/>
      <c r="B86" s="253"/>
      <c r="C86" s="253"/>
      <c r="D86" s="253"/>
      <c r="E86" s="253"/>
      <c r="F86" s="253"/>
      <c r="G86" s="253"/>
      <c r="H86" s="253"/>
      <c r="I86" s="253"/>
      <c r="J86" s="253"/>
      <c r="K86" s="253"/>
      <c r="L86" s="253"/>
      <c r="M86" s="317"/>
    </row>
    <row r="87" customFormat="false" ht="12.75" hidden="false" customHeight="false" outlineLevel="0" collapsed="false">
      <c r="A87" s="316"/>
      <c r="B87" s="253"/>
      <c r="C87" s="253"/>
      <c r="D87" s="253"/>
      <c r="E87" s="253"/>
      <c r="F87" s="253"/>
      <c r="G87" s="253"/>
      <c r="H87" s="253"/>
      <c r="I87" s="253"/>
      <c r="J87" s="253"/>
      <c r="K87" s="253"/>
      <c r="L87" s="253"/>
      <c r="M87" s="317"/>
    </row>
    <row r="88" customFormat="false" ht="12.75" hidden="false" customHeight="false" outlineLevel="0" collapsed="false">
      <c r="A88" s="316"/>
      <c r="B88" s="253"/>
      <c r="C88" s="253"/>
      <c r="D88" s="253"/>
      <c r="E88" s="253"/>
      <c r="F88" s="253"/>
      <c r="G88" s="253"/>
      <c r="H88" s="253"/>
      <c r="I88" s="253"/>
      <c r="J88" s="253"/>
      <c r="K88" s="253"/>
      <c r="L88" s="253"/>
      <c r="M88" s="317"/>
    </row>
    <row r="89" customFormat="false" ht="12.75" hidden="false" customHeight="false" outlineLevel="0" collapsed="false">
      <c r="A89" s="316"/>
      <c r="B89" s="253"/>
      <c r="C89" s="253"/>
      <c r="D89" s="253"/>
      <c r="E89" s="253"/>
      <c r="F89" s="253"/>
      <c r="G89" s="253"/>
      <c r="H89" s="253"/>
      <c r="I89" s="253"/>
      <c r="J89" s="253"/>
      <c r="K89" s="253"/>
      <c r="L89" s="253"/>
      <c r="M89" s="317"/>
    </row>
    <row r="90" customFormat="false" ht="12.75" hidden="false" customHeight="false" outlineLevel="0" collapsed="false">
      <c r="A90" s="316"/>
      <c r="B90" s="253"/>
      <c r="C90" s="253"/>
      <c r="D90" s="253"/>
      <c r="E90" s="253"/>
      <c r="F90" s="253"/>
      <c r="G90" s="253"/>
      <c r="H90" s="253"/>
      <c r="I90" s="253"/>
      <c r="J90" s="253"/>
      <c r="K90" s="253"/>
      <c r="L90" s="253"/>
      <c r="M90" s="317"/>
    </row>
    <row r="91" customFormat="false" ht="12.75" hidden="false" customHeight="false" outlineLevel="0" collapsed="false">
      <c r="A91" s="316"/>
      <c r="B91" s="253"/>
      <c r="C91" s="253"/>
      <c r="D91" s="253"/>
      <c r="E91" s="253"/>
      <c r="F91" s="253"/>
      <c r="G91" s="253"/>
      <c r="H91" s="253"/>
      <c r="I91" s="253"/>
      <c r="J91" s="253"/>
      <c r="K91" s="253"/>
      <c r="L91" s="253"/>
      <c r="M91" s="317"/>
    </row>
    <row r="92" customFormat="false" ht="12.75" hidden="false" customHeight="false" outlineLevel="0" collapsed="false">
      <c r="A92" s="316"/>
      <c r="B92" s="253"/>
      <c r="C92" s="253"/>
      <c r="D92" s="253"/>
      <c r="E92" s="253"/>
      <c r="F92" s="253"/>
      <c r="G92" s="253"/>
      <c r="H92" s="253"/>
      <c r="I92" s="253"/>
      <c r="J92" s="253"/>
      <c r="K92" s="253"/>
      <c r="L92" s="253"/>
      <c r="M92" s="317"/>
    </row>
    <row r="93" customFormat="false" ht="12.75" hidden="false" customHeight="false" outlineLevel="0" collapsed="false">
      <c r="A93" s="316"/>
      <c r="B93" s="253"/>
      <c r="C93" s="253"/>
      <c r="D93" s="253"/>
      <c r="E93" s="253"/>
      <c r="F93" s="253"/>
      <c r="G93" s="253"/>
      <c r="H93" s="253"/>
      <c r="I93" s="253"/>
      <c r="J93" s="253"/>
      <c r="K93" s="253"/>
      <c r="L93" s="253"/>
      <c r="M93" s="317"/>
    </row>
    <row r="94" customFormat="false" ht="12.75" hidden="false" customHeight="false" outlineLevel="0" collapsed="false">
      <c r="A94" s="316"/>
      <c r="B94" s="253"/>
      <c r="C94" s="253"/>
      <c r="D94" s="253"/>
      <c r="E94" s="253"/>
      <c r="F94" s="253"/>
      <c r="G94" s="253"/>
      <c r="H94" s="253"/>
      <c r="I94" s="253"/>
      <c r="J94" s="253"/>
      <c r="K94" s="253"/>
      <c r="L94" s="253"/>
      <c r="M94" s="317"/>
    </row>
    <row r="95" customFormat="false" ht="12.75" hidden="false" customHeight="false" outlineLevel="0" collapsed="false">
      <c r="A95" s="316"/>
      <c r="B95" s="253"/>
      <c r="C95" s="253"/>
      <c r="D95" s="253"/>
      <c r="E95" s="253"/>
      <c r="F95" s="253"/>
      <c r="G95" s="253"/>
      <c r="H95" s="253"/>
      <c r="I95" s="253"/>
      <c r="J95" s="253"/>
      <c r="K95" s="253"/>
      <c r="L95" s="253"/>
      <c r="M95" s="317"/>
    </row>
    <row r="96" customFormat="false" ht="12.75" hidden="false" customHeight="false" outlineLevel="0" collapsed="false">
      <c r="A96" s="316"/>
      <c r="B96" s="253"/>
      <c r="C96" s="253"/>
      <c r="D96" s="253"/>
      <c r="E96" s="253"/>
      <c r="F96" s="253"/>
      <c r="G96" s="253"/>
      <c r="H96" s="253"/>
      <c r="I96" s="253"/>
      <c r="J96" s="253"/>
      <c r="K96" s="253"/>
      <c r="L96" s="253"/>
      <c r="M96" s="317"/>
    </row>
    <row r="97" customFormat="false" ht="12.75" hidden="false" customHeight="false" outlineLevel="0" collapsed="false">
      <c r="A97" s="316"/>
      <c r="B97" s="253"/>
      <c r="C97" s="253"/>
      <c r="D97" s="253"/>
      <c r="E97" s="253"/>
      <c r="F97" s="253"/>
      <c r="G97" s="253"/>
      <c r="H97" s="253"/>
      <c r="I97" s="253"/>
      <c r="J97" s="253"/>
      <c r="K97" s="253"/>
      <c r="L97" s="253"/>
      <c r="M97" s="317"/>
    </row>
    <row r="98" customFormat="false" ht="12.75" hidden="false" customHeight="false" outlineLevel="0" collapsed="false">
      <c r="A98" s="316"/>
      <c r="B98" s="253"/>
      <c r="C98" s="253"/>
      <c r="D98" s="253"/>
      <c r="E98" s="253"/>
      <c r="F98" s="253"/>
      <c r="G98" s="253"/>
      <c r="H98" s="253"/>
      <c r="I98" s="253"/>
      <c r="J98" s="253"/>
      <c r="K98" s="253"/>
      <c r="L98" s="253"/>
      <c r="M98" s="317"/>
    </row>
    <row r="99" customFormat="false" ht="12.75" hidden="false" customHeight="false" outlineLevel="0" collapsed="false">
      <c r="A99" s="316"/>
      <c r="B99" s="253"/>
      <c r="C99" s="253"/>
      <c r="D99" s="253"/>
      <c r="E99" s="253"/>
      <c r="F99" s="253"/>
      <c r="G99" s="253"/>
      <c r="H99" s="253"/>
      <c r="I99" s="253"/>
      <c r="J99" s="253"/>
      <c r="K99" s="253"/>
      <c r="L99" s="253"/>
      <c r="M99" s="317"/>
    </row>
    <row r="100" customFormat="false" ht="12.75" hidden="false" customHeight="false" outlineLevel="0" collapsed="false">
      <c r="A100" s="316"/>
      <c r="B100" s="253"/>
      <c r="C100" s="253"/>
      <c r="D100" s="253"/>
      <c r="E100" s="253"/>
      <c r="F100" s="253"/>
      <c r="G100" s="253"/>
      <c r="H100" s="253"/>
      <c r="I100" s="253"/>
      <c r="J100" s="253"/>
      <c r="K100" s="253"/>
      <c r="L100" s="253"/>
      <c r="M100" s="317"/>
    </row>
    <row r="101" customFormat="false" ht="12.75" hidden="false" customHeight="false" outlineLevel="0" collapsed="false">
      <c r="A101" s="316"/>
      <c r="B101" s="253"/>
      <c r="C101" s="253"/>
      <c r="D101" s="253"/>
      <c r="E101" s="253"/>
      <c r="F101" s="253"/>
      <c r="G101" s="253"/>
      <c r="H101" s="253"/>
      <c r="I101" s="253"/>
      <c r="J101" s="253"/>
      <c r="K101" s="253"/>
      <c r="L101" s="253"/>
      <c r="M101" s="317"/>
    </row>
    <row r="102" customFormat="false" ht="12.75" hidden="false" customHeight="false" outlineLevel="0" collapsed="false">
      <c r="A102" s="316"/>
      <c r="B102" s="253"/>
      <c r="C102" s="253"/>
      <c r="D102" s="253"/>
      <c r="E102" s="253"/>
      <c r="F102" s="253"/>
      <c r="G102" s="253"/>
      <c r="H102" s="253"/>
      <c r="I102" s="253"/>
      <c r="J102" s="253"/>
      <c r="K102" s="253"/>
      <c r="L102" s="253"/>
      <c r="M102" s="317"/>
    </row>
    <row r="103" customFormat="false" ht="12.75" hidden="false" customHeight="false" outlineLevel="0" collapsed="false">
      <c r="A103" s="316"/>
      <c r="B103" s="253"/>
      <c r="C103" s="253"/>
      <c r="D103" s="253"/>
      <c r="E103" s="253"/>
      <c r="F103" s="253"/>
      <c r="G103" s="253"/>
      <c r="H103" s="253"/>
      <c r="I103" s="253"/>
      <c r="J103" s="253"/>
      <c r="K103" s="253"/>
      <c r="L103" s="253"/>
      <c r="M103" s="317"/>
    </row>
    <row r="104" customFormat="false" ht="12.75" hidden="false" customHeight="false" outlineLevel="0" collapsed="false">
      <c r="A104" s="316"/>
      <c r="B104" s="253"/>
      <c r="C104" s="253"/>
      <c r="D104" s="253"/>
      <c r="E104" s="253"/>
      <c r="F104" s="253"/>
      <c r="G104" s="253"/>
      <c r="H104" s="253"/>
      <c r="I104" s="253"/>
      <c r="J104" s="253"/>
      <c r="K104" s="253"/>
      <c r="L104" s="253"/>
      <c r="M104" s="317"/>
    </row>
    <row r="105" customFormat="false" ht="13.5" hidden="false" customHeight="false" outlineLevel="0" collapsed="false">
      <c r="A105" s="318"/>
      <c r="B105" s="319"/>
      <c r="C105" s="319"/>
      <c r="D105" s="319"/>
      <c r="E105" s="319"/>
      <c r="F105" s="319"/>
      <c r="G105" s="319"/>
      <c r="H105" s="319"/>
      <c r="I105" s="319"/>
      <c r="J105" s="319"/>
      <c r="K105" s="319"/>
      <c r="L105" s="319"/>
      <c r="M105" s="320"/>
    </row>
  </sheetData>
  <mergeCells count="35">
    <mergeCell ref="A2:M2"/>
    <mergeCell ref="A3:M4"/>
    <mergeCell ref="A5:M5"/>
    <mergeCell ref="A6:B6"/>
    <mergeCell ref="D6:F6"/>
    <mergeCell ref="G6:I6"/>
    <mergeCell ref="J6:K6"/>
    <mergeCell ref="L6:M6"/>
    <mergeCell ref="A7:B7"/>
    <mergeCell ref="D7:F7"/>
    <mergeCell ref="G7:I7"/>
    <mergeCell ref="J7:K7"/>
    <mergeCell ref="L7:M7"/>
    <mergeCell ref="A8:B8"/>
    <mergeCell ref="D8:F8"/>
    <mergeCell ref="G8:I8"/>
    <mergeCell ref="J8:L8"/>
    <mergeCell ref="A9:B9"/>
    <mergeCell ref="D9:F9"/>
    <mergeCell ref="G9:I9"/>
    <mergeCell ref="J9:L9"/>
    <mergeCell ref="A11:A13"/>
    <mergeCell ref="B11:B13"/>
    <mergeCell ref="C11:C13"/>
    <mergeCell ref="D11:F11"/>
    <mergeCell ref="G11:G13"/>
    <mergeCell ref="H11:L11"/>
    <mergeCell ref="M11:M13"/>
    <mergeCell ref="D12:D13"/>
    <mergeCell ref="E12:E13"/>
    <mergeCell ref="F12:F13"/>
    <mergeCell ref="H12:H13"/>
    <mergeCell ref="I12:I13"/>
    <mergeCell ref="J12:K12"/>
    <mergeCell ref="L12:L13"/>
  </mergeCells>
  <hyperlinks>
    <hyperlink ref="A1" location="PSW!A1" display="Cover sheet"/>
  </hyperlinks>
  <printOptions headings="false" gridLines="false" gridLinesSet="true" horizontalCentered="false" verticalCentered="false"/>
  <pageMargins left="0.7875" right="0.7875" top="0.984027777777778" bottom="0.984027777777778" header="0.511811023622047" footer="0.5"/>
  <pageSetup paperSize="9" scale="40" fitToWidth="1" fitToHeight="1" pageOrder="downThenOver" orientation="portrait" blackAndWhite="false" draft="false" cellComments="none" horizontalDpi="300" verticalDpi="300" copies="1"/>
  <headerFooter differentFirst="false" differentOddEven="false">
    <oddHeader/>
    <oddFooter>&amp;L&amp;F &amp;A&amp;C&amp;P / &amp;N&amp;RSQA, &amp;D &amp;T</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4"/>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5" activeCellId="0" sqref="A15"/>
    </sheetView>
  </sheetViews>
  <sheetFormatPr defaultColWidth="11.43359375" defaultRowHeight="12.75" zeroHeight="false" outlineLevelRow="0" outlineLevelCol="0"/>
  <cols>
    <col collapsed="false" customWidth="false" hidden="false" outlineLevel="0" max="1024" min="1" style="321" width="11.42"/>
  </cols>
  <sheetData>
    <row r="1" customFormat="false" ht="15" hidden="false" customHeight="true" outlineLevel="0" collapsed="false">
      <c r="A1" s="322"/>
      <c r="B1" s="323" t="s">
        <v>122</v>
      </c>
      <c r="C1" s="324"/>
      <c r="D1" s="324"/>
      <c r="E1" s="324"/>
      <c r="F1" s="324"/>
      <c r="G1" s="324"/>
      <c r="H1" s="325"/>
      <c r="I1" s="325"/>
    </row>
    <row r="2" customFormat="false" ht="21" hidden="false" customHeight="false" outlineLevel="0" collapsed="false">
      <c r="A2" s="326" t="s">
        <v>228</v>
      </c>
      <c r="B2" s="326"/>
      <c r="C2" s="326"/>
      <c r="D2" s="326"/>
      <c r="E2" s="326"/>
      <c r="F2" s="326"/>
      <c r="G2" s="326"/>
      <c r="H2" s="326"/>
      <c r="I2" s="326"/>
    </row>
    <row r="3" customFormat="false" ht="12.75" hidden="false" customHeight="false" outlineLevel="0" collapsed="false">
      <c r="A3" s="327"/>
      <c r="B3" s="327"/>
      <c r="C3" s="327"/>
      <c r="D3" s="327"/>
      <c r="E3" s="327"/>
      <c r="F3" s="327"/>
      <c r="G3" s="327"/>
      <c r="H3" s="327"/>
      <c r="I3" s="327"/>
    </row>
    <row r="4" customFormat="false" ht="12.75" hidden="false" customHeight="false" outlineLevel="0" collapsed="false">
      <c r="A4" s="327"/>
      <c r="B4" s="327" t="s">
        <v>229</v>
      </c>
      <c r="C4" s="327"/>
      <c r="D4" s="327"/>
      <c r="E4" s="327"/>
      <c r="F4" s="327"/>
      <c r="G4" s="327"/>
      <c r="H4" s="327"/>
      <c r="I4" s="327"/>
    </row>
    <row r="5" customFormat="false" ht="12.75" hidden="false" customHeight="false" outlineLevel="0" collapsed="false">
      <c r="A5" s="327" t="s">
        <v>230</v>
      </c>
      <c r="B5" s="327"/>
      <c r="C5" s="327"/>
      <c r="D5" s="327"/>
      <c r="E5" s="327"/>
      <c r="F5" s="327"/>
      <c r="G5" s="327"/>
      <c r="H5" s="327"/>
      <c r="I5" s="327"/>
    </row>
    <row r="6" customFormat="false" ht="12.75" hidden="false" customHeight="false" outlineLevel="0" collapsed="false">
      <c r="A6" s="327" t="s">
        <v>231</v>
      </c>
      <c r="B6" s="327"/>
      <c r="C6" s="327"/>
      <c r="D6" s="327"/>
      <c r="E6" s="327"/>
      <c r="F6" s="327"/>
      <c r="G6" s="327"/>
      <c r="H6" s="327"/>
      <c r="I6" s="327"/>
    </row>
    <row r="7" customFormat="false" ht="12.75" hidden="false" customHeight="false" outlineLevel="0" collapsed="false">
      <c r="A7" s="327" t="s">
        <v>232</v>
      </c>
      <c r="B7" s="327"/>
      <c r="C7" s="327"/>
      <c r="D7" s="327"/>
      <c r="E7" s="327"/>
      <c r="F7" s="327"/>
      <c r="G7" s="327"/>
      <c r="H7" s="327"/>
      <c r="I7" s="327"/>
    </row>
    <row r="8" customFormat="false" ht="12.75" hidden="false" customHeight="false" outlineLevel="0" collapsed="false">
      <c r="A8" s="327"/>
      <c r="B8" s="327"/>
      <c r="C8" s="327"/>
      <c r="D8" s="327"/>
      <c r="E8" s="327"/>
      <c r="F8" s="327"/>
      <c r="G8" s="327"/>
      <c r="H8" s="327"/>
      <c r="I8" s="327"/>
    </row>
    <row r="9" customFormat="false" ht="18" hidden="false" customHeight="false" outlineLevel="0" collapsed="false">
      <c r="A9" s="328" t="s">
        <v>233</v>
      </c>
      <c r="B9" s="327"/>
      <c r="C9" s="327"/>
      <c r="D9" s="327"/>
      <c r="E9" s="327"/>
      <c r="F9" s="327"/>
      <c r="G9" s="327"/>
      <c r="H9" s="327"/>
      <c r="I9" s="327"/>
    </row>
    <row r="10" customFormat="false" ht="12.75" hidden="false" customHeight="false" outlineLevel="0" collapsed="false">
      <c r="A10" s="329"/>
      <c r="B10" s="329"/>
      <c r="C10" s="329"/>
      <c r="D10" s="329"/>
      <c r="E10" s="329"/>
      <c r="F10" s="329"/>
      <c r="G10" s="329"/>
      <c r="H10" s="329"/>
      <c r="I10" s="329"/>
    </row>
    <row r="11" customFormat="false" ht="12.75" hidden="false" customHeight="false" outlineLevel="0" collapsed="false">
      <c r="A11" s="329"/>
      <c r="B11" s="329"/>
      <c r="C11" s="329"/>
      <c r="D11" s="329"/>
      <c r="E11" s="329"/>
      <c r="F11" s="329"/>
      <c r="G11" s="329"/>
      <c r="H11" s="329"/>
      <c r="I11" s="329"/>
    </row>
    <row r="12" customFormat="false" ht="12.75" hidden="false" customHeight="false" outlineLevel="0" collapsed="false">
      <c r="A12" s="329"/>
      <c r="B12" s="329"/>
      <c r="C12" s="329"/>
      <c r="D12" s="329"/>
      <c r="E12" s="329"/>
      <c r="F12" s="329"/>
      <c r="G12" s="329"/>
      <c r="H12" s="329"/>
      <c r="I12" s="329"/>
    </row>
    <row r="13" customFormat="false" ht="12.75" hidden="false" customHeight="false" outlineLevel="0" collapsed="false">
      <c r="A13" s="327" t="s">
        <v>234</v>
      </c>
      <c r="B13" s="327"/>
      <c r="C13" s="327"/>
      <c r="D13" s="327"/>
      <c r="E13" s="327"/>
      <c r="F13" s="327"/>
      <c r="G13" s="327"/>
      <c r="H13" s="327"/>
      <c r="I13" s="327"/>
    </row>
    <row r="14" customFormat="false" ht="12.75" hidden="false" customHeight="false" outlineLevel="0" collapsed="false">
      <c r="A14" s="327"/>
      <c r="B14" s="327"/>
      <c r="C14" s="327"/>
      <c r="D14" s="327"/>
      <c r="E14" s="327"/>
      <c r="F14" s="327"/>
      <c r="G14" s="327"/>
      <c r="H14" s="327"/>
      <c r="I14" s="327"/>
    </row>
  </sheetData>
  <mergeCells count="1">
    <mergeCell ref="A2:I2"/>
  </mergeCells>
  <hyperlinks>
    <hyperlink ref="B1" location="PSW!A1" display="Cover sheet"/>
  </hyperlinks>
  <printOptions headings="false" gridLines="false" gridLinesSet="true" horizontalCentered="false" verticalCentered="false"/>
  <pageMargins left="0.7875" right="0.7875" top="0.984027777777778" bottom="0.984027777777778" header="0.511811023622047" footer="0.5"/>
  <pageSetup paperSize="9" scale="83" fitToWidth="1" fitToHeight="1" pageOrder="downThenOver" orientation="portrait" blackAndWhite="false" draft="false" cellComments="none" horizontalDpi="300" verticalDpi="300" copies="1"/>
  <headerFooter differentFirst="false" differentOddEven="false">
    <oddHeader/>
    <oddFooter>&amp;L&amp;F &amp;A&amp;C&amp;P / &amp;N&amp;RSQA, &amp;D &amp;T</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001" r:id="rId3" name="Button 13">
              <controlPr defaultSize="0" print="false" autoFill="0" autoPict="0">
                <anchor moveWithCells="true" sizeWithCells="false">
                  <from>
                    <xdr:col>0</xdr:col>
                    <xdr:colOff>76320</xdr:colOff>
                    <xdr:row>9</xdr:row>
                    <xdr:rowOff>19080</xdr:rowOff>
                  </from>
                  <to>
                    <xdr:col>1</xdr:col>
                    <xdr:colOff>590760</xdr:colOff>
                    <xdr:row>11</xdr:row>
                    <xdr:rowOff>104760</xdr:rowOff>
                  </to>
                </anchor>
              </controlPr>
            </control>
          </mc:Choice>
        </mc:AlternateContent>
      </controls>
    </mc:Choice>
  </mc:AlternateContent>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2A4C3A0DF7C1B41A22AB76F3602DFAE" ma:contentTypeVersion="7" ma:contentTypeDescription="Create a new document." ma:contentTypeScope="" ma:versionID="4231159a5834bffc024186a1736ebfd6">
  <xsd:schema xmlns:xsd="http://www.w3.org/2001/XMLSchema" xmlns:xs="http://www.w3.org/2001/XMLSchema" xmlns:p="http://schemas.microsoft.com/office/2006/metadata/properties" targetNamespace="http://schemas.microsoft.com/office/2006/metadata/properties" ma:root="true" ma:fieldsID="28cb4c2b9e4bd67a449cbd885df5dd3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75CC26A2-51A4-428D-BDA1-341BD560B2C0}">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E4447DBC-BE54-4B88-B9A3-7E85055125F8}">
  <ds:schemaRefs>
    <ds:schemaRef ds:uri="http://schemas.microsoft.com/sharepoint/v3/contenttype/forms"/>
  </ds:schemaRefs>
</ds:datastoreItem>
</file>

<file path=customXml/itemProps3.xml><?xml version="1.0" encoding="utf-8"?>
<ds:datastoreItem xmlns:ds="http://schemas.openxmlformats.org/officeDocument/2006/customXml" ds:itemID="{2F312736-18B3-4C4C-BDC3-26B16CB848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DAF1412F-54B7-41C0-894D-CC4E9164E483}">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2005-06-06T07:39:06Z</dcterms:created>
  <dc:creator>Janez Jurancic</dc:creator>
  <dc:description/>
  <dc:language>en-US</dc:language>
  <cp:lastModifiedBy>Janez Jurančič</cp:lastModifiedBy>
  <cp:lastPrinted>2020-11-25T17:54:02Z</cp:lastPrinted>
  <dcterms:modified xsi:type="dcterms:W3CDTF">2020-11-25T17:57:43Z</dcterms:modified>
  <cp:revision>0</cp:revision>
  <dc:subject/>
  <dc:title>PPAP</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lpwstr>3970400.00000000</vt:lpwstr>
  </property>
  <property fmtid="{D5CDD505-2E9C-101B-9397-08002B2CF9AE}" pid="3" name="TemplateUrl">
    <vt:lpwstr/>
  </property>
  <property fmtid="{D5CDD505-2E9C-101B-9397-08002B2CF9AE}" pid="4" name="xd_ProgID">
    <vt:lpwstr/>
  </property>
</Properties>
</file>