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72a59b81ab8f9/Documents/Work/Clients ^0 prospects/GiveWell/Education/Duflo 2001/Public/Regency-level vars/"/>
    </mc:Choice>
  </mc:AlternateContent>
  <xr:revisionPtr revIDLastSave="5544" documentId="8_{C77CF2E2-E8A4-486E-8DFE-A9D4001F62BB}" xr6:coauthVersionLast="47" xr6:coauthVersionMax="47" xr10:uidLastSave="{EFCE4A02-58B7-407C-94B9-222AA1304D5E}"/>
  <bookViews>
    <workbookView xWindow="4710" yWindow="-20910" windowWidth="21600" windowHeight="13220" firstSheet="1" activeTab="4" xr2:uid="{03D3D30E-4502-47DE-AA83-691955ED857E}"/>
  </bookViews>
  <sheets>
    <sheet name="Read me" sheetId="10" r:id="rId1"/>
    <sheet name="New baseline vars" sheetId="8" r:id="rId2"/>
    <sheet name="1971 census--population" sheetId="2" r:id="rId3"/>
    <sheet name="1971 census--school attendance" sheetId="12" r:id="rId4"/>
    <sheet name="School construction" sheetId="13" r:id="rId5"/>
  </sheets>
  <definedNames>
    <definedName name="Census1971" localSheetId="4">'1971 census--population'!$A$1:$G$295</definedName>
    <definedName name="Census1971">'1971 census--population'!$A$1:$G$295</definedName>
    <definedName name="Schools7374" localSheetId="4">'School construction'!$A$1:$E$295</definedName>
    <definedName name="Schools7374">'School construction'!$A$1:$E$295</definedName>
    <definedName name="Schools75767778" localSheetId="4">'School construction'!$G$1:$M$295</definedName>
    <definedName name="Schools75767778">'School construction'!$G$1:$M$295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3" l="1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297" i="13" s="1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2" i="13"/>
  <c r="M194" i="13"/>
  <c r="M196" i="13"/>
  <c r="M197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2" i="13"/>
  <c r="M263" i="13"/>
  <c r="M264" i="13"/>
  <c r="M265" i="13"/>
  <c r="M266" i="13"/>
  <c r="M267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6" i="13"/>
  <c r="M287" i="13"/>
  <c r="M288" i="13"/>
  <c r="M289" i="13"/>
  <c r="M290" i="13"/>
  <c r="M291" i="13"/>
  <c r="M292" i="13"/>
  <c r="M293" i="13"/>
  <c r="M294" i="13"/>
  <c r="S49" i="8" l="1"/>
  <c r="S42" i="8"/>
  <c r="S38" i="8"/>
  <c r="S104" i="8"/>
  <c r="S197" i="8"/>
  <c r="S190" i="8"/>
  <c r="S237" i="8"/>
  <c r="S235" i="8"/>
  <c r="S233" i="8"/>
  <c r="S231" i="8"/>
  <c r="S262" i="8"/>
  <c r="S267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6" i="8"/>
  <c r="S265" i="8"/>
  <c r="S264" i="8"/>
  <c r="S263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0" i="8"/>
  <c r="S229" i="8"/>
  <c r="S228" i="8"/>
  <c r="S227" i="8"/>
  <c r="S226" i="8"/>
  <c r="S225" i="8"/>
  <c r="S224" i="8"/>
  <c r="S223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6" i="8"/>
  <c r="S195" i="8"/>
  <c r="S194" i="8"/>
  <c r="S193" i="8"/>
  <c r="S192" i="8"/>
  <c r="S191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8" i="8"/>
  <c r="S47" i="8"/>
  <c r="S46" i="8"/>
  <c r="S45" i="8"/>
  <c r="S44" i="8"/>
  <c r="S43" i="8"/>
  <c r="S41" i="8"/>
  <c r="S40" i="8"/>
  <c r="S39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B2" i="8"/>
  <c r="C2" i="8"/>
  <c r="D2" i="8"/>
  <c r="N2" i="8" s="1"/>
  <c r="E2" i="8"/>
  <c r="O2" i="8" s="1"/>
  <c r="F2" i="8"/>
  <c r="P2" i="8" s="1"/>
  <c r="G2" i="8"/>
  <c r="H2" i="8"/>
  <c r="I2" i="8"/>
  <c r="J2" i="8"/>
  <c r="K2" i="8"/>
  <c r="L2" i="8"/>
  <c r="M2" i="8"/>
  <c r="B3" i="8"/>
  <c r="C3" i="8"/>
  <c r="D3" i="8"/>
  <c r="N3" i="8" s="1"/>
  <c r="E3" i="8"/>
  <c r="O3" i="8" s="1"/>
  <c r="F3" i="8"/>
  <c r="P3" i="8" s="1"/>
  <c r="G3" i="8"/>
  <c r="Q3" i="8" s="1"/>
  <c r="J3" i="8"/>
  <c r="K3" i="8"/>
  <c r="L3" i="8"/>
  <c r="M3" i="8"/>
  <c r="B4" i="8"/>
  <c r="C4" i="8"/>
  <c r="D4" i="8"/>
  <c r="N4" i="8" s="1"/>
  <c r="E4" i="8"/>
  <c r="O4" i="8" s="1"/>
  <c r="F4" i="8"/>
  <c r="P4" i="8" s="1"/>
  <c r="G4" i="8"/>
  <c r="Q4" i="8" s="1"/>
  <c r="H4" i="8"/>
  <c r="I4" i="8"/>
  <c r="J4" i="8"/>
  <c r="K4" i="8"/>
  <c r="L4" i="8"/>
  <c r="M4" i="8"/>
  <c r="B5" i="8"/>
  <c r="C5" i="8"/>
  <c r="D5" i="8"/>
  <c r="N5" i="8" s="1"/>
  <c r="E5" i="8"/>
  <c r="O5" i="8" s="1"/>
  <c r="F5" i="8"/>
  <c r="P5" i="8" s="1"/>
  <c r="G5" i="8"/>
  <c r="Q5" i="8" s="1"/>
  <c r="H5" i="8"/>
  <c r="I5" i="8"/>
  <c r="J5" i="8"/>
  <c r="K5" i="8"/>
  <c r="L5" i="8"/>
  <c r="M5" i="8"/>
  <c r="B6" i="8"/>
  <c r="C6" i="8"/>
  <c r="D6" i="8"/>
  <c r="N6" i="8" s="1"/>
  <c r="E6" i="8"/>
  <c r="O6" i="8" s="1"/>
  <c r="F6" i="8"/>
  <c r="P6" i="8" s="1"/>
  <c r="G6" i="8"/>
  <c r="Q6" i="8" s="1"/>
  <c r="H6" i="8"/>
  <c r="I6" i="8"/>
  <c r="J6" i="8"/>
  <c r="K6" i="8"/>
  <c r="L6" i="8"/>
  <c r="M6" i="8"/>
  <c r="B7" i="8"/>
  <c r="C7" i="8"/>
  <c r="D7" i="8"/>
  <c r="N7" i="8" s="1"/>
  <c r="E7" i="8"/>
  <c r="O7" i="8" s="1"/>
  <c r="F7" i="8"/>
  <c r="P7" i="8" s="1"/>
  <c r="G7" i="8"/>
  <c r="Q7" i="8" s="1"/>
  <c r="H7" i="8"/>
  <c r="I7" i="8"/>
  <c r="J7" i="8"/>
  <c r="K7" i="8"/>
  <c r="L7" i="8"/>
  <c r="M7" i="8"/>
  <c r="B8" i="8"/>
  <c r="C8" i="8"/>
  <c r="D8" i="8"/>
  <c r="N8" i="8" s="1"/>
  <c r="E8" i="8"/>
  <c r="O8" i="8" s="1"/>
  <c r="F8" i="8"/>
  <c r="P8" i="8" s="1"/>
  <c r="G8" i="8"/>
  <c r="Q8" i="8" s="1"/>
  <c r="H8" i="8"/>
  <c r="I8" i="8"/>
  <c r="J8" i="8"/>
  <c r="K8" i="8"/>
  <c r="L8" i="8"/>
  <c r="M8" i="8"/>
  <c r="B9" i="8"/>
  <c r="C9" i="8"/>
  <c r="D9" i="8"/>
  <c r="N9" i="8" s="1"/>
  <c r="E9" i="8"/>
  <c r="O9" i="8" s="1"/>
  <c r="F9" i="8"/>
  <c r="P9" i="8" s="1"/>
  <c r="G9" i="8"/>
  <c r="Q9" i="8" s="1"/>
  <c r="H9" i="8"/>
  <c r="I9" i="8"/>
  <c r="J9" i="8"/>
  <c r="K9" i="8"/>
  <c r="L9" i="8"/>
  <c r="M9" i="8"/>
  <c r="B10" i="8"/>
  <c r="C10" i="8"/>
  <c r="D10" i="8"/>
  <c r="N10" i="8" s="1"/>
  <c r="E10" i="8"/>
  <c r="O10" i="8" s="1"/>
  <c r="F10" i="8"/>
  <c r="P10" i="8" s="1"/>
  <c r="G10" i="8"/>
  <c r="Q10" i="8" s="1"/>
  <c r="H10" i="8"/>
  <c r="I10" i="8"/>
  <c r="J10" i="8"/>
  <c r="K10" i="8"/>
  <c r="L10" i="8"/>
  <c r="M10" i="8"/>
  <c r="B11" i="8"/>
  <c r="C11" i="8"/>
  <c r="D11" i="8"/>
  <c r="N11" i="8" s="1"/>
  <c r="E11" i="8"/>
  <c r="O11" i="8" s="1"/>
  <c r="F11" i="8"/>
  <c r="P11" i="8" s="1"/>
  <c r="G11" i="8"/>
  <c r="H11" i="8"/>
  <c r="I11" i="8"/>
  <c r="J11" i="8"/>
  <c r="K11" i="8"/>
  <c r="L11" i="8"/>
  <c r="M11" i="8"/>
  <c r="B12" i="8"/>
  <c r="C12" i="8"/>
  <c r="D12" i="8"/>
  <c r="N12" i="8" s="1"/>
  <c r="E12" i="8"/>
  <c r="O12" i="8" s="1"/>
  <c r="F12" i="8"/>
  <c r="P12" i="8" s="1"/>
  <c r="G12" i="8"/>
  <c r="Q12" i="8" s="1"/>
  <c r="H12" i="8"/>
  <c r="I12" i="8"/>
  <c r="J12" i="8"/>
  <c r="K12" i="8"/>
  <c r="L12" i="8"/>
  <c r="M12" i="8"/>
  <c r="B13" i="8"/>
  <c r="C13" i="8"/>
  <c r="D13" i="8"/>
  <c r="N13" i="8" s="1"/>
  <c r="E13" i="8"/>
  <c r="O13" i="8" s="1"/>
  <c r="F13" i="8"/>
  <c r="P13" i="8" s="1"/>
  <c r="G13" i="8"/>
  <c r="Q13" i="8" s="1"/>
  <c r="H13" i="8"/>
  <c r="I13" i="8"/>
  <c r="J13" i="8"/>
  <c r="K13" i="8"/>
  <c r="L13" i="8"/>
  <c r="M13" i="8"/>
  <c r="B14" i="8"/>
  <c r="C14" i="8"/>
  <c r="D14" i="8"/>
  <c r="N14" i="8" s="1"/>
  <c r="E14" i="8"/>
  <c r="O14" i="8" s="1"/>
  <c r="F14" i="8"/>
  <c r="P14" i="8" s="1"/>
  <c r="G14" i="8"/>
  <c r="Q14" i="8" s="1"/>
  <c r="H14" i="8"/>
  <c r="I14" i="8"/>
  <c r="J14" i="8"/>
  <c r="K14" i="8"/>
  <c r="L14" i="8"/>
  <c r="M14" i="8"/>
  <c r="B15" i="8"/>
  <c r="C15" i="8"/>
  <c r="D15" i="8"/>
  <c r="N15" i="8" s="1"/>
  <c r="E15" i="8"/>
  <c r="O15" i="8" s="1"/>
  <c r="F15" i="8"/>
  <c r="P15" i="8" s="1"/>
  <c r="G15" i="8"/>
  <c r="Q15" i="8" s="1"/>
  <c r="H15" i="8"/>
  <c r="I15" i="8"/>
  <c r="J15" i="8"/>
  <c r="K15" i="8"/>
  <c r="L15" i="8"/>
  <c r="M15" i="8"/>
  <c r="B16" i="8"/>
  <c r="C16" i="8"/>
  <c r="D16" i="8"/>
  <c r="N16" i="8" s="1"/>
  <c r="E16" i="8"/>
  <c r="O16" i="8" s="1"/>
  <c r="F16" i="8"/>
  <c r="P16" i="8" s="1"/>
  <c r="G16" i="8"/>
  <c r="Q16" i="8" s="1"/>
  <c r="H16" i="8"/>
  <c r="I16" i="8"/>
  <c r="J16" i="8"/>
  <c r="K16" i="8"/>
  <c r="L16" i="8"/>
  <c r="M16" i="8"/>
  <c r="B17" i="8"/>
  <c r="C17" i="8"/>
  <c r="D17" i="8"/>
  <c r="N17" i="8" s="1"/>
  <c r="E17" i="8"/>
  <c r="O17" i="8" s="1"/>
  <c r="F17" i="8"/>
  <c r="P17" i="8" s="1"/>
  <c r="G17" i="8"/>
  <c r="Q17" i="8" s="1"/>
  <c r="H17" i="8"/>
  <c r="I17" i="8"/>
  <c r="J17" i="8"/>
  <c r="K17" i="8"/>
  <c r="L17" i="8"/>
  <c r="M17" i="8"/>
  <c r="B18" i="8"/>
  <c r="C18" i="8"/>
  <c r="D18" i="8"/>
  <c r="N18" i="8" s="1"/>
  <c r="E18" i="8"/>
  <c r="O18" i="8" s="1"/>
  <c r="F18" i="8"/>
  <c r="P18" i="8" s="1"/>
  <c r="G18" i="8"/>
  <c r="Q18" i="8" s="1"/>
  <c r="H18" i="8"/>
  <c r="I18" i="8"/>
  <c r="J18" i="8"/>
  <c r="K18" i="8"/>
  <c r="L18" i="8"/>
  <c r="M18" i="8"/>
  <c r="B19" i="8"/>
  <c r="C19" i="8"/>
  <c r="D19" i="8"/>
  <c r="N19" i="8" s="1"/>
  <c r="E19" i="8"/>
  <c r="O19" i="8" s="1"/>
  <c r="F19" i="8"/>
  <c r="P19" i="8" s="1"/>
  <c r="G19" i="8"/>
  <c r="H19" i="8"/>
  <c r="I19" i="8"/>
  <c r="J19" i="8"/>
  <c r="K19" i="8"/>
  <c r="L19" i="8"/>
  <c r="M19" i="8"/>
  <c r="B20" i="8"/>
  <c r="C20" i="8"/>
  <c r="D20" i="8"/>
  <c r="N20" i="8" s="1"/>
  <c r="E20" i="8"/>
  <c r="O20" i="8" s="1"/>
  <c r="F20" i="8"/>
  <c r="P20" i="8" s="1"/>
  <c r="G20" i="8"/>
  <c r="Q20" i="8" s="1"/>
  <c r="H20" i="8"/>
  <c r="I20" i="8"/>
  <c r="J20" i="8"/>
  <c r="K20" i="8"/>
  <c r="L20" i="8"/>
  <c r="M20" i="8"/>
  <c r="B21" i="8"/>
  <c r="C21" i="8"/>
  <c r="D21" i="8"/>
  <c r="N21" i="8" s="1"/>
  <c r="E21" i="8"/>
  <c r="O21" i="8" s="1"/>
  <c r="F21" i="8"/>
  <c r="P21" i="8" s="1"/>
  <c r="G21" i="8"/>
  <c r="Q21" i="8" s="1"/>
  <c r="H21" i="8"/>
  <c r="I21" i="8"/>
  <c r="J21" i="8"/>
  <c r="K21" i="8"/>
  <c r="L21" i="8"/>
  <c r="M21" i="8"/>
  <c r="B22" i="8"/>
  <c r="C22" i="8"/>
  <c r="D22" i="8"/>
  <c r="N22" i="8" s="1"/>
  <c r="E22" i="8"/>
  <c r="O22" i="8" s="1"/>
  <c r="F22" i="8"/>
  <c r="P22" i="8" s="1"/>
  <c r="G22" i="8"/>
  <c r="Q22" i="8" s="1"/>
  <c r="H22" i="8"/>
  <c r="I22" i="8"/>
  <c r="J22" i="8"/>
  <c r="K22" i="8"/>
  <c r="L22" i="8"/>
  <c r="M22" i="8"/>
  <c r="B23" i="8"/>
  <c r="C23" i="8"/>
  <c r="D23" i="8"/>
  <c r="N23" i="8" s="1"/>
  <c r="E23" i="8"/>
  <c r="O23" i="8" s="1"/>
  <c r="F23" i="8"/>
  <c r="P23" i="8" s="1"/>
  <c r="G23" i="8"/>
  <c r="Q23" i="8" s="1"/>
  <c r="H23" i="8"/>
  <c r="I23" i="8"/>
  <c r="J23" i="8"/>
  <c r="K23" i="8"/>
  <c r="L23" i="8"/>
  <c r="M23" i="8"/>
  <c r="B24" i="8"/>
  <c r="C24" i="8"/>
  <c r="D24" i="8"/>
  <c r="N24" i="8" s="1"/>
  <c r="E24" i="8"/>
  <c r="O24" i="8" s="1"/>
  <c r="F24" i="8"/>
  <c r="P24" i="8" s="1"/>
  <c r="G24" i="8"/>
  <c r="Q24" i="8" s="1"/>
  <c r="H24" i="8"/>
  <c r="I24" i="8"/>
  <c r="J24" i="8"/>
  <c r="K24" i="8"/>
  <c r="L24" i="8"/>
  <c r="M24" i="8"/>
  <c r="B25" i="8"/>
  <c r="C25" i="8"/>
  <c r="D25" i="8"/>
  <c r="N25" i="8" s="1"/>
  <c r="E25" i="8"/>
  <c r="O25" i="8" s="1"/>
  <c r="F25" i="8"/>
  <c r="P25" i="8" s="1"/>
  <c r="G25" i="8"/>
  <c r="Q25" i="8" s="1"/>
  <c r="H25" i="8"/>
  <c r="I25" i="8"/>
  <c r="J25" i="8"/>
  <c r="K25" i="8"/>
  <c r="L25" i="8"/>
  <c r="M25" i="8"/>
  <c r="B26" i="8"/>
  <c r="C26" i="8"/>
  <c r="D26" i="8"/>
  <c r="E26" i="8"/>
  <c r="O26" i="8" s="1"/>
  <c r="F26" i="8"/>
  <c r="P26" i="8" s="1"/>
  <c r="G26" i="8"/>
  <c r="Q26" i="8" s="1"/>
  <c r="H26" i="8"/>
  <c r="I26" i="8"/>
  <c r="J26" i="8"/>
  <c r="K26" i="8"/>
  <c r="L26" i="8"/>
  <c r="M26" i="8"/>
  <c r="B27" i="8"/>
  <c r="C27" i="8"/>
  <c r="D27" i="8"/>
  <c r="N27" i="8" s="1"/>
  <c r="E27" i="8"/>
  <c r="O27" i="8" s="1"/>
  <c r="F27" i="8"/>
  <c r="P27" i="8" s="1"/>
  <c r="G27" i="8"/>
  <c r="H27" i="8"/>
  <c r="I27" i="8"/>
  <c r="J27" i="8"/>
  <c r="K27" i="8"/>
  <c r="L27" i="8"/>
  <c r="M27" i="8"/>
  <c r="B28" i="8"/>
  <c r="C28" i="8"/>
  <c r="D28" i="8"/>
  <c r="N28" i="8" s="1"/>
  <c r="E28" i="8"/>
  <c r="O28" i="8" s="1"/>
  <c r="F28" i="8"/>
  <c r="P28" i="8" s="1"/>
  <c r="G28" i="8"/>
  <c r="Q28" i="8" s="1"/>
  <c r="H28" i="8"/>
  <c r="I28" i="8"/>
  <c r="J28" i="8"/>
  <c r="K28" i="8"/>
  <c r="L28" i="8"/>
  <c r="M28" i="8"/>
  <c r="B29" i="8"/>
  <c r="C29" i="8"/>
  <c r="D29" i="8"/>
  <c r="N29" i="8" s="1"/>
  <c r="E29" i="8"/>
  <c r="O29" i="8" s="1"/>
  <c r="F29" i="8"/>
  <c r="P29" i="8" s="1"/>
  <c r="G29" i="8"/>
  <c r="Q29" i="8" s="1"/>
  <c r="H29" i="8"/>
  <c r="I29" i="8"/>
  <c r="J29" i="8"/>
  <c r="K29" i="8"/>
  <c r="L29" i="8"/>
  <c r="M29" i="8"/>
  <c r="B30" i="8"/>
  <c r="C30" i="8"/>
  <c r="D30" i="8"/>
  <c r="N30" i="8" s="1"/>
  <c r="E30" i="8"/>
  <c r="O30" i="8" s="1"/>
  <c r="F30" i="8"/>
  <c r="P30" i="8" s="1"/>
  <c r="P38" i="8" s="1"/>
  <c r="G30" i="8"/>
  <c r="Q30" i="8" s="1"/>
  <c r="Q38" i="8" s="1"/>
  <c r="H30" i="8"/>
  <c r="I30" i="8"/>
  <c r="J30" i="8"/>
  <c r="K30" i="8"/>
  <c r="L30" i="8"/>
  <c r="M30" i="8"/>
  <c r="B31" i="8"/>
  <c r="C31" i="8"/>
  <c r="D31" i="8"/>
  <c r="E31" i="8"/>
  <c r="O31" i="8" s="1"/>
  <c r="F31" i="8"/>
  <c r="P31" i="8" s="1"/>
  <c r="G31" i="8"/>
  <c r="Q31" i="8" s="1"/>
  <c r="H31" i="8"/>
  <c r="I31" i="8"/>
  <c r="J31" i="8"/>
  <c r="K31" i="8"/>
  <c r="L31" i="8"/>
  <c r="M31" i="8"/>
  <c r="B32" i="8"/>
  <c r="C32" i="8"/>
  <c r="D32" i="8"/>
  <c r="E32" i="8"/>
  <c r="O32" i="8" s="1"/>
  <c r="F32" i="8"/>
  <c r="P32" i="8" s="1"/>
  <c r="G32" i="8"/>
  <c r="Q32" i="8" s="1"/>
  <c r="H32" i="8"/>
  <c r="I32" i="8"/>
  <c r="J32" i="8"/>
  <c r="K32" i="8"/>
  <c r="L32" i="8"/>
  <c r="M32" i="8"/>
  <c r="B33" i="8"/>
  <c r="C33" i="8"/>
  <c r="D33" i="8"/>
  <c r="N33" i="8" s="1"/>
  <c r="E33" i="8"/>
  <c r="O33" i="8" s="1"/>
  <c r="F33" i="8"/>
  <c r="P33" i="8" s="1"/>
  <c r="G33" i="8"/>
  <c r="Q33" i="8" s="1"/>
  <c r="H33" i="8"/>
  <c r="I33" i="8"/>
  <c r="J33" i="8"/>
  <c r="K33" i="8"/>
  <c r="L33" i="8"/>
  <c r="M33" i="8"/>
  <c r="B34" i="8"/>
  <c r="C34" i="8"/>
  <c r="D34" i="8"/>
  <c r="N34" i="8" s="1"/>
  <c r="E34" i="8"/>
  <c r="O34" i="8" s="1"/>
  <c r="F34" i="8"/>
  <c r="P34" i="8" s="1"/>
  <c r="G34" i="8"/>
  <c r="Q34" i="8" s="1"/>
  <c r="H34" i="8"/>
  <c r="I34" i="8"/>
  <c r="J34" i="8"/>
  <c r="K34" i="8"/>
  <c r="L34" i="8"/>
  <c r="M34" i="8"/>
  <c r="B35" i="8"/>
  <c r="C35" i="8"/>
  <c r="D35" i="8"/>
  <c r="N35" i="8" s="1"/>
  <c r="E35" i="8"/>
  <c r="O35" i="8" s="1"/>
  <c r="F35" i="8"/>
  <c r="P35" i="8" s="1"/>
  <c r="P42" i="8" s="1"/>
  <c r="G35" i="8"/>
  <c r="H35" i="8"/>
  <c r="I35" i="8"/>
  <c r="J35" i="8"/>
  <c r="K35" i="8"/>
  <c r="L35" i="8"/>
  <c r="M35" i="8"/>
  <c r="B36" i="8"/>
  <c r="C36" i="8"/>
  <c r="D36" i="8"/>
  <c r="N36" i="8" s="1"/>
  <c r="E36" i="8"/>
  <c r="O36" i="8" s="1"/>
  <c r="F36" i="8"/>
  <c r="P36" i="8" s="1"/>
  <c r="G36" i="8"/>
  <c r="Q36" i="8" s="1"/>
  <c r="H36" i="8"/>
  <c r="I36" i="8"/>
  <c r="J36" i="8"/>
  <c r="K36" i="8"/>
  <c r="L36" i="8"/>
  <c r="M36" i="8"/>
  <c r="B37" i="8"/>
  <c r="C37" i="8"/>
  <c r="D37" i="8"/>
  <c r="N37" i="8" s="1"/>
  <c r="E37" i="8"/>
  <c r="O37" i="8" s="1"/>
  <c r="F37" i="8"/>
  <c r="P37" i="8" s="1"/>
  <c r="G37" i="8"/>
  <c r="Q37" i="8" s="1"/>
  <c r="H37" i="8"/>
  <c r="I37" i="8"/>
  <c r="J37" i="8"/>
  <c r="K37" i="8"/>
  <c r="L37" i="8"/>
  <c r="M37" i="8"/>
  <c r="B38" i="8"/>
  <c r="C38" i="8"/>
  <c r="D38" i="8"/>
  <c r="N38" i="8" s="1"/>
  <c r="E38" i="8"/>
  <c r="O38" i="8" s="1"/>
  <c r="H38" i="8"/>
  <c r="I38" i="8"/>
  <c r="J38" i="8"/>
  <c r="K38" i="8"/>
  <c r="L38" i="8"/>
  <c r="M38" i="8"/>
  <c r="B39" i="8"/>
  <c r="C39" i="8"/>
  <c r="D39" i="8"/>
  <c r="N39" i="8" s="1"/>
  <c r="E39" i="8"/>
  <c r="O39" i="8" s="1"/>
  <c r="F39" i="8"/>
  <c r="P39" i="8" s="1"/>
  <c r="G39" i="8"/>
  <c r="Q39" i="8" s="1"/>
  <c r="H39" i="8"/>
  <c r="I39" i="8"/>
  <c r="J39" i="8"/>
  <c r="K39" i="8"/>
  <c r="L39" i="8"/>
  <c r="M39" i="8"/>
  <c r="B40" i="8"/>
  <c r="C40" i="8"/>
  <c r="D40" i="8"/>
  <c r="N40" i="8" s="1"/>
  <c r="E40" i="8"/>
  <c r="O40" i="8" s="1"/>
  <c r="F40" i="8"/>
  <c r="P40" i="8" s="1"/>
  <c r="G40" i="8"/>
  <c r="Q40" i="8" s="1"/>
  <c r="H40" i="8"/>
  <c r="I40" i="8"/>
  <c r="J40" i="8"/>
  <c r="K40" i="8"/>
  <c r="L40" i="8"/>
  <c r="M40" i="8"/>
  <c r="B41" i="8"/>
  <c r="C41" i="8"/>
  <c r="D41" i="8"/>
  <c r="N41" i="8" s="1"/>
  <c r="E41" i="8"/>
  <c r="O41" i="8" s="1"/>
  <c r="F41" i="8"/>
  <c r="P41" i="8" s="1"/>
  <c r="G41" i="8"/>
  <c r="Q41" i="8" s="1"/>
  <c r="H41" i="8"/>
  <c r="I41" i="8"/>
  <c r="J41" i="8"/>
  <c r="K41" i="8"/>
  <c r="L41" i="8"/>
  <c r="M41" i="8"/>
  <c r="B42" i="8"/>
  <c r="C42" i="8"/>
  <c r="D42" i="8"/>
  <c r="N42" i="8" s="1"/>
  <c r="E42" i="8"/>
  <c r="O42" i="8" s="1"/>
  <c r="H42" i="8"/>
  <c r="I42" i="8"/>
  <c r="J42" i="8"/>
  <c r="K42" i="8"/>
  <c r="L42" i="8"/>
  <c r="M42" i="8"/>
  <c r="B43" i="8"/>
  <c r="C43" i="8"/>
  <c r="D43" i="8"/>
  <c r="N43" i="8" s="1"/>
  <c r="E43" i="8"/>
  <c r="O43" i="8" s="1"/>
  <c r="F43" i="8"/>
  <c r="P43" i="8" s="1"/>
  <c r="G43" i="8"/>
  <c r="Q43" i="8" s="1"/>
  <c r="H43" i="8"/>
  <c r="I43" i="8"/>
  <c r="J43" i="8"/>
  <c r="K43" i="8"/>
  <c r="L43" i="8"/>
  <c r="M43" i="8"/>
  <c r="B44" i="8"/>
  <c r="C44" i="8"/>
  <c r="D44" i="8"/>
  <c r="N44" i="8" s="1"/>
  <c r="E44" i="8"/>
  <c r="O44" i="8" s="1"/>
  <c r="F44" i="8"/>
  <c r="P44" i="8" s="1"/>
  <c r="G44" i="8"/>
  <c r="Q44" i="8" s="1"/>
  <c r="H44" i="8"/>
  <c r="I44" i="8"/>
  <c r="J44" i="8"/>
  <c r="K44" i="8"/>
  <c r="L44" i="8"/>
  <c r="M44" i="8"/>
  <c r="B45" i="8"/>
  <c r="C45" i="8"/>
  <c r="D45" i="8"/>
  <c r="N45" i="8" s="1"/>
  <c r="N49" i="8" s="1"/>
  <c r="E45" i="8"/>
  <c r="O45" i="8" s="1"/>
  <c r="O49" i="8" s="1"/>
  <c r="F45" i="8"/>
  <c r="P45" i="8" s="1"/>
  <c r="P49" i="8" s="1"/>
  <c r="G45" i="8"/>
  <c r="H45" i="8"/>
  <c r="I45" i="8"/>
  <c r="J45" i="8"/>
  <c r="K45" i="8"/>
  <c r="L45" i="8"/>
  <c r="M45" i="8"/>
  <c r="B46" i="8"/>
  <c r="C46" i="8"/>
  <c r="D46" i="8"/>
  <c r="N46" i="8" s="1"/>
  <c r="E46" i="8"/>
  <c r="O46" i="8" s="1"/>
  <c r="F46" i="8"/>
  <c r="P46" i="8" s="1"/>
  <c r="G46" i="8"/>
  <c r="Q46" i="8" s="1"/>
  <c r="H46" i="8"/>
  <c r="I46" i="8"/>
  <c r="J46" i="8"/>
  <c r="K46" i="8"/>
  <c r="L46" i="8"/>
  <c r="M46" i="8"/>
  <c r="B47" i="8"/>
  <c r="C47" i="8"/>
  <c r="D47" i="8"/>
  <c r="N47" i="8" s="1"/>
  <c r="E47" i="8"/>
  <c r="O47" i="8" s="1"/>
  <c r="F47" i="8"/>
  <c r="P47" i="8" s="1"/>
  <c r="G47" i="8"/>
  <c r="Q47" i="8" s="1"/>
  <c r="H47" i="8"/>
  <c r="I47" i="8"/>
  <c r="J47" i="8"/>
  <c r="K47" i="8"/>
  <c r="L47" i="8"/>
  <c r="M47" i="8"/>
  <c r="B48" i="8"/>
  <c r="C48" i="8"/>
  <c r="D48" i="8"/>
  <c r="N48" i="8" s="1"/>
  <c r="E48" i="8"/>
  <c r="O48" i="8" s="1"/>
  <c r="F48" i="8"/>
  <c r="P48" i="8" s="1"/>
  <c r="G48" i="8"/>
  <c r="Q48" i="8" s="1"/>
  <c r="H48" i="8"/>
  <c r="I48" i="8"/>
  <c r="J48" i="8"/>
  <c r="K48" i="8"/>
  <c r="L48" i="8"/>
  <c r="M48" i="8"/>
  <c r="B49" i="8"/>
  <c r="C49" i="8"/>
  <c r="B50" i="8"/>
  <c r="C50" i="8"/>
  <c r="D50" i="8"/>
  <c r="N50" i="8" s="1"/>
  <c r="E50" i="8"/>
  <c r="O50" i="8" s="1"/>
  <c r="F50" i="8"/>
  <c r="P50" i="8" s="1"/>
  <c r="G50" i="8"/>
  <c r="H50" i="8"/>
  <c r="I50" i="8"/>
  <c r="J50" i="8"/>
  <c r="K50" i="8"/>
  <c r="L50" i="8"/>
  <c r="M50" i="8"/>
  <c r="B51" i="8"/>
  <c r="C51" i="8"/>
  <c r="D51" i="8"/>
  <c r="N51" i="8" s="1"/>
  <c r="E51" i="8"/>
  <c r="O51" i="8" s="1"/>
  <c r="F51" i="8"/>
  <c r="P51" i="8" s="1"/>
  <c r="G51" i="8"/>
  <c r="Q51" i="8" s="1"/>
  <c r="H51" i="8"/>
  <c r="I51" i="8"/>
  <c r="J51" i="8"/>
  <c r="K51" i="8"/>
  <c r="L51" i="8"/>
  <c r="M51" i="8"/>
  <c r="B52" i="8"/>
  <c r="C52" i="8"/>
  <c r="D52" i="8"/>
  <c r="N52" i="8" s="1"/>
  <c r="E52" i="8"/>
  <c r="O52" i="8" s="1"/>
  <c r="F52" i="8"/>
  <c r="P52" i="8" s="1"/>
  <c r="G52" i="8"/>
  <c r="Q52" i="8" s="1"/>
  <c r="H52" i="8"/>
  <c r="I52" i="8"/>
  <c r="J52" i="8"/>
  <c r="K52" i="8"/>
  <c r="L52" i="8"/>
  <c r="M52" i="8"/>
  <c r="B53" i="8"/>
  <c r="C53" i="8"/>
  <c r="D53" i="8"/>
  <c r="N53" i="8" s="1"/>
  <c r="E53" i="8"/>
  <c r="O53" i="8" s="1"/>
  <c r="F53" i="8"/>
  <c r="P53" i="8" s="1"/>
  <c r="G53" i="8"/>
  <c r="Q53" i="8" s="1"/>
  <c r="H53" i="8"/>
  <c r="I53" i="8"/>
  <c r="J53" i="8"/>
  <c r="K53" i="8"/>
  <c r="L53" i="8"/>
  <c r="M53" i="8"/>
  <c r="B54" i="8"/>
  <c r="C54" i="8"/>
  <c r="D54" i="8"/>
  <c r="E54" i="8"/>
  <c r="O54" i="8" s="1"/>
  <c r="F54" i="8"/>
  <c r="P54" i="8" s="1"/>
  <c r="G54" i="8"/>
  <c r="Q54" i="8" s="1"/>
  <c r="H54" i="8"/>
  <c r="I54" i="8"/>
  <c r="J54" i="8"/>
  <c r="K54" i="8"/>
  <c r="L54" i="8"/>
  <c r="M54" i="8"/>
  <c r="B55" i="8"/>
  <c r="C55" i="8"/>
  <c r="D55" i="8"/>
  <c r="N55" i="8" s="1"/>
  <c r="E55" i="8"/>
  <c r="O55" i="8" s="1"/>
  <c r="F55" i="8"/>
  <c r="P55" i="8" s="1"/>
  <c r="G55" i="8"/>
  <c r="Q55" i="8" s="1"/>
  <c r="H55" i="8"/>
  <c r="I55" i="8"/>
  <c r="J55" i="8"/>
  <c r="K55" i="8"/>
  <c r="L55" i="8"/>
  <c r="M55" i="8"/>
  <c r="B56" i="8"/>
  <c r="C56" i="8"/>
  <c r="D56" i="8"/>
  <c r="N56" i="8" s="1"/>
  <c r="E56" i="8"/>
  <c r="O56" i="8" s="1"/>
  <c r="F56" i="8"/>
  <c r="P56" i="8" s="1"/>
  <c r="G56" i="8"/>
  <c r="Q56" i="8" s="1"/>
  <c r="H56" i="8"/>
  <c r="I56" i="8"/>
  <c r="J56" i="8"/>
  <c r="K56" i="8"/>
  <c r="L56" i="8"/>
  <c r="M56" i="8"/>
  <c r="B57" i="8"/>
  <c r="C57" i="8"/>
  <c r="D57" i="8"/>
  <c r="N57" i="8" s="1"/>
  <c r="E57" i="8"/>
  <c r="O57" i="8" s="1"/>
  <c r="F57" i="8"/>
  <c r="P57" i="8" s="1"/>
  <c r="G57" i="8"/>
  <c r="Q57" i="8" s="1"/>
  <c r="H57" i="8"/>
  <c r="I57" i="8"/>
  <c r="J57" i="8"/>
  <c r="K57" i="8"/>
  <c r="L57" i="8"/>
  <c r="M57" i="8"/>
  <c r="B58" i="8"/>
  <c r="C58" i="8"/>
  <c r="D58" i="8"/>
  <c r="N58" i="8" s="1"/>
  <c r="E58" i="8"/>
  <c r="O58" i="8" s="1"/>
  <c r="F58" i="8"/>
  <c r="P58" i="8" s="1"/>
  <c r="G58" i="8"/>
  <c r="H58" i="8"/>
  <c r="I58" i="8"/>
  <c r="J58" i="8"/>
  <c r="K58" i="8"/>
  <c r="L58" i="8"/>
  <c r="M58" i="8"/>
  <c r="B59" i="8"/>
  <c r="C59" i="8"/>
  <c r="D59" i="8"/>
  <c r="N59" i="8" s="1"/>
  <c r="E59" i="8"/>
  <c r="O59" i="8" s="1"/>
  <c r="F59" i="8"/>
  <c r="P59" i="8" s="1"/>
  <c r="G59" i="8"/>
  <c r="Q59" i="8" s="1"/>
  <c r="H59" i="8"/>
  <c r="I59" i="8"/>
  <c r="J59" i="8"/>
  <c r="K59" i="8"/>
  <c r="L59" i="8"/>
  <c r="M59" i="8"/>
  <c r="B60" i="8"/>
  <c r="C60" i="8"/>
  <c r="D60" i="8"/>
  <c r="N60" i="8" s="1"/>
  <c r="E60" i="8"/>
  <c r="O60" i="8" s="1"/>
  <c r="F60" i="8"/>
  <c r="P60" i="8" s="1"/>
  <c r="G60" i="8"/>
  <c r="Q60" i="8" s="1"/>
  <c r="H60" i="8"/>
  <c r="I60" i="8"/>
  <c r="J60" i="8"/>
  <c r="K60" i="8"/>
  <c r="L60" i="8"/>
  <c r="M60" i="8"/>
  <c r="B61" i="8"/>
  <c r="C61" i="8"/>
  <c r="D61" i="8"/>
  <c r="N61" i="8" s="1"/>
  <c r="E61" i="8"/>
  <c r="O61" i="8" s="1"/>
  <c r="F61" i="8"/>
  <c r="P61" i="8" s="1"/>
  <c r="G61" i="8"/>
  <c r="Q61" i="8" s="1"/>
  <c r="H61" i="8"/>
  <c r="I61" i="8"/>
  <c r="J61" i="8"/>
  <c r="K61" i="8"/>
  <c r="L61" i="8"/>
  <c r="M61" i="8"/>
  <c r="B62" i="8"/>
  <c r="C62" i="8"/>
  <c r="D62" i="8"/>
  <c r="N62" i="8" s="1"/>
  <c r="E62" i="8"/>
  <c r="O62" i="8" s="1"/>
  <c r="F62" i="8"/>
  <c r="P62" i="8" s="1"/>
  <c r="G62" i="8"/>
  <c r="Q62" i="8" s="1"/>
  <c r="H62" i="8"/>
  <c r="I62" i="8"/>
  <c r="J62" i="8"/>
  <c r="K62" i="8"/>
  <c r="L62" i="8"/>
  <c r="M62" i="8"/>
  <c r="B63" i="8"/>
  <c r="C63" i="8"/>
  <c r="D63" i="8"/>
  <c r="N63" i="8" s="1"/>
  <c r="E63" i="8"/>
  <c r="O63" i="8" s="1"/>
  <c r="F63" i="8"/>
  <c r="P63" i="8" s="1"/>
  <c r="G63" i="8"/>
  <c r="Q63" i="8" s="1"/>
  <c r="H63" i="8"/>
  <c r="I63" i="8"/>
  <c r="J63" i="8"/>
  <c r="K63" i="8"/>
  <c r="L63" i="8"/>
  <c r="M63" i="8"/>
  <c r="B64" i="8"/>
  <c r="C64" i="8"/>
  <c r="D64" i="8"/>
  <c r="N64" i="8" s="1"/>
  <c r="E64" i="8"/>
  <c r="O64" i="8" s="1"/>
  <c r="F64" i="8"/>
  <c r="P64" i="8" s="1"/>
  <c r="G64" i="8"/>
  <c r="Q64" i="8" s="1"/>
  <c r="H64" i="8"/>
  <c r="I64" i="8"/>
  <c r="J64" i="8"/>
  <c r="K64" i="8"/>
  <c r="L64" i="8"/>
  <c r="M64" i="8"/>
  <c r="B65" i="8"/>
  <c r="C65" i="8"/>
  <c r="D65" i="8"/>
  <c r="N65" i="8" s="1"/>
  <c r="E65" i="8"/>
  <c r="O65" i="8" s="1"/>
  <c r="F65" i="8"/>
  <c r="P65" i="8" s="1"/>
  <c r="G65" i="8"/>
  <c r="Q65" i="8" s="1"/>
  <c r="H65" i="8"/>
  <c r="I65" i="8"/>
  <c r="J65" i="8"/>
  <c r="K65" i="8"/>
  <c r="L65" i="8"/>
  <c r="M65" i="8"/>
  <c r="B66" i="8"/>
  <c r="C66" i="8"/>
  <c r="D66" i="8"/>
  <c r="N66" i="8" s="1"/>
  <c r="E66" i="8"/>
  <c r="O66" i="8" s="1"/>
  <c r="F66" i="8"/>
  <c r="P66" i="8" s="1"/>
  <c r="G66" i="8"/>
  <c r="H66" i="8"/>
  <c r="I66" i="8"/>
  <c r="J66" i="8"/>
  <c r="K66" i="8"/>
  <c r="L66" i="8"/>
  <c r="M66" i="8"/>
  <c r="B67" i="8"/>
  <c r="C67" i="8"/>
  <c r="D67" i="8"/>
  <c r="N67" i="8" s="1"/>
  <c r="E67" i="8"/>
  <c r="O67" i="8" s="1"/>
  <c r="F67" i="8"/>
  <c r="P67" i="8" s="1"/>
  <c r="G67" i="8"/>
  <c r="Q67" i="8" s="1"/>
  <c r="H67" i="8"/>
  <c r="I67" i="8"/>
  <c r="J67" i="8"/>
  <c r="K67" i="8"/>
  <c r="L67" i="8"/>
  <c r="M67" i="8"/>
  <c r="B68" i="8"/>
  <c r="C68" i="8"/>
  <c r="D68" i="8"/>
  <c r="N68" i="8" s="1"/>
  <c r="E68" i="8"/>
  <c r="O68" i="8" s="1"/>
  <c r="F68" i="8"/>
  <c r="P68" i="8" s="1"/>
  <c r="G68" i="8"/>
  <c r="Q68" i="8" s="1"/>
  <c r="H68" i="8"/>
  <c r="I68" i="8"/>
  <c r="J68" i="8"/>
  <c r="K68" i="8"/>
  <c r="L68" i="8"/>
  <c r="M68" i="8"/>
  <c r="B69" i="8"/>
  <c r="C69" i="8"/>
  <c r="D69" i="8"/>
  <c r="N69" i="8" s="1"/>
  <c r="E69" i="8"/>
  <c r="O69" i="8" s="1"/>
  <c r="F69" i="8"/>
  <c r="P69" i="8" s="1"/>
  <c r="G69" i="8"/>
  <c r="Q69" i="8" s="1"/>
  <c r="H69" i="8"/>
  <c r="I69" i="8"/>
  <c r="J69" i="8"/>
  <c r="K69" i="8"/>
  <c r="L69" i="8"/>
  <c r="M69" i="8"/>
  <c r="B70" i="8"/>
  <c r="C70" i="8"/>
  <c r="D70" i="8"/>
  <c r="N70" i="8" s="1"/>
  <c r="E70" i="8"/>
  <c r="O70" i="8" s="1"/>
  <c r="F70" i="8"/>
  <c r="P70" i="8" s="1"/>
  <c r="G70" i="8"/>
  <c r="Q70" i="8" s="1"/>
  <c r="H70" i="8"/>
  <c r="I70" i="8"/>
  <c r="J70" i="8"/>
  <c r="K70" i="8"/>
  <c r="L70" i="8"/>
  <c r="M70" i="8"/>
  <c r="B71" i="8"/>
  <c r="C71" i="8"/>
  <c r="D71" i="8"/>
  <c r="N71" i="8" s="1"/>
  <c r="E71" i="8"/>
  <c r="O71" i="8" s="1"/>
  <c r="F71" i="8"/>
  <c r="P71" i="8" s="1"/>
  <c r="G71" i="8"/>
  <c r="Q71" i="8" s="1"/>
  <c r="H71" i="8"/>
  <c r="I71" i="8"/>
  <c r="J71" i="8"/>
  <c r="K71" i="8"/>
  <c r="L71" i="8"/>
  <c r="M71" i="8"/>
  <c r="B72" i="8"/>
  <c r="C72" i="8"/>
  <c r="D72" i="8"/>
  <c r="E72" i="8"/>
  <c r="O72" i="8" s="1"/>
  <c r="O73" i="8" s="1"/>
  <c r="F72" i="8"/>
  <c r="P72" i="8" s="1"/>
  <c r="P73" i="8" s="1"/>
  <c r="G72" i="8"/>
  <c r="Q72" i="8" s="1"/>
  <c r="Q73" i="8" s="1"/>
  <c r="H72" i="8"/>
  <c r="I72" i="8"/>
  <c r="J72" i="8"/>
  <c r="K72" i="8"/>
  <c r="L72" i="8"/>
  <c r="M72" i="8"/>
  <c r="B73" i="8"/>
  <c r="C73" i="8"/>
  <c r="B74" i="8"/>
  <c r="C74" i="8"/>
  <c r="D74" i="8"/>
  <c r="N74" i="8" s="1"/>
  <c r="E74" i="8"/>
  <c r="O74" i="8" s="1"/>
  <c r="F74" i="8"/>
  <c r="P74" i="8" s="1"/>
  <c r="G74" i="8"/>
  <c r="Q74" i="8" s="1"/>
  <c r="H74" i="8"/>
  <c r="I74" i="8"/>
  <c r="J74" i="8"/>
  <c r="K74" i="8"/>
  <c r="L74" i="8"/>
  <c r="M74" i="8"/>
  <c r="B75" i="8"/>
  <c r="C75" i="8"/>
  <c r="D75" i="8"/>
  <c r="N75" i="8" s="1"/>
  <c r="E75" i="8"/>
  <c r="O75" i="8" s="1"/>
  <c r="F75" i="8"/>
  <c r="P75" i="8" s="1"/>
  <c r="G75" i="8"/>
  <c r="Q75" i="8" s="1"/>
  <c r="H75" i="8"/>
  <c r="I75" i="8"/>
  <c r="J75" i="8"/>
  <c r="K75" i="8"/>
  <c r="L75" i="8"/>
  <c r="M75" i="8"/>
  <c r="B76" i="8"/>
  <c r="C76" i="8"/>
  <c r="D76" i="8"/>
  <c r="N76" i="8" s="1"/>
  <c r="E76" i="8"/>
  <c r="O76" i="8" s="1"/>
  <c r="F76" i="8"/>
  <c r="P76" i="8" s="1"/>
  <c r="G76" i="8"/>
  <c r="Q76" i="8" s="1"/>
  <c r="H76" i="8"/>
  <c r="I76" i="8"/>
  <c r="J76" i="8"/>
  <c r="K76" i="8"/>
  <c r="L76" i="8"/>
  <c r="M76" i="8"/>
  <c r="B77" i="8"/>
  <c r="C77" i="8"/>
  <c r="D77" i="8"/>
  <c r="N77" i="8" s="1"/>
  <c r="E77" i="8"/>
  <c r="O77" i="8" s="1"/>
  <c r="F77" i="8"/>
  <c r="P77" i="8" s="1"/>
  <c r="G77" i="8"/>
  <c r="Q77" i="8" s="1"/>
  <c r="H77" i="8"/>
  <c r="I77" i="8"/>
  <c r="J77" i="8"/>
  <c r="K77" i="8"/>
  <c r="L77" i="8"/>
  <c r="M77" i="8"/>
  <c r="B78" i="8"/>
  <c r="C78" i="8"/>
  <c r="D78" i="8"/>
  <c r="E78" i="8"/>
  <c r="O78" i="8" s="1"/>
  <c r="F78" i="8"/>
  <c r="P78" i="8" s="1"/>
  <c r="G78" i="8"/>
  <c r="Q78" i="8" s="1"/>
  <c r="H78" i="8"/>
  <c r="I78" i="8"/>
  <c r="J78" i="8"/>
  <c r="K78" i="8"/>
  <c r="L78" i="8"/>
  <c r="M78" i="8"/>
  <c r="B79" i="8"/>
  <c r="C79" i="8"/>
  <c r="D79" i="8"/>
  <c r="N79" i="8" s="1"/>
  <c r="E79" i="8"/>
  <c r="O79" i="8" s="1"/>
  <c r="F79" i="8"/>
  <c r="P79" i="8" s="1"/>
  <c r="G79" i="8"/>
  <c r="H79" i="8"/>
  <c r="I79" i="8"/>
  <c r="J79" i="8"/>
  <c r="K79" i="8"/>
  <c r="L79" i="8"/>
  <c r="M79" i="8"/>
  <c r="B80" i="8"/>
  <c r="C80" i="8"/>
  <c r="D80" i="8"/>
  <c r="N80" i="8" s="1"/>
  <c r="E80" i="8"/>
  <c r="O80" i="8" s="1"/>
  <c r="F80" i="8"/>
  <c r="P80" i="8" s="1"/>
  <c r="G80" i="8"/>
  <c r="Q80" i="8" s="1"/>
  <c r="H80" i="8"/>
  <c r="I80" i="8"/>
  <c r="J80" i="8"/>
  <c r="K80" i="8"/>
  <c r="L80" i="8"/>
  <c r="M80" i="8"/>
  <c r="B81" i="8"/>
  <c r="C81" i="8"/>
  <c r="D81" i="8"/>
  <c r="N81" i="8" s="1"/>
  <c r="E81" i="8"/>
  <c r="O81" i="8" s="1"/>
  <c r="F81" i="8"/>
  <c r="P81" i="8" s="1"/>
  <c r="G81" i="8"/>
  <c r="Q81" i="8" s="1"/>
  <c r="H81" i="8"/>
  <c r="I81" i="8"/>
  <c r="J81" i="8"/>
  <c r="K81" i="8"/>
  <c r="L81" i="8"/>
  <c r="M81" i="8"/>
  <c r="B82" i="8"/>
  <c r="C82" i="8"/>
  <c r="D82" i="8"/>
  <c r="N82" i="8" s="1"/>
  <c r="E82" i="8"/>
  <c r="O82" i="8" s="1"/>
  <c r="F82" i="8"/>
  <c r="P82" i="8" s="1"/>
  <c r="G82" i="8"/>
  <c r="Q82" i="8" s="1"/>
  <c r="H82" i="8"/>
  <c r="I82" i="8"/>
  <c r="J82" i="8"/>
  <c r="K82" i="8"/>
  <c r="L82" i="8"/>
  <c r="M82" i="8"/>
  <c r="B83" i="8"/>
  <c r="C83" i="8"/>
  <c r="D83" i="8"/>
  <c r="N83" i="8" s="1"/>
  <c r="E83" i="8"/>
  <c r="O83" i="8" s="1"/>
  <c r="F83" i="8"/>
  <c r="P83" i="8" s="1"/>
  <c r="G83" i="8"/>
  <c r="Q83" i="8" s="1"/>
  <c r="H83" i="8"/>
  <c r="I83" i="8"/>
  <c r="J83" i="8"/>
  <c r="K83" i="8"/>
  <c r="L83" i="8"/>
  <c r="M83" i="8"/>
  <c r="B84" i="8"/>
  <c r="C84" i="8"/>
  <c r="D84" i="8"/>
  <c r="N84" i="8" s="1"/>
  <c r="E84" i="8"/>
  <c r="O84" i="8" s="1"/>
  <c r="F84" i="8"/>
  <c r="P84" i="8" s="1"/>
  <c r="G84" i="8"/>
  <c r="Q84" i="8" s="1"/>
  <c r="H84" i="8"/>
  <c r="I84" i="8"/>
  <c r="J84" i="8"/>
  <c r="K84" i="8"/>
  <c r="L84" i="8"/>
  <c r="M84" i="8"/>
  <c r="B85" i="8"/>
  <c r="C85" i="8"/>
  <c r="D85" i="8"/>
  <c r="N85" i="8" s="1"/>
  <c r="E85" i="8"/>
  <c r="O85" i="8" s="1"/>
  <c r="F85" i="8"/>
  <c r="P85" i="8" s="1"/>
  <c r="G85" i="8"/>
  <c r="Q85" i="8" s="1"/>
  <c r="H85" i="8"/>
  <c r="I85" i="8"/>
  <c r="J85" i="8"/>
  <c r="K85" i="8"/>
  <c r="L85" i="8"/>
  <c r="M85" i="8"/>
  <c r="B86" i="8"/>
  <c r="C86" i="8"/>
  <c r="D86" i="8"/>
  <c r="N86" i="8" s="1"/>
  <c r="E86" i="8"/>
  <c r="O86" i="8" s="1"/>
  <c r="F86" i="8"/>
  <c r="P86" i="8" s="1"/>
  <c r="G86" i="8"/>
  <c r="Q86" i="8" s="1"/>
  <c r="H86" i="8"/>
  <c r="I86" i="8"/>
  <c r="J86" i="8"/>
  <c r="K86" i="8"/>
  <c r="L86" i="8"/>
  <c r="M86" i="8"/>
  <c r="B87" i="8"/>
  <c r="C87" i="8"/>
  <c r="D87" i="8"/>
  <c r="N87" i="8" s="1"/>
  <c r="E87" i="8"/>
  <c r="O87" i="8" s="1"/>
  <c r="F87" i="8"/>
  <c r="P87" i="8" s="1"/>
  <c r="G87" i="8"/>
  <c r="H87" i="8"/>
  <c r="I87" i="8"/>
  <c r="J87" i="8"/>
  <c r="K87" i="8"/>
  <c r="L87" i="8"/>
  <c r="M87" i="8"/>
  <c r="B88" i="8"/>
  <c r="C88" i="8"/>
  <c r="D88" i="8"/>
  <c r="N88" i="8" s="1"/>
  <c r="E88" i="8"/>
  <c r="O88" i="8" s="1"/>
  <c r="F88" i="8"/>
  <c r="P88" i="8" s="1"/>
  <c r="G88" i="8"/>
  <c r="Q88" i="8" s="1"/>
  <c r="H88" i="8"/>
  <c r="I88" i="8"/>
  <c r="J88" i="8"/>
  <c r="K88" i="8"/>
  <c r="L88" i="8"/>
  <c r="M88" i="8"/>
  <c r="B89" i="8"/>
  <c r="C89" i="8"/>
  <c r="D89" i="8"/>
  <c r="N89" i="8" s="1"/>
  <c r="E89" i="8"/>
  <c r="O89" i="8" s="1"/>
  <c r="F89" i="8"/>
  <c r="P89" i="8" s="1"/>
  <c r="G89" i="8"/>
  <c r="Q89" i="8" s="1"/>
  <c r="H89" i="8"/>
  <c r="I89" i="8"/>
  <c r="J89" i="8"/>
  <c r="K89" i="8"/>
  <c r="L89" i="8"/>
  <c r="M89" i="8"/>
  <c r="B90" i="8"/>
  <c r="C90" i="8"/>
  <c r="D90" i="8"/>
  <c r="N90" i="8" s="1"/>
  <c r="E90" i="8"/>
  <c r="O90" i="8" s="1"/>
  <c r="F90" i="8"/>
  <c r="P90" i="8" s="1"/>
  <c r="G90" i="8"/>
  <c r="Q90" i="8" s="1"/>
  <c r="H90" i="8"/>
  <c r="I90" i="8"/>
  <c r="J90" i="8"/>
  <c r="K90" i="8"/>
  <c r="L90" i="8"/>
  <c r="M90" i="8"/>
  <c r="B91" i="8"/>
  <c r="C91" i="8"/>
  <c r="D91" i="8"/>
  <c r="N91" i="8" s="1"/>
  <c r="E91" i="8"/>
  <c r="O91" i="8" s="1"/>
  <c r="F91" i="8"/>
  <c r="P91" i="8" s="1"/>
  <c r="G91" i="8"/>
  <c r="Q91" i="8" s="1"/>
  <c r="H91" i="8"/>
  <c r="I91" i="8"/>
  <c r="J91" i="8"/>
  <c r="K91" i="8"/>
  <c r="L91" i="8"/>
  <c r="M91" i="8"/>
  <c r="B92" i="8"/>
  <c r="C92" i="8"/>
  <c r="D92" i="8"/>
  <c r="N92" i="8" s="1"/>
  <c r="E92" i="8"/>
  <c r="O92" i="8" s="1"/>
  <c r="F92" i="8"/>
  <c r="P92" i="8" s="1"/>
  <c r="G92" i="8"/>
  <c r="Q92" i="8" s="1"/>
  <c r="H92" i="8"/>
  <c r="I92" i="8"/>
  <c r="J92" i="8"/>
  <c r="K92" i="8"/>
  <c r="L92" i="8"/>
  <c r="M92" i="8"/>
  <c r="B93" i="8"/>
  <c r="C93" i="8"/>
  <c r="D93" i="8"/>
  <c r="N93" i="8" s="1"/>
  <c r="E93" i="8"/>
  <c r="O93" i="8" s="1"/>
  <c r="F93" i="8"/>
  <c r="P93" i="8" s="1"/>
  <c r="G93" i="8"/>
  <c r="Q93" i="8" s="1"/>
  <c r="H93" i="8"/>
  <c r="I93" i="8"/>
  <c r="J93" i="8"/>
  <c r="K93" i="8"/>
  <c r="L93" i="8"/>
  <c r="M93" i="8"/>
  <c r="B94" i="8"/>
  <c r="C94" i="8"/>
  <c r="D94" i="8"/>
  <c r="N94" i="8" s="1"/>
  <c r="E94" i="8"/>
  <c r="O94" i="8" s="1"/>
  <c r="F94" i="8"/>
  <c r="P94" i="8" s="1"/>
  <c r="G94" i="8"/>
  <c r="Q94" i="8" s="1"/>
  <c r="H94" i="8"/>
  <c r="I94" i="8"/>
  <c r="J94" i="8"/>
  <c r="K94" i="8"/>
  <c r="L94" i="8"/>
  <c r="M94" i="8"/>
  <c r="B95" i="8"/>
  <c r="C95" i="8"/>
  <c r="D95" i="8"/>
  <c r="N95" i="8" s="1"/>
  <c r="E95" i="8"/>
  <c r="O95" i="8" s="1"/>
  <c r="F95" i="8"/>
  <c r="P95" i="8" s="1"/>
  <c r="G95" i="8"/>
  <c r="H95" i="8"/>
  <c r="I95" i="8"/>
  <c r="J95" i="8"/>
  <c r="K95" i="8"/>
  <c r="L95" i="8"/>
  <c r="M95" i="8"/>
  <c r="B96" i="8"/>
  <c r="C96" i="8"/>
  <c r="D96" i="8"/>
  <c r="N96" i="8" s="1"/>
  <c r="E96" i="8"/>
  <c r="O96" i="8" s="1"/>
  <c r="F96" i="8"/>
  <c r="P96" i="8" s="1"/>
  <c r="G96" i="8"/>
  <c r="Q96" i="8" s="1"/>
  <c r="H96" i="8"/>
  <c r="I96" i="8"/>
  <c r="J96" i="8"/>
  <c r="K96" i="8"/>
  <c r="L96" i="8"/>
  <c r="M96" i="8"/>
  <c r="B97" i="8"/>
  <c r="C97" i="8"/>
  <c r="D97" i="8"/>
  <c r="N97" i="8" s="1"/>
  <c r="E97" i="8"/>
  <c r="O97" i="8" s="1"/>
  <c r="F97" i="8"/>
  <c r="P97" i="8" s="1"/>
  <c r="G97" i="8"/>
  <c r="Q97" i="8" s="1"/>
  <c r="H97" i="8"/>
  <c r="I97" i="8"/>
  <c r="J97" i="8"/>
  <c r="K97" i="8"/>
  <c r="L97" i="8"/>
  <c r="M97" i="8"/>
  <c r="B98" i="8"/>
  <c r="C98" i="8"/>
  <c r="D98" i="8"/>
  <c r="N98" i="8" s="1"/>
  <c r="N104" i="8" s="1"/>
  <c r="E98" i="8"/>
  <c r="O98" i="8" s="1"/>
  <c r="O104" i="8" s="1"/>
  <c r="F98" i="8"/>
  <c r="P98" i="8" s="1"/>
  <c r="P104" i="8" s="1"/>
  <c r="G98" i="8"/>
  <c r="Q98" i="8" s="1"/>
  <c r="Q104" i="8" s="1"/>
  <c r="H98" i="8"/>
  <c r="I98" i="8"/>
  <c r="J98" i="8"/>
  <c r="K98" i="8"/>
  <c r="L98" i="8"/>
  <c r="M98" i="8"/>
  <c r="B99" i="8"/>
  <c r="C99" i="8"/>
  <c r="D99" i="8"/>
  <c r="N99" i="8" s="1"/>
  <c r="E99" i="8"/>
  <c r="O99" i="8" s="1"/>
  <c r="F99" i="8"/>
  <c r="P99" i="8" s="1"/>
  <c r="G99" i="8"/>
  <c r="Q99" i="8" s="1"/>
  <c r="H99" i="8"/>
  <c r="I99" i="8"/>
  <c r="J99" i="8"/>
  <c r="K99" i="8"/>
  <c r="L99" i="8"/>
  <c r="M99" i="8"/>
  <c r="B100" i="8"/>
  <c r="C100" i="8"/>
  <c r="D100" i="8"/>
  <c r="N100" i="8" s="1"/>
  <c r="E100" i="8"/>
  <c r="O100" i="8" s="1"/>
  <c r="F100" i="8"/>
  <c r="P100" i="8" s="1"/>
  <c r="G100" i="8"/>
  <c r="Q100" i="8" s="1"/>
  <c r="H100" i="8"/>
  <c r="I100" i="8"/>
  <c r="J100" i="8"/>
  <c r="K100" i="8"/>
  <c r="L100" i="8"/>
  <c r="M100" i="8"/>
  <c r="B101" i="8"/>
  <c r="C101" i="8"/>
  <c r="D101" i="8"/>
  <c r="N101" i="8" s="1"/>
  <c r="E101" i="8"/>
  <c r="O101" i="8" s="1"/>
  <c r="F101" i="8"/>
  <c r="P101" i="8" s="1"/>
  <c r="G101" i="8"/>
  <c r="Q101" i="8" s="1"/>
  <c r="H101" i="8"/>
  <c r="I101" i="8"/>
  <c r="J101" i="8"/>
  <c r="K101" i="8"/>
  <c r="L101" i="8"/>
  <c r="M101" i="8"/>
  <c r="B102" i="8"/>
  <c r="C102" i="8"/>
  <c r="D102" i="8"/>
  <c r="N102" i="8" s="1"/>
  <c r="E102" i="8"/>
  <c r="O102" i="8" s="1"/>
  <c r="F102" i="8"/>
  <c r="P102" i="8" s="1"/>
  <c r="G102" i="8"/>
  <c r="H102" i="8"/>
  <c r="I102" i="8"/>
  <c r="J102" i="8"/>
  <c r="K102" i="8"/>
  <c r="L102" i="8"/>
  <c r="M102" i="8"/>
  <c r="B103" i="8"/>
  <c r="C103" i="8"/>
  <c r="D103" i="8"/>
  <c r="N103" i="8" s="1"/>
  <c r="E103" i="8"/>
  <c r="O103" i="8" s="1"/>
  <c r="F103" i="8"/>
  <c r="P103" i="8" s="1"/>
  <c r="G103" i="8"/>
  <c r="H103" i="8"/>
  <c r="I103" i="8"/>
  <c r="J103" i="8"/>
  <c r="K103" i="8"/>
  <c r="L103" i="8"/>
  <c r="M103" i="8"/>
  <c r="B104" i="8"/>
  <c r="C104" i="8"/>
  <c r="B105" i="8"/>
  <c r="C105" i="8"/>
  <c r="D105" i="8"/>
  <c r="N105" i="8" s="1"/>
  <c r="E105" i="8"/>
  <c r="O105" i="8" s="1"/>
  <c r="F105" i="8"/>
  <c r="P105" i="8" s="1"/>
  <c r="G105" i="8"/>
  <c r="Q105" i="8" s="1"/>
  <c r="H105" i="8"/>
  <c r="I105" i="8"/>
  <c r="J105" i="8"/>
  <c r="K105" i="8"/>
  <c r="L105" i="8"/>
  <c r="M105" i="8"/>
  <c r="B106" i="8"/>
  <c r="C106" i="8"/>
  <c r="D106" i="8"/>
  <c r="N106" i="8" s="1"/>
  <c r="E106" i="8"/>
  <c r="O106" i="8" s="1"/>
  <c r="F106" i="8"/>
  <c r="P106" i="8" s="1"/>
  <c r="G106" i="8"/>
  <c r="Q106" i="8" s="1"/>
  <c r="H106" i="8"/>
  <c r="I106" i="8"/>
  <c r="J106" i="8"/>
  <c r="K106" i="8"/>
  <c r="L106" i="8"/>
  <c r="M106" i="8"/>
  <c r="B107" i="8"/>
  <c r="C107" i="8"/>
  <c r="D107" i="8"/>
  <c r="N107" i="8" s="1"/>
  <c r="E107" i="8"/>
  <c r="O107" i="8" s="1"/>
  <c r="F107" i="8"/>
  <c r="P107" i="8" s="1"/>
  <c r="G107" i="8"/>
  <c r="H107" i="8"/>
  <c r="I107" i="8"/>
  <c r="J107" i="8"/>
  <c r="K107" i="8"/>
  <c r="L107" i="8"/>
  <c r="M107" i="8"/>
  <c r="B108" i="8"/>
  <c r="C108" i="8"/>
  <c r="D108" i="8"/>
  <c r="N108" i="8" s="1"/>
  <c r="E108" i="8"/>
  <c r="O108" i="8" s="1"/>
  <c r="F108" i="8"/>
  <c r="P108" i="8" s="1"/>
  <c r="G108" i="8"/>
  <c r="H108" i="8"/>
  <c r="I108" i="8"/>
  <c r="J108" i="8"/>
  <c r="K108" i="8"/>
  <c r="L108" i="8"/>
  <c r="M108" i="8"/>
  <c r="B109" i="8"/>
  <c r="C109" i="8"/>
  <c r="D109" i="8"/>
  <c r="N109" i="8" s="1"/>
  <c r="E109" i="8"/>
  <c r="O109" i="8" s="1"/>
  <c r="F109" i="8"/>
  <c r="P109" i="8" s="1"/>
  <c r="G109" i="8"/>
  <c r="Q109" i="8" s="1"/>
  <c r="H109" i="8"/>
  <c r="I109" i="8"/>
  <c r="J109" i="8"/>
  <c r="K109" i="8"/>
  <c r="L109" i="8"/>
  <c r="M109" i="8"/>
  <c r="B110" i="8"/>
  <c r="C110" i="8"/>
  <c r="D110" i="8"/>
  <c r="N110" i="8" s="1"/>
  <c r="E110" i="8"/>
  <c r="O110" i="8" s="1"/>
  <c r="F110" i="8"/>
  <c r="P110" i="8" s="1"/>
  <c r="G110" i="8"/>
  <c r="Q110" i="8" s="1"/>
  <c r="H110" i="8"/>
  <c r="I110" i="8"/>
  <c r="J110" i="8"/>
  <c r="K110" i="8"/>
  <c r="L110" i="8"/>
  <c r="M110" i="8"/>
  <c r="B111" i="8"/>
  <c r="C111" i="8"/>
  <c r="D111" i="8"/>
  <c r="N111" i="8" s="1"/>
  <c r="E111" i="8"/>
  <c r="O111" i="8" s="1"/>
  <c r="F111" i="8"/>
  <c r="P111" i="8" s="1"/>
  <c r="G111" i="8"/>
  <c r="Q111" i="8" s="1"/>
  <c r="H111" i="8"/>
  <c r="I111" i="8"/>
  <c r="J111" i="8"/>
  <c r="K111" i="8"/>
  <c r="L111" i="8"/>
  <c r="M111" i="8"/>
  <c r="B112" i="8"/>
  <c r="C112" i="8"/>
  <c r="D112" i="8"/>
  <c r="N112" i="8" s="1"/>
  <c r="E112" i="8"/>
  <c r="O112" i="8" s="1"/>
  <c r="F112" i="8"/>
  <c r="P112" i="8" s="1"/>
  <c r="G112" i="8"/>
  <c r="Q112" i="8" s="1"/>
  <c r="H112" i="8"/>
  <c r="I112" i="8"/>
  <c r="J112" i="8"/>
  <c r="K112" i="8"/>
  <c r="L112" i="8"/>
  <c r="M112" i="8"/>
  <c r="B113" i="8"/>
  <c r="C113" i="8"/>
  <c r="D113" i="8"/>
  <c r="N113" i="8" s="1"/>
  <c r="E113" i="8"/>
  <c r="O113" i="8" s="1"/>
  <c r="F113" i="8"/>
  <c r="P113" i="8" s="1"/>
  <c r="G113" i="8"/>
  <c r="Q113" i="8" s="1"/>
  <c r="H113" i="8"/>
  <c r="I113" i="8"/>
  <c r="J113" i="8"/>
  <c r="K113" i="8"/>
  <c r="L113" i="8"/>
  <c r="M113" i="8"/>
  <c r="B114" i="8"/>
  <c r="C114" i="8"/>
  <c r="D114" i="8"/>
  <c r="N114" i="8" s="1"/>
  <c r="E114" i="8"/>
  <c r="O114" i="8" s="1"/>
  <c r="F114" i="8"/>
  <c r="P114" i="8" s="1"/>
  <c r="G114" i="8"/>
  <c r="Q114" i="8" s="1"/>
  <c r="H114" i="8"/>
  <c r="I114" i="8"/>
  <c r="J114" i="8"/>
  <c r="K114" i="8"/>
  <c r="L114" i="8"/>
  <c r="M114" i="8"/>
  <c r="B115" i="8"/>
  <c r="C115" i="8"/>
  <c r="D115" i="8"/>
  <c r="N115" i="8" s="1"/>
  <c r="E115" i="8"/>
  <c r="O115" i="8" s="1"/>
  <c r="F115" i="8"/>
  <c r="P115" i="8" s="1"/>
  <c r="G115" i="8"/>
  <c r="H115" i="8"/>
  <c r="I115" i="8"/>
  <c r="J115" i="8"/>
  <c r="K115" i="8"/>
  <c r="L115" i="8"/>
  <c r="M115" i="8"/>
  <c r="B116" i="8"/>
  <c r="C116" i="8"/>
  <c r="D116" i="8"/>
  <c r="N116" i="8" s="1"/>
  <c r="E116" i="8"/>
  <c r="O116" i="8" s="1"/>
  <c r="F116" i="8"/>
  <c r="P116" i="8" s="1"/>
  <c r="G116" i="8"/>
  <c r="H116" i="8"/>
  <c r="I116" i="8"/>
  <c r="J116" i="8"/>
  <c r="K116" i="8"/>
  <c r="L116" i="8"/>
  <c r="M116" i="8"/>
  <c r="B117" i="8"/>
  <c r="C117" i="8"/>
  <c r="D117" i="8"/>
  <c r="N117" i="8" s="1"/>
  <c r="E117" i="8"/>
  <c r="O117" i="8" s="1"/>
  <c r="F117" i="8"/>
  <c r="P117" i="8" s="1"/>
  <c r="G117" i="8"/>
  <c r="Q117" i="8" s="1"/>
  <c r="H117" i="8"/>
  <c r="I117" i="8"/>
  <c r="J117" i="8"/>
  <c r="K117" i="8"/>
  <c r="L117" i="8"/>
  <c r="M117" i="8"/>
  <c r="B118" i="8"/>
  <c r="C118" i="8"/>
  <c r="D118" i="8"/>
  <c r="N118" i="8" s="1"/>
  <c r="E118" i="8"/>
  <c r="O118" i="8" s="1"/>
  <c r="F118" i="8"/>
  <c r="P118" i="8" s="1"/>
  <c r="G118" i="8"/>
  <c r="Q118" i="8" s="1"/>
  <c r="H118" i="8"/>
  <c r="I118" i="8"/>
  <c r="J118" i="8"/>
  <c r="K118" i="8"/>
  <c r="L118" i="8"/>
  <c r="M118" i="8"/>
  <c r="B119" i="8"/>
  <c r="C119" i="8"/>
  <c r="D119" i="8"/>
  <c r="N119" i="8" s="1"/>
  <c r="E119" i="8"/>
  <c r="O119" i="8" s="1"/>
  <c r="F119" i="8"/>
  <c r="P119" i="8" s="1"/>
  <c r="G119" i="8"/>
  <c r="Q119" i="8" s="1"/>
  <c r="H119" i="8"/>
  <c r="I119" i="8"/>
  <c r="J119" i="8"/>
  <c r="K119" i="8"/>
  <c r="L119" i="8"/>
  <c r="M119" i="8"/>
  <c r="B120" i="8"/>
  <c r="C120" i="8"/>
  <c r="D120" i="8"/>
  <c r="N120" i="8" s="1"/>
  <c r="E120" i="8"/>
  <c r="O120" i="8" s="1"/>
  <c r="F120" i="8"/>
  <c r="P120" i="8" s="1"/>
  <c r="G120" i="8"/>
  <c r="Q120" i="8" s="1"/>
  <c r="H120" i="8"/>
  <c r="I120" i="8"/>
  <c r="J120" i="8"/>
  <c r="K120" i="8"/>
  <c r="L120" i="8"/>
  <c r="M120" i="8"/>
  <c r="B121" i="8"/>
  <c r="C121" i="8"/>
  <c r="D121" i="8"/>
  <c r="N121" i="8" s="1"/>
  <c r="E121" i="8"/>
  <c r="O121" i="8" s="1"/>
  <c r="F121" i="8"/>
  <c r="P121" i="8" s="1"/>
  <c r="G121" i="8"/>
  <c r="Q121" i="8" s="1"/>
  <c r="H121" i="8"/>
  <c r="I121" i="8"/>
  <c r="J121" i="8"/>
  <c r="K121" i="8"/>
  <c r="L121" i="8"/>
  <c r="M121" i="8"/>
  <c r="B122" i="8"/>
  <c r="C122" i="8"/>
  <c r="D122" i="8"/>
  <c r="N122" i="8" s="1"/>
  <c r="E122" i="8"/>
  <c r="O122" i="8" s="1"/>
  <c r="F122" i="8"/>
  <c r="P122" i="8" s="1"/>
  <c r="G122" i="8"/>
  <c r="Q122" i="8" s="1"/>
  <c r="H122" i="8"/>
  <c r="I122" i="8"/>
  <c r="J122" i="8"/>
  <c r="K122" i="8"/>
  <c r="L122" i="8"/>
  <c r="M122" i="8"/>
  <c r="B123" i="8"/>
  <c r="C123" i="8"/>
  <c r="D123" i="8"/>
  <c r="N123" i="8" s="1"/>
  <c r="E123" i="8"/>
  <c r="O123" i="8" s="1"/>
  <c r="F123" i="8"/>
  <c r="P123" i="8" s="1"/>
  <c r="G123" i="8"/>
  <c r="H123" i="8"/>
  <c r="I123" i="8"/>
  <c r="J123" i="8"/>
  <c r="K123" i="8"/>
  <c r="L123" i="8"/>
  <c r="M123" i="8"/>
  <c r="B124" i="8"/>
  <c r="C124" i="8"/>
  <c r="D124" i="8"/>
  <c r="N124" i="8" s="1"/>
  <c r="E124" i="8"/>
  <c r="O124" i="8" s="1"/>
  <c r="F124" i="8"/>
  <c r="P124" i="8" s="1"/>
  <c r="G124" i="8"/>
  <c r="H124" i="8"/>
  <c r="I124" i="8"/>
  <c r="J124" i="8"/>
  <c r="K124" i="8"/>
  <c r="L124" i="8"/>
  <c r="M124" i="8"/>
  <c r="B125" i="8"/>
  <c r="C125" i="8"/>
  <c r="D125" i="8"/>
  <c r="N125" i="8" s="1"/>
  <c r="E125" i="8"/>
  <c r="O125" i="8" s="1"/>
  <c r="F125" i="8"/>
  <c r="P125" i="8" s="1"/>
  <c r="G125" i="8"/>
  <c r="Q125" i="8" s="1"/>
  <c r="H125" i="8"/>
  <c r="I125" i="8"/>
  <c r="J125" i="8"/>
  <c r="K125" i="8"/>
  <c r="L125" i="8"/>
  <c r="M125" i="8"/>
  <c r="B126" i="8"/>
  <c r="C126" i="8"/>
  <c r="D126" i="8"/>
  <c r="N126" i="8" s="1"/>
  <c r="E126" i="8"/>
  <c r="O126" i="8" s="1"/>
  <c r="F126" i="8"/>
  <c r="P126" i="8" s="1"/>
  <c r="G126" i="8"/>
  <c r="Q126" i="8" s="1"/>
  <c r="H126" i="8"/>
  <c r="I126" i="8"/>
  <c r="J126" i="8"/>
  <c r="K126" i="8"/>
  <c r="L126" i="8"/>
  <c r="M126" i="8"/>
  <c r="B127" i="8"/>
  <c r="C127" i="8"/>
  <c r="D127" i="8"/>
  <c r="N127" i="8" s="1"/>
  <c r="E127" i="8"/>
  <c r="O127" i="8" s="1"/>
  <c r="F127" i="8"/>
  <c r="P127" i="8" s="1"/>
  <c r="G127" i="8"/>
  <c r="Q127" i="8" s="1"/>
  <c r="H127" i="8"/>
  <c r="I127" i="8"/>
  <c r="J127" i="8"/>
  <c r="K127" i="8"/>
  <c r="L127" i="8"/>
  <c r="M127" i="8"/>
  <c r="B128" i="8"/>
  <c r="C128" i="8"/>
  <c r="D128" i="8"/>
  <c r="N128" i="8" s="1"/>
  <c r="E128" i="8"/>
  <c r="O128" i="8" s="1"/>
  <c r="F128" i="8"/>
  <c r="P128" i="8" s="1"/>
  <c r="G128" i="8"/>
  <c r="Q128" i="8" s="1"/>
  <c r="H128" i="8"/>
  <c r="I128" i="8"/>
  <c r="J128" i="8"/>
  <c r="K128" i="8"/>
  <c r="L128" i="8"/>
  <c r="M128" i="8"/>
  <c r="B129" i="8"/>
  <c r="C129" i="8"/>
  <c r="D129" i="8"/>
  <c r="N129" i="8" s="1"/>
  <c r="E129" i="8"/>
  <c r="O129" i="8" s="1"/>
  <c r="F129" i="8"/>
  <c r="P129" i="8" s="1"/>
  <c r="G129" i="8"/>
  <c r="Q129" i="8" s="1"/>
  <c r="H129" i="8"/>
  <c r="I129" i="8"/>
  <c r="J129" i="8"/>
  <c r="K129" i="8"/>
  <c r="L129" i="8"/>
  <c r="M129" i="8"/>
  <c r="B130" i="8"/>
  <c r="C130" i="8"/>
  <c r="D130" i="8"/>
  <c r="N130" i="8" s="1"/>
  <c r="E130" i="8"/>
  <c r="O130" i="8" s="1"/>
  <c r="F130" i="8"/>
  <c r="P130" i="8" s="1"/>
  <c r="G130" i="8"/>
  <c r="Q130" i="8" s="1"/>
  <c r="H130" i="8"/>
  <c r="I130" i="8"/>
  <c r="J130" i="8"/>
  <c r="K130" i="8"/>
  <c r="L130" i="8"/>
  <c r="M130" i="8"/>
  <c r="B131" i="8"/>
  <c r="C131" i="8"/>
  <c r="D131" i="8"/>
  <c r="N131" i="8" s="1"/>
  <c r="E131" i="8"/>
  <c r="O131" i="8" s="1"/>
  <c r="F131" i="8"/>
  <c r="P131" i="8" s="1"/>
  <c r="G131" i="8"/>
  <c r="H131" i="8"/>
  <c r="I131" i="8"/>
  <c r="J131" i="8"/>
  <c r="K131" i="8"/>
  <c r="L131" i="8"/>
  <c r="M131" i="8"/>
  <c r="B132" i="8"/>
  <c r="C132" i="8"/>
  <c r="D132" i="8"/>
  <c r="N132" i="8" s="1"/>
  <c r="E132" i="8"/>
  <c r="O132" i="8" s="1"/>
  <c r="F132" i="8"/>
  <c r="P132" i="8" s="1"/>
  <c r="G132" i="8"/>
  <c r="H132" i="8"/>
  <c r="I132" i="8"/>
  <c r="J132" i="8"/>
  <c r="K132" i="8"/>
  <c r="L132" i="8"/>
  <c r="M132" i="8"/>
  <c r="B133" i="8"/>
  <c r="C133" i="8"/>
  <c r="D133" i="8"/>
  <c r="N133" i="8" s="1"/>
  <c r="E133" i="8"/>
  <c r="O133" i="8" s="1"/>
  <c r="F133" i="8"/>
  <c r="P133" i="8" s="1"/>
  <c r="G133" i="8"/>
  <c r="Q133" i="8" s="1"/>
  <c r="H133" i="8"/>
  <c r="I133" i="8"/>
  <c r="J133" i="8"/>
  <c r="K133" i="8"/>
  <c r="L133" i="8"/>
  <c r="M133" i="8"/>
  <c r="B134" i="8"/>
  <c r="C134" i="8"/>
  <c r="D134" i="8"/>
  <c r="N134" i="8" s="1"/>
  <c r="E134" i="8"/>
  <c r="O134" i="8" s="1"/>
  <c r="F134" i="8"/>
  <c r="P134" i="8" s="1"/>
  <c r="G134" i="8"/>
  <c r="Q134" i="8" s="1"/>
  <c r="H134" i="8"/>
  <c r="I134" i="8"/>
  <c r="J134" i="8"/>
  <c r="K134" i="8"/>
  <c r="L134" i="8"/>
  <c r="M134" i="8"/>
  <c r="B135" i="8"/>
  <c r="C135" i="8"/>
  <c r="D135" i="8"/>
  <c r="N135" i="8" s="1"/>
  <c r="E135" i="8"/>
  <c r="O135" i="8" s="1"/>
  <c r="F135" i="8"/>
  <c r="P135" i="8" s="1"/>
  <c r="G135" i="8"/>
  <c r="Q135" i="8" s="1"/>
  <c r="H135" i="8"/>
  <c r="I135" i="8"/>
  <c r="J135" i="8"/>
  <c r="K135" i="8"/>
  <c r="L135" i="8"/>
  <c r="M135" i="8"/>
  <c r="B136" i="8"/>
  <c r="C136" i="8"/>
  <c r="D136" i="8"/>
  <c r="N136" i="8" s="1"/>
  <c r="E136" i="8"/>
  <c r="O136" i="8" s="1"/>
  <c r="F136" i="8"/>
  <c r="P136" i="8" s="1"/>
  <c r="G136" i="8"/>
  <c r="Q136" i="8" s="1"/>
  <c r="H136" i="8"/>
  <c r="I136" i="8"/>
  <c r="J136" i="8"/>
  <c r="K136" i="8"/>
  <c r="L136" i="8"/>
  <c r="M136" i="8"/>
  <c r="B137" i="8"/>
  <c r="C137" i="8"/>
  <c r="D137" i="8"/>
  <c r="N137" i="8" s="1"/>
  <c r="E137" i="8"/>
  <c r="O137" i="8" s="1"/>
  <c r="F137" i="8"/>
  <c r="P137" i="8" s="1"/>
  <c r="G137" i="8"/>
  <c r="Q137" i="8" s="1"/>
  <c r="H137" i="8"/>
  <c r="I137" i="8"/>
  <c r="J137" i="8"/>
  <c r="K137" i="8"/>
  <c r="L137" i="8"/>
  <c r="M137" i="8"/>
  <c r="B138" i="8"/>
  <c r="C138" i="8"/>
  <c r="D138" i="8"/>
  <c r="N138" i="8" s="1"/>
  <c r="E138" i="8"/>
  <c r="O138" i="8" s="1"/>
  <c r="F138" i="8"/>
  <c r="P138" i="8" s="1"/>
  <c r="G138" i="8"/>
  <c r="Q138" i="8" s="1"/>
  <c r="H138" i="8"/>
  <c r="I138" i="8"/>
  <c r="J138" i="8"/>
  <c r="K138" i="8"/>
  <c r="L138" i="8"/>
  <c r="M138" i="8"/>
  <c r="B139" i="8"/>
  <c r="C139" i="8"/>
  <c r="D139" i="8"/>
  <c r="N139" i="8" s="1"/>
  <c r="E139" i="8"/>
  <c r="O139" i="8" s="1"/>
  <c r="F139" i="8"/>
  <c r="P139" i="8" s="1"/>
  <c r="G139" i="8"/>
  <c r="H139" i="8"/>
  <c r="I139" i="8"/>
  <c r="J139" i="8"/>
  <c r="K139" i="8"/>
  <c r="L139" i="8"/>
  <c r="M139" i="8"/>
  <c r="B140" i="8"/>
  <c r="C140" i="8"/>
  <c r="D140" i="8"/>
  <c r="N140" i="8" s="1"/>
  <c r="E140" i="8"/>
  <c r="O140" i="8" s="1"/>
  <c r="F140" i="8"/>
  <c r="P140" i="8" s="1"/>
  <c r="G140" i="8"/>
  <c r="H140" i="8"/>
  <c r="I140" i="8"/>
  <c r="J140" i="8"/>
  <c r="K140" i="8"/>
  <c r="L140" i="8"/>
  <c r="M140" i="8"/>
  <c r="B141" i="8"/>
  <c r="C141" i="8"/>
  <c r="D141" i="8"/>
  <c r="N141" i="8" s="1"/>
  <c r="E141" i="8"/>
  <c r="O141" i="8" s="1"/>
  <c r="F141" i="8"/>
  <c r="P141" i="8" s="1"/>
  <c r="G141" i="8"/>
  <c r="Q141" i="8" s="1"/>
  <c r="H141" i="8"/>
  <c r="I141" i="8"/>
  <c r="J141" i="8"/>
  <c r="K141" i="8"/>
  <c r="L141" i="8"/>
  <c r="M141" i="8"/>
  <c r="B142" i="8"/>
  <c r="C142" i="8"/>
  <c r="D142" i="8"/>
  <c r="N142" i="8" s="1"/>
  <c r="E142" i="8"/>
  <c r="O142" i="8" s="1"/>
  <c r="F142" i="8"/>
  <c r="P142" i="8" s="1"/>
  <c r="G142" i="8"/>
  <c r="Q142" i="8" s="1"/>
  <c r="H142" i="8"/>
  <c r="I142" i="8"/>
  <c r="J142" i="8"/>
  <c r="K142" i="8"/>
  <c r="L142" i="8"/>
  <c r="M142" i="8"/>
  <c r="B143" i="8"/>
  <c r="C143" i="8"/>
  <c r="D143" i="8"/>
  <c r="E143" i="8"/>
  <c r="O143" i="8" s="1"/>
  <c r="F143" i="8"/>
  <c r="P143" i="8" s="1"/>
  <c r="G143" i="8"/>
  <c r="Q143" i="8" s="1"/>
  <c r="H143" i="8"/>
  <c r="I143" i="8"/>
  <c r="J143" i="8"/>
  <c r="K143" i="8"/>
  <c r="L143" i="8"/>
  <c r="M143" i="8"/>
  <c r="B144" i="8"/>
  <c r="C144" i="8"/>
  <c r="D144" i="8"/>
  <c r="N144" i="8" s="1"/>
  <c r="E144" i="8"/>
  <c r="O144" i="8" s="1"/>
  <c r="F144" i="8"/>
  <c r="P144" i="8" s="1"/>
  <c r="G144" i="8"/>
  <c r="Q144" i="8" s="1"/>
  <c r="H144" i="8"/>
  <c r="I144" i="8"/>
  <c r="J144" i="8"/>
  <c r="K144" i="8"/>
  <c r="L144" i="8"/>
  <c r="M144" i="8"/>
  <c r="B145" i="8"/>
  <c r="C145" i="8"/>
  <c r="D145" i="8"/>
  <c r="N145" i="8" s="1"/>
  <c r="E145" i="8"/>
  <c r="O145" i="8" s="1"/>
  <c r="F145" i="8"/>
  <c r="P145" i="8" s="1"/>
  <c r="G145" i="8"/>
  <c r="Q145" i="8" s="1"/>
  <c r="H145" i="8"/>
  <c r="I145" i="8"/>
  <c r="J145" i="8"/>
  <c r="K145" i="8"/>
  <c r="L145" i="8"/>
  <c r="M145" i="8"/>
  <c r="B146" i="8"/>
  <c r="C146" i="8"/>
  <c r="D146" i="8"/>
  <c r="N146" i="8" s="1"/>
  <c r="E146" i="8"/>
  <c r="O146" i="8" s="1"/>
  <c r="F146" i="8"/>
  <c r="P146" i="8" s="1"/>
  <c r="G146" i="8"/>
  <c r="Q146" i="8" s="1"/>
  <c r="H146" i="8"/>
  <c r="I146" i="8"/>
  <c r="J146" i="8"/>
  <c r="K146" i="8"/>
  <c r="L146" i="8"/>
  <c r="M146" i="8"/>
  <c r="B147" i="8"/>
  <c r="C147" i="8"/>
  <c r="D147" i="8"/>
  <c r="N147" i="8" s="1"/>
  <c r="E147" i="8"/>
  <c r="O147" i="8" s="1"/>
  <c r="F147" i="8"/>
  <c r="P147" i="8" s="1"/>
  <c r="G147" i="8"/>
  <c r="H147" i="8"/>
  <c r="I147" i="8"/>
  <c r="J147" i="8"/>
  <c r="K147" i="8"/>
  <c r="L147" i="8"/>
  <c r="M147" i="8"/>
  <c r="B148" i="8"/>
  <c r="C148" i="8"/>
  <c r="D148" i="8"/>
  <c r="N148" i="8" s="1"/>
  <c r="E148" i="8"/>
  <c r="O148" i="8" s="1"/>
  <c r="F148" i="8"/>
  <c r="P148" i="8" s="1"/>
  <c r="G148" i="8"/>
  <c r="H148" i="8"/>
  <c r="I148" i="8"/>
  <c r="J148" i="8"/>
  <c r="K148" i="8"/>
  <c r="L148" i="8"/>
  <c r="M148" i="8"/>
  <c r="B149" i="8"/>
  <c r="C149" i="8"/>
  <c r="D149" i="8"/>
  <c r="N149" i="8" s="1"/>
  <c r="E149" i="8"/>
  <c r="O149" i="8" s="1"/>
  <c r="F149" i="8"/>
  <c r="P149" i="8" s="1"/>
  <c r="G149" i="8"/>
  <c r="Q149" i="8" s="1"/>
  <c r="H149" i="8"/>
  <c r="I149" i="8"/>
  <c r="J149" i="8"/>
  <c r="K149" i="8"/>
  <c r="L149" i="8"/>
  <c r="M149" i="8"/>
  <c r="B150" i="8"/>
  <c r="C150" i="8"/>
  <c r="D150" i="8"/>
  <c r="N150" i="8" s="1"/>
  <c r="E150" i="8"/>
  <c r="O150" i="8" s="1"/>
  <c r="F150" i="8"/>
  <c r="P150" i="8" s="1"/>
  <c r="G150" i="8"/>
  <c r="Q150" i="8" s="1"/>
  <c r="H150" i="8"/>
  <c r="I150" i="8"/>
  <c r="J150" i="8"/>
  <c r="K150" i="8"/>
  <c r="L150" i="8"/>
  <c r="M150" i="8"/>
  <c r="B151" i="8"/>
  <c r="C151" i="8"/>
  <c r="D151" i="8"/>
  <c r="N151" i="8" s="1"/>
  <c r="E151" i="8"/>
  <c r="O151" i="8" s="1"/>
  <c r="F151" i="8"/>
  <c r="P151" i="8" s="1"/>
  <c r="G151" i="8"/>
  <c r="Q151" i="8" s="1"/>
  <c r="H151" i="8"/>
  <c r="I151" i="8"/>
  <c r="J151" i="8"/>
  <c r="K151" i="8"/>
  <c r="L151" i="8"/>
  <c r="M151" i="8"/>
  <c r="B152" i="8"/>
  <c r="C152" i="8"/>
  <c r="D152" i="8"/>
  <c r="N152" i="8" s="1"/>
  <c r="E152" i="8"/>
  <c r="O152" i="8" s="1"/>
  <c r="F152" i="8"/>
  <c r="P152" i="8" s="1"/>
  <c r="G152" i="8"/>
  <c r="Q152" i="8" s="1"/>
  <c r="H152" i="8"/>
  <c r="I152" i="8"/>
  <c r="J152" i="8"/>
  <c r="K152" i="8"/>
  <c r="L152" i="8"/>
  <c r="M152" i="8"/>
  <c r="B153" i="8"/>
  <c r="C153" i="8"/>
  <c r="D153" i="8"/>
  <c r="N153" i="8" s="1"/>
  <c r="E153" i="8"/>
  <c r="O153" i="8" s="1"/>
  <c r="F153" i="8"/>
  <c r="P153" i="8" s="1"/>
  <c r="G153" i="8"/>
  <c r="Q153" i="8" s="1"/>
  <c r="H153" i="8"/>
  <c r="I153" i="8"/>
  <c r="J153" i="8"/>
  <c r="K153" i="8"/>
  <c r="L153" i="8"/>
  <c r="M153" i="8"/>
  <c r="B154" i="8"/>
  <c r="C154" i="8"/>
  <c r="D154" i="8"/>
  <c r="N154" i="8" s="1"/>
  <c r="E154" i="8"/>
  <c r="O154" i="8" s="1"/>
  <c r="F154" i="8"/>
  <c r="P154" i="8" s="1"/>
  <c r="G154" i="8"/>
  <c r="Q154" i="8" s="1"/>
  <c r="H154" i="8"/>
  <c r="I154" i="8"/>
  <c r="J154" i="8"/>
  <c r="K154" i="8"/>
  <c r="L154" i="8"/>
  <c r="M154" i="8"/>
  <c r="B155" i="8"/>
  <c r="C155" i="8"/>
  <c r="D155" i="8"/>
  <c r="N155" i="8" s="1"/>
  <c r="E155" i="8"/>
  <c r="O155" i="8" s="1"/>
  <c r="F155" i="8"/>
  <c r="P155" i="8" s="1"/>
  <c r="G155" i="8"/>
  <c r="H155" i="8"/>
  <c r="I155" i="8"/>
  <c r="J155" i="8"/>
  <c r="K155" i="8"/>
  <c r="L155" i="8"/>
  <c r="M155" i="8"/>
  <c r="B156" i="8"/>
  <c r="C156" i="8"/>
  <c r="D156" i="8"/>
  <c r="N156" i="8" s="1"/>
  <c r="E156" i="8"/>
  <c r="O156" i="8" s="1"/>
  <c r="F156" i="8"/>
  <c r="P156" i="8" s="1"/>
  <c r="G156" i="8"/>
  <c r="H156" i="8"/>
  <c r="I156" i="8"/>
  <c r="J156" i="8"/>
  <c r="K156" i="8"/>
  <c r="L156" i="8"/>
  <c r="M156" i="8"/>
  <c r="B157" i="8"/>
  <c r="C157" i="8"/>
  <c r="D157" i="8"/>
  <c r="N157" i="8" s="1"/>
  <c r="E157" i="8"/>
  <c r="O157" i="8" s="1"/>
  <c r="F157" i="8"/>
  <c r="P157" i="8" s="1"/>
  <c r="G157" i="8"/>
  <c r="Q157" i="8" s="1"/>
  <c r="H157" i="8"/>
  <c r="I157" i="8"/>
  <c r="J157" i="8"/>
  <c r="K157" i="8"/>
  <c r="L157" i="8"/>
  <c r="M157" i="8"/>
  <c r="B158" i="8"/>
  <c r="C158" i="8"/>
  <c r="D158" i="8"/>
  <c r="N158" i="8" s="1"/>
  <c r="E158" i="8"/>
  <c r="O158" i="8" s="1"/>
  <c r="F158" i="8"/>
  <c r="P158" i="8" s="1"/>
  <c r="G158" i="8"/>
  <c r="Q158" i="8" s="1"/>
  <c r="H158" i="8"/>
  <c r="I158" i="8"/>
  <c r="J158" i="8"/>
  <c r="K158" i="8"/>
  <c r="L158" i="8"/>
  <c r="M158" i="8"/>
  <c r="B159" i="8"/>
  <c r="C159" i="8"/>
  <c r="D159" i="8"/>
  <c r="N159" i="8" s="1"/>
  <c r="E159" i="8"/>
  <c r="O159" i="8" s="1"/>
  <c r="F159" i="8"/>
  <c r="P159" i="8" s="1"/>
  <c r="G159" i="8"/>
  <c r="Q159" i="8" s="1"/>
  <c r="H159" i="8"/>
  <c r="I159" i="8"/>
  <c r="J159" i="8"/>
  <c r="K159" i="8"/>
  <c r="L159" i="8"/>
  <c r="M159" i="8"/>
  <c r="B160" i="8"/>
  <c r="C160" i="8"/>
  <c r="D160" i="8"/>
  <c r="N160" i="8" s="1"/>
  <c r="E160" i="8"/>
  <c r="O160" i="8" s="1"/>
  <c r="F160" i="8"/>
  <c r="P160" i="8" s="1"/>
  <c r="G160" i="8"/>
  <c r="Q160" i="8" s="1"/>
  <c r="H160" i="8"/>
  <c r="I160" i="8"/>
  <c r="J160" i="8"/>
  <c r="K160" i="8"/>
  <c r="L160" i="8"/>
  <c r="M160" i="8"/>
  <c r="B161" i="8"/>
  <c r="C161" i="8"/>
  <c r="D161" i="8"/>
  <c r="N161" i="8" s="1"/>
  <c r="E161" i="8"/>
  <c r="O161" i="8" s="1"/>
  <c r="F161" i="8"/>
  <c r="P161" i="8" s="1"/>
  <c r="G161" i="8"/>
  <c r="Q161" i="8" s="1"/>
  <c r="H161" i="8"/>
  <c r="I161" i="8"/>
  <c r="J161" i="8"/>
  <c r="K161" i="8"/>
  <c r="L161" i="8"/>
  <c r="M161" i="8"/>
  <c r="B162" i="8"/>
  <c r="C162" i="8"/>
  <c r="D162" i="8"/>
  <c r="N162" i="8" s="1"/>
  <c r="E162" i="8"/>
  <c r="O162" i="8" s="1"/>
  <c r="F162" i="8"/>
  <c r="P162" i="8" s="1"/>
  <c r="G162" i="8"/>
  <c r="Q162" i="8" s="1"/>
  <c r="H162" i="8"/>
  <c r="I162" i="8"/>
  <c r="J162" i="8"/>
  <c r="K162" i="8"/>
  <c r="L162" i="8"/>
  <c r="M162" i="8"/>
  <c r="B163" i="8"/>
  <c r="C163" i="8"/>
  <c r="D163" i="8"/>
  <c r="N163" i="8" s="1"/>
  <c r="E163" i="8"/>
  <c r="O163" i="8" s="1"/>
  <c r="F163" i="8"/>
  <c r="P163" i="8" s="1"/>
  <c r="G163" i="8"/>
  <c r="H163" i="8"/>
  <c r="I163" i="8"/>
  <c r="J163" i="8"/>
  <c r="K163" i="8"/>
  <c r="L163" i="8"/>
  <c r="M163" i="8"/>
  <c r="B164" i="8"/>
  <c r="C164" i="8"/>
  <c r="D164" i="8"/>
  <c r="N164" i="8" s="1"/>
  <c r="E164" i="8"/>
  <c r="O164" i="8" s="1"/>
  <c r="F164" i="8"/>
  <c r="P164" i="8" s="1"/>
  <c r="G164" i="8"/>
  <c r="H164" i="8"/>
  <c r="I164" i="8"/>
  <c r="J164" i="8"/>
  <c r="K164" i="8"/>
  <c r="L164" i="8"/>
  <c r="M164" i="8"/>
  <c r="B165" i="8"/>
  <c r="C165" i="8"/>
  <c r="D165" i="8"/>
  <c r="N165" i="8" s="1"/>
  <c r="E165" i="8"/>
  <c r="O165" i="8" s="1"/>
  <c r="F165" i="8"/>
  <c r="P165" i="8" s="1"/>
  <c r="G165" i="8"/>
  <c r="Q165" i="8" s="1"/>
  <c r="H165" i="8"/>
  <c r="I165" i="8"/>
  <c r="J165" i="8"/>
  <c r="K165" i="8"/>
  <c r="L165" i="8"/>
  <c r="M165" i="8"/>
  <c r="B166" i="8"/>
  <c r="C166" i="8"/>
  <c r="D166" i="8"/>
  <c r="N166" i="8" s="1"/>
  <c r="E166" i="8"/>
  <c r="O166" i="8" s="1"/>
  <c r="F166" i="8"/>
  <c r="P166" i="8" s="1"/>
  <c r="G166" i="8"/>
  <c r="Q166" i="8" s="1"/>
  <c r="H166" i="8"/>
  <c r="I166" i="8"/>
  <c r="J166" i="8"/>
  <c r="K166" i="8"/>
  <c r="L166" i="8"/>
  <c r="M166" i="8"/>
  <c r="B167" i="8"/>
  <c r="C167" i="8"/>
  <c r="D167" i="8"/>
  <c r="N167" i="8" s="1"/>
  <c r="E167" i="8"/>
  <c r="O167" i="8" s="1"/>
  <c r="F167" i="8"/>
  <c r="P167" i="8" s="1"/>
  <c r="G167" i="8"/>
  <c r="Q167" i="8" s="1"/>
  <c r="H167" i="8"/>
  <c r="I167" i="8"/>
  <c r="J167" i="8"/>
  <c r="K167" i="8"/>
  <c r="L167" i="8"/>
  <c r="M167" i="8"/>
  <c r="B168" i="8"/>
  <c r="C168" i="8"/>
  <c r="D168" i="8"/>
  <c r="N168" i="8" s="1"/>
  <c r="E168" i="8"/>
  <c r="O168" i="8" s="1"/>
  <c r="F168" i="8"/>
  <c r="P168" i="8" s="1"/>
  <c r="G168" i="8"/>
  <c r="Q168" i="8" s="1"/>
  <c r="H168" i="8"/>
  <c r="I168" i="8"/>
  <c r="J168" i="8"/>
  <c r="K168" i="8"/>
  <c r="L168" i="8"/>
  <c r="M168" i="8"/>
  <c r="B169" i="8"/>
  <c r="C169" i="8"/>
  <c r="D169" i="8"/>
  <c r="N169" i="8" s="1"/>
  <c r="E169" i="8"/>
  <c r="O169" i="8" s="1"/>
  <c r="F169" i="8"/>
  <c r="P169" i="8" s="1"/>
  <c r="G169" i="8"/>
  <c r="Q169" i="8" s="1"/>
  <c r="H169" i="8"/>
  <c r="I169" i="8"/>
  <c r="J169" i="8"/>
  <c r="K169" i="8"/>
  <c r="L169" i="8"/>
  <c r="M169" i="8"/>
  <c r="B170" i="8"/>
  <c r="C170" i="8"/>
  <c r="D170" i="8"/>
  <c r="N170" i="8" s="1"/>
  <c r="E170" i="8"/>
  <c r="O170" i="8" s="1"/>
  <c r="F170" i="8"/>
  <c r="P170" i="8" s="1"/>
  <c r="G170" i="8"/>
  <c r="Q170" i="8" s="1"/>
  <c r="H170" i="8"/>
  <c r="I170" i="8"/>
  <c r="J170" i="8"/>
  <c r="K170" i="8"/>
  <c r="L170" i="8"/>
  <c r="M170" i="8"/>
  <c r="B171" i="8"/>
  <c r="C171" i="8"/>
  <c r="D171" i="8"/>
  <c r="N171" i="8" s="1"/>
  <c r="E171" i="8"/>
  <c r="O171" i="8" s="1"/>
  <c r="F171" i="8"/>
  <c r="P171" i="8" s="1"/>
  <c r="G171" i="8"/>
  <c r="H171" i="8"/>
  <c r="I171" i="8"/>
  <c r="J171" i="8"/>
  <c r="K171" i="8"/>
  <c r="L171" i="8"/>
  <c r="M171" i="8"/>
  <c r="B172" i="8"/>
  <c r="C172" i="8"/>
  <c r="D172" i="8"/>
  <c r="N172" i="8" s="1"/>
  <c r="E172" i="8"/>
  <c r="O172" i="8" s="1"/>
  <c r="F172" i="8"/>
  <c r="P172" i="8" s="1"/>
  <c r="G172" i="8"/>
  <c r="H172" i="8"/>
  <c r="I172" i="8"/>
  <c r="J172" i="8"/>
  <c r="K172" i="8"/>
  <c r="L172" i="8"/>
  <c r="M172" i="8"/>
  <c r="B173" i="8"/>
  <c r="C173" i="8"/>
  <c r="D173" i="8"/>
  <c r="N173" i="8" s="1"/>
  <c r="E173" i="8"/>
  <c r="O173" i="8" s="1"/>
  <c r="F173" i="8"/>
  <c r="P173" i="8" s="1"/>
  <c r="G173" i="8"/>
  <c r="Q173" i="8" s="1"/>
  <c r="H173" i="8"/>
  <c r="I173" i="8"/>
  <c r="J173" i="8"/>
  <c r="K173" i="8"/>
  <c r="L173" i="8"/>
  <c r="M173" i="8"/>
  <c r="B174" i="8"/>
  <c r="C174" i="8"/>
  <c r="D174" i="8"/>
  <c r="N174" i="8" s="1"/>
  <c r="E174" i="8"/>
  <c r="O174" i="8" s="1"/>
  <c r="F174" i="8"/>
  <c r="P174" i="8" s="1"/>
  <c r="G174" i="8"/>
  <c r="Q174" i="8" s="1"/>
  <c r="H174" i="8"/>
  <c r="I174" i="8"/>
  <c r="J174" i="8"/>
  <c r="K174" i="8"/>
  <c r="L174" i="8"/>
  <c r="M174" i="8"/>
  <c r="B175" i="8"/>
  <c r="C175" i="8"/>
  <c r="D175" i="8"/>
  <c r="N175" i="8" s="1"/>
  <c r="E175" i="8"/>
  <c r="O175" i="8" s="1"/>
  <c r="F175" i="8"/>
  <c r="P175" i="8" s="1"/>
  <c r="G175" i="8"/>
  <c r="Q175" i="8" s="1"/>
  <c r="H175" i="8"/>
  <c r="I175" i="8"/>
  <c r="J175" i="8"/>
  <c r="K175" i="8"/>
  <c r="L175" i="8"/>
  <c r="M175" i="8"/>
  <c r="B176" i="8"/>
  <c r="C176" i="8"/>
  <c r="D176" i="8"/>
  <c r="N176" i="8" s="1"/>
  <c r="E176" i="8"/>
  <c r="O176" i="8" s="1"/>
  <c r="F176" i="8"/>
  <c r="P176" i="8" s="1"/>
  <c r="G176" i="8"/>
  <c r="Q176" i="8" s="1"/>
  <c r="H176" i="8"/>
  <c r="I176" i="8"/>
  <c r="J176" i="8"/>
  <c r="K176" i="8"/>
  <c r="L176" i="8"/>
  <c r="M176" i="8"/>
  <c r="B177" i="8"/>
  <c r="C177" i="8"/>
  <c r="D177" i="8"/>
  <c r="N177" i="8" s="1"/>
  <c r="E177" i="8"/>
  <c r="O177" i="8" s="1"/>
  <c r="F177" i="8"/>
  <c r="P177" i="8" s="1"/>
  <c r="G177" i="8"/>
  <c r="Q177" i="8" s="1"/>
  <c r="H177" i="8"/>
  <c r="I177" i="8"/>
  <c r="J177" i="8"/>
  <c r="K177" i="8"/>
  <c r="L177" i="8"/>
  <c r="M177" i="8"/>
  <c r="B178" i="8"/>
  <c r="C178" i="8"/>
  <c r="D178" i="8"/>
  <c r="N178" i="8" s="1"/>
  <c r="E178" i="8"/>
  <c r="O178" i="8" s="1"/>
  <c r="F178" i="8"/>
  <c r="P178" i="8" s="1"/>
  <c r="G178" i="8"/>
  <c r="Q178" i="8" s="1"/>
  <c r="H178" i="8"/>
  <c r="I178" i="8"/>
  <c r="J178" i="8"/>
  <c r="K178" i="8"/>
  <c r="L178" i="8"/>
  <c r="M178" i="8"/>
  <c r="B179" i="8"/>
  <c r="C179" i="8"/>
  <c r="D179" i="8"/>
  <c r="N179" i="8" s="1"/>
  <c r="E179" i="8"/>
  <c r="O179" i="8" s="1"/>
  <c r="F179" i="8"/>
  <c r="P179" i="8" s="1"/>
  <c r="G179" i="8"/>
  <c r="H179" i="8"/>
  <c r="I179" i="8"/>
  <c r="J179" i="8"/>
  <c r="K179" i="8"/>
  <c r="L179" i="8"/>
  <c r="M179" i="8"/>
  <c r="B180" i="8"/>
  <c r="C180" i="8"/>
  <c r="D180" i="8"/>
  <c r="N180" i="8" s="1"/>
  <c r="E180" i="8"/>
  <c r="O180" i="8" s="1"/>
  <c r="F180" i="8"/>
  <c r="P180" i="8" s="1"/>
  <c r="G180" i="8"/>
  <c r="H180" i="8"/>
  <c r="I180" i="8"/>
  <c r="J180" i="8"/>
  <c r="K180" i="8"/>
  <c r="L180" i="8"/>
  <c r="M180" i="8"/>
  <c r="B181" i="8"/>
  <c r="C181" i="8"/>
  <c r="D181" i="8"/>
  <c r="N181" i="8" s="1"/>
  <c r="E181" i="8"/>
  <c r="O181" i="8" s="1"/>
  <c r="F181" i="8"/>
  <c r="P181" i="8" s="1"/>
  <c r="G181" i="8"/>
  <c r="Q181" i="8" s="1"/>
  <c r="H181" i="8"/>
  <c r="I181" i="8"/>
  <c r="J181" i="8"/>
  <c r="K181" i="8"/>
  <c r="L181" i="8"/>
  <c r="M181" i="8"/>
  <c r="B182" i="8"/>
  <c r="C182" i="8"/>
  <c r="D182" i="8"/>
  <c r="N182" i="8" s="1"/>
  <c r="E182" i="8"/>
  <c r="O182" i="8" s="1"/>
  <c r="F182" i="8"/>
  <c r="P182" i="8" s="1"/>
  <c r="G182" i="8"/>
  <c r="Q182" i="8" s="1"/>
  <c r="H182" i="8"/>
  <c r="I182" i="8"/>
  <c r="J182" i="8"/>
  <c r="K182" i="8"/>
  <c r="L182" i="8"/>
  <c r="M182" i="8"/>
  <c r="B183" i="8"/>
  <c r="C183" i="8"/>
  <c r="D183" i="8"/>
  <c r="N183" i="8" s="1"/>
  <c r="E183" i="8"/>
  <c r="O183" i="8" s="1"/>
  <c r="F183" i="8"/>
  <c r="P183" i="8" s="1"/>
  <c r="G183" i="8"/>
  <c r="Q183" i="8" s="1"/>
  <c r="H183" i="8"/>
  <c r="I183" i="8"/>
  <c r="J183" i="8"/>
  <c r="K183" i="8"/>
  <c r="L183" i="8"/>
  <c r="M183" i="8"/>
  <c r="B184" i="8"/>
  <c r="C184" i="8"/>
  <c r="D184" i="8"/>
  <c r="N184" i="8" s="1"/>
  <c r="E184" i="8"/>
  <c r="O184" i="8" s="1"/>
  <c r="O190" i="8" s="1"/>
  <c r="F184" i="8"/>
  <c r="P184" i="8" s="1"/>
  <c r="P190" i="8" s="1"/>
  <c r="G184" i="8"/>
  <c r="Q184" i="8" s="1"/>
  <c r="Q190" i="8" s="1"/>
  <c r="H184" i="8"/>
  <c r="I184" i="8"/>
  <c r="J184" i="8"/>
  <c r="K184" i="8"/>
  <c r="L184" i="8"/>
  <c r="M184" i="8"/>
  <c r="B185" i="8"/>
  <c r="C185" i="8"/>
  <c r="D185" i="8"/>
  <c r="N185" i="8" s="1"/>
  <c r="E185" i="8"/>
  <c r="O185" i="8" s="1"/>
  <c r="F185" i="8"/>
  <c r="P185" i="8" s="1"/>
  <c r="G185" i="8"/>
  <c r="Q185" i="8" s="1"/>
  <c r="H185" i="8"/>
  <c r="I185" i="8"/>
  <c r="J185" i="8"/>
  <c r="K185" i="8"/>
  <c r="L185" i="8"/>
  <c r="M185" i="8"/>
  <c r="B186" i="8"/>
  <c r="C186" i="8"/>
  <c r="D186" i="8"/>
  <c r="N186" i="8" s="1"/>
  <c r="E186" i="8"/>
  <c r="O186" i="8" s="1"/>
  <c r="F186" i="8"/>
  <c r="P186" i="8" s="1"/>
  <c r="G186" i="8"/>
  <c r="Q186" i="8" s="1"/>
  <c r="H186" i="8"/>
  <c r="I186" i="8"/>
  <c r="J186" i="8"/>
  <c r="K186" i="8"/>
  <c r="L186" i="8"/>
  <c r="M186" i="8"/>
  <c r="B187" i="8"/>
  <c r="C187" i="8"/>
  <c r="D187" i="8"/>
  <c r="N187" i="8" s="1"/>
  <c r="E187" i="8"/>
  <c r="O187" i="8" s="1"/>
  <c r="F187" i="8"/>
  <c r="P187" i="8" s="1"/>
  <c r="G187" i="8"/>
  <c r="H187" i="8"/>
  <c r="I187" i="8"/>
  <c r="J187" i="8"/>
  <c r="K187" i="8"/>
  <c r="L187" i="8"/>
  <c r="M187" i="8"/>
  <c r="B188" i="8"/>
  <c r="C188" i="8"/>
  <c r="D188" i="8"/>
  <c r="N188" i="8" s="1"/>
  <c r="E188" i="8"/>
  <c r="O188" i="8" s="1"/>
  <c r="F188" i="8"/>
  <c r="P188" i="8" s="1"/>
  <c r="G188" i="8"/>
  <c r="H188" i="8"/>
  <c r="I188" i="8"/>
  <c r="J188" i="8"/>
  <c r="K188" i="8"/>
  <c r="L188" i="8"/>
  <c r="M188" i="8"/>
  <c r="B189" i="8"/>
  <c r="C189" i="8"/>
  <c r="D189" i="8"/>
  <c r="N189" i="8" s="1"/>
  <c r="E189" i="8"/>
  <c r="O189" i="8" s="1"/>
  <c r="F189" i="8"/>
  <c r="P189" i="8" s="1"/>
  <c r="G189" i="8"/>
  <c r="Q189" i="8" s="1"/>
  <c r="H189" i="8"/>
  <c r="I189" i="8"/>
  <c r="J189" i="8"/>
  <c r="K189" i="8"/>
  <c r="L189" i="8"/>
  <c r="M189" i="8"/>
  <c r="B190" i="8"/>
  <c r="C190" i="8"/>
  <c r="B191" i="8"/>
  <c r="C191" i="8"/>
  <c r="D191" i="8"/>
  <c r="N191" i="8" s="1"/>
  <c r="N197" i="8" s="1"/>
  <c r="E191" i="8"/>
  <c r="O191" i="8" s="1"/>
  <c r="O197" i="8" s="1"/>
  <c r="F191" i="8"/>
  <c r="P191" i="8" s="1"/>
  <c r="P197" i="8" s="1"/>
  <c r="G191" i="8"/>
  <c r="Q191" i="8" s="1"/>
  <c r="Q197" i="8" s="1"/>
  <c r="H191" i="8"/>
  <c r="I191" i="8"/>
  <c r="J191" i="8"/>
  <c r="K191" i="8"/>
  <c r="L191" i="8"/>
  <c r="M191" i="8"/>
  <c r="B192" i="8"/>
  <c r="C192" i="8"/>
  <c r="D192" i="8"/>
  <c r="N192" i="8" s="1"/>
  <c r="E192" i="8"/>
  <c r="O192" i="8" s="1"/>
  <c r="F192" i="8"/>
  <c r="P192" i="8" s="1"/>
  <c r="G192" i="8"/>
  <c r="H192" i="8"/>
  <c r="I192" i="8"/>
  <c r="J192" i="8"/>
  <c r="K192" i="8"/>
  <c r="L192" i="8"/>
  <c r="M192" i="8"/>
  <c r="B193" i="8"/>
  <c r="C193" i="8"/>
  <c r="D193" i="8"/>
  <c r="N193" i="8" s="1"/>
  <c r="E193" i="8"/>
  <c r="O193" i="8" s="1"/>
  <c r="F193" i="8"/>
  <c r="P193" i="8" s="1"/>
  <c r="G193" i="8"/>
  <c r="H193" i="8"/>
  <c r="I193" i="8"/>
  <c r="J193" i="8"/>
  <c r="K193" i="8"/>
  <c r="L193" i="8"/>
  <c r="M193" i="8"/>
  <c r="B194" i="8"/>
  <c r="C194" i="8"/>
  <c r="D194" i="8"/>
  <c r="N194" i="8" s="1"/>
  <c r="E194" i="8"/>
  <c r="O194" i="8" s="1"/>
  <c r="F194" i="8"/>
  <c r="P194" i="8" s="1"/>
  <c r="G194" i="8"/>
  <c r="Q194" i="8" s="1"/>
  <c r="H194" i="8"/>
  <c r="I194" i="8"/>
  <c r="J194" i="8"/>
  <c r="K194" i="8"/>
  <c r="L194" i="8"/>
  <c r="M194" i="8"/>
  <c r="B195" i="8"/>
  <c r="C195" i="8"/>
  <c r="D195" i="8"/>
  <c r="N195" i="8" s="1"/>
  <c r="E195" i="8"/>
  <c r="O195" i="8" s="1"/>
  <c r="F195" i="8"/>
  <c r="P195" i="8" s="1"/>
  <c r="G195" i="8"/>
  <c r="Q195" i="8" s="1"/>
  <c r="H195" i="8"/>
  <c r="I195" i="8"/>
  <c r="J195" i="8"/>
  <c r="K195" i="8"/>
  <c r="L195" i="8"/>
  <c r="M195" i="8"/>
  <c r="B196" i="8"/>
  <c r="C196" i="8"/>
  <c r="D196" i="8"/>
  <c r="N196" i="8" s="1"/>
  <c r="E196" i="8"/>
  <c r="O196" i="8" s="1"/>
  <c r="F196" i="8"/>
  <c r="P196" i="8" s="1"/>
  <c r="G196" i="8"/>
  <c r="Q196" i="8" s="1"/>
  <c r="H196" i="8"/>
  <c r="I196" i="8"/>
  <c r="J196" i="8"/>
  <c r="K196" i="8"/>
  <c r="L196" i="8"/>
  <c r="M196" i="8"/>
  <c r="B197" i="8"/>
  <c r="C197" i="8"/>
  <c r="B198" i="8"/>
  <c r="C198" i="8"/>
  <c r="D198" i="8"/>
  <c r="N198" i="8" s="1"/>
  <c r="E198" i="8"/>
  <c r="O198" i="8" s="1"/>
  <c r="F198" i="8"/>
  <c r="P198" i="8" s="1"/>
  <c r="G198" i="8"/>
  <c r="H198" i="8"/>
  <c r="I198" i="8"/>
  <c r="J198" i="8"/>
  <c r="K198" i="8"/>
  <c r="L198" i="8"/>
  <c r="M198" i="8"/>
  <c r="B199" i="8"/>
  <c r="C199" i="8"/>
  <c r="D199" i="8"/>
  <c r="N199" i="8" s="1"/>
  <c r="E199" i="8"/>
  <c r="O199" i="8" s="1"/>
  <c r="F199" i="8"/>
  <c r="P199" i="8" s="1"/>
  <c r="G199" i="8"/>
  <c r="Q199" i="8" s="1"/>
  <c r="H199" i="8"/>
  <c r="I199" i="8"/>
  <c r="J199" i="8"/>
  <c r="K199" i="8"/>
  <c r="L199" i="8"/>
  <c r="M199" i="8"/>
  <c r="B200" i="8"/>
  <c r="C200" i="8"/>
  <c r="D200" i="8"/>
  <c r="N200" i="8" s="1"/>
  <c r="E200" i="8"/>
  <c r="O200" i="8" s="1"/>
  <c r="F200" i="8"/>
  <c r="P200" i="8" s="1"/>
  <c r="G200" i="8"/>
  <c r="Q200" i="8" s="1"/>
  <c r="H200" i="8"/>
  <c r="I200" i="8"/>
  <c r="J200" i="8"/>
  <c r="K200" i="8"/>
  <c r="L200" i="8"/>
  <c r="M200" i="8"/>
  <c r="B201" i="8"/>
  <c r="C201" i="8"/>
  <c r="D201" i="8"/>
  <c r="N201" i="8" s="1"/>
  <c r="E201" i="8"/>
  <c r="O201" i="8" s="1"/>
  <c r="F201" i="8"/>
  <c r="P201" i="8" s="1"/>
  <c r="G201" i="8"/>
  <c r="Q201" i="8" s="1"/>
  <c r="H201" i="8"/>
  <c r="I201" i="8"/>
  <c r="J201" i="8"/>
  <c r="K201" i="8"/>
  <c r="L201" i="8"/>
  <c r="M201" i="8"/>
  <c r="B202" i="8"/>
  <c r="C202" i="8"/>
  <c r="D202" i="8"/>
  <c r="N202" i="8" s="1"/>
  <c r="E202" i="8"/>
  <c r="O202" i="8" s="1"/>
  <c r="F202" i="8"/>
  <c r="P202" i="8" s="1"/>
  <c r="G202" i="8"/>
  <c r="Q202" i="8" s="1"/>
  <c r="H202" i="8"/>
  <c r="I202" i="8"/>
  <c r="J202" i="8"/>
  <c r="K202" i="8"/>
  <c r="L202" i="8"/>
  <c r="M202" i="8"/>
  <c r="B203" i="8"/>
  <c r="C203" i="8"/>
  <c r="D203" i="8"/>
  <c r="N203" i="8" s="1"/>
  <c r="E203" i="8"/>
  <c r="O203" i="8" s="1"/>
  <c r="F203" i="8"/>
  <c r="P203" i="8" s="1"/>
  <c r="G203" i="8"/>
  <c r="Q203" i="8" s="1"/>
  <c r="H203" i="8"/>
  <c r="I203" i="8"/>
  <c r="J203" i="8"/>
  <c r="K203" i="8"/>
  <c r="L203" i="8"/>
  <c r="M203" i="8"/>
  <c r="B204" i="8"/>
  <c r="C204" i="8"/>
  <c r="D204" i="8"/>
  <c r="N204" i="8" s="1"/>
  <c r="E204" i="8"/>
  <c r="O204" i="8" s="1"/>
  <c r="F204" i="8"/>
  <c r="P204" i="8" s="1"/>
  <c r="G204" i="8"/>
  <c r="Q204" i="8" s="1"/>
  <c r="H204" i="8"/>
  <c r="I204" i="8"/>
  <c r="J204" i="8"/>
  <c r="K204" i="8"/>
  <c r="L204" i="8"/>
  <c r="M204" i="8"/>
  <c r="B205" i="8"/>
  <c r="C205" i="8"/>
  <c r="D205" i="8"/>
  <c r="N205" i="8" s="1"/>
  <c r="E205" i="8"/>
  <c r="O205" i="8" s="1"/>
  <c r="F205" i="8"/>
  <c r="P205" i="8" s="1"/>
  <c r="G205" i="8"/>
  <c r="H205" i="8"/>
  <c r="I205" i="8"/>
  <c r="J205" i="8"/>
  <c r="K205" i="8"/>
  <c r="L205" i="8"/>
  <c r="M205" i="8"/>
  <c r="B206" i="8"/>
  <c r="C206" i="8"/>
  <c r="D206" i="8"/>
  <c r="N206" i="8" s="1"/>
  <c r="E206" i="8"/>
  <c r="O206" i="8" s="1"/>
  <c r="F206" i="8"/>
  <c r="P206" i="8" s="1"/>
  <c r="G206" i="8"/>
  <c r="H206" i="8"/>
  <c r="I206" i="8"/>
  <c r="J206" i="8"/>
  <c r="K206" i="8"/>
  <c r="L206" i="8"/>
  <c r="M206" i="8"/>
  <c r="B207" i="8"/>
  <c r="C207" i="8"/>
  <c r="D207" i="8"/>
  <c r="N207" i="8" s="1"/>
  <c r="E207" i="8"/>
  <c r="O207" i="8" s="1"/>
  <c r="F207" i="8"/>
  <c r="P207" i="8" s="1"/>
  <c r="G207" i="8"/>
  <c r="Q207" i="8" s="1"/>
  <c r="H207" i="8"/>
  <c r="I207" i="8"/>
  <c r="J207" i="8"/>
  <c r="K207" i="8"/>
  <c r="L207" i="8"/>
  <c r="M207" i="8"/>
  <c r="B208" i="8"/>
  <c r="C208" i="8"/>
  <c r="D208" i="8"/>
  <c r="N208" i="8" s="1"/>
  <c r="E208" i="8"/>
  <c r="O208" i="8" s="1"/>
  <c r="F208" i="8"/>
  <c r="P208" i="8" s="1"/>
  <c r="G208" i="8"/>
  <c r="Q208" i="8" s="1"/>
  <c r="H208" i="8"/>
  <c r="I208" i="8"/>
  <c r="J208" i="8"/>
  <c r="K208" i="8"/>
  <c r="L208" i="8"/>
  <c r="M208" i="8"/>
  <c r="B209" i="8"/>
  <c r="C209" i="8"/>
  <c r="D209" i="8"/>
  <c r="N209" i="8" s="1"/>
  <c r="E209" i="8"/>
  <c r="O209" i="8" s="1"/>
  <c r="F209" i="8"/>
  <c r="P209" i="8" s="1"/>
  <c r="G209" i="8"/>
  <c r="Q209" i="8" s="1"/>
  <c r="H209" i="8"/>
  <c r="I209" i="8"/>
  <c r="J209" i="8"/>
  <c r="K209" i="8"/>
  <c r="L209" i="8"/>
  <c r="M209" i="8"/>
  <c r="B223" i="8"/>
  <c r="C223" i="8"/>
  <c r="D223" i="8"/>
  <c r="N223" i="8" s="1"/>
  <c r="E223" i="8"/>
  <c r="O223" i="8" s="1"/>
  <c r="F223" i="8"/>
  <c r="P223" i="8" s="1"/>
  <c r="G223" i="8"/>
  <c r="Q223" i="8" s="1"/>
  <c r="H223" i="8"/>
  <c r="I223" i="8"/>
  <c r="J223" i="8"/>
  <c r="K223" i="8"/>
  <c r="L223" i="8"/>
  <c r="M223" i="8"/>
  <c r="B224" i="8"/>
  <c r="C224" i="8"/>
  <c r="D224" i="8"/>
  <c r="N224" i="8" s="1"/>
  <c r="E224" i="8"/>
  <c r="O224" i="8" s="1"/>
  <c r="F224" i="8"/>
  <c r="P224" i="8" s="1"/>
  <c r="G224" i="8"/>
  <c r="Q224" i="8" s="1"/>
  <c r="H224" i="8"/>
  <c r="I224" i="8"/>
  <c r="J224" i="8"/>
  <c r="K224" i="8"/>
  <c r="L224" i="8"/>
  <c r="M224" i="8"/>
  <c r="B225" i="8"/>
  <c r="C225" i="8"/>
  <c r="D225" i="8"/>
  <c r="N225" i="8" s="1"/>
  <c r="E225" i="8"/>
  <c r="O225" i="8" s="1"/>
  <c r="F225" i="8"/>
  <c r="P225" i="8" s="1"/>
  <c r="G225" i="8"/>
  <c r="Q225" i="8" s="1"/>
  <c r="H225" i="8"/>
  <c r="I225" i="8"/>
  <c r="J225" i="8"/>
  <c r="K225" i="8"/>
  <c r="L225" i="8"/>
  <c r="M225" i="8"/>
  <c r="B226" i="8"/>
  <c r="C226" i="8"/>
  <c r="D226" i="8"/>
  <c r="E226" i="8"/>
  <c r="O226" i="8" s="1"/>
  <c r="F226" i="8"/>
  <c r="P226" i="8" s="1"/>
  <c r="G226" i="8"/>
  <c r="H226" i="8"/>
  <c r="I226" i="8"/>
  <c r="J226" i="8"/>
  <c r="K226" i="8"/>
  <c r="L226" i="8"/>
  <c r="M226" i="8"/>
  <c r="B227" i="8"/>
  <c r="C227" i="8"/>
  <c r="D227" i="8"/>
  <c r="N227" i="8" s="1"/>
  <c r="E227" i="8"/>
  <c r="O227" i="8" s="1"/>
  <c r="F227" i="8"/>
  <c r="P227" i="8" s="1"/>
  <c r="G227" i="8"/>
  <c r="H227" i="8"/>
  <c r="I227" i="8"/>
  <c r="J227" i="8"/>
  <c r="K227" i="8"/>
  <c r="L227" i="8"/>
  <c r="M227" i="8"/>
  <c r="B228" i="8"/>
  <c r="C228" i="8"/>
  <c r="D228" i="8"/>
  <c r="N228" i="8" s="1"/>
  <c r="E228" i="8"/>
  <c r="O228" i="8" s="1"/>
  <c r="F228" i="8"/>
  <c r="P228" i="8" s="1"/>
  <c r="G228" i="8"/>
  <c r="H228" i="8"/>
  <c r="I228" i="8"/>
  <c r="J228" i="8"/>
  <c r="K228" i="8"/>
  <c r="L228" i="8"/>
  <c r="M228" i="8"/>
  <c r="B229" i="8"/>
  <c r="C229" i="8"/>
  <c r="D229" i="8"/>
  <c r="N229" i="8" s="1"/>
  <c r="E229" i="8"/>
  <c r="O229" i="8" s="1"/>
  <c r="F229" i="8"/>
  <c r="P229" i="8" s="1"/>
  <c r="G229" i="8"/>
  <c r="H229" i="8"/>
  <c r="I229" i="8"/>
  <c r="J229" i="8"/>
  <c r="K229" i="8"/>
  <c r="L229" i="8"/>
  <c r="M229" i="8"/>
  <c r="B230" i="8"/>
  <c r="C230" i="8"/>
  <c r="D230" i="8"/>
  <c r="N230" i="8" s="1"/>
  <c r="E230" i="8"/>
  <c r="O230" i="8" s="1"/>
  <c r="F230" i="8"/>
  <c r="P230" i="8" s="1"/>
  <c r="G230" i="8"/>
  <c r="Q230" i="8" s="1"/>
  <c r="H230" i="8"/>
  <c r="I230" i="8"/>
  <c r="J230" i="8"/>
  <c r="K230" i="8"/>
  <c r="L230" i="8"/>
  <c r="M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B232" i="8"/>
  <c r="C232" i="8"/>
  <c r="D232" i="8"/>
  <c r="E232" i="8"/>
  <c r="F232" i="8"/>
  <c r="G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B234" i="8"/>
  <c r="C234" i="8"/>
  <c r="D234" i="8"/>
  <c r="E234" i="8"/>
  <c r="F234" i="8"/>
  <c r="G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B236" i="8"/>
  <c r="C236" i="8"/>
  <c r="D236" i="8"/>
  <c r="E236" i="8"/>
  <c r="F236" i="8"/>
  <c r="G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B238" i="8"/>
  <c r="C238" i="8"/>
  <c r="D238" i="8"/>
  <c r="E238" i="8"/>
  <c r="F238" i="8"/>
  <c r="G238" i="8"/>
  <c r="B239" i="8"/>
  <c r="C239" i="8"/>
  <c r="D239" i="8"/>
  <c r="N239" i="8" s="1"/>
  <c r="E239" i="8"/>
  <c r="O239" i="8" s="1"/>
  <c r="F239" i="8"/>
  <c r="P239" i="8" s="1"/>
  <c r="G239" i="8"/>
  <c r="Q239" i="8" s="1"/>
  <c r="H239" i="8"/>
  <c r="I239" i="8"/>
  <c r="J239" i="8"/>
  <c r="K239" i="8"/>
  <c r="L239" i="8"/>
  <c r="M239" i="8"/>
  <c r="B240" i="8"/>
  <c r="C240" i="8"/>
  <c r="D240" i="8"/>
  <c r="E240" i="8"/>
  <c r="O240" i="8" s="1"/>
  <c r="F240" i="8"/>
  <c r="P240" i="8" s="1"/>
  <c r="G240" i="8"/>
  <c r="Q240" i="8" s="1"/>
  <c r="H240" i="8"/>
  <c r="I240" i="8"/>
  <c r="J240" i="8"/>
  <c r="K240" i="8"/>
  <c r="L240" i="8"/>
  <c r="M240" i="8"/>
  <c r="B241" i="8"/>
  <c r="C241" i="8"/>
  <c r="D241" i="8"/>
  <c r="N241" i="8" s="1"/>
  <c r="E241" i="8"/>
  <c r="O241" i="8" s="1"/>
  <c r="F241" i="8"/>
  <c r="P241" i="8" s="1"/>
  <c r="G241" i="8"/>
  <c r="Q241" i="8" s="1"/>
  <c r="H241" i="8"/>
  <c r="I241" i="8"/>
  <c r="J241" i="8"/>
  <c r="K241" i="8"/>
  <c r="L241" i="8"/>
  <c r="M241" i="8"/>
  <c r="B242" i="8"/>
  <c r="C242" i="8"/>
  <c r="D242" i="8"/>
  <c r="N242" i="8" s="1"/>
  <c r="E242" i="8"/>
  <c r="O242" i="8" s="1"/>
  <c r="F242" i="8"/>
  <c r="P242" i="8" s="1"/>
  <c r="G242" i="8"/>
  <c r="Q242" i="8" s="1"/>
  <c r="H242" i="8"/>
  <c r="I242" i="8"/>
  <c r="J242" i="8"/>
  <c r="K242" i="8"/>
  <c r="L242" i="8"/>
  <c r="M242" i="8"/>
  <c r="B243" i="8"/>
  <c r="C243" i="8"/>
  <c r="D243" i="8"/>
  <c r="N243" i="8" s="1"/>
  <c r="E243" i="8"/>
  <c r="O243" i="8" s="1"/>
  <c r="F243" i="8"/>
  <c r="P243" i="8" s="1"/>
  <c r="G243" i="8"/>
  <c r="H243" i="8"/>
  <c r="I243" i="8"/>
  <c r="J243" i="8"/>
  <c r="K243" i="8"/>
  <c r="L243" i="8"/>
  <c r="M243" i="8"/>
  <c r="B244" i="8"/>
  <c r="C244" i="8"/>
  <c r="D244" i="8"/>
  <c r="N244" i="8" s="1"/>
  <c r="E244" i="8"/>
  <c r="O244" i="8" s="1"/>
  <c r="F244" i="8"/>
  <c r="P244" i="8" s="1"/>
  <c r="G244" i="8"/>
  <c r="Q244" i="8" s="1"/>
  <c r="H244" i="8"/>
  <c r="I244" i="8"/>
  <c r="J244" i="8"/>
  <c r="K244" i="8"/>
  <c r="L244" i="8"/>
  <c r="M244" i="8"/>
  <c r="B245" i="8"/>
  <c r="C245" i="8"/>
  <c r="D245" i="8"/>
  <c r="N245" i="8" s="1"/>
  <c r="E245" i="8"/>
  <c r="O245" i="8" s="1"/>
  <c r="F245" i="8"/>
  <c r="P245" i="8" s="1"/>
  <c r="G245" i="8"/>
  <c r="Q245" i="8" s="1"/>
  <c r="H245" i="8"/>
  <c r="I245" i="8"/>
  <c r="J245" i="8"/>
  <c r="K245" i="8"/>
  <c r="L245" i="8"/>
  <c r="M245" i="8"/>
  <c r="B246" i="8"/>
  <c r="C246" i="8"/>
  <c r="D246" i="8"/>
  <c r="N246" i="8" s="1"/>
  <c r="E246" i="8"/>
  <c r="O246" i="8" s="1"/>
  <c r="F246" i="8"/>
  <c r="P246" i="8" s="1"/>
  <c r="G246" i="8"/>
  <c r="Q246" i="8" s="1"/>
  <c r="H246" i="8"/>
  <c r="I246" i="8"/>
  <c r="J246" i="8"/>
  <c r="K246" i="8"/>
  <c r="L246" i="8"/>
  <c r="M246" i="8"/>
  <c r="B247" i="8"/>
  <c r="C247" i="8"/>
  <c r="D247" i="8"/>
  <c r="N247" i="8" s="1"/>
  <c r="E247" i="8"/>
  <c r="O247" i="8" s="1"/>
  <c r="F247" i="8"/>
  <c r="P247" i="8" s="1"/>
  <c r="G247" i="8"/>
  <c r="Q247" i="8" s="1"/>
  <c r="H247" i="8"/>
  <c r="I247" i="8"/>
  <c r="J247" i="8"/>
  <c r="K247" i="8"/>
  <c r="L247" i="8"/>
  <c r="M247" i="8"/>
  <c r="B248" i="8"/>
  <c r="C248" i="8"/>
  <c r="D248" i="8"/>
  <c r="N248" i="8" s="1"/>
  <c r="E248" i="8"/>
  <c r="O248" i="8" s="1"/>
  <c r="F248" i="8"/>
  <c r="P248" i="8" s="1"/>
  <c r="G248" i="8"/>
  <c r="Q248" i="8" s="1"/>
  <c r="H248" i="8"/>
  <c r="I248" i="8"/>
  <c r="J248" i="8"/>
  <c r="K248" i="8"/>
  <c r="L248" i="8"/>
  <c r="M248" i="8"/>
  <c r="B249" i="8"/>
  <c r="C249" i="8"/>
  <c r="D249" i="8"/>
  <c r="N249" i="8" s="1"/>
  <c r="E249" i="8"/>
  <c r="O249" i="8" s="1"/>
  <c r="F249" i="8"/>
  <c r="P249" i="8" s="1"/>
  <c r="G249" i="8"/>
  <c r="Q249" i="8" s="1"/>
  <c r="H249" i="8"/>
  <c r="I249" i="8"/>
  <c r="J249" i="8"/>
  <c r="K249" i="8"/>
  <c r="L249" i="8"/>
  <c r="M249" i="8"/>
  <c r="B250" i="8"/>
  <c r="C250" i="8"/>
  <c r="D250" i="8"/>
  <c r="N250" i="8" s="1"/>
  <c r="E250" i="8"/>
  <c r="O250" i="8" s="1"/>
  <c r="F250" i="8"/>
  <c r="P250" i="8" s="1"/>
  <c r="G250" i="8"/>
  <c r="Q250" i="8" s="1"/>
  <c r="H250" i="8"/>
  <c r="I250" i="8"/>
  <c r="J250" i="8"/>
  <c r="K250" i="8"/>
  <c r="L250" i="8"/>
  <c r="M250" i="8"/>
  <c r="B251" i="8"/>
  <c r="C251" i="8"/>
  <c r="D251" i="8"/>
  <c r="N251" i="8" s="1"/>
  <c r="E251" i="8"/>
  <c r="O251" i="8" s="1"/>
  <c r="F251" i="8"/>
  <c r="P251" i="8" s="1"/>
  <c r="G251" i="8"/>
  <c r="Q251" i="8" s="1"/>
  <c r="H251" i="8"/>
  <c r="I251" i="8"/>
  <c r="J251" i="8"/>
  <c r="K251" i="8"/>
  <c r="L251" i="8"/>
  <c r="M251" i="8"/>
  <c r="B252" i="8"/>
  <c r="C252" i="8"/>
  <c r="D252" i="8"/>
  <c r="N252" i="8" s="1"/>
  <c r="E252" i="8"/>
  <c r="O252" i="8" s="1"/>
  <c r="F252" i="8"/>
  <c r="P252" i="8" s="1"/>
  <c r="G252" i="8"/>
  <c r="Q252" i="8" s="1"/>
  <c r="H252" i="8"/>
  <c r="I252" i="8"/>
  <c r="J252" i="8"/>
  <c r="K252" i="8"/>
  <c r="L252" i="8"/>
  <c r="M252" i="8"/>
  <c r="B253" i="8"/>
  <c r="C253" i="8"/>
  <c r="D253" i="8"/>
  <c r="N253" i="8" s="1"/>
  <c r="E253" i="8"/>
  <c r="O253" i="8" s="1"/>
  <c r="F253" i="8"/>
  <c r="P253" i="8" s="1"/>
  <c r="G253" i="8"/>
  <c r="Q253" i="8" s="1"/>
  <c r="H253" i="8"/>
  <c r="I253" i="8"/>
  <c r="J253" i="8"/>
  <c r="K253" i="8"/>
  <c r="L253" i="8"/>
  <c r="M253" i="8"/>
  <c r="B254" i="8"/>
  <c r="C254" i="8"/>
  <c r="D254" i="8"/>
  <c r="N254" i="8" s="1"/>
  <c r="E254" i="8"/>
  <c r="O254" i="8" s="1"/>
  <c r="F254" i="8"/>
  <c r="P254" i="8" s="1"/>
  <c r="G254" i="8"/>
  <c r="Q254" i="8" s="1"/>
  <c r="H254" i="8"/>
  <c r="I254" i="8"/>
  <c r="J254" i="8"/>
  <c r="K254" i="8"/>
  <c r="L254" i="8"/>
  <c r="M254" i="8"/>
  <c r="B255" i="8"/>
  <c r="C255" i="8"/>
  <c r="D255" i="8"/>
  <c r="N255" i="8" s="1"/>
  <c r="E255" i="8"/>
  <c r="O255" i="8" s="1"/>
  <c r="F255" i="8"/>
  <c r="P255" i="8" s="1"/>
  <c r="G255" i="8"/>
  <c r="Q255" i="8" s="1"/>
  <c r="H255" i="8"/>
  <c r="I255" i="8"/>
  <c r="J255" i="8"/>
  <c r="K255" i="8"/>
  <c r="L255" i="8"/>
  <c r="M255" i="8"/>
  <c r="B256" i="8"/>
  <c r="C256" i="8"/>
  <c r="D256" i="8"/>
  <c r="N256" i="8" s="1"/>
  <c r="E256" i="8"/>
  <c r="O256" i="8" s="1"/>
  <c r="F256" i="8"/>
  <c r="P256" i="8" s="1"/>
  <c r="G256" i="8"/>
  <c r="Q256" i="8" s="1"/>
  <c r="H256" i="8"/>
  <c r="I256" i="8"/>
  <c r="J256" i="8"/>
  <c r="K256" i="8"/>
  <c r="L256" i="8"/>
  <c r="M256" i="8"/>
  <c r="B257" i="8"/>
  <c r="C257" i="8"/>
  <c r="D257" i="8"/>
  <c r="N257" i="8" s="1"/>
  <c r="E257" i="8"/>
  <c r="O257" i="8" s="1"/>
  <c r="F257" i="8"/>
  <c r="P257" i="8" s="1"/>
  <c r="G257" i="8"/>
  <c r="Q257" i="8" s="1"/>
  <c r="H257" i="8"/>
  <c r="I257" i="8"/>
  <c r="J257" i="8"/>
  <c r="K257" i="8"/>
  <c r="L257" i="8"/>
  <c r="M257" i="8"/>
  <c r="B258" i="8"/>
  <c r="C258" i="8"/>
  <c r="D258" i="8"/>
  <c r="N258" i="8" s="1"/>
  <c r="N262" i="8" s="1"/>
  <c r="E258" i="8"/>
  <c r="O258" i="8" s="1"/>
  <c r="O262" i="8" s="1"/>
  <c r="F258" i="8"/>
  <c r="P258" i="8" s="1"/>
  <c r="P262" i="8" s="1"/>
  <c r="G258" i="8"/>
  <c r="Q258" i="8" s="1"/>
  <c r="Q262" i="8" s="1"/>
  <c r="H258" i="8"/>
  <c r="I258" i="8"/>
  <c r="J258" i="8"/>
  <c r="K258" i="8"/>
  <c r="L258" i="8"/>
  <c r="M258" i="8"/>
  <c r="B259" i="8"/>
  <c r="C259" i="8"/>
  <c r="D259" i="8"/>
  <c r="N259" i="8" s="1"/>
  <c r="E259" i="8"/>
  <c r="O259" i="8" s="1"/>
  <c r="F259" i="8"/>
  <c r="P259" i="8" s="1"/>
  <c r="G259" i="8"/>
  <c r="Q259" i="8" s="1"/>
  <c r="H259" i="8"/>
  <c r="I259" i="8"/>
  <c r="J259" i="8"/>
  <c r="K259" i="8"/>
  <c r="L259" i="8"/>
  <c r="M259" i="8"/>
  <c r="B260" i="8"/>
  <c r="C260" i="8"/>
  <c r="D260" i="8"/>
  <c r="N260" i="8" s="1"/>
  <c r="E260" i="8"/>
  <c r="O260" i="8" s="1"/>
  <c r="F260" i="8"/>
  <c r="P260" i="8" s="1"/>
  <c r="G260" i="8"/>
  <c r="Q260" i="8" s="1"/>
  <c r="H260" i="8"/>
  <c r="I260" i="8"/>
  <c r="J260" i="8"/>
  <c r="K260" i="8"/>
  <c r="L260" i="8"/>
  <c r="M260" i="8"/>
  <c r="B261" i="8"/>
  <c r="C261" i="8"/>
  <c r="D261" i="8"/>
  <c r="N261" i="8" s="1"/>
  <c r="E261" i="8"/>
  <c r="O261" i="8" s="1"/>
  <c r="F261" i="8"/>
  <c r="P261" i="8" s="1"/>
  <c r="G261" i="8"/>
  <c r="H261" i="8"/>
  <c r="I261" i="8"/>
  <c r="J261" i="8"/>
  <c r="K261" i="8"/>
  <c r="L261" i="8"/>
  <c r="M261" i="8"/>
  <c r="B262" i="8"/>
  <c r="C262" i="8"/>
  <c r="B263" i="8"/>
  <c r="C263" i="8"/>
  <c r="D263" i="8"/>
  <c r="N263" i="8" s="1"/>
  <c r="E263" i="8"/>
  <c r="O263" i="8" s="1"/>
  <c r="F263" i="8"/>
  <c r="P263" i="8" s="1"/>
  <c r="G263" i="8"/>
  <c r="Q263" i="8" s="1"/>
  <c r="H263" i="8"/>
  <c r="I263" i="8"/>
  <c r="J263" i="8"/>
  <c r="K263" i="8"/>
  <c r="L263" i="8"/>
  <c r="M263" i="8"/>
  <c r="B264" i="8"/>
  <c r="C264" i="8"/>
  <c r="D264" i="8"/>
  <c r="N264" i="8" s="1"/>
  <c r="E264" i="8"/>
  <c r="O264" i="8" s="1"/>
  <c r="F264" i="8"/>
  <c r="P264" i="8" s="1"/>
  <c r="G264" i="8"/>
  <c r="Q264" i="8" s="1"/>
  <c r="H264" i="8"/>
  <c r="I264" i="8"/>
  <c r="J264" i="8"/>
  <c r="K264" i="8"/>
  <c r="L264" i="8"/>
  <c r="M264" i="8"/>
  <c r="B265" i="8"/>
  <c r="C265" i="8"/>
  <c r="D265" i="8"/>
  <c r="N265" i="8" s="1"/>
  <c r="N267" i="8" s="1"/>
  <c r="E265" i="8"/>
  <c r="O265" i="8" s="1"/>
  <c r="O267" i="8" s="1"/>
  <c r="F265" i="8"/>
  <c r="P265" i="8" s="1"/>
  <c r="P267" i="8" s="1"/>
  <c r="G265" i="8"/>
  <c r="Q265" i="8" s="1"/>
  <c r="Q267" i="8" s="1"/>
  <c r="H265" i="8"/>
  <c r="I265" i="8"/>
  <c r="J265" i="8"/>
  <c r="K265" i="8"/>
  <c r="L265" i="8"/>
  <c r="M265" i="8"/>
  <c r="B266" i="8"/>
  <c r="C266" i="8"/>
  <c r="D266" i="8"/>
  <c r="N266" i="8" s="1"/>
  <c r="E266" i="8"/>
  <c r="O266" i="8" s="1"/>
  <c r="F266" i="8"/>
  <c r="P266" i="8" s="1"/>
  <c r="G266" i="8"/>
  <c r="Q266" i="8" s="1"/>
  <c r="H266" i="8"/>
  <c r="I266" i="8"/>
  <c r="J266" i="8"/>
  <c r="K266" i="8"/>
  <c r="L266" i="8"/>
  <c r="M266" i="8"/>
  <c r="B268" i="8"/>
  <c r="C268" i="8"/>
  <c r="D268" i="8"/>
  <c r="N268" i="8" s="1"/>
  <c r="E268" i="8"/>
  <c r="O268" i="8" s="1"/>
  <c r="F268" i="8"/>
  <c r="P268" i="8" s="1"/>
  <c r="G268" i="8"/>
  <c r="Q268" i="8" s="1"/>
  <c r="H268" i="8"/>
  <c r="I268" i="8"/>
  <c r="J268" i="8"/>
  <c r="K268" i="8"/>
  <c r="L268" i="8"/>
  <c r="M268" i="8"/>
  <c r="B269" i="8"/>
  <c r="C269" i="8"/>
  <c r="D269" i="8"/>
  <c r="N269" i="8" s="1"/>
  <c r="E269" i="8"/>
  <c r="O269" i="8" s="1"/>
  <c r="F269" i="8"/>
  <c r="P269" i="8" s="1"/>
  <c r="G269" i="8"/>
  <c r="Q269" i="8" s="1"/>
  <c r="H269" i="8"/>
  <c r="I269" i="8"/>
  <c r="J269" i="8"/>
  <c r="K269" i="8"/>
  <c r="L269" i="8"/>
  <c r="M269" i="8"/>
  <c r="B270" i="8"/>
  <c r="C270" i="8"/>
  <c r="D270" i="8"/>
  <c r="N270" i="8" s="1"/>
  <c r="E270" i="8"/>
  <c r="O270" i="8" s="1"/>
  <c r="F270" i="8"/>
  <c r="P270" i="8" s="1"/>
  <c r="G270" i="8"/>
  <c r="Q270" i="8" s="1"/>
  <c r="H270" i="8"/>
  <c r="I270" i="8"/>
  <c r="J270" i="8"/>
  <c r="K270" i="8"/>
  <c r="L270" i="8"/>
  <c r="M270" i="8"/>
  <c r="B271" i="8"/>
  <c r="C271" i="8"/>
  <c r="D271" i="8"/>
  <c r="N271" i="8" s="1"/>
  <c r="E271" i="8"/>
  <c r="O271" i="8" s="1"/>
  <c r="F271" i="8"/>
  <c r="P271" i="8" s="1"/>
  <c r="G271" i="8"/>
  <c r="Q271" i="8" s="1"/>
  <c r="H271" i="8"/>
  <c r="I271" i="8"/>
  <c r="J271" i="8"/>
  <c r="K271" i="8"/>
  <c r="L271" i="8"/>
  <c r="M271" i="8"/>
  <c r="B272" i="8"/>
  <c r="C272" i="8"/>
  <c r="D272" i="8"/>
  <c r="N272" i="8" s="1"/>
  <c r="E272" i="8"/>
  <c r="O272" i="8" s="1"/>
  <c r="F272" i="8"/>
  <c r="P272" i="8" s="1"/>
  <c r="G272" i="8"/>
  <c r="Q272" i="8" s="1"/>
  <c r="H272" i="8"/>
  <c r="I272" i="8"/>
  <c r="J272" i="8"/>
  <c r="K272" i="8"/>
  <c r="L272" i="8"/>
  <c r="M272" i="8"/>
  <c r="B273" i="8"/>
  <c r="C273" i="8"/>
  <c r="D273" i="8"/>
  <c r="N273" i="8" s="1"/>
  <c r="E273" i="8"/>
  <c r="O273" i="8" s="1"/>
  <c r="F273" i="8"/>
  <c r="P273" i="8" s="1"/>
  <c r="G273" i="8"/>
  <c r="Q273" i="8" s="1"/>
  <c r="H273" i="8"/>
  <c r="I273" i="8"/>
  <c r="J273" i="8"/>
  <c r="K273" i="8"/>
  <c r="L273" i="8"/>
  <c r="M273" i="8"/>
  <c r="B274" i="8"/>
  <c r="C274" i="8"/>
  <c r="D274" i="8"/>
  <c r="N274" i="8" s="1"/>
  <c r="E274" i="8"/>
  <c r="O274" i="8" s="1"/>
  <c r="F274" i="8"/>
  <c r="P274" i="8" s="1"/>
  <c r="G274" i="8"/>
  <c r="Q274" i="8" s="1"/>
  <c r="H274" i="8"/>
  <c r="I274" i="8"/>
  <c r="J274" i="8"/>
  <c r="K274" i="8"/>
  <c r="L274" i="8"/>
  <c r="M274" i="8"/>
  <c r="B275" i="8"/>
  <c r="C275" i="8"/>
  <c r="D275" i="8"/>
  <c r="N275" i="8" s="1"/>
  <c r="E275" i="8"/>
  <c r="O275" i="8" s="1"/>
  <c r="F275" i="8"/>
  <c r="P275" i="8" s="1"/>
  <c r="G275" i="8"/>
  <c r="Q275" i="8" s="1"/>
  <c r="H275" i="8"/>
  <c r="I275" i="8"/>
  <c r="J275" i="8"/>
  <c r="K275" i="8"/>
  <c r="L275" i="8"/>
  <c r="M275" i="8"/>
  <c r="B276" i="8"/>
  <c r="C276" i="8"/>
  <c r="D276" i="8"/>
  <c r="N276" i="8" s="1"/>
  <c r="E276" i="8"/>
  <c r="O276" i="8" s="1"/>
  <c r="F276" i="8"/>
  <c r="P276" i="8" s="1"/>
  <c r="G276" i="8"/>
  <c r="Q276" i="8" s="1"/>
  <c r="H276" i="8"/>
  <c r="I276" i="8"/>
  <c r="J276" i="8"/>
  <c r="K276" i="8"/>
  <c r="L276" i="8"/>
  <c r="M276" i="8"/>
  <c r="B277" i="8"/>
  <c r="C277" i="8"/>
  <c r="D277" i="8"/>
  <c r="N277" i="8" s="1"/>
  <c r="E277" i="8"/>
  <c r="O277" i="8" s="1"/>
  <c r="F277" i="8"/>
  <c r="P277" i="8" s="1"/>
  <c r="G277" i="8"/>
  <c r="Q277" i="8" s="1"/>
  <c r="H277" i="8"/>
  <c r="I277" i="8"/>
  <c r="J277" i="8"/>
  <c r="K277" i="8"/>
  <c r="L277" i="8"/>
  <c r="M277" i="8"/>
  <c r="B278" i="8"/>
  <c r="C278" i="8"/>
  <c r="D278" i="8"/>
  <c r="N278" i="8" s="1"/>
  <c r="E278" i="8"/>
  <c r="O278" i="8" s="1"/>
  <c r="F278" i="8"/>
  <c r="P278" i="8" s="1"/>
  <c r="G278" i="8"/>
  <c r="Q278" i="8" s="1"/>
  <c r="H278" i="8"/>
  <c r="I278" i="8"/>
  <c r="J278" i="8"/>
  <c r="K278" i="8"/>
  <c r="L278" i="8"/>
  <c r="M278" i="8"/>
  <c r="B279" i="8"/>
  <c r="C279" i="8"/>
  <c r="D279" i="8"/>
  <c r="N279" i="8" s="1"/>
  <c r="E279" i="8"/>
  <c r="O279" i="8" s="1"/>
  <c r="F279" i="8"/>
  <c r="P279" i="8" s="1"/>
  <c r="G279" i="8"/>
  <c r="Q279" i="8" s="1"/>
  <c r="H279" i="8"/>
  <c r="I279" i="8"/>
  <c r="J279" i="8"/>
  <c r="K279" i="8"/>
  <c r="L279" i="8"/>
  <c r="M279" i="8"/>
  <c r="B280" i="8"/>
  <c r="C280" i="8"/>
  <c r="D280" i="8"/>
  <c r="N280" i="8" s="1"/>
  <c r="E280" i="8"/>
  <c r="O280" i="8" s="1"/>
  <c r="F280" i="8"/>
  <c r="P280" i="8" s="1"/>
  <c r="G280" i="8"/>
  <c r="Q280" i="8" s="1"/>
  <c r="H280" i="8"/>
  <c r="I280" i="8"/>
  <c r="J280" i="8"/>
  <c r="K280" i="8"/>
  <c r="L280" i="8"/>
  <c r="M280" i="8"/>
  <c r="B281" i="8"/>
  <c r="C281" i="8"/>
  <c r="D281" i="8"/>
  <c r="N281" i="8" s="1"/>
  <c r="E281" i="8"/>
  <c r="O281" i="8" s="1"/>
  <c r="F281" i="8"/>
  <c r="P281" i="8" s="1"/>
  <c r="G281" i="8"/>
  <c r="Q281" i="8" s="1"/>
  <c r="H281" i="8"/>
  <c r="I281" i="8"/>
  <c r="J281" i="8"/>
  <c r="K281" i="8"/>
  <c r="L281" i="8"/>
  <c r="M281" i="8"/>
  <c r="B282" i="8"/>
  <c r="C282" i="8"/>
  <c r="D282" i="8"/>
  <c r="N282" i="8" s="1"/>
  <c r="E282" i="8"/>
  <c r="O282" i="8" s="1"/>
  <c r="F282" i="8"/>
  <c r="P282" i="8" s="1"/>
  <c r="G282" i="8"/>
  <c r="Q282" i="8" s="1"/>
  <c r="H282" i="8"/>
  <c r="I282" i="8"/>
  <c r="J282" i="8"/>
  <c r="K282" i="8"/>
  <c r="L282" i="8"/>
  <c r="M282" i="8"/>
  <c r="B283" i="8"/>
  <c r="C283" i="8"/>
  <c r="D283" i="8"/>
  <c r="N283" i="8" s="1"/>
  <c r="E283" i="8"/>
  <c r="O283" i="8" s="1"/>
  <c r="F283" i="8"/>
  <c r="P283" i="8" s="1"/>
  <c r="G283" i="8"/>
  <c r="Q283" i="8" s="1"/>
  <c r="H283" i="8"/>
  <c r="I283" i="8"/>
  <c r="J283" i="8"/>
  <c r="K283" i="8"/>
  <c r="L283" i="8"/>
  <c r="M283" i="8"/>
  <c r="B284" i="8"/>
  <c r="C284" i="8"/>
  <c r="D284" i="8"/>
  <c r="N284" i="8" s="1"/>
  <c r="E284" i="8"/>
  <c r="O284" i="8" s="1"/>
  <c r="F284" i="8"/>
  <c r="P284" i="8" s="1"/>
  <c r="G284" i="8"/>
  <c r="Q284" i="8" s="1"/>
  <c r="H284" i="8"/>
  <c r="I284" i="8"/>
  <c r="J284" i="8"/>
  <c r="K284" i="8"/>
  <c r="L284" i="8"/>
  <c r="M284" i="8"/>
  <c r="B285" i="8"/>
  <c r="C285" i="8"/>
  <c r="D285" i="8"/>
  <c r="N285" i="8" s="1"/>
  <c r="E285" i="8"/>
  <c r="O285" i="8" s="1"/>
  <c r="F285" i="8"/>
  <c r="P285" i="8" s="1"/>
  <c r="G285" i="8"/>
  <c r="Q285" i="8" s="1"/>
  <c r="H285" i="8"/>
  <c r="I285" i="8"/>
  <c r="J285" i="8"/>
  <c r="K285" i="8"/>
  <c r="L285" i="8"/>
  <c r="M285" i="8"/>
  <c r="B286" i="8"/>
  <c r="C286" i="8"/>
  <c r="D286" i="8"/>
  <c r="N286" i="8" s="1"/>
  <c r="E286" i="8"/>
  <c r="O286" i="8" s="1"/>
  <c r="F286" i="8"/>
  <c r="P286" i="8" s="1"/>
  <c r="G286" i="8"/>
  <c r="Q286" i="8" s="1"/>
  <c r="H286" i="8"/>
  <c r="I286" i="8"/>
  <c r="J286" i="8"/>
  <c r="K286" i="8"/>
  <c r="L286" i="8"/>
  <c r="M286" i="8"/>
  <c r="B287" i="8"/>
  <c r="C287" i="8"/>
  <c r="D287" i="8"/>
  <c r="N287" i="8" s="1"/>
  <c r="E287" i="8"/>
  <c r="O287" i="8" s="1"/>
  <c r="F287" i="8"/>
  <c r="P287" i="8" s="1"/>
  <c r="G287" i="8"/>
  <c r="Q287" i="8" s="1"/>
  <c r="H287" i="8"/>
  <c r="I287" i="8"/>
  <c r="J287" i="8"/>
  <c r="K287" i="8"/>
  <c r="L287" i="8"/>
  <c r="M287" i="8"/>
  <c r="B288" i="8"/>
  <c r="C288" i="8"/>
  <c r="D288" i="8"/>
  <c r="N288" i="8" s="1"/>
  <c r="E288" i="8"/>
  <c r="O288" i="8" s="1"/>
  <c r="F288" i="8"/>
  <c r="P288" i="8" s="1"/>
  <c r="G288" i="8"/>
  <c r="H288" i="8"/>
  <c r="I288" i="8"/>
  <c r="J288" i="8"/>
  <c r="K288" i="8"/>
  <c r="L288" i="8"/>
  <c r="M288" i="8"/>
  <c r="B289" i="8"/>
  <c r="C289" i="8"/>
  <c r="D289" i="8"/>
  <c r="N289" i="8" s="1"/>
  <c r="E289" i="8"/>
  <c r="O289" i="8" s="1"/>
  <c r="F289" i="8"/>
  <c r="P289" i="8" s="1"/>
  <c r="G289" i="8"/>
  <c r="Q289" i="8" s="1"/>
  <c r="H289" i="8"/>
  <c r="I289" i="8"/>
  <c r="J289" i="8"/>
  <c r="K289" i="8"/>
  <c r="L289" i="8"/>
  <c r="M289" i="8"/>
  <c r="B290" i="8"/>
  <c r="C290" i="8"/>
  <c r="D290" i="8"/>
  <c r="N290" i="8" s="1"/>
  <c r="E290" i="8"/>
  <c r="O290" i="8" s="1"/>
  <c r="F290" i="8"/>
  <c r="P290" i="8" s="1"/>
  <c r="G290" i="8"/>
  <c r="Q290" i="8" s="1"/>
  <c r="H290" i="8"/>
  <c r="I290" i="8"/>
  <c r="J290" i="8"/>
  <c r="K290" i="8"/>
  <c r="L290" i="8"/>
  <c r="M290" i="8"/>
  <c r="B291" i="8"/>
  <c r="C291" i="8"/>
  <c r="D291" i="8"/>
  <c r="N291" i="8" s="1"/>
  <c r="E291" i="8"/>
  <c r="O291" i="8" s="1"/>
  <c r="F291" i="8"/>
  <c r="P291" i="8" s="1"/>
  <c r="G291" i="8"/>
  <c r="Q291" i="8" s="1"/>
  <c r="H291" i="8"/>
  <c r="I291" i="8"/>
  <c r="J291" i="8"/>
  <c r="K291" i="8"/>
  <c r="L291" i="8"/>
  <c r="M291" i="8"/>
  <c r="B292" i="8"/>
  <c r="C292" i="8"/>
  <c r="D292" i="8"/>
  <c r="N292" i="8" s="1"/>
  <c r="E292" i="8"/>
  <c r="O292" i="8" s="1"/>
  <c r="F292" i="8"/>
  <c r="P292" i="8" s="1"/>
  <c r="G292" i="8"/>
  <c r="Q292" i="8" s="1"/>
  <c r="H292" i="8"/>
  <c r="I292" i="8"/>
  <c r="J292" i="8"/>
  <c r="K292" i="8"/>
  <c r="L292" i="8"/>
  <c r="M292" i="8"/>
  <c r="B293" i="8"/>
  <c r="C293" i="8"/>
  <c r="D293" i="8"/>
  <c r="N293" i="8" s="1"/>
  <c r="E293" i="8"/>
  <c r="O293" i="8" s="1"/>
  <c r="F293" i="8"/>
  <c r="P293" i="8" s="1"/>
  <c r="G293" i="8"/>
  <c r="Q293" i="8" s="1"/>
  <c r="H293" i="8"/>
  <c r="I293" i="8"/>
  <c r="J293" i="8"/>
  <c r="K293" i="8"/>
  <c r="L293" i="8"/>
  <c r="M293" i="8"/>
  <c r="B294" i="8"/>
  <c r="C294" i="8"/>
  <c r="D294" i="8"/>
  <c r="N294" i="8" s="1"/>
  <c r="E294" i="8"/>
  <c r="O294" i="8" s="1"/>
  <c r="F294" i="8"/>
  <c r="P294" i="8" s="1"/>
  <c r="G294" i="8"/>
  <c r="Q294" i="8" s="1"/>
  <c r="H294" i="8"/>
  <c r="I294" i="8"/>
  <c r="J294" i="8"/>
  <c r="K294" i="8"/>
  <c r="L294" i="8"/>
  <c r="M294" i="8"/>
  <c r="B295" i="8"/>
  <c r="C295" i="8"/>
  <c r="D295" i="8"/>
  <c r="N295" i="8" s="1"/>
  <c r="E295" i="8"/>
  <c r="O295" i="8" s="1"/>
  <c r="F295" i="8"/>
  <c r="P295" i="8" s="1"/>
  <c r="G295" i="8"/>
  <c r="Q295" i="8" s="1"/>
  <c r="H295" i="8"/>
  <c r="I295" i="8"/>
  <c r="J295" i="8"/>
  <c r="K295" i="8"/>
  <c r="L295" i="8"/>
  <c r="M295" i="8"/>
  <c r="B296" i="8"/>
  <c r="C296" i="8"/>
  <c r="D296" i="8"/>
  <c r="N296" i="8" s="1"/>
  <c r="E296" i="8"/>
  <c r="O296" i="8" s="1"/>
  <c r="F296" i="8"/>
  <c r="P296" i="8" s="1"/>
  <c r="G296" i="8"/>
  <c r="Q296" i="8" s="1"/>
  <c r="H296" i="8"/>
  <c r="I296" i="8"/>
  <c r="J296" i="8"/>
  <c r="K296" i="8"/>
  <c r="L296" i="8"/>
  <c r="M296" i="8"/>
  <c r="B297" i="8"/>
  <c r="C297" i="8"/>
  <c r="D297" i="8"/>
  <c r="E297" i="8"/>
  <c r="F297" i="8"/>
  <c r="P297" i="8" s="1"/>
  <c r="G297" i="8"/>
  <c r="Q297" i="8" s="1"/>
  <c r="H297" i="8"/>
  <c r="I297" i="8"/>
  <c r="J297" i="8"/>
  <c r="K297" i="8"/>
  <c r="L297" i="8"/>
  <c r="M297" i="8"/>
  <c r="B298" i="8"/>
  <c r="C298" i="8"/>
  <c r="D298" i="8"/>
  <c r="E298" i="8"/>
  <c r="F298" i="8"/>
  <c r="P298" i="8" s="1"/>
  <c r="G298" i="8"/>
  <c r="Q298" i="8" s="1"/>
  <c r="B299" i="8"/>
  <c r="C299" i="8"/>
  <c r="D299" i="8"/>
  <c r="N299" i="8" s="1"/>
  <c r="E299" i="8"/>
  <c r="O299" i="8" s="1"/>
  <c r="F299" i="8"/>
  <c r="P299" i="8" s="1"/>
  <c r="G299" i="8"/>
  <c r="H299" i="8"/>
  <c r="I299" i="8"/>
  <c r="J299" i="8"/>
  <c r="K299" i="8"/>
  <c r="L299" i="8"/>
  <c r="M299" i="8"/>
  <c r="B300" i="8"/>
  <c r="C300" i="8"/>
  <c r="D300" i="8"/>
  <c r="N300" i="8" s="1"/>
  <c r="E300" i="8"/>
  <c r="O300" i="8" s="1"/>
  <c r="F300" i="8"/>
  <c r="P300" i="8" s="1"/>
  <c r="G300" i="8"/>
  <c r="Q300" i="8" s="1"/>
  <c r="H300" i="8"/>
  <c r="I300" i="8"/>
  <c r="J300" i="8"/>
  <c r="K300" i="8"/>
  <c r="L300" i="8"/>
  <c r="M300" i="8"/>
  <c r="B301" i="8"/>
  <c r="C301" i="8"/>
  <c r="D301" i="8"/>
  <c r="N301" i="8" s="1"/>
  <c r="E301" i="8"/>
  <c r="O301" i="8" s="1"/>
  <c r="F301" i="8"/>
  <c r="P301" i="8" s="1"/>
  <c r="G301" i="8"/>
  <c r="Q301" i="8" s="1"/>
  <c r="H301" i="8"/>
  <c r="I301" i="8"/>
  <c r="J301" i="8"/>
  <c r="K301" i="8"/>
  <c r="L301" i="8"/>
  <c r="M301" i="8"/>
  <c r="B302" i="8"/>
  <c r="C302" i="8"/>
  <c r="D302" i="8"/>
  <c r="N302" i="8" s="1"/>
  <c r="N309" i="8" s="1"/>
  <c r="E302" i="8"/>
  <c r="O302" i="8" s="1"/>
  <c r="O309" i="8" s="1"/>
  <c r="F302" i="8"/>
  <c r="P302" i="8" s="1"/>
  <c r="P309" i="8" s="1"/>
  <c r="G302" i="8"/>
  <c r="Q302" i="8" s="1"/>
  <c r="Q309" i="8" s="1"/>
  <c r="H302" i="8"/>
  <c r="I302" i="8"/>
  <c r="J302" i="8"/>
  <c r="K302" i="8"/>
  <c r="L302" i="8"/>
  <c r="M302" i="8"/>
  <c r="B303" i="8"/>
  <c r="C303" i="8"/>
  <c r="D303" i="8"/>
  <c r="N303" i="8" s="1"/>
  <c r="E303" i="8"/>
  <c r="O303" i="8" s="1"/>
  <c r="F303" i="8"/>
  <c r="P303" i="8" s="1"/>
  <c r="G303" i="8"/>
  <c r="Q303" i="8" s="1"/>
  <c r="H303" i="8"/>
  <c r="I303" i="8"/>
  <c r="J303" i="8"/>
  <c r="K303" i="8"/>
  <c r="L303" i="8"/>
  <c r="M303" i="8"/>
  <c r="B304" i="8"/>
  <c r="C304" i="8"/>
  <c r="D304" i="8"/>
  <c r="N304" i="8" s="1"/>
  <c r="E304" i="8"/>
  <c r="O304" i="8" s="1"/>
  <c r="F304" i="8"/>
  <c r="P304" i="8" s="1"/>
  <c r="G304" i="8"/>
  <c r="H304" i="8"/>
  <c r="I304" i="8"/>
  <c r="J304" i="8"/>
  <c r="K304" i="8"/>
  <c r="L304" i="8"/>
  <c r="M304" i="8"/>
  <c r="B305" i="8"/>
  <c r="C305" i="8"/>
  <c r="D305" i="8"/>
  <c r="N305" i="8" s="1"/>
  <c r="E305" i="8"/>
  <c r="O305" i="8" s="1"/>
  <c r="F305" i="8"/>
  <c r="P305" i="8" s="1"/>
  <c r="G305" i="8"/>
  <c r="Q305" i="8" s="1"/>
  <c r="H305" i="8"/>
  <c r="I305" i="8"/>
  <c r="J305" i="8"/>
  <c r="K305" i="8"/>
  <c r="L305" i="8"/>
  <c r="M305" i="8"/>
  <c r="B306" i="8"/>
  <c r="C306" i="8"/>
  <c r="D306" i="8"/>
  <c r="N306" i="8" s="1"/>
  <c r="E306" i="8"/>
  <c r="O306" i="8" s="1"/>
  <c r="F306" i="8"/>
  <c r="P306" i="8" s="1"/>
  <c r="G306" i="8"/>
  <c r="Q306" i="8" s="1"/>
  <c r="H306" i="8"/>
  <c r="I306" i="8"/>
  <c r="J306" i="8"/>
  <c r="K306" i="8"/>
  <c r="L306" i="8"/>
  <c r="M306" i="8"/>
  <c r="B307" i="8"/>
  <c r="C307" i="8"/>
  <c r="D307" i="8"/>
  <c r="N307" i="8" s="1"/>
  <c r="E307" i="8"/>
  <c r="O307" i="8" s="1"/>
  <c r="F307" i="8"/>
  <c r="P307" i="8" s="1"/>
  <c r="G307" i="8"/>
  <c r="H307" i="8"/>
  <c r="I307" i="8"/>
  <c r="J307" i="8"/>
  <c r="K307" i="8"/>
  <c r="L307" i="8"/>
  <c r="M307" i="8"/>
  <c r="B308" i="8"/>
  <c r="C308" i="8"/>
  <c r="D308" i="8"/>
  <c r="N308" i="8" s="1"/>
  <c r="E308" i="8"/>
  <c r="O308" i="8" s="1"/>
  <c r="F308" i="8"/>
  <c r="P308" i="8" s="1"/>
  <c r="G308" i="8"/>
  <c r="Q308" i="8" s="1"/>
  <c r="H308" i="8"/>
  <c r="I308" i="8"/>
  <c r="J308" i="8"/>
  <c r="K308" i="8"/>
  <c r="L308" i="8"/>
  <c r="M308" i="8"/>
  <c r="B309" i="8"/>
  <c r="C309" i="8"/>
  <c r="F309" i="8"/>
  <c r="G309" i="8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E30" i="12"/>
  <c r="D30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E113" i="12"/>
  <c r="F113" i="12" s="1"/>
  <c r="D113" i="12"/>
  <c r="F254" i="12"/>
  <c r="F253" i="12"/>
  <c r="F252" i="12"/>
  <c r="F251" i="12"/>
  <c r="F250" i="12"/>
  <c r="F249" i="12"/>
  <c r="F248" i="12"/>
  <c r="F247" i="12"/>
  <c r="F246" i="12"/>
  <c r="F245" i="12"/>
  <c r="E255" i="12"/>
  <c r="D255" i="12"/>
  <c r="F261" i="12"/>
  <c r="F260" i="12"/>
  <c r="F259" i="12"/>
  <c r="F258" i="12"/>
  <c r="F257" i="12"/>
  <c r="F256" i="12"/>
  <c r="E262" i="12"/>
  <c r="D262" i="12"/>
  <c r="F268" i="12"/>
  <c r="F267" i="12"/>
  <c r="F266" i="12"/>
  <c r="F265" i="12"/>
  <c r="F264" i="12"/>
  <c r="F263" i="12"/>
  <c r="E269" i="12"/>
  <c r="D269" i="12"/>
  <c r="F271" i="12"/>
  <c r="F272" i="12"/>
  <c r="F273" i="12"/>
  <c r="F274" i="12"/>
  <c r="E275" i="12"/>
  <c r="D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E299" i="12"/>
  <c r="D299" i="12"/>
  <c r="F300" i="12"/>
  <c r="F301" i="12"/>
  <c r="F302" i="12"/>
  <c r="F303" i="12"/>
  <c r="E304" i="12"/>
  <c r="D304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E225" i="12"/>
  <c r="D225" i="12"/>
  <c r="F210" i="12"/>
  <c r="F209" i="12"/>
  <c r="F208" i="12"/>
  <c r="F207" i="12"/>
  <c r="F206" i="12"/>
  <c r="F205" i="12"/>
  <c r="E211" i="12"/>
  <c r="D211" i="12"/>
  <c r="F311" i="12"/>
  <c r="F312" i="12"/>
  <c r="F313" i="12"/>
  <c r="F314" i="12"/>
  <c r="F315" i="12"/>
  <c r="F316" i="12"/>
  <c r="F317" i="12"/>
  <c r="F318" i="12"/>
  <c r="F319" i="12"/>
  <c r="E320" i="12"/>
  <c r="D320" i="12"/>
  <c r="F309" i="12"/>
  <c r="F308" i="12"/>
  <c r="F307" i="12"/>
  <c r="F306" i="12"/>
  <c r="F305" i="12"/>
  <c r="D310" i="12"/>
  <c r="E310" i="12"/>
  <c r="F234" i="12"/>
  <c r="F235" i="12"/>
  <c r="F236" i="12"/>
  <c r="F237" i="12"/>
  <c r="F238" i="12"/>
  <c r="F239" i="12"/>
  <c r="F240" i="12"/>
  <c r="F241" i="12"/>
  <c r="F242" i="12"/>
  <c r="F243" i="12"/>
  <c r="E244" i="12"/>
  <c r="D244" i="12"/>
  <c r="F232" i="12"/>
  <c r="F231" i="12"/>
  <c r="F230" i="12"/>
  <c r="F229" i="12"/>
  <c r="F228" i="12"/>
  <c r="F227" i="12"/>
  <c r="F226" i="12"/>
  <c r="E233" i="12"/>
  <c r="D233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E194" i="12"/>
  <c r="D194" i="12"/>
  <c r="F202" i="12"/>
  <c r="F201" i="12"/>
  <c r="F200" i="12"/>
  <c r="F199" i="12"/>
  <c r="F198" i="12"/>
  <c r="F197" i="12"/>
  <c r="F196" i="12"/>
  <c r="F195" i="12"/>
  <c r="E203" i="12"/>
  <c r="D203" i="12"/>
  <c r="F155" i="12"/>
  <c r="F154" i="12"/>
  <c r="F153" i="12"/>
  <c r="F152" i="12"/>
  <c r="F151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E156" i="12"/>
  <c r="D156" i="12"/>
  <c r="F72" i="12"/>
  <c r="F73" i="12"/>
  <c r="F74" i="12"/>
  <c r="F75" i="12"/>
  <c r="E76" i="12"/>
  <c r="D76" i="12"/>
  <c r="F80" i="12"/>
  <c r="F79" i="12"/>
  <c r="F78" i="12"/>
  <c r="F77" i="12"/>
  <c r="E81" i="12"/>
  <c r="D81" i="12"/>
  <c r="F87" i="12"/>
  <c r="F86" i="12"/>
  <c r="F85" i="12"/>
  <c r="F84" i="12"/>
  <c r="F83" i="12"/>
  <c r="E88" i="12"/>
  <c r="D88" i="12"/>
  <c r="F11" i="12"/>
  <c r="F10" i="12"/>
  <c r="F9" i="12"/>
  <c r="F8" i="12"/>
  <c r="F7" i="12"/>
  <c r="F6" i="12"/>
  <c r="F5" i="12"/>
  <c r="F4" i="12"/>
  <c r="F3" i="12"/>
  <c r="F2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70" i="12"/>
  <c r="F69" i="12"/>
  <c r="F68" i="12"/>
  <c r="F67" i="12"/>
  <c r="F66" i="12"/>
  <c r="F65" i="12"/>
  <c r="F64" i="12"/>
  <c r="F63" i="12"/>
  <c r="F62" i="12"/>
  <c r="F61" i="12"/>
  <c r="E60" i="12"/>
  <c r="D60" i="12"/>
  <c r="E71" i="12"/>
  <c r="D71" i="12"/>
  <c r="E52" i="12"/>
  <c r="D52" i="12"/>
  <c r="E150" i="12"/>
  <c r="D150" i="12"/>
  <c r="E12" i="12"/>
  <c r="D12" i="12"/>
  <c r="E43" i="12"/>
  <c r="D43" i="1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6" i="2"/>
  <c r="F195" i="2"/>
  <c r="F194" i="2"/>
  <c r="F193" i="2"/>
  <c r="F192" i="2"/>
  <c r="F191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8" i="2"/>
  <c r="F47" i="2"/>
  <c r="F46" i="2"/>
  <c r="F45" i="2"/>
  <c r="F44" i="2"/>
  <c r="F43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39" i="2"/>
  <c r="G138" i="2"/>
  <c r="G137" i="2"/>
  <c r="G136" i="2"/>
  <c r="G135" i="2"/>
  <c r="G134" i="2"/>
  <c r="G133" i="2"/>
  <c r="G132" i="2"/>
  <c r="G131" i="2"/>
  <c r="G130" i="2"/>
  <c r="G129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81" i="2"/>
  <c r="G82" i="2"/>
  <c r="G83" i="2"/>
  <c r="G84" i="2"/>
  <c r="G85" i="2"/>
  <c r="G86" i="2"/>
  <c r="G87" i="2"/>
  <c r="G88" i="2"/>
  <c r="G89" i="2"/>
  <c r="G90" i="2"/>
  <c r="G91" i="2"/>
  <c r="G80" i="2"/>
  <c r="G44" i="2"/>
  <c r="G45" i="2"/>
  <c r="G46" i="2"/>
  <c r="G47" i="2"/>
  <c r="G48" i="2"/>
  <c r="G43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D30" i="2"/>
  <c r="D31" i="2"/>
  <c r="F31" i="2" s="1"/>
  <c r="D32" i="2"/>
  <c r="D33" i="2"/>
  <c r="D34" i="2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29" i="2"/>
  <c r="G13" i="2"/>
  <c r="G14" i="2"/>
  <c r="G15" i="2"/>
  <c r="G16" i="2"/>
  <c r="G17" i="2"/>
  <c r="G18" i="2"/>
  <c r="G19" i="2"/>
  <c r="G20" i="2"/>
  <c r="G21" i="2"/>
  <c r="G22" i="2"/>
  <c r="G23" i="2"/>
  <c r="G25" i="2"/>
  <c r="G26" i="2"/>
  <c r="G27" i="2"/>
  <c r="G28" i="2"/>
  <c r="G12" i="2"/>
  <c r="I24" i="2"/>
  <c r="H24" i="2"/>
  <c r="P231" i="8" l="1"/>
  <c r="P237" i="8"/>
  <c r="P235" i="8"/>
  <c r="P233" i="8"/>
  <c r="R112" i="8"/>
  <c r="R271" i="8"/>
  <c r="R246" i="8"/>
  <c r="R176" i="8"/>
  <c r="R289" i="8"/>
  <c r="R33" i="8"/>
  <c r="R225" i="8"/>
  <c r="R282" i="8"/>
  <c r="R178" i="8"/>
  <c r="R127" i="8"/>
  <c r="N240" i="8"/>
  <c r="R240" i="8" s="1"/>
  <c r="R203" i="8"/>
  <c r="T157" i="8"/>
  <c r="R23" i="8"/>
  <c r="R7" i="8"/>
  <c r="Q235" i="8"/>
  <c r="R174" i="8"/>
  <c r="R25" i="8"/>
  <c r="T135" i="8"/>
  <c r="R134" i="8"/>
  <c r="N297" i="8"/>
  <c r="R297" i="8" s="1"/>
  <c r="R223" i="8"/>
  <c r="R291" i="8"/>
  <c r="N226" i="8"/>
  <c r="R226" i="8" s="1"/>
  <c r="T306" i="8"/>
  <c r="R91" i="8"/>
  <c r="R75" i="8"/>
  <c r="R161" i="8"/>
  <c r="R137" i="8"/>
  <c r="R40" i="8"/>
  <c r="N78" i="8"/>
  <c r="R78" i="8" s="1"/>
  <c r="N72" i="8"/>
  <c r="N73" i="8" s="1"/>
  <c r="N26" i="8"/>
  <c r="R26" i="8" s="1"/>
  <c r="N31" i="8"/>
  <c r="R31" i="8" s="1"/>
  <c r="N54" i="8"/>
  <c r="R54" i="8" s="1"/>
  <c r="N32" i="8"/>
  <c r="R32" i="8" s="1"/>
  <c r="N143" i="8"/>
  <c r="R143" i="8" s="1"/>
  <c r="R307" i="8"/>
  <c r="O235" i="8"/>
  <c r="R304" i="8"/>
  <c r="R288" i="8"/>
  <c r="R261" i="8"/>
  <c r="R41" i="8"/>
  <c r="R177" i="8"/>
  <c r="R159" i="8"/>
  <c r="T53" i="8"/>
  <c r="R29" i="8"/>
  <c r="R301" i="8"/>
  <c r="R260" i="8"/>
  <c r="T248" i="8"/>
  <c r="R186" i="8"/>
  <c r="R175" i="8"/>
  <c r="T173" i="8"/>
  <c r="R168" i="8"/>
  <c r="T183" i="8"/>
  <c r="T175" i="8"/>
  <c r="R24" i="8"/>
  <c r="R15" i="8"/>
  <c r="R47" i="8"/>
  <c r="R160" i="8"/>
  <c r="R119" i="8"/>
  <c r="T242" i="8"/>
  <c r="T231" i="8"/>
  <c r="R202" i="8"/>
  <c r="R136" i="8"/>
  <c r="R290" i="8"/>
  <c r="R110" i="8"/>
  <c r="Q231" i="8"/>
  <c r="T167" i="8"/>
  <c r="O231" i="8"/>
  <c r="R209" i="8"/>
  <c r="T151" i="8"/>
  <c r="R53" i="8"/>
  <c r="R17" i="8"/>
  <c r="R287" i="8"/>
  <c r="R254" i="8"/>
  <c r="N231" i="8"/>
  <c r="R231" i="8" s="1"/>
  <c r="R162" i="8"/>
  <c r="R68" i="8"/>
  <c r="R9" i="8"/>
  <c r="T6" i="8"/>
  <c r="R283" i="8"/>
  <c r="R83" i="8"/>
  <c r="T61" i="8"/>
  <c r="R60" i="8"/>
  <c r="T260" i="8"/>
  <c r="T252" i="8"/>
  <c r="T143" i="8"/>
  <c r="T31" i="8"/>
  <c r="T295" i="8"/>
  <c r="T290" i="8"/>
  <c r="R145" i="8"/>
  <c r="T30" i="8"/>
  <c r="T5" i="8"/>
  <c r="R275" i="8"/>
  <c r="T249" i="8"/>
  <c r="T244" i="8"/>
  <c r="R308" i="8"/>
  <c r="R299" i="8"/>
  <c r="T296" i="8"/>
  <c r="T189" i="8"/>
  <c r="T98" i="8"/>
  <c r="T104" i="8" s="1"/>
  <c r="R97" i="8"/>
  <c r="T90" i="8"/>
  <c r="T12" i="8"/>
  <c r="R8" i="8"/>
  <c r="R6" i="8"/>
  <c r="R146" i="8"/>
  <c r="R128" i="8"/>
  <c r="R89" i="8"/>
  <c r="T82" i="8"/>
  <c r="R81" i="8"/>
  <c r="R70" i="8"/>
  <c r="T279" i="8"/>
  <c r="T246" i="8"/>
  <c r="T207" i="8"/>
  <c r="T181" i="8"/>
  <c r="R120" i="8"/>
  <c r="T63" i="8"/>
  <c r="T37" i="8"/>
  <c r="R16" i="8"/>
  <c r="T196" i="8"/>
  <c r="R185" i="8"/>
  <c r="R158" i="8"/>
  <c r="T13" i="8"/>
  <c r="T256" i="8"/>
  <c r="R230" i="8"/>
  <c r="T209" i="8"/>
  <c r="T74" i="8"/>
  <c r="R62" i="8"/>
  <c r="T301" i="8"/>
  <c r="R279" i="8"/>
  <c r="T275" i="8"/>
  <c r="R255" i="8"/>
  <c r="T48" i="8"/>
  <c r="T21" i="8"/>
  <c r="Q304" i="8"/>
  <c r="Q237" i="8"/>
  <c r="R224" i="8"/>
  <c r="R152" i="8"/>
  <c r="R138" i="8"/>
  <c r="T136" i="8"/>
  <c r="T127" i="8"/>
  <c r="R111" i="8"/>
  <c r="R306" i="8"/>
  <c r="T265" i="8"/>
  <c r="T233" i="8"/>
  <c r="T159" i="8"/>
  <c r="T128" i="8"/>
  <c r="T111" i="8"/>
  <c r="R99" i="8"/>
  <c r="T38" i="8"/>
  <c r="T23" i="8"/>
  <c r="T14" i="8"/>
  <c r="R13" i="8"/>
  <c r="T287" i="8"/>
  <c r="T172" i="8"/>
  <c r="T119" i="8"/>
  <c r="T69" i="8"/>
  <c r="T3" i="8"/>
  <c r="T271" i="8"/>
  <c r="Q261" i="8"/>
  <c r="R229" i="8"/>
  <c r="T29" i="8"/>
  <c r="T22" i="8"/>
  <c r="R258" i="8"/>
  <c r="R262" i="8" s="1"/>
  <c r="T243" i="8"/>
  <c r="O233" i="8"/>
  <c r="T230" i="8"/>
  <c r="T200" i="8"/>
  <c r="T140" i="8"/>
  <c r="R252" i="8"/>
  <c r="R243" i="8"/>
  <c r="R204" i="8"/>
  <c r="T201" i="8"/>
  <c r="R144" i="8"/>
  <c r="R135" i="8"/>
  <c r="T93" i="8"/>
  <c r="R48" i="8"/>
  <c r="T39" i="8"/>
  <c r="R184" i="8"/>
  <c r="R190" i="8" s="1"/>
  <c r="N190" i="8"/>
  <c r="T84" i="8"/>
  <c r="T283" i="8"/>
  <c r="Q243" i="8"/>
  <c r="T241" i="8"/>
  <c r="T208" i="8"/>
  <c r="T182" i="8"/>
  <c r="T103" i="8"/>
  <c r="T46" i="8"/>
  <c r="T4" i="8"/>
  <c r="T269" i="8"/>
  <c r="T302" i="8"/>
  <c r="R296" i="8"/>
  <c r="R295" i="8"/>
  <c r="T284" i="8"/>
  <c r="T277" i="8"/>
  <c r="R244" i="8"/>
  <c r="T237" i="8"/>
  <c r="T235" i="8"/>
  <c r="T202" i="8"/>
  <c r="T194" i="8"/>
  <c r="R170" i="8"/>
  <c r="R169" i="8"/>
  <c r="T166" i="8"/>
  <c r="T133" i="8"/>
  <c r="R90" i="8"/>
  <c r="T72" i="8"/>
  <c r="T73" i="8" s="1"/>
  <c r="T40" i="8"/>
  <c r="T15" i="8"/>
  <c r="T304" i="8"/>
  <c r="T303" i="8"/>
  <c r="T259" i="8"/>
  <c r="R208" i="8"/>
  <c r="T174" i="8"/>
  <c r="R154" i="8"/>
  <c r="R153" i="8"/>
  <c r="T150" i="8"/>
  <c r="T142" i="8"/>
  <c r="R122" i="8"/>
  <c r="R121" i="8"/>
  <c r="R114" i="8"/>
  <c r="R113" i="8"/>
  <c r="T95" i="8"/>
  <c r="T56" i="8"/>
  <c r="R52" i="8"/>
  <c r="R43" i="8"/>
  <c r="T7" i="8"/>
  <c r="R300" i="8"/>
  <c r="T292" i="8"/>
  <c r="T291" i="8"/>
  <c r="T285" i="8"/>
  <c r="T270" i="8"/>
  <c r="T263" i="8"/>
  <c r="T261" i="8"/>
  <c r="R200" i="8"/>
  <c r="T158" i="8"/>
  <c r="R130" i="8"/>
  <c r="R129" i="8"/>
  <c r="T118" i="8"/>
  <c r="T109" i="8"/>
  <c r="T87" i="8"/>
  <c r="R74" i="8"/>
  <c r="R69" i="8"/>
  <c r="T47" i="8"/>
  <c r="R37" i="8"/>
  <c r="T24" i="8"/>
  <c r="T240" i="8"/>
  <c r="R265" i="8"/>
  <c r="R267" i="8" s="1"/>
  <c r="R256" i="8"/>
  <c r="T254" i="8"/>
  <c r="T251" i="8"/>
  <c r="O237" i="8"/>
  <c r="T225" i="8"/>
  <c r="R196" i="8"/>
  <c r="R191" i="8"/>
  <c r="R197" i="8" s="1"/>
  <c r="T126" i="8"/>
  <c r="T79" i="8"/>
  <c r="T66" i="8"/>
  <c r="O297" i="8"/>
  <c r="O298" i="8" s="1"/>
  <c r="T293" i="8"/>
  <c r="T278" i="8"/>
  <c r="T253" i="8"/>
  <c r="R251" i="8"/>
  <c r="R248" i="8"/>
  <c r="N237" i="8"/>
  <c r="R237" i="8" s="1"/>
  <c r="T203" i="8"/>
  <c r="T134" i="8"/>
  <c r="T120" i="8"/>
  <c r="T112" i="8"/>
  <c r="R106" i="8"/>
  <c r="R105" i="8"/>
  <c r="R101" i="8"/>
  <c r="R100" i="8"/>
  <c r="R98" i="8"/>
  <c r="R104" i="8" s="1"/>
  <c r="T96" i="8"/>
  <c r="T58" i="8"/>
  <c r="R21" i="8"/>
  <c r="T141" i="8"/>
  <c r="Q299" i="8"/>
  <c r="R273" i="8"/>
  <c r="T110" i="8"/>
  <c r="T88" i="8"/>
  <c r="T42" i="8"/>
  <c r="Q307" i="8"/>
  <c r="T305" i="8"/>
  <c r="Q288" i="8"/>
  <c r="T286" i="8"/>
  <c r="T273" i="8"/>
  <c r="T255" i="8"/>
  <c r="R247" i="8"/>
  <c r="T245" i="8"/>
  <c r="T227" i="8"/>
  <c r="T195" i="8"/>
  <c r="R93" i="8"/>
  <c r="R92" i="8"/>
  <c r="T80" i="8"/>
  <c r="T67" i="8"/>
  <c r="T50" i="8"/>
  <c r="R30" i="8"/>
  <c r="R38" i="8" s="1"/>
  <c r="T2" i="8"/>
  <c r="T223" i="8"/>
  <c r="R281" i="8"/>
  <c r="R274" i="8"/>
  <c r="T272" i="8"/>
  <c r="T264" i="8"/>
  <c r="R253" i="8"/>
  <c r="R239" i="8"/>
  <c r="Q229" i="8"/>
  <c r="T99" i="8"/>
  <c r="T97" i="8"/>
  <c r="R85" i="8"/>
  <c r="R84" i="8"/>
  <c r="R82" i="8"/>
  <c r="T59" i="8"/>
  <c r="T35" i="8"/>
  <c r="R22" i="8"/>
  <c r="R5" i="8"/>
  <c r="R302" i="8"/>
  <c r="R309" i="8" s="1"/>
  <c r="T294" i="8"/>
  <c r="T281" i="8"/>
  <c r="R264" i="8"/>
  <c r="T247" i="8"/>
  <c r="T228" i="8"/>
  <c r="T187" i="8"/>
  <c r="T186" i="8"/>
  <c r="T147" i="8"/>
  <c r="T146" i="8"/>
  <c r="R126" i="8"/>
  <c r="T89" i="8"/>
  <c r="R77" i="8"/>
  <c r="R76" i="8"/>
  <c r="R71" i="8"/>
  <c r="R64" i="8"/>
  <c r="R63" i="8"/>
  <c r="R61" i="8"/>
  <c r="R39" i="8"/>
  <c r="T27" i="8"/>
  <c r="R14" i="8"/>
  <c r="T10" i="8"/>
  <c r="T276" i="8"/>
  <c r="T300" i="8"/>
  <c r="T280" i="8"/>
  <c r="T274" i="8"/>
  <c r="T266" i="8"/>
  <c r="R245" i="8"/>
  <c r="T239" i="8"/>
  <c r="Q233" i="8"/>
  <c r="T199" i="8"/>
  <c r="T171" i="8"/>
  <c r="T170" i="8"/>
  <c r="T164" i="8"/>
  <c r="T139" i="8"/>
  <c r="T138" i="8"/>
  <c r="T114" i="8"/>
  <c r="T91" i="8"/>
  <c r="T81" i="8"/>
  <c r="T68" i="8"/>
  <c r="R56" i="8"/>
  <c r="R55" i="8"/>
  <c r="T51" i="8"/>
  <c r="T19" i="8"/>
  <c r="T308" i="8"/>
  <c r="T299" i="8"/>
  <c r="T289" i="8"/>
  <c r="T258" i="8"/>
  <c r="N235" i="8"/>
  <c r="R235" i="8" s="1"/>
  <c r="T155" i="8"/>
  <c r="T154" i="8"/>
  <c r="T115" i="8"/>
  <c r="T83" i="8"/>
  <c r="T60" i="8"/>
  <c r="T36" i="8"/>
  <c r="T11" i="8"/>
  <c r="T307" i="8"/>
  <c r="T288" i="8"/>
  <c r="T282" i="8"/>
  <c r="T250" i="8"/>
  <c r="T75" i="8"/>
  <c r="T70" i="8"/>
  <c r="T62" i="8"/>
  <c r="T28" i="8"/>
  <c r="T297" i="8"/>
  <c r="T268" i="8"/>
  <c r="T257" i="8"/>
  <c r="N233" i="8"/>
  <c r="R233" i="8" s="1"/>
  <c r="T229" i="8"/>
  <c r="T165" i="8"/>
  <c r="T156" i="8"/>
  <c r="T106" i="8"/>
  <c r="T54" i="8"/>
  <c r="T52" i="8"/>
  <c r="T45" i="8"/>
  <c r="T20" i="8"/>
  <c r="R259" i="8"/>
  <c r="R272" i="8"/>
  <c r="R280" i="8"/>
  <c r="R266" i="8"/>
  <c r="Q206" i="8"/>
  <c r="R206" i="8"/>
  <c r="Q107" i="8"/>
  <c r="R107" i="8"/>
  <c r="Q102" i="8"/>
  <c r="R102" i="8"/>
  <c r="Q50" i="8"/>
  <c r="R50" i="8"/>
  <c r="Q227" i="8"/>
  <c r="R227" i="8"/>
  <c r="Q187" i="8"/>
  <c r="R187" i="8"/>
  <c r="Q171" i="8"/>
  <c r="R171" i="8"/>
  <c r="Q155" i="8"/>
  <c r="R155" i="8"/>
  <c r="T131" i="8"/>
  <c r="T130" i="8"/>
  <c r="T108" i="8"/>
  <c r="T94" i="8"/>
  <c r="T34" i="8"/>
  <c r="T192" i="8"/>
  <c r="T191" i="8"/>
  <c r="T188" i="8"/>
  <c r="Q131" i="8"/>
  <c r="R131" i="8"/>
  <c r="T121" i="8"/>
  <c r="Q108" i="8"/>
  <c r="R108" i="8"/>
  <c r="Q103" i="8"/>
  <c r="R103" i="8"/>
  <c r="T85" i="8"/>
  <c r="T76" i="8"/>
  <c r="T25" i="8"/>
  <c r="R305" i="8"/>
  <c r="R294" i="8"/>
  <c r="R286" i="8"/>
  <c r="R278" i="8"/>
  <c r="R270" i="8"/>
  <c r="Q192" i="8"/>
  <c r="R192" i="8"/>
  <c r="Q188" i="8"/>
  <c r="R188" i="8"/>
  <c r="Q172" i="8"/>
  <c r="R172" i="8"/>
  <c r="Q156" i="8"/>
  <c r="R156" i="8"/>
  <c r="T144" i="8"/>
  <c r="T132" i="8"/>
  <c r="T86" i="8"/>
  <c r="T16" i="8"/>
  <c r="Q228" i="8"/>
  <c r="R228" i="8"/>
  <c r="R195" i="8"/>
  <c r="Q132" i="8"/>
  <c r="R132" i="8"/>
  <c r="T122" i="8"/>
  <c r="Q95" i="8"/>
  <c r="R95" i="8"/>
  <c r="T77" i="8"/>
  <c r="T71" i="8"/>
  <c r="T43" i="8"/>
  <c r="Q35" i="8"/>
  <c r="Q42" i="8" s="1"/>
  <c r="R35" i="8"/>
  <c r="R42" i="8" s="1"/>
  <c r="T26" i="8"/>
  <c r="R293" i="8"/>
  <c r="R285" i="8"/>
  <c r="R277" i="8"/>
  <c r="R269" i="8"/>
  <c r="R263" i="8"/>
  <c r="R250" i="8"/>
  <c r="R242" i="8"/>
  <c r="T193" i="8"/>
  <c r="T176" i="8"/>
  <c r="T160" i="8"/>
  <c r="T145" i="8"/>
  <c r="T123" i="8"/>
  <c r="T78" i="8"/>
  <c r="T44" i="8"/>
  <c r="T17" i="8"/>
  <c r="R201" i="8"/>
  <c r="Q193" i="8"/>
  <c r="R193" i="8"/>
  <c r="Q123" i="8"/>
  <c r="R123" i="8"/>
  <c r="Q87" i="8"/>
  <c r="R87" i="8"/>
  <c r="T8" i="8"/>
  <c r="R303" i="8"/>
  <c r="R292" i="8"/>
  <c r="R284" i="8"/>
  <c r="R276" i="8"/>
  <c r="R268" i="8"/>
  <c r="R257" i="8"/>
  <c r="R249" i="8"/>
  <c r="R241" i="8"/>
  <c r="Q226" i="8"/>
  <c r="T198" i="8"/>
  <c r="T177" i="8"/>
  <c r="T161" i="8"/>
  <c r="Q147" i="8"/>
  <c r="R147" i="8"/>
  <c r="T124" i="8"/>
  <c r="T113" i="8"/>
  <c r="Q27" i="8"/>
  <c r="R27" i="8"/>
  <c r="T18" i="8"/>
  <c r="Q198" i="8"/>
  <c r="R198" i="8"/>
  <c r="T179" i="8"/>
  <c r="T178" i="8"/>
  <c r="T163" i="8"/>
  <c r="T162" i="8"/>
  <c r="T148" i="8"/>
  <c r="Q124" i="8"/>
  <c r="R124" i="8"/>
  <c r="Q79" i="8"/>
  <c r="R79" i="8"/>
  <c r="T64" i="8"/>
  <c r="T55" i="8"/>
  <c r="Q45" i="8"/>
  <c r="Q49" i="8" s="1"/>
  <c r="R45" i="8"/>
  <c r="R49" i="8" s="1"/>
  <c r="T9" i="8"/>
  <c r="R183" i="8"/>
  <c r="R182" i="8"/>
  <c r="Q179" i="8"/>
  <c r="R179" i="8"/>
  <c r="R167" i="8"/>
  <c r="R166" i="8"/>
  <c r="Q163" i="8"/>
  <c r="R163" i="8"/>
  <c r="R151" i="8"/>
  <c r="R150" i="8"/>
  <c r="Q148" i="8"/>
  <c r="R148" i="8"/>
  <c r="T65" i="8"/>
  <c r="T180" i="8"/>
  <c r="Q19" i="8"/>
  <c r="R19" i="8"/>
  <c r="Q2" i="8"/>
  <c r="R2" i="8"/>
  <c r="Q180" i="8"/>
  <c r="R180" i="8"/>
  <c r="Q164" i="8"/>
  <c r="R164" i="8"/>
  <c r="T149" i="8"/>
  <c r="T137" i="8"/>
  <c r="T125" i="8"/>
  <c r="Q115" i="8"/>
  <c r="R115" i="8"/>
  <c r="T57" i="8"/>
  <c r="R118" i="8"/>
  <c r="T116" i="8"/>
  <c r="T105" i="8"/>
  <c r="T100" i="8"/>
  <c r="Q66" i="8"/>
  <c r="R66" i="8"/>
  <c r="T205" i="8"/>
  <c r="T204" i="8"/>
  <c r="T184" i="8"/>
  <c r="T168" i="8"/>
  <c r="T152" i="8"/>
  <c r="Q139" i="8"/>
  <c r="R139" i="8"/>
  <c r="Q116" i="8"/>
  <c r="R116" i="8"/>
  <c r="T32" i="8"/>
  <c r="Q11" i="8"/>
  <c r="R11" i="8"/>
  <c r="Q205" i="8"/>
  <c r="R205" i="8"/>
  <c r="T101" i="8"/>
  <c r="T92" i="8"/>
  <c r="Q58" i="8"/>
  <c r="R58" i="8"/>
  <c r="T41" i="8"/>
  <c r="T226" i="8"/>
  <c r="T224" i="8"/>
  <c r="T206" i="8"/>
  <c r="T185" i="8"/>
  <c r="T169" i="8"/>
  <c r="T153" i="8"/>
  <c r="R142" i="8"/>
  <c r="Q140" i="8"/>
  <c r="R140" i="8"/>
  <c r="T129" i="8"/>
  <c r="T117" i="8"/>
  <c r="T107" i="8"/>
  <c r="T102" i="8"/>
  <c r="T33" i="8"/>
  <c r="R3" i="8"/>
  <c r="R94" i="8"/>
  <c r="R86" i="8"/>
  <c r="R65" i="8"/>
  <c r="R57" i="8"/>
  <c r="R44" i="8"/>
  <c r="R34" i="8"/>
  <c r="R18" i="8"/>
  <c r="R10" i="8"/>
  <c r="R207" i="8"/>
  <c r="R199" i="8"/>
  <c r="R194" i="8"/>
  <c r="R189" i="8"/>
  <c r="R181" i="8"/>
  <c r="R173" i="8"/>
  <c r="R165" i="8"/>
  <c r="R157" i="8"/>
  <c r="R149" i="8"/>
  <c r="R141" i="8"/>
  <c r="R133" i="8"/>
  <c r="R125" i="8"/>
  <c r="R117" i="8"/>
  <c r="R109" i="8"/>
  <c r="R96" i="8"/>
  <c r="R88" i="8"/>
  <c r="R80" i="8"/>
  <c r="R67" i="8"/>
  <c r="R59" i="8"/>
  <c r="R51" i="8"/>
  <c r="R46" i="8"/>
  <c r="R36" i="8"/>
  <c r="R28" i="8"/>
  <c r="R20" i="8"/>
  <c r="R12" i="8"/>
  <c r="R4" i="8"/>
  <c r="F255" i="12"/>
  <c r="F33" i="2"/>
  <c r="F32" i="2"/>
  <c r="F30" i="2"/>
  <c r="F29" i="2"/>
  <c r="F34" i="2"/>
  <c r="F262" i="12"/>
  <c r="F269" i="12"/>
  <c r="F275" i="12"/>
  <c r="F299" i="12"/>
  <c r="F304" i="12"/>
  <c r="F225" i="12"/>
  <c r="F211" i="12"/>
  <c r="F320" i="12"/>
  <c r="F310" i="12"/>
  <c r="F233" i="12"/>
  <c r="F244" i="12"/>
  <c r="F194" i="12"/>
  <c r="F203" i="12"/>
  <c r="F156" i="12"/>
  <c r="F150" i="12"/>
  <c r="F76" i="12"/>
  <c r="F81" i="12"/>
  <c r="F88" i="12"/>
  <c r="F71" i="12"/>
  <c r="F60" i="12"/>
  <c r="F52" i="12"/>
  <c r="F43" i="12"/>
  <c r="F12" i="12"/>
  <c r="G24" i="2"/>
  <c r="N298" i="8" l="1"/>
  <c r="R298" i="8" s="1"/>
  <c r="T262" i="8"/>
  <c r="R72" i="8"/>
  <c r="R73" i="8" s="1"/>
  <c r="T267" i="8"/>
  <c r="T309" i="8"/>
  <c r="T49" i="8"/>
  <c r="T298" i="8"/>
  <c r="T190" i="8"/>
  <c r="T19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H5" authorId="0" shapeId="0" xr:uid="{FA81E9DD-BC1C-4B2C-9476-52580F12FAA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Different manual splits from Duflo's</t>
        </r>
      </text>
    </comment>
    <comment ref="A49" authorId="0" shapeId="0" xr:uid="{64FB13A8-E45B-4576-90E7-D57BD85910A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73" authorId="0" shapeId="0" xr:uid="{67FBD6B0-99FA-4F0E-9795-AF2A318B697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74" authorId="0" shapeId="0" xr:uid="{731418E5-024D-4170-96AE-9FB0E6EBEE1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104" authorId="0" shapeId="0" xr:uid="{C7424680-358D-454F-86D0-0AFAF8F22DF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190" authorId="0" shapeId="0" xr:uid="{60025FB9-53EF-48AB-A4DF-78F16C260C9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197" authorId="0" shapeId="0" xr:uid="{1D4B5F47-B97A-4AED-901D-5D171DE6EFE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31" authorId="0" shapeId="0" xr:uid="{258772CF-0E2E-4B2D-B683-DFD6E909B3E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33" authorId="0" shapeId="0" xr:uid="{2B039909-6053-4891-AB8C-A16B7AD6271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235" authorId="0" shapeId="0" xr:uid="{42319941-6A01-4B6A-A2AB-50F1AF9DCA5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237" authorId="0" shapeId="0" xr:uid="{34E02B9D-8F3D-45C9-884D-BC48E33E569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262" authorId="0" shapeId="0" xr:uid="{1C78D7D1-A209-4998-AE48-5EDF0239B0C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A267" authorId="0" shapeId="0" xr:uid="{FBC405F0-9AF0-4D48-A690-E709EC9FD4F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7203, not 7204 as in Duflo
</t>
        </r>
      </text>
    </comment>
    <comment ref="A298" authorId="0" shapeId="0" xr:uid="{285F15C0-3CDE-4796-B295-482B0C28E3F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Probably child of 8103 https://id.wikipedia.org/wiki/Kabupaten_Halmahera_Tengah</t>
        </r>
      </text>
    </comment>
    <comment ref="A309" authorId="0" shapeId="0" xr:uid="{8A94E47B-C88C-4AA2-9CCE-B344B75ED96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A38" authorId="0" shapeId="0" xr:uid="{0D798909-1650-4D92-BB26-C6E801E5CE5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1302 for school attendance</t>
        </r>
      </text>
    </comment>
    <comment ref="A42" authorId="0" shapeId="0" xr:uid="{22B81A9E-E830-4324-9AC0-CB1564066C4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1307 for school attendance
</t>
        </r>
      </text>
    </comment>
    <comment ref="A49" authorId="0" shapeId="0" xr:uid="{A27A3A39-BEF5-404F-97B6-F94C5764D77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73" authorId="0" shapeId="0" xr:uid="{64A81A47-A275-4A97-A7F4-E24553ABF01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74" authorId="0" shapeId="0" xr:uid="{3EC482AA-B5C7-4800-9C42-D08D2968AE6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104" authorId="0" shapeId="0" xr:uid="{9570E659-CD1C-45B9-A9E6-348A32C2A38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190" authorId="0" shapeId="0" xr:uid="{9F99653D-8041-4EC8-8F71-B3BB3D89019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197" authorId="0" shapeId="0" xr:uid="{18AF3A07-B605-4CE9-BE08-D53920C9F22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18" authorId="0" shapeId="0" xr:uid="{C89A1E0F-19A6-4931-9859-CCA25426CA4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20" authorId="0" shapeId="0" xr:uid="{5B449E8B-E969-4CE9-B560-BF4E02FAF54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222" authorId="0" shapeId="0" xr:uid="{F934FB4E-3DE6-42CB-AB66-14B432CCC8B8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224" authorId="0" shapeId="0" xr:uid="{CF882188-E42D-4CD6-A75A-D75E48DBC5F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249" authorId="0" shapeId="0" xr:uid="{8D2F6D1D-E0EE-4B71-A581-6C26A04BBC7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A283" authorId="0" shapeId="0" xr:uid="{400307C0-8A18-47DA-9C63-2D7AA8D0A1D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Probably child of Maluku Utara https://id.wikipedia.org/wiki/Kabupaten_Halmahera_Tengah</t>
        </r>
      </text>
    </comment>
    <comment ref="A295" authorId="0" shapeId="0" xr:uid="{32E30E99-47BF-4124-A3CC-CE525FAE142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A44" authorId="0" shapeId="0" xr:uid="{4E8B6EC3-BE0D-413E-97F4-2A632F13BC8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1302 for school attendance</t>
        </r>
      </text>
    </comment>
    <comment ref="A45" authorId="0" shapeId="0" xr:uid="{9F01C632-5EA1-4E3C-A9C6-66FBA27B910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Grouped with 1307 for school attendance
</t>
        </r>
      </text>
    </comment>
    <comment ref="A53" authorId="0" shapeId="0" xr:uid="{AFB29698-9CB2-40B2-9921-394D59BB7D8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80" authorId="0" shapeId="0" xr:uid="{A3A53ADB-4DF7-4E1F-90AF-B0056B4409E1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82" authorId="0" shapeId="0" xr:uid="{9C1FE2C8-B744-41EE-96D0-CFF1E5B84B1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114" authorId="0" shapeId="0" xr:uid="{8F72FD25-E2A8-4CB9-8C83-58A4D3924AD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204" authorId="0" shapeId="0" xr:uid="{DB04C3BA-2D2B-4226-AE47-7120999DB851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212" authorId="0" shapeId="0" xr:uid="{9ECC2A51-6273-4C65-8314-277FC0FF45D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34" authorId="0" shapeId="0" xr:uid="{1A3AC145-6F68-4032-B542-C44709ACD57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235" authorId="0" shapeId="0" xr:uid="{7BB681A3-914C-4340-9399-24B162FB6F1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236" authorId="0" shapeId="0" xr:uid="{5297B8E5-F004-44AA-9861-14F190149CD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238" authorId="0" shapeId="0" xr:uid="{2578158A-3E9A-427D-BF6D-9A111990A93A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70" authorId="0" shapeId="0" xr:uid="{33DBB976-7F37-4662-B446-A9F8053A3E1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A307" authorId="0" shapeId="0" xr:uid="{4B516710-7835-4178-9A77-EF524C44175B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Probably child of Maluku Utara https://id.wikipedia.org/wiki/Kabupaten_Halmahera_Tengah</t>
        </r>
      </text>
    </comment>
    <comment ref="D311" authorId="0" shapeId="0" xr:uid="{4348CB19-7C2D-4903-AEBA-392E2517A4E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These are much lower than pop figures in source for main population figures. Must be for a subsample.</t>
        </r>
      </text>
    </comment>
    <comment ref="A321" authorId="0" shapeId="0" xr:uid="{A1F2396E-69B2-48C5-B9CD-47F97C16955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Roodman</author>
  </authors>
  <commentList>
    <comment ref="M1" authorId="0" shapeId="0" xr:uid="{0F3039ED-A167-40C6-AD03-377BF8BC13B8}">
      <text>
        <r>
          <rPr>
            <b/>
            <sz val="9"/>
            <color indexed="81"/>
            <rFont val="Tahoma"/>
            <charset val="1"/>
          </rPr>
          <t>David Roodman:</t>
        </r>
        <r>
          <rPr>
            <sz val="9"/>
            <color indexed="81"/>
            <rFont val="Tahoma"/>
            <charset val="1"/>
          </rPr>
          <t xml:space="preserve">
copied from previous year
</t>
        </r>
      </text>
    </comment>
    <comment ref="D5" authorId="0" shapeId="0" xr:uid="{49ADD099-712A-4914-B1C6-1A3E4AA6D9B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Allocate 5 to 1102</t>
        </r>
      </text>
    </comment>
    <comment ref="E5" authorId="0" shapeId="0" xr:uid="{E2EC10FC-9412-41C2-BCD0-60DBEAEC2D7C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allocate 10 to 1101</t>
        </r>
      </text>
    </comment>
    <comment ref="G49" authorId="0" shapeId="0" xr:uid="{237DE956-9E38-453D-A609-5E62D585BC2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1403, as in Duflo</t>
        </r>
      </text>
    </comment>
    <comment ref="A69" authorId="0" shapeId="0" xr:uid="{3287A023-1C99-4810-BCDC-2C0090D7AB4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A70" authorId="0" shapeId="0" xr:uid="{7B9C711D-C8C3-4173-80DB-2242F78AE999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G70" authorId="0" shapeId="0" xr:uid="{60E1141D-A643-475D-A453-447CAE19BEC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Child/rename of Ko. Tanjung Karang</t>
        </r>
      </text>
    </comment>
    <comment ref="G74" authorId="0" shapeId="0" xr:uid="{7989B206-56E3-4CCB-83AE-E2B83815916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North Lampung</t>
        </r>
      </text>
    </comment>
    <comment ref="A99" authorId="0" shapeId="0" xr:uid="{877D33B0-BAA3-4A29-8115-83EC2F645B40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G104" authorId="0" shapeId="0" xr:uid="{A87A532C-7649-47DD-BCF7-210FDB5EC427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3219</t>
        </r>
      </text>
    </comment>
    <comment ref="A189" authorId="0" shapeId="0" xr:uid="{B7B0AB12-9EFA-4DD0-A2E4-696319CDA0A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G190" authorId="0" shapeId="0" xr:uid="{393F40F2-F43A-4255-B3D9-0AAB3FAB0447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Kapuas and Kahayan Hulu</t>
        </r>
      </text>
    </comment>
    <comment ref="A191" authorId="0" shapeId="0" xr:uid="{BED5C465-57F0-4C58-98AC-9022888533B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G192" authorId="0" shapeId="0" xr:uid="{DB87141F-8EB9-46A7-A28D-4CD2724533A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Bariot Utara and Murung Raja</t>
        </r>
      </text>
    </comment>
    <comment ref="A193" authorId="0" shapeId="0" xr:uid="{5A5CC058-A30B-4A51-8122-FB6BB59381C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G194" authorId="0" shapeId="0" xr:uid="{05806B2B-1867-4AA7-914D-7DA397D513CD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and south Barito</t>
        </r>
      </text>
    </comment>
    <comment ref="A196" authorId="0" shapeId="0" xr:uid="{2B86168C-FB0F-4465-A542-1A207D9A6A7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G197" authorId="0" shapeId="0" xr:uid="{E7EF0389-8A16-4BA2-A977-5BB04AE370FF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Union of East Kota Waringin and Katingan</t>
        </r>
      </text>
    </comment>
    <comment ref="A221" authorId="0" shapeId="0" xr:uid="{1B5D050A-E6F3-41AA-B75B-47397D3B16A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G221" authorId="0" shapeId="0" xr:uid="{F5B9386E-B33C-494B-A95B-4440BB94C83C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7103</t>
        </r>
      </text>
    </comment>
    <comment ref="J239" authorId="0" shapeId="0" xr:uid="{7E6E86AD-9D8B-442E-90B0-16D89729D2A2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In original as 37 and 57, but that doesn't match and makes the province total 382 rather than the 380 in the original
</t>
        </r>
      </text>
    </comment>
    <comment ref="A261" authorId="0" shapeId="0" xr:uid="{A2B66B48-BE9A-4111-9F05-2C8A1425F463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G261" authorId="0" shapeId="0" xr:uid="{2BCEE130-D810-4C95-A1FA-FA4590B8ED26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5103, but Duflo pairs it with 5101</t>
        </r>
      </text>
    </comment>
    <comment ref="A268" authorId="0" shapeId="0" xr:uid="{83CF50F2-BEDC-4530-B98B-72462A2D318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G268" authorId="0" shapeId="0" xr:uid="{9C16FBEA-405E-4467-8B4A-ACDD84940885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5201</t>
        </r>
      </text>
    </comment>
    <comment ref="A295" authorId="0" shapeId="0" xr:uid="{DB78EFB0-6D8F-47C4-9601-FD891EDBE25E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  <comment ref="G295" authorId="0" shapeId="0" xr:uid="{9A2653B9-11DD-4E5E-82E5-523492C2BE04}">
      <text>
        <r>
          <rPr>
            <b/>
            <sz val="9"/>
            <color indexed="81"/>
            <rFont val="Tahoma"/>
            <family val="2"/>
          </rPr>
          <t>David Roodman:</t>
        </r>
        <r>
          <rPr>
            <sz val="9"/>
            <color indexed="81"/>
            <rFont val="Tahoma"/>
            <family val="2"/>
          </rPr>
          <t xml:space="preserve">
Child of 8203</t>
        </r>
      </text>
    </comment>
  </commentList>
</comments>
</file>

<file path=xl/sharedStrings.xml><?xml version="1.0" encoding="utf-8"?>
<sst xmlns="http://schemas.openxmlformats.org/spreadsheetml/2006/main" count="2459" uniqueCount="401">
  <si>
    <t>birthpl</t>
  </si>
  <si>
    <t>Pidie</t>
  </si>
  <si>
    <t>Sabang</t>
  </si>
  <si>
    <t>Nias</t>
  </si>
  <si>
    <t>Asahan</t>
  </si>
  <si>
    <t>Dairi</t>
  </si>
  <si>
    <t>Karo</t>
  </si>
  <si>
    <t>Langkat</t>
  </si>
  <si>
    <t>Sibolga</t>
  </si>
  <si>
    <t>Medan</t>
  </si>
  <si>
    <t>Binjai</t>
  </si>
  <si>
    <t>Agam</t>
  </si>
  <si>
    <t>Pasaman</t>
  </si>
  <si>
    <t>Padang</t>
  </si>
  <si>
    <t>Kampar</t>
  </si>
  <si>
    <t>Batam</t>
  </si>
  <si>
    <t>Kerinci</t>
  </si>
  <si>
    <t>Jambi</t>
  </si>
  <si>
    <t>Lahat</t>
  </si>
  <si>
    <t>Bangka</t>
  </si>
  <si>
    <t>Belitung</t>
  </si>
  <si>
    <t>Bengkulu</t>
  </si>
  <si>
    <t>Lebak</t>
  </si>
  <si>
    <t>Cianjur</t>
  </si>
  <si>
    <t>Garut</t>
  </si>
  <si>
    <t>Ciamis</t>
  </si>
  <si>
    <t>Kuningan</t>
  </si>
  <si>
    <t>Sumedang</t>
  </si>
  <si>
    <t>Subang</t>
  </si>
  <si>
    <t>Karawang</t>
  </si>
  <si>
    <t>Bekasi</t>
  </si>
  <si>
    <t>Serang</t>
  </si>
  <si>
    <t>Cilacap</t>
  </si>
  <si>
    <t>Banyumas</t>
  </si>
  <si>
    <t>Kebumen</t>
  </si>
  <si>
    <t>Wonosobo</t>
  </si>
  <si>
    <t>Boyolali</t>
  </si>
  <si>
    <t>Klaten</t>
  </si>
  <si>
    <t>Wonogiri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</si>
  <si>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</si>
  <si>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</si>
  <si>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</si>
  <si>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</si>
  <si>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</si>
  <si>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</si>
  <si>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</si>
  <si>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</si>
  <si>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Kendal</t>
  </si>
  <si>
    <t>Batang</t>
  </si>
  <si>
    <t>Pemalang</t>
  </si>
  <si>
    <t>Brebes</t>
  </si>
  <si>
    <t>Salatiga</t>
  </si>
  <si>
    <t>Bantul</t>
  </si>
  <si>
    <t>Sleman</t>
  </si>
  <si>
    <t>Pacitan</t>
  </si>
  <si>
    <t>Ponorogo</t>
  </si>
  <si>
    <t>Lumajang</t>
  </si>
  <si>
    <t>Jember</t>
  </si>
  <si>
    <t>Sidoarjo</t>
  </si>
  <si>
    <t>Jombang</t>
  </si>
  <si>
    <t>Nganjuk</t>
  </si>
  <si>
    <t>Magetan</t>
  </si>
  <si>
    <t>Ngawi</t>
  </si>
  <si>
    <t>Tuban</t>
  </si>
  <si>
    <t>Lamongan</t>
  </si>
  <si>
    <t>Gresik</t>
  </si>
  <si>
    <t>Sampang</t>
  </si>
  <si>
    <t>Sumenep</t>
  </si>
  <si>
    <t>Surabaya</t>
  </si>
  <si>
    <t>Jembrana</t>
  </si>
  <si>
    <t>Tabanan</t>
  </si>
  <si>
    <t>Badung</t>
  </si>
  <si>
    <t>Gianyar</t>
  </si>
  <si>
    <t>Bangli</t>
  </si>
  <si>
    <t>Buleleng</t>
  </si>
  <si>
    <t>Denpasar</t>
  </si>
  <si>
    <t>Sumbawa</t>
  </si>
  <si>
    <t>Dompu</t>
  </si>
  <si>
    <t>Bima</t>
  </si>
  <si>
    <t>Mataram</t>
  </si>
  <si>
    <t>Belu</t>
  </si>
  <si>
    <t>Alor</t>
  </si>
  <si>
    <t>Sikka</t>
  </si>
  <si>
    <t>Ende</t>
  </si>
  <si>
    <t>Ngada</t>
  </si>
  <si>
    <t>Sambas</t>
  </si>
  <si>
    <t>Sanggau</t>
  </si>
  <si>
    <t>Ketapang</t>
  </si>
  <si>
    <t>Sintang</t>
  </si>
  <si>
    <t>Kapuas</t>
  </si>
  <si>
    <t>Banjar</t>
  </si>
  <si>
    <t>Tapin</t>
  </si>
  <si>
    <t>Tabalong</t>
  </si>
  <si>
    <t>Kutai</t>
  </si>
  <si>
    <t>Berau</t>
  </si>
  <si>
    <t>Bulongan</t>
  </si>
  <si>
    <t>Minahasa</t>
  </si>
  <si>
    <t>Manado</t>
  </si>
  <si>
    <t>Bitung</t>
  </si>
  <si>
    <t>Banggai</t>
  </si>
  <si>
    <t>Poso</t>
  </si>
  <si>
    <t>Donggala</t>
  </si>
  <si>
    <t>Selayar</t>
  </si>
  <si>
    <t>Bantaeng</t>
  </si>
  <si>
    <t>Takalar</t>
  </si>
  <si>
    <t>Gowa</t>
  </si>
  <si>
    <t>Sinjai</t>
  </si>
  <si>
    <t>Maros</t>
  </si>
  <si>
    <t>Bone</t>
  </si>
  <si>
    <t>Soppeng</t>
  </si>
  <si>
    <t>Wajo</t>
  </si>
  <si>
    <t>Pinrang</t>
  </si>
  <si>
    <t>Enrekang</t>
  </si>
  <si>
    <t>Luwu</t>
  </si>
  <si>
    <t>Majene</t>
  </si>
  <si>
    <t>Mamuju</t>
  </si>
  <si>
    <t>Buton</t>
  </si>
  <si>
    <t>Muna</t>
  </si>
  <si>
    <t>Kolaka</t>
  </si>
  <si>
    <t>Ambon</t>
  </si>
  <si>
    <t>Merauke</t>
  </si>
  <si>
    <t>Fak-Fak</t>
  </si>
  <si>
    <t>South Aceh</t>
  </si>
  <si>
    <t>Southeast Aceh</t>
  </si>
  <si>
    <t>East Aceh</t>
  </si>
  <si>
    <t>Central Aceh</t>
  </si>
  <si>
    <t>West Aceh</t>
  </si>
  <si>
    <t>Great Aceh</t>
  </si>
  <si>
    <t>Banda Aceh</t>
  </si>
  <si>
    <t>South Tapanuli</t>
  </si>
  <si>
    <t>Central Tapanuli</t>
  </si>
  <si>
    <t>North Tapanuli</t>
  </si>
  <si>
    <t>Labuhan Batu</t>
  </si>
  <si>
    <t>Simalungun</t>
  </si>
  <si>
    <t>Deli Serdang</t>
  </si>
  <si>
    <t>Tanjung Balai</t>
  </si>
  <si>
    <t>Pematang Siantar</t>
  </si>
  <si>
    <t>Tebing Tinggi</t>
  </si>
  <si>
    <t>Pesisir Selatan</t>
  </si>
  <si>
    <t>Solok, regency</t>
  </si>
  <si>
    <t>Sawahlunto/Sijunjung</t>
  </si>
  <si>
    <t>Tanah Datar</t>
  </si>
  <si>
    <t>Padang Pariaman</t>
  </si>
  <si>
    <t>Lima Puluh Koto</t>
  </si>
  <si>
    <t>Solok, city</t>
  </si>
  <si>
    <t>Sawah Lunto</t>
  </si>
  <si>
    <t>Padang Panjang</t>
  </si>
  <si>
    <t>Bukittinggi</t>
  </si>
  <si>
    <t>Payakumbuh</t>
  </si>
  <si>
    <t>Indragiri Hulu</t>
  </si>
  <si>
    <t>Indragiri Hilir</t>
  </si>
  <si>
    <t>Kepulauan Riau</t>
  </si>
  <si>
    <t>Bengkalis</t>
  </si>
  <si>
    <t>Pekan Baru</t>
  </si>
  <si>
    <t>Bungo Tebo</t>
  </si>
  <si>
    <t>Sarko (Sarolangun Bangko)</t>
  </si>
  <si>
    <t>Batang Hari</t>
  </si>
  <si>
    <t>Tanjung Jabung</t>
  </si>
  <si>
    <t>Ogan Komering Ulu</t>
  </si>
  <si>
    <t>Ogan Komering Ilir</t>
  </si>
  <si>
    <t>Muara Enim</t>
  </si>
  <si>
    <t>Musi Rawas</t>
  </si>
  <si>
    <t>Musi Banyu Asin</t>
  </si>
  <si>
    <t>Palembang</t>
  </si>
  <si>
    <t>Pangkal Pinang</t>
  </si>
  <si>
    <t>South Bengkulu</t>
  </si>
  <si>
    <t>Rejang Lebong</t>
  </si>
  <si>
    <t>North Bengkulu</t>
  </si>
  <si>
    <t>South Lampung</t>
  </si>
  <si>
    <t>Central Lampung</t>
  </si>
  <si>
    <t>North Lampung</t>
  </si>
  <si>
    <t>West Lampung</t>
  </si>
  <si>
    <t>Bandar Lampung</t>
  </si>
  <si>
    <t>South Jakarta</t>
  </si>
  <si>
    <t>East Jakarta</t>
  </si>
  <si>
    <t>Central Jakarta</t>
  </si>
  <si>
    <t>West Jakarta</t>
  </si>
  <si>
    <t>North Jakarta</t>
  </si>
  <si>
    <t>Pandeglang</t>
  </si>
  <si>
    <t>Bogor, regency</t>
  </si>
  <si>
    <t>Sukabumi, regency</t>
  </si>
  <si>
    <t>Bandung, regency</t>
  </si>
  <si>
    <t>Tasikmalaya</t>
  </si>
  <si>
    <t>Cirebon, regency</t>
  </si>
  <si>
    <t>Majalengka</t>
  </si>
  <si>
    <t>Indramayu</t>
  </si>
  <si>
    <t>Purwakarta</t>
  </si>
  <si>
    <t>Tangerang, regency</t>
  </si>
  <si>
    <t>Bogor, city</t>
  </si>
  <si>
    <t>Sukabumi, city</t>
  </si>
  <si>
    <t>Bandung, city</t>
  </si>
  <si>
    <t>Cirebon, city</t>
  </si>
  <si>
    <t>Tangerang, city</t>
  </si>
  <si>
    <t>Purbalingga</t>
  </si>
  <si>
    <t>Banjarnegara</t>
  </si>
  <si>
    <t>Purworejo</t>
  </si>
  <si>
    <t>Magelang, regency</t>
  </si>
  <si>
    <t>Sukoharjo</t>
  </si>
  <si>
    <t>Karanganyar</t>
  </si>
  <si>
    <t>Semarang, regency</t>
  </si>
  <si>
    <t>Temanggung</t>
  </si>
  <si>
    <t>Pekalongan, regency</t>
  </si>
  <si>
    <t>Tegal, regency</t>
  </si>
  <si>
    <t>Magelang, city</t>
  </si>
  <si>
    <t>Surakarta</t>
  </si>
  <si>
    <t>Semarang, city</t>
  </si>
  <si>
    <t>Pekalongan, city</t>
  </si>
  <si>
    <t>Tegal, city</t>
  </si>
  <si>
    <t>Kulon Progo</t>
  </si>
  <si>
    <t>Gunung Kidul</t>
  </si>
  <si>
    <t>Yogyakarta</t>
  </si>
  <si>
    <t>Trenggalek</t>
  </si>
  <si>
    <t>Tulungagung</t>
  </si>
  <si>
    <t>Blitar, regency</t>
  </si>
  <si>
    <t>Kediri, regency</t>
  </si>
  <si>
    <t>Malang, regency</t>
  </si>
  <si>
    <t>Banyuwangi</t>
  </si>
  <si>
    <t>Bondowoso</t>
  </si>
  <si>
    <t>Situbondo</t>
  </si>
  <si>
    <t>Probolinggo, regency</t>
  </si>
  <si>
    <t>Pasuruan, regency</t>
  </si>
  <si>
    <t>Mojokerto, regency</t>
  </si>
  <si>
    <t>Madiun, regency</t>
  </si>
  <si>
    <t>Bojonegoro</t>
  </si>
  <si>
    <t>Bangkalan</t>
  </si>
  <si>
    <t>Pamekasan</t>
  </si>
  <si>
    <t>Kediri, city</t>
  </si>
  <si>
    <t>Blitar, city</t>
  </si>
  <si>
    <t>Malang, city</t>
  </si>
  <si>
    <t>Probolinggo, city</t>
  </si>
  <si>
    <t>Pasuruan, city</t>
  </si>
  <si>
    <t>Mojokerto, city</t>
  </si>
  <si>
    <t>Madiun, city</t>
  </si>
  <si>
    <t>Klungkung</t>
  </si>
  <si>
    <t>Karang Asem</t>
  </si>
  <si>
    <t>West Lombok</t>
  </si>
  <si>
    <t>Central Lombok</t>
  </si>
  <si>
    <t>East Lombok</t>
  </si>
  <si>
    <t>West Sumba</t>
  </si>
  <si>
    <t>East Sumba</t>
  </si>
  <si>
    <t>South Central Timor</t>
  </si>
  <si>
    <t>North Central Timor</t>
  </si>
  <si>
    <t>East Flores</t>
  </si>
  <si>
    <t>Manggarai</t>
  </si>
  <si>
    <t>Pontianak, regency</t>
  </si>
  <si>
    <t>Kapuas Hulu</t>
  </si>
  <si>
    <t>Pontianak, city</t>
  </si>
  <si>
    <t>Palangka Raya</t>
  </si>
  <si>
    <t>Tanah Laut</t>
  </si>
  <si>
    <t>Kota Baru</t>
  </si>
  <si>
    <t>Barito Kuala</t>
  </si>
  <si>
    <t>Banjarmasin</t>
  </si>
  <si>
    <t>Balikpapan</t>
  </si>
  <si>
    <t>Samarinda</t>
  </si>
  <si>
    <t>Gorontalo, regency</t>
  </si>
  <si>
    <t>Bolaang Mengondow</t>
  </si>
  <si>
    <t>Sangihe Talaud</t>
  </si>
  <si>
    <t>Gorontalo, city</t>
  </si>
  <si>
    <t>Bulukumba</t>
  </si>
  <si>
    <t>Jeneponto</t>
  </si>
  <si>
    <t>Pangkajene Kepulauan</t>
  </si>
  <si>
    <t>Sidenreng Rappang</t>
  </si>
  <si>
    <t>Tana Toraja</t>
  </si>
  <si>
    <t>Polewali Mamasa</t>
  </si>
  <si>
    <t>Ujung Pandang</t>
  </si>
  <si>
    <t>Pare-Pare</t>
  </si>
  <si>
    <t>Jayapura, regency</t>
  </si>
  <si>
    <t>Manokwari</t>
  </si>
  <si>
    <t>Biak Numfor</t>
  </si>
  <si>
    <t>Jayapura, city</t>
  </si>
  <si>
    <t>Aceh Utara</t>
  </si>
  <si>
    <t>Kupang, regency</t>
  </si>
  <si>
    <t>Kotawaringin Barat</t>
  </si>
  <si>
    <t>Kotawaringin Timur</t>
  </si>
  <si>
    <t>Barito Utara</t>
  </si>
  <si>
    <t>Hulu Sungai Tengah</t>
  </si>
  <si>
    <t>Hulu Sungai Utara</t>
  </si>
  <si>
    <t>Toli-Toli</t>
  </si>
  <si>
    <t>Kendari, regency</t>
  </si>
  <si>
    <t>Maluku Tenggara</t>
  </si>
  <si>
    <t>Maluku Tengah</t>
  </si>
  <si>
    <t>Maluku Utara</t>
  </si>
  <si>
    <t>Halmahera Tengah</t>
  </si>
  <si>
    <t>Nabire</t>
  </si>
  <si>
    <t>Sorong, regency</t>
  </si>
  <si>
    <t>Special region of Aceh</t>
  </si>
  <si>
    <t>North Sumatra</t>
  </si>
  <si>
    <t>West Sumatra</t>
  </si>
  <si>
    <t>Riau</t>
  </si>
  <si>
    <t>South Sumatra</t>
  </si>
  <si>
    <t>Lampung</t>
  </si>
  <si>
    <t>Special capital region of Jakarta</t>
  </si>
  <si>
    <t>West Java</t>
  </si>
  <si>
    <t>Central Java</t>
  </si>
  <si>
    <t>Special region of Yogyakarta</t>
  </si>
  <si>
    <t>East Java</t>
  </si>
  <si>
    <t>Bali</t>
  </si>
  <si>
    <t>West Nusa Tenggara</t>
  </si>
  <si>
    <t>East Nusa Tenggara</t>
  </si>
  <si>
    <t>West Kalimantan</t>
  </si>
  <si>
    <t>Central Kalimantan</t>
  </si>
  <si>
    <t>South Kalimantan</t>
  </si>
  <si>
    <t>East Kalimantan</t>
  </si>
  <si>
    <t>North Sulawesi</t>
  </si>
  <si>
    <t>Central Sulawesi</t>
  </si>
  <si>
    <t>South Sulawesi</t>
  </si>
  <si>
    <t>Southeast Sulawesi</t>
  </si>
  <si>
    <t>Maluku</t>
  </si>
  <si>
    <t>Irian Jaya</t>
  </si>
  <si>
    <t>m514</t>
  </si>
  <si>
    <t>f514</t>
  </si>
  <si>
    <t>total</t>
  </si>
  <si>
    <t>mtotal</t>
  </si>
  <si>
    <t>ftotal</t>
  </si>
  <si>
    <t>m514rural</t>
  </si>
  <si>
    <t>f514rural</t>
  </si>
  <si>
    <t>totalrural</t>
  </si>
  <si>
    <t>f514urban</t>
  </si>
  <si>
    <t>totalurban</t>
  </si>
  <si>
    <t>m514urban</t>
  </si>
  <si>
    <t>Barito Selatan</t>
  </si>
  <si>
    <t>Hulu Sungai Selatan</t>
  </si>
  <si>
    <t>Pasir</t>
  </si>
  <si>
    <t>Barru</t>
  </si>
  <si>
    <t>Jayawijaya</t>
  </si>
  <si>
    <t>Yapen Waropen</t>
  </si>
  <si>
    <t>Katingan</t>
  </si>
  <si>
    <t>Barito Timur</t>
  </si>
  <si>
    <t>Murung Raja</t>
  </si>
  <si>
    <t>Kakajan Hulu</t>
  </si>
  <si>
    <t>Regency name</t>
  </si>
  <si>
    <t>Province name</t>
  </si>
  <si>
    <t xml:space="preserve">SELECT geo2_id1971.ogr_geometry, geo2_id1995.admin_name AS [Admin name 1995], [SUPAS95-geo2_id1995 regency concordance].ID1995A_BPLREG, geo2_id1995.ipum1995, geo2_id1995.regy1995, </t>
  </si>
  <si>
    <t xml:space="preserve">geo2_id1971.admin_name AS [Admin name 1971], geo2_id1971.ipum1971, geo2_id1971.regy1971, geo2_id1995.ogr_geometry.STIntersection(geo2_id1971.ogr_geometry ).STArea() </t>
  </si>
  <si>
    <t xml:space="preserve">         AS [Overlap area], geo2_id1971.ogr_geometry.STArea() AS [Child area], geo2_id1995.ogr_geometry.STIntersection(geo2_id1971.ogr_geometry ).STArea() / geo2_id1971.ogr_geometry.STArea() AS [Overlap/child %], </t>
  </si>
  <si>
    <t xml:space="preserve"> geo2_id1995.ogr_geometry.STCentroid().STX AS long, geo2_id1995.ogr_geometry.STCentroid().STY AS lat</t>
  </si>
  <si>
    <t>FROM  [SUPAS95-geo2_id1995 regency concordance] INNER JOIN</t>
  </si>
  <si>
    <t xml:space="preserve">         geo2_id1995 ON [SUPAS95-geo2_id1995 regency concordance].regy1995 = geo2_id1995.regy1995 CROSS JOIN</t>
  </si>
  <si>
    <t xml:space="preserve">         geo2_id1971</t>
  </si>
  <si>
    <t xml:space="preserve">WHERE (geo2_id1995.ogr_geometry.STIntersection(geo2_id1971.ogr_geometry ).STArea() &gt; 1e-5) AND (geo2_id1995.ogr_geometry.STIntersection(geo2_id1971.ogr_geometry ).STArea() / geo2_id1971.ogr_geometry.STArea() &gt; 1e-5) AND </t>
  </si>
  <si>
    <t xml:space="preserve">      ([SUPAS95-geo2_id1995 regency concordance].ID1995A_BPLREG = 6205)</t>
  </si>
  <si>
    <t>SELECT TOP (1000) [ogr_fid],[ogr_geometry],[cntry_name],[admin_name],[cntry_code],[ipum1995],[regy1995],[parent],[_regy1995] FROM [Duflo 2001].[dbo].[geo2_id1995] where regy1995=6205</t>
  </si>
  <si>
    <t>pop</t>
  </si>
  <si>
    <t>pop514</t>
  </si>
  <si>
    <t>Palu</t>
  </si>
  <si>
    <t>Covalima</t>
  </si>
  <si>
    <t>Ainaro</t>
  </si>
  <si>
    <t>Manufahi</t>
  </si>
  <si>
    <t>Viqueque</t>
  </si>
  <si>
    <t>Lautem</t>
  </si>
  <si>
    <t>Baucau</t>
  </si>
  <si>
    <t>Manatuto</t>
  </si>
  <si>
    <t>Dili</t>
  </si>
  <si>
    <t>Aileu</t>
  </si>
  <si>
    <t>Liquica</t>
  </si>
  <si>
    <t>Ermera</t>
  </si>
  <si>
    <t>Bobonaro</t>
  </si>
  <si>
    <t>Ambeno</t>
  </si>
  <si>
    <t>East Timor</t>
  </si>
  <si>
    <t>Total</t>
  </si>
  <si>
    <t>Sources</t>
  </si>
  <si>
    <t>'76 and '78 directives say numbers are same as in previous year, as '76 data confirm</t>
  </si>
  <si>
    <t>Meanings of variable names:</t>
  </si>
  <si>
    <t>Regency and municipality definitions in Indonesia have changed over time as they have subdivided or occasionally merged.</t>
  </si>
  <si>
    <t>It also shows the 1995 regency code assigned to each datum, mainly using shape files from IPUMS (https://international.ipums.org/international/gis_yrspecific_2nd.shtml).</t>
  </si>
  <si>
    <t>Population 5 &amp; up</t>
  </si>
  <si>
    <t>Of which, in school</t>
  </si>
  <si>
    <t>pop599</t>
  </si>
  <si>
    <t>at599</t>
  </si>
  <si>
    <t>totinnew</t>
  </si>
  <si>
    <t>en71newish</t>
  </si>
  <si>
    <t>atsc71new</t>
  </si>
  <si>
    <t>nch71new</t>
  </si>
  <si>
    <t>ch71new</t>
  </si>
  <si>
    <t>pop71new</t>
  </si>
  <si>
    <t>Schools78new</t>
  </si>
  <si>
    <t>Schools73new</t>
  </si>
  <si>
    <t>Schools74new</t>
  </si>
  <si>
    <t>Schools75new</t>
  </si>
  <si>
    <t>Schools76new</t>
  </si>
  <si>
    <t>Schools77new</t>
  </si>
  <si>
    <t>id1995a_bplreg</t>
  </si>
  <si>
    <t>pop, pop514, pop599: intermediate variables, used to construct final population variables</t>
  </si>
  <si>
    <t>Reconstructed variables are gathered in the tab "New baseline vars".</t>
  </si>
  <si>
    <t>Schools73new-School78new: planned school construction from presidential instructions</t>
  </si>
  <si>
    <t>pop71new: total population in 1971 census</t>
  </si>
  <si>
    <t>ch71new: population aged 5-14 in 1971 census</t>
  </si>
  <si>
    <t>nch71new: population aged 5 and up in 1971 census</t>
  </si>
  <si>
    <t>atsc71new: population aged 5 and up attending school in 1971 census</t>
  </si>
  <si>
    <t>en71new</t>
  </si>
  <si>
    <t>en71newish: atsc71new / pop71new, copying Duflo (2001)</t>
  </si>
  <si>
    <t>en71new: atsc71new / nch71new, taking denominator from same publication as numerator (mainly affects Irian Jaya/Papua)</t>
  </si>
  <si>
    <t>totinnew: total of Schools73new-Schools78new</t>
  </si>
  <si>
    <t>ninnew: totinnew / ch71new</t>
  </si>
  <si>
    <t>Tab "1971 census--population" holds the primary 1971 census data</t>
  </si>
  <si>
    <t>Tab "School construction" holds the primary planned school construction figures</t>
  </si>
  <si>
    <t>Tab "1971 census--school attendance" holds the primary school attendance data</t>
  </si>
  <si>
    <t>Population from https://www.bps.go.id/publication/1972/05/31/a6b0fd245504c17bc991e652/sensus-penduduk-1971-diperinci-menurut-provinsi-dan-kabupaten-kota--angka-sementara-.html, Tables 4.X</t>
  </si>
  <si>
    <t>School attendance from https://lccn.loc.gov/74940878, all volumes</t>
  </si>
  <si>
    <t>School construction from presidential directives, https://lccn.loc.gov/74940777, https://lccn.loc.gov/75940436, https://lccn.loc.gov/78643339, http://www.worldcat.org/oclc/63258565</t>
  </si>
  <si>
    <t>This files holds the 1970s data as originally entered, by name of province and regency/municipality.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</si>
</sst>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1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customXml" Target="../ink/ink3.xml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49212</xdr:colOff>
      <xdr:row>225</xdr:row>
      <xdr:rowOff>106130</xdr:rowOff>
    </xdr:from>
    <xdr:to>
      <xdr:col>32</xdr:col>
      <xdr:colOff>165466</xdr:colOff>
      <xdr:row>259</xdr:row>
      <xdr:rowOff>125369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32278-7C2B-0556-531F-739B6807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7926" y="40927559"/>
          <a:ext cx="9339669" cy="618944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263</xdr:row>
      <xdr:rowOff>0</xdr:rowOff>
    </xdr:from>
    <xdr:to>
      <xdr:col>30</xdr:col>
      <xdr:colOff>204499</xdr:colOff>
      <xdr:row>294</xdr:row>
      <xdr:rowOff>71492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B44710-6032-8B43-3363-3F7D42C07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2800" y="46761400"/>
          <a:ext cx="8335714" cy="557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295</xdr:row>
      <xdr:rowOff>0</xdr:rowOff>
    </xdr:from>
    <xdr:to>
      <xdr:col>30</xdr:col>
      <xdr:colOff>376778</xdr:colOff>
      <xdr:row>325</xdr:row>
      <xdr:rowOff>105657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1F9D71-48CE-C45C-7D80-A0294ED1A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3957" y="53754130"/>
          <a:ext cx="8335714" cy="557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326</xdr:row>
      <xdr:rowOff>0</xdr:rowOff>
    </xdr:from>
    <xdr:to>
      <xdr:col>30</xdr:col>
      <xdr:colOff>376778</xdr:colOff>
      <xdr:row>356</xdr:row>
      <xdr:rowOff>105658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963D71-BA0F-A0E2-5685-6E9D29F99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3957" y="59402870"/>
          <a:ext cx="8335714" cy="557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136663</xdr:colOff>
      <xdr:row>177</xdr:row>
      <xdr:rowOff>169795</xdr:rowOff>
    </xdr:from>
    <xdr:to>
      <xdr:col>31</xdr:col>
      <xdr:colOff>87225</xdr:colOff>
      <xdr:row>209</xdr:row>
      <xdr:rowOff>115029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82CD29-5920-0EF0-1F0A-4549C467A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7489" y="32422273"/>
          <a:ext cx="9204762" cy="5776191"/>
        </a:xfrm>
        <a:prstGeom prst="rect">
          <a:avLst/>
        </a:prstGeom>
      </xdr:spPr>
    </xdr:pic>
    <xdr:clientData/>
  </xdr:twoCellAnchor>
  <xdr:twoCellAnchor editAs="oneCell">
    <xdr:from>
      <xdr:col>22</xdr:col>
      <xdr:colOff>396910</xdr:colOff>
      <xdr:row>192</xdr:row>
      <xdr:rowOff>118920</xdr:rowOff>
    </xdr:from>
    <xdr:to>
      <xdr:col>23</xdr:col>
      <xdr:colOff>89949</xdr:colOff>
      <xdr:row>194</xdr:row>
      <xdr:rowOff>172085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F626CB5-D8FD-1D8E-CFA3-D45FEF24DB99}"/>
                </a:ext>
              </a:extLst>
            </xdr14:cNvPr>
            <xdr14:cNvContentPartPr/>
          </xdr14:nvContentPartPr>
          <xdr14:nvPr macro=""/>
          <xdr14:xfrm>
            <a:off x="15035040" y="35104659"/>
            <a:ext cx="339120" cy="4176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F626CB5-D8FD-1D8E-CFA3-D45FEF24DB9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026040" y="35096019"/>
              <a:ext cx="35676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70540</xdr:colOff>
      <xdr:row>38</xdr:row>
      <xdr:rowOff>178559</xdr:rowOff>
    </xdr:from>
    <xdr:to>
      <xdr:col>31</xdr:col>
      <xdr:colOff>12417</xdr:colOff>
      <xdr:row>69</xdr:row>
      <xdr:rowOff>95315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938048-6329-43EC-AE0B-B1B253338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65390" y="7176259"/>
          <a:ext cx="8363568" cy="5625406"/>
        </a:xfrm>
        <a:prstGeom prst="rect">
          <a:avLst/>
        </a:prstGeom>
      </xdr:spPr>
    </xdr:pic>
    <xdr:clientData/>
  </xdr:twoCellAnchor>
  <xdr:twoCellAnchor editAs="oneCell">
    <xdr:from>
      <xdr:col>23</xdr:col>
      <xdr:colOff>336586</xdr:colOff>
      <xdr:row>53</xdr:row>
      <xdr:rowOff>165000</xdr:rowOff>
    </xdr:from>
    <xdr:to>
      <xdr:col>23</xdr:col>
      <xdr:colOff>553306</xdr:colOff>
      <xdr:row>55</xdr:row>
      <xdr:rowOff>68796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83BFD51-EBF2-DD4D-B592-BCC26C6699B1}"/>
                </a:ext>
              </a:extLst>
            </xdr14:cNvPr>
            <xdr14:cNvContentPartPr/>
          </xdr14:nvContentPartPr>
          <xdr14:nvPr macro=""/>
          <xdr14:xfrm>
            <a:off x="15620760" y="9822522"/>
            <a:ext cx="216720" cy="2714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83BFD51-EBF2-DD4D-B592-BCC26C669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611760" y="9813882"/>
              <a:ext cx="23436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629344</xdr:colOff>
      <xdr:row>59</xdr:row>
      <xdr:rowOff>87976</xdr:rowOff>
    </xdr:from>
    <xdr:to>
      <xdr:col>11</xdr:col>
      <xdr:colOff>629344</xdr:colOff>
      <xdr:row>59</xdr:row>
      <xdr:rowOff>95554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6A17297-0445-BED2-075C-D54B727A6427}"/>
                </a:ext>
              </a:extLst>
            </xdr14:cNvPr>
            <xdr14:cNvContentPartPr/>
          </xdr14:nvContentPartPr>
          <xdr14:nvPr macro=""/>
          <xdr14:xfrm>
            <a:off x="8807040" y="10838802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6A17297-0445-BED2-075C-D54B727A642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798040" y="1083016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3T18:55:10.0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646 23 24575,'-22'-1'0,"1"1"0,0 2 0,0 0 0,0 1 0,0 0 0,0 2 0,1 1 0,-23 9 0,35-12 0,0-1 0,0 1 0,-1-2 0,1 1 0,0-1 0,-1 0 0,-9-1 0,8 0 0,-1 1 0,1 0 0,-14 3 0,20-3 0,0 0 0,1 1 0,-1-1 0,0 1 0,1 0 0,-1 0 0,1 0 0,0 1 0,-1-1 0,1 1 0,0 0 0,-4 4 0,-1 3 0,-1 0 0,0-1 0,-1 0 0,-17 12 0,23-17 0,0 1 0,1-1 0,-1 0 0,1 1 0,0 0 0,0 0 0,1 0 0,-1 0 0,1 0 0,0 0 0,-1 7 0,-7 15 0,-31 57 0,39-79 0,-1 1 0,1 0 0,0 0 0,0 1 0,1-1 0,-1 8 0,1-7 0,-1 0 0,1 0 0,-1 0 0,-5 11 0,1-3 0,1 2 0,0-1 0,1 1 0,0-1 0,2 1 0,0 0 0,0 19 0,0-4 0,-12 45 0,1-15 0,8-44 0,0 1 0,2-1 0,-2 33 0,4 13 0,4 87 0,-3-149 0,0 0 0,1 0 0,-1 0 0,1 0 0,-1 0 0,1 0 0,0 0 0,0-1 0,0 1 0,0 0 0,0-1 0,0 1 0,0-1 0,1 1 0,-1-1 0,3 3 0,0-1 0,0 0 0,1-1 0,-1 0 0,0 0 0,1 0 0,7 3 0,1-2 0,1 0 0,-1-1 0,0-1 0,16 1 0,70-4 0,-40 0 0,59 5 0,-72 5 0,-33-5 0,0-1 0,23 2 0,15-3 0,98-3 0,-142 0 0,0 1 0,-1-1 0,1 0 0,0 0 0,-1-1 0,1 1 0,-1-2 0,0 1 0,8-6 0,1-2 0,0-1 0,16-16 0,-27 22 0,1 1 0,-1-1 0,-1 0 0,1-1 0,-1 1 0,3-10 0,8-12 0,-8 15 0,0 0 0,-1 0 0,0 0 0,-1-1 0,0 0 0,-1 0 0,2-24 0,-3-8 0,-3-49 0,-1 21 0,0 59 0,0 0 0,0 0 0,-1 0 0,-1 0 0,-1 1 0,-8-20 0,6 17 0,1 0 0,0 0 0,2-1 0,-3-18 0,3 13 0,-1 1 0,-1 0 0,0 0 0,-14-29 0,8 24 0,-12-52 0,19 65 0,1 1 0,-2 0 0,0 1 0,0-1 0,-2 1 0,1 1 0,-10-12 0,8 11-455,0 0 0,-9-20 0,13 24-6371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3T20:13:05.72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1 400 24575,'-1'26'0,"2"-1"0,7 46 0,-6-62 0,1 0 0,-1-1 0,2 1 0,-1-1 0,1 1 0,0-1 0,1 0 0,-1-1 0,2 1 0,-1-1 0,10 9 0,-9-9 0,-1-1 0,0-1 0,1 1 0,-1-1 0,1 0 0,0 0 0,0-1 0,1 0 0,-1 0 0,1-1 0,0 1 0,10 2 0,-10-4 0,1 1 0,-1 0 0,0 1 0,0-1 0,13 10 0,-13-8 0,0-1 0,0 0 0,0 0 0,1 0 0,12 3 0,-13-5 0,0 0 0,0-1 0,0-1 0,0 1 0,10-1 0,-14 0 0,-1 0 0,1-1 0,0 1 0,-1-1 0,1 1 0,-1-1 0,1 0 0,-1 0 0,1 0 0,-1 0 0,0-1 0,1 1 0,-1-1 0,0 1 0,0-1 0,0 0 0,2-2 0,1-2 0,4-6 0,0 2 0,0-1 0,16-12 0,-21 20 0,0 0 0,0 0 0,0 1 0,1-1 0,0 1 0,-1 0 0,1 0 0,0 1 0,0 0 0,0-1 0,0 2 0,0-1 0,5 0 0,-3 1 0,0 0 0,0-1 0,-1 0 0,1 0 0,-1-1 0,1 1 0,-1-1 0,12-6 0,-15 6 0,0 0 0,-1 1 0,1-1 0,-1 0 0,0-1 0,1 1 0,-1 0 0,0-1 0,0 1 0,0-1 0,-1 0 0,1 0 0,-1 1 0,1-1 0,-1 0 0,0 0 0,0 0 0,-1 0 0,1-1 0,0 1 0,-1-3 0,2-14 0,-1 1 0,-1-1 0,-1 1 0,-1-1 0,-1 1 0,0 0 0,-9-27 0,9 39 0,0 1 0,0-1 0,-1 1 0,0 0 0,-7-9 0,6 9 0,1 1 0,0-1 0,0 0 0,1-1 0,-6-12 0,-6-16 0,-2-5 0,11 25 0,-1-1 0,0 1 0,-1 0 0,-1 0 0,0 1 0,-1 0 0,0 1 0,-20-20 0,20 25 0,0 1 0,0 1 0,0-1 0,-1 1 0,1 1 0,-1 0 0,-1 1 0,1 0 0,-1 0 0,0 2 0,-20-4 0,27 5 0,0 1 0,1 0 0,-1 0 0,0 0 0,1 0 0,-1 0 0,0 1 0,1 0 0,-1 0 0,1 1 0,-1-1 0,1 1 0,0 0 0,-1 0 0,1 0 0,0 0 0,0 1 0,1 0 0,-1 0 0,0 0 0,1 0 0,0 0 0,0 1 0,-4 4 0,-68 132 0,72-134 0,0 1 0,1-1 0,0 1 0,0 0 0,0-1 0,1 1 0,0 0 0,0 0 0,1 0 0,0 0 0,0 0 0,0 0 0,3 9 0,-2-8 0,0 0 0,-1 0 0,0 0 0,0 0 0,-1 0 0,0 0 0,0-1 0,0 1 0,-4 10 0,3-15-151,1-1-1,-1 1 0,0 0 0,0 0 1,0-1-1,0 1 0,0-1 1,-3 3-1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3T20:13:07.56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8F5C-0074-43EB-B42D-71587768594D}">
  <dimension ref="A2:B29"/>
  <sheetViews>
    <sheetView showGridLines="0" tabSelected="1" workbookViewId="0">
      <selection activeCell="I25" sqref="I25"/>
    </sheetView>
  </sheetViews>
  <sheetFormatPr defaultRowHeight="14.25" x14ac:dyDescent="0.45"/>
  <cols>
    <col min="1" max="1" width="3.796875" customWidth="1"/>
  </cols>
  <sheetData>
    <row r="2" spans="1:2" x14ac:dyDescent="0.45">
      <c r="A2" t="s">
        <v>363</v>
      </c>
    </row>
    <row r="3" spans="1:2" x14ac:dyDescent="0.45">
      <c r="A3" t="s">
        <v>400</v>
      </c>
    </row>
    <row r="4" spans="1:2" x14ac:dyDescent="0.45">
      <c r="A4" t="s">
        <v>364</v>
      </c>
    </row>
    <row r="6" spans="1:2" x14ac:dyDescent="0.45">
      <c r="A6" t="s">
        <v>383</v>
      </c>
    </row>
    <row r="7" spans="1:2" x14ac:dyDescent="0.45">
      <c r="A7" t="s">
        <v>362</v>
      </c>
    </row>
    <row r="8" spans="1:2" x14ac:dyDescent="0.45">
      <c r="B8" t="s">
        <v>382</v>
      </c>
    </row>
    <row r="9" spans="1:2" x14ac:dyDescent="0.45">
      <c r="B9" t="s">
        <v>384</v>
      </c>
    </row>
    <row r="10" spans="1:2" x14ac:dyDescent="0.45">
      <c r="B10" t="s">
        <v>385</v>
      </c>
    </row>
    <row r="11" spans="1:2" x14ac:dyDescent="0.45">
      <c r="B11" t="s">
        <v>386</v>
      </c>
    </row>
    <row r="12" spans="1:2" x14ac:dyDescent="0.45">
      <c r="B12" t="s">
        <v>387</v>
      </c>
    </row>
    <row r="13" spans="1:2" x14ac:dyDescent="0.45">
      <c r="B13" t="s">
        <v>388</v>
      </c>
    </row>
    <row r="14" spans="1:2" x14ac:dyDescent="0.45">
      <c r="B14" t="s">
        <v>390</v>
      </c>
    </row>
    <row r="15" spans="1:2" x14ac:dyDescent="0.45">
      <c r="B15" t="s">
        <v>391</v>
      </c>
    </row>
    <row r="16" spans="1:2" x14ac:dyDescent="0.45">
      <c r="B16" t="s">
        <v>392</v>
      </c>
    </row>
    <row r="17" spans="1:2" x14ac:dyDescent="0.45">
      <c r="B17" t="s">
        <v>393</v>
      </c>
    </row>
    <row r="19" spans="1:2" x14ac:dyDescent="0.45">
      <c r="A19" t="s">
        <v>394</v>
      </c>
    </row>
    <row r="21" spans="1:2" x14ac:dyDescent="0.45">
      <c r="A21" t="s">
        <v>396</v>
      </c>
    </row>
    <row r="23" spans="1:2" x14ac:dyDescent="0.45">
      <c r="A23" t="s">
        <v>395</v>
      </c>
    </row>
    <row r="26" spans="1:2" x14ac:dyDescent="0.45">
      <c r="A26" s="1" t="s">
        <v>360</v>
      </c>
    </row>
    <row r="27" spans="1:2" x14ac:dyDescent="0.45">
      <c r="A27" t="s">
        <v>397</v>
      </c>
    </row>
    <row r="28" spans="1:2" x14ac:dyDescent="0.45">
      <c r="A28" t="s">
        <v>398</v>
      </c>
    </row>
    <row r="29" spans="1:2" x14ac:dyDescent="0.45">
      <c r="A29" t="s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DDFE-CC86-4C1E-AD4C-66273236661F}">
  <dimension ref="A1:U309"/>
  <sheetViews>
    <sheetView tabSelected="1" zoomScale="85" zoomScaleNormal="85" workbookViewId="0">
      <pane xSplit="3" ySplit="1" topLeftCell="D2" activePane="bottomRight" state="frozen"/>
      <selection activeCell="I25" sqref="I25"/>
      <selection pane="topRight" activeCell="I25" sqref="I25"/>
      <selection pane="bottomLeft" activeCell="I25" sqref="I25"/>
      <selection pane="bottomRight" activeCell="I25" sqref="I25"/>
    </sheetView>
  </sheetViews>
  <sheetFormatPr defaultRowHeight="14.25" x14ac:dyDescent="0.45"/>
  <cols>
    <col min="1" max="1" width="13.46484375" bestFit="1" customWidth="1"/>
    <col min="2" max="3" width="21.9296875" customWidth="1"/>
    <col min="4" max="4" width="8" bestFit="1" customWidth="1"/>
    <col min="5" max="5" width="7" bestFit="1" customWidth="1"/>
    <col min="6" max="6" width="8" bestFit="1" customWidth="1"/>
    <col min="7" max="7" width="7" bestFit="1" customWidth="1"/>
    <col min="8" max="13" width="12.33203125" bestFit="1" customWidth="1"/>
    <col min="14" max="14" width="9.33203125" bestFit="1" customWidth="1"/>
    <col min="15" max="15" width="8.1328125" bestFit="1" customWidth="1"/>
    <col min="16" max="16" width="9.1328125" bestFit="1" customWidth="1"/>
    <col min="17" max="17" width="9.46484375" bestFit="1" customWidth="1"/>
    <col min="18" max="18" width="12.06640625" bestFit="1" customWidth="1"/>
    <col min="19" max="19" width="12.06640625" customWidth="1"/>
    <col min="20" max="20" width="8" bestFit="1" customWidth="1"/>
  </cols>
  <sheetData>
    <row r="1" spans="1:20" x14ac:dyDescent="0.45">
      <c r="A1" t="s">
        <v>381</v>
      </c>
      <c r="B1" t="s">
        <v>331</v>
      </c>
      <c r="C1" t="s">
        <v>330</v>
      </c>
      <c r="D1" s="3" t="s">
        <v>342</v>
      </c>
      <c r="E1" s="3" t="s">
        <v>343</v>
      </c>
      <c r="F1" s="3" t="s">
        <v>367</v>
      </c>
      <c r="G1" s="3" t="s">
        <v>368</v>
      </c>
      <c r="H1" t="s">
        <v>376</v>
      </c>
      <c r="I1" t="s">
        <v>377</v>
      </c>
      <c r="J1" t="s">
        <v>378</v>
      </c>
      <c r="K1" t="s">
        <v>379</v>
      </c>
      <c r="L1" t="s">
        <v>380</v>
      </c>
      <c r="M1" t="s">
        <v>375</v>
      </c>
      <c r="N1" t="s">
        <v>374</v>
      </c>
      <c r="O1" t="s">
        <v>373</v>
      </c>
      <c r="P1" t="s">
        <v>372</v>
      </c>
      <c r="Q1" t="s">
        <v>371</v>
      </c>
      <c r="R1" t="s">
        <v>370</v>
      </c>
      <c r="S1" t="s">
        <v>389</v>
      </c>
      <c r="T1" t="s">
        <v>369</v>
      </c>
    </row>
    <row r="2" spans="1:20" x14ac:dyDescent="0.45">
      <c r="A2">
        <v>1101</v>
      </c>
      <c r="B2" t="str">
        <f t="shared" ref="B2:B65" si="0">VLOOKUP($A2,Census1971,3,FALSE)</f>
        <v>Special region of Aceh</v>
      </c>
      <c r="C2" t="str">
        <f t="shared" ref="C2:C65" si="1">VLOOKUP($A2,Census1971,2,FALSE)</f>
        <v>South Aceh</v>
      </c>
      <c r="D2">
        <f t="shared" ref="D2:D48" si="2">VLOOKUP($A2,Census1971,7,FALSE)</f>
        <v>234785</v>
      </c>
      <c r="E2">
        <f t="shared" ref="E2:E48" si="3">VLOOKUP($A2,Census1971,6,FALSE)</f>
        <v>66678</v>
      </c>
      <c r="F2">
        <f>VLOOKUP($A2,'1971 census--school attendance'!$A$2:$E$321,4,FALSE)</f>
        <v>192861</v>
      </c>
      <c r="G2">
        <f>VLOOKUP($A2,'1971 census--school attendance'!$A$2:$E$321,5,FALSE)</f>
        <v>37697</v>
      </c>
      <c r="H2">
        <f>VLOOKUP($A2,Schools7374,4,FALSE)</f>
        <v>18</v>
      </c>
      <c r="I2">
        <f>VLOOKUP($A2,Schools7374,5,FALSE)</f>
        <v>18</v>
      </c>
      <c r="J2">
        <f t="shared" ref="J2:J48" si="4">VLOOKUP($A2,Schools75767778,4,FALSE)</f>
        <v>25</v>
      </c>
      <c r="K2">
        <f t="shared" ref="K2:K48" si="5">VLOOKUP($A2,Schools75767778,5,FALSE)</f>
        <v>25</v>
      </c>
      <c r="L2">
        <f t="shared" ref="L2:L48" si="6">VLOOKUP($A2,Schools75767778,6,FALSE)</f>
        <v>48</v>
      </c>
      <c r="M2">
        <f t="shared" ref="M2:M48" si="7">VLOOKUP($A2,Schools75767778,7,FALSE)</f>
        <v>48</v>
      </c>
      <c r="N2">
        <f>D2</f>
        <v>234785</v>
      </c>
      <c r="O2">
        <f>E2</f>
        <v>66678</v>
      </c>
      <c r="P2">
        <f>F2</f>
        <v>192861</v>
      </c>
      <c r="Q2">
        <f>G2</f>
        <v>37697</v>
      </c>
      <c r="R2">
        <f t="shared" ref="R2:R37" si="8">G2/N2</f>
        <v>0.16055966096641608</v>
      </c>
      <c r="S2">
        <f>G2/P2</f>
        <v>0.19546201668559221</v>
      </c>
      <c r="T2">
        <f t="shared" ref="T2:T48" si="9">SUM(H2:M2)</f>
        <v>182</v>
      </c>
    </row>
    <row r="3" spans="1:20" x14ac:dyDescent="0.45">
      <c r="A3">
        <v>1102</v>
      </c>
      <c r="B3" t="str">
        <f t="shared" si="0"/>
        <v>Special region of Aceh</v>
      </c>
      <c r="C3" t="str">
        <f t="shared" si="1"/>
        <v>Southeast Aceh</v>
      </c>
      <c r="D3">
        <f t="shared" si="2"/>
        <v>122818</v>
      </c>
      <c r="E3">
        <f t="shared" si="3"/>
        <v>36653</v>
      </c>
      <c r="F3">
        <f>VLOOKUP($A3,'1971 census--school attendance'!$A$2:$E$321,4,FALSE)</f>
        <v>97002</v>
      </c>
      <c r="G3">
        <f>VLOOKUP($A3,'1971 census--school attendance'!$A$2:$E$321,5,FALSE)</f>
        <v>22099</v>
      </c>
      <c r="H3" s="1">
        <v>5</v>
      </c>
      <c r="I3" s="1">
        <v>10</v>
      </c>
      <c r="J3">
        <f t="shared" si="4"/>
        <v>10</v>
      </c>
      <c r="K3">
        <f t="shared" si="5"/>
        <v>10</v>
      </c>
      <c r="L3">
        <f t="shared" si="6"/>
        <v>35</v>
      </c>
      <c r="M3">
        <f t="shared" si="7"/>
        <v>35</v>
      </c>
      <c r="N3">
        <f t="shared" ref="N3:N48" si="10">D3</f>
        <v>122818</v>
      </c>
      <c r="O3">
        <f t="shared" ref="O3:O48" si="11">E3</f>
        <v>36653</v>
      </c>
      <c r="P3">
        <f t="shared" ref="P3:Q66" si="12">F3</f>
        <v>97002</v>
      </c>
      <c r="Q3">
        <f t="shared" si="12"/>
        <v>22099</v>
      </c>
      <c r="R3">
        <f t="shared" si="8"/>
        <v>0.17993290885700794</v>
      </c>
      <c r="S3">
        <f t="shared" ref="S3:S66" si="13">G3/P3</f>
        <v>0.22782004494752686</v>
      </c>
      <c r="T3">
        <f t="shared" si="9"/>
        <v>105</v>
      </c>
    </row>
    <row r="4" spans="1:20" x14ac:dyDescent="0.45">
      <c r="A4">
        <v>1103</v>
      </c>
      <c r="B4" t="str">
        <f t="shared" si="0"/>
        <v>Special region of Aceh</v>
      </c>
      <c r="C4" t="str">
        <f t="shared" si="1"/>
        <v>East Aceh</v>
      </c>
      <c r="D4">
        <f t="shared" si="2"/>
        <v>303815</v>
      </c>
      <c r="E4">
        <f t="shared" si="3"/>
        <v>89563</v>
      </c>
      <c r="F4">
        <f>VLOOKUP($A4,'1971 census--school attendance'!$A$2:$E$321,4,FALSE)</f>
        <v>251584</v>
      </c>
      <c r="G4">
        <f>VLOOKUP($A4,'1971 census--school attendance'!$A$2:$E$321,5,FALSE)</f>
        <v>55307</v>
      </c>
      <c r="H4">
        <f>VLOOKUP($A4,Schools7374,4,FALSE)</f>
        <v>17</v>
      </c>
      <c r="I4">
        <f>VLOOKUP($A4,Schools7374,5,FALSE)</f>
        <v>17</v>
      </c>
      <c r="J4">
        <f t="shared" si="4"/>
        <v>21</v>
      </c>
      <c r="K4">
        <f t="shared" si="5"/>
        <v>21</v>
      </c>
      <c r="L4">
        <f t="shared" si="6"/>
        <v>68</v>
      </c>
      <c r="M4">
        <f t="shared" si="7"/>
        <v>68</v>
      </c>
      <c r="N4">
        <f t="shared" si="10"/>
        <v>303815</v>
      </c>
      <c r="O4">
        <f t="shared" si="11"/>
        <v>89563</v>
      </c>
      <c r="P4">
        <f t="shared" si="12"/>
        <v>251584</v>
      </c>
      <c r="Q4">
        <f t="shared" si="12"/>
        <v>55307</v>
      </c>
      <c r="R4">
        <f t="shared" si="8"/>
        <v>0.18204170301005546</v>
      </c>
      <c r="S4">
        <f t="shared" si="13"/>
        <v>0.21983512465021623</v>
      </c>
      <c r="T4">
        <f t="shared" si="9"/>
        <v>212</v>
      </c>
    </row>
    <row r="5" spans="1:20" x14ac:dyDescent="0.45">
      <c r="A5">
        <v>1104</v>
      </c>
      <c r="B5" t="str">
        <f t="shared" si="0"/>
        <v>Special region of Aceh</v>
      </c>
      <c r="C5" t="str">
        <f t="shared" si="1"/>
        <v>Central Aceh</v>
      </c>
      <c r="D5">
        <f t="shared" si="2"/>
        <v>105043</v>
      </c>
      <c r="E5">
        <f t="shared" si="3"/>
        <v>29581</v>
      </c>
      <c r="F5">
        <f>VLOOKUP($A5,'1971 census--school attendance'!$A$2:$E$321,4,FALSE)</f>
        <v>85559</v>
      </c>
      <c r="G5">
        <f>VLOOKUP($A5,'1971 census--school attendance'!$A$2:$E$321,5,FALSE)</f>
        <v>24237</v>
      </c>
      <c r="H5" s="1">
        <f>VLOOKUP($A5,Schools7374,4,FALSE)-H3</f>
        <v>3</v>
      </c>
      <c r="I5" s="1">
        <f>VLOOKUP($A5,Schools7374,5,FALSE)-I3</f>
        <v>5</v>
      </c>
      <c r="J5">
        <f t="shared" si="4"/>
        <v>6</v>
      </c>
      <c r="K5">
        <f t="shared" si="5"/>
        <v>6</v>
      </c>
      <c r="L5">
        <f t="shared" si="6"/>
        <v>17</v>
      </c>
      <c r="M5">
        <f t="shared" si="7"/>
        <v>17</v>
      </c>
      <c r="N5">
        <f t="shared" si="10"/>
        <v>105043</v>
      </c>
      <c r="O5">
        <f t="shared" si="11"/>
        <v>29581</v>
      </c>
      <c r="P5">
        <f t="shared" si="12"/>
        <v>85559</v>
      </c>
      <c r="Q5">
        <f t="shared" si="12"/>
        <v>24237</v>
      </c>
      <c r="R5">
        <f t="shared" si="8"/>
        <v>0.23073408032900811</v>
      </c>
      <c r="S5">
        <f t="shared" si="13"/>
        <v>0.28327820568262835</v>
      </c>
      <c r="T5">
        <f t="shared" si="9"/>
        <v>54</v>
      </c>
    </row>
    <row r="6" spans="1:20" x14ac:dyDescent="0.45">
      <c r="A6">
        <v>1105</v>
      </c>
      <c r="B6" t="str">
        <f t="shared" si="0"/>
        <v>Special region of Aceh</v>
      </c>
      <c r="C6" t="str">
        <f t="shared" si="1"/>
        <v>West Aceh</v>
      </c>
      <c r="D6">
        <f t="shared" si="2"/>
        <v>225111</v>
      </c>
      <c r="E6">
        <f t="shared" si="3"/>
        <v>60283</v>
      </c>
      <c r="F6">
        <f>VLOOKUP($A6,'1971 census--school attendance'!$A$2:$E$321,4,FALSE)</f>
        <v>187504</v>
      </c>
      <c r="G6">
        <f>VLOOKUP($A6,'1971 census--school attendance'!$A$2:$E$321,5,FALSE)</f>
        <v>42882</v>
      </c>
      <c r="H6">
        <f t="shared" ref="H6:H48" si="14">VLOOKUP($A6,Schools7374,4,FALSE)</f>
        <v>19</v>
      </c>
      <c r="I6">
        <f t="shared" ref="I6:I48" si="15">VLOOKUP($A6,Schools7374,5,FALSE)</f>
        <v>19</v>
      </c>
      <c r="J6">
        <f t="shared" si="4"/>
        <v>26</v>
      </c>
      <c r="K6">
        <f t="shared" si="5"/>
        <v>26</v>
      </c>
      <c r="L6">
        <f t="shared" si="6"/>
        <v>29</v>
      </c>
      <c r="M6">
        <f t="shared" si="7"/>
        <v>29</v>
      </c>
      <c r="N6">
        <f t="shared" si="10"/>
        <v>225111</v>
      </c>
      <c r="O6">
        <f t="shared" si="11"/>
        <v>60283</v>
      </c>
      <c r="P6">
        <f t="shared" si="12"/>
        <v>187504</v>
      </c>
      <c r="Q6">
        <f t="shared" si="12"/>
        <v>42882</v>
      </c>
      <c r="R6">
        <f t="shared" si="8"/>
        <v>0.19049269027279875</v>
      </c>
      <c r="S6">
        <f t="shared" si="13"/>
        <v>0.22869912108541685</v>
      </c>
      <c r="T6">
        <f t="shared" si="9"/>
        <v>148</v>
      </c>
    </row>
    <row r="7" spans="1:20" x14ac:dyDescent="0.45">
      <c r="A7">
        <v>1106</v>
      </c>
      <c r="B7" t="str">
        <f t="shared" si="0"/>
        <v>Special region of Aceh</v>
      </c>
      <c r="C7" t="str">
        <f t="shared" si="1"/>
        <v>Great Aceh</v>
      </c>
      <c r="D7">
        <f t="shared" si="2"/>
        <v>181801</v>
      </c>
      <c r="E7">
        <f t="shared" si="3"/>
        <v>47773</v>
      </c>
      <c r="F7">
        <f>VLOOKUP($A7,'1971 census--school attendance'!$A$2:$E$321,4,FALSE)</f>
        <v>153021</v>
      </c>
      <c r="G7">
        <f>VLOOKUP($A7,'1971 census--school attendance'!$A$2:$E$321,5,FALSE)</f>
        <v>34888</v>
      </c>
      <c r="H7">
        <f t="shared" si="14"/>
        <v>14</v>
      </c>
      <c r="I7">
        <f t="shared" si="15"/>
        <v>14</v>
      </c>
      <c r="J7">
        <f t="shared" si="4"/>
        <v>17</v>
      </c>
      <c r="K7">
        <f t="shared" si="5"/>
        <v>17</v>
      </c>
      <c r="L7">
        <f t="shared" si="6"/>
        <v>26</v>
      </c>
      <c r="M7">
        <f t="shared" si="7"/>
        <v>26</v>
      </c>
      <c r="N7">
        <f t="shared" si="10"/>
        <v>181801</v>
      </c>
      <c r="O7">
        <f t="shared" si="11"/>
        <v>47773</v>
      </c>
      <c r="P7">
        <f t="shared" si="12"/>
        <v>153021</v>
      </c>
      <c r="Q7">
        <f t="shared" si="12"/>
        <v>34888</v>
      </c>
      <c r="R7">
        <f t="shared" si="8"/>
        <v>0.19190213475173404</v>
      </c>
      <c r="S7">
        <f t="shared" si="13"/>
        <v>0.22799485038001321</v>
      </c>
      <c r="T7">
        <f t="shared" si="9"/>
        <v>114</v>
      </c>
    </row>
    <row r="8" spans="1:20" x14ac:dyDescent="0.45">
      <c r="A8">
        <v>1107</v>
      </c>
      <c r="B8" t="str">
        <f t="shared" si="0"/>
        <v>Special region of Aceh</v>
      </c>
      <c r="C8" t="str">
        <f t="shared" si="1"/>
        <v>Pidie</v>
      </c>
      <c r="D8">
        <f t="shared" si="2"/>
        <v>293397</v>
      </c>
      <c r="E8">
        <f t="shared" si="3"/>
        <v>73339</v>
      </c>
      <c r="F8">
        <f>VLOOKUP($A8,'1971 census--school attendance'!$A$2:$E$321,4,FALSE)</f>
        <v>246813</v>
      </c>
      <c r="G8">
        <f>VLOOKUP($A8,'1971 census--school attendance'!$A$2:$E$321,5,FALSE)</f>
        <v>46862</v>
      </c>
      <c r="H8">
        <f t="shared" si="14"/>
        <v>23</v>
      </c>
      <c r="I8">
        <f t="shared" si="15"/>
        <v>23</v>
      </c>
      <c r="J8">
        <f t="shared" si="4"/>
        <v>26</v>
      </c>
      <c r="K8">
        <f t="shared" si="5"/>
        <v>26</v>
      </c>
      <c r="L8">
        <f t="shared" si="6"/>
        <v>48</v>
      </c>
      <c r="M8">
        <f t="shared" si="7"/>
        <v>48</v>
      </c>
      <c r="N8">
        <f t="shared" si="10"/>
        <v>293397</v>
      </c>
      <c r="O8">
        <f t="shared" si="11"/>
        <v>73339</v>
      </c>
      <c r="P8">
        <f t="shared" si="12"/>
        <v>246813</v>
      </c>
      <c r="Q8">
        <f t="shared" si="12"/>
        <v>46862</v>
      </c>
      <c r="R8">
        <f t="shared" si="8"/>
        <v>0.15972215121490677</v>
      </c>
      <c r="S8">
        <f t="shared" si="13"/>
        <v>0.18986844291021948</v>
      </c>
      <c r="T8">
        <f t="shared" si="9"/>
        <v>194</v>
      </c>
    </row>
    <row r="9" spans="1:20" x14ac:dyDescent="0.45">
      <c r="A9">
        <v>1108</v>
      </c>
      <c r="B9" t="str">
        <f t="shared" si="0"/>
        <v>Special region of Aceh</v>
      </c>
      <c r="C9" t="str">
        <f t="shared" si="1"/>
        <v>Aceh Utara</v>
      </c>
      <c r="D9">
        <f t="shared" si="2"/>
        <v>470855</v>
      </c>
      <c r="E9">
        <f t="shared" si="3"/>
        <v>129542</v>
      </c>
      <c r="F9">
        <f>VLOOKUP($A9,'1971 census--school attendance'!$A$2:$E$321,4,FALSE)</f>
        <v>394081</v>
      </c>
      <c r="G9">
        <f>VLOOKUP($A9,'1971 census--school attendance'!$A$2:$E$321,5,FALSE)</f>
        <v>84907</v>
      </c>
      <c r="H9">
        <f t="shared" si="14"/>
        <v>32</v>
      </c>
      <c r="I9">
        <f t="shared" si="15"/>
        <v>25</v>
      </c>
      <c r="J9">
        <f t="shared" si="4"/>
        <v>46</v>
      </c>
      <c r="K9">
        <f t="shared" si="5"/>
        <v>46</v>
      </c>
      <c r="L9">
        <f t="shared" si="6"/>
        <v>81</v>
      </c>
      <c r="M9">
        <f t="shared" si="7"/>
        <v>81</v>
      </c>
      <c r="N9">
        <f t="shared" si="10"/>
        <v>470855</v>
      </c>
      <c r="O9">
        <f t="shared" si="11"/>
        <v>129542</v>
      </c>
      <c r="P9">
        <f t="shared" si="12"/>
        <v>394081</v>
      </c>
      <c r="Q9">
        <f t="shared" si="12"/>
        <v>84907</v>
      </c>
      <c r="R9">
        <f t="shared" si="8"/>
        <v>0.18032515317879177</v>
      </c>
      <c r="S9">
        <f t="shared" si="13"/>
        <v>0.21545570580667425</v>
      </c>
      <c r="T9">
        <f t="shared" si="9"/>
        <v>311</v>
      </c>
    </row>
    <row r="10" spans="1:20" x14ac:dyDescent="0.45">
      <c r="A10">
        <v>1171</v>
      </c>
      <c r="B10" t="str">
        <f t="shared" si="0"/>
        <v>Special region of Aceh</v>
      </c>
      <c r="C10" t="str">
        <f t="shared" si="1"/>
        <v>Banda Aceh</v>
      </c>
      <c r="D10">
        <f t="shared" si="2"/>
        <v>53668</v>
      </c>
      <c r="E10">
        <f t="shared" si="3"/>
        <v>13590</v>
      </c>
      <c r="F10">
        <f>VLOOKUP($A10,'1971 census--school attendance'!$A$2:$E$321,4,FALSE)</f>
        <v>44927</v>
      </c>
      <c r="G10">
        <f>VLOOKUP($A10,'1971 census--school attendance'!$A$2:$E$321,5,FALSE)</f>
        <v>18235</v>
      </c>
      <c r="H10">
        <f t="shared" si="14"/>
        <v>2</v>
      </c>
      <c r="I10">
        <f t="shared" si="15"/>
        <v>2</v>
      </c>
      <c r="J10">
        <f t="shared" si="4"/>
        <v>10</v>
      </c>
      <c r="K10">
        <f t="shared" si="5"/>
        <v>10</v>
      </c>
      <c r="L10">
        <f t="shared" si="6"/>
        <v>17</v>
      </c>
      <c r="M10">
        <f t="shared" si="7"/>
        <v>17</v>
      </c>
      <c r="N10">
        <f t="shared" si="10"/>
        <v>53668</v>
      </c>
      <c r="O10">
        <f t="shared" si="11"/>
        <v>13590</v>
      </c>
      <c r="P10">
        <f t="shared" si="12"/>
        <v>44927</v>
      </c>
      <c r="Q10">
        <f t="shared" si="12"/>
        <v>18235</v>
      </c>
      <c r="R10">
        <f t="shared" si="8"/>
        <v>0.33977416710143848</v>
      </c>
      <c r="S10">
        <f t="shared" si="13"/>
        <v>0.40588065083357444</v>
      </c>
      <c r="T10">
        <f t="shared" si="9"/>
        <v>58</v>
      </c>
    </row>
    <row r="11" spans="1:20" x14ac:dyDescent="0.45">
      <c r="A11">
        <v>1172</v>
      </c>
      <c r="B11" t="str">
        <f t="shared" si="0"/>
        <v>Special region of Aceh</v>
      </c>
      <c r="C11" t="str">
        <f t="shared" si="1"/>
        <v>Sabang</v>
      </c>
      <c r="D11">
        <f t="shared" si="2"/>
        <v>17625</v>
      </c>
      <c r="E11">
        <f t="shared" si="3"/>
        <v>4399</v>
      </c>
      <c r="F11">
        <f>VLOOKUP($A11,'1971 census--school attendance'!$A$2:$E$321,4,FALSE)</f>
        <v>14864</v>
      </c>
      <c r="G11">
        <f>VLOOKUP($A11,'1971 census--school attendance'!$A$2:$E$321,5,FALSE)</f>
        <v>3211</v>
      </c>
      <c r="H11">
        <f t="shared" si="14"/>
        <v>2</v>
      </c>
      <c r="I11">
        <f t="shared" si="15"/>
        <v>2</v>
      </c>
      <c r="J11">
        <f t="shared" si="4"/>
        <v>3</v>
      </c>
      <c r="K11">
        <f t="shared" si="5"/>
        <v>3</v>
      </c>
      <c r="L11">
        <f t="shared" si="6"/>
        <v>6</v>
      </c>
      <c r="M11">
        <f t="shared" si="7"/>
        <v>6</v>
      </c>
      <c r="N11">
        <f t="shared" si="10"/>
        <v>17625</v>
      </c>
      <c r="O11">
        <f t="shared" si="11"/>
        <v>4399</v>
      </c>
      <c r="P11">
        <f t="shared" si="12"/>
        <v>14864</v>
      </c>
      <c r="Q11">
        <f t="shared" si="12"/>
        <v>3211</v>
      </c>
      <c r="R11">
        <f t="shared" si="8"/>
        <v>0.18218439716312057</v>
      </c>
      <c r="S11">
        <f t="shared" si="13"/>
        <v>0.21602529601722281</v>
      </c>
      <c r="T11">
        <f t="shared" si="9"/>
        <v>22</v>
      </c>
    </row>
    <row r="12" spans="1:20" x14ac:dyDescent="0.45">
      <c r="A12">
        <v>1201</v>
      </c>
      <c r="B12" t="str">
        <f t="shared" si="0"/>
        <v>North Sumatra</v>
      </c>
      <c r="C12" t="str">
        <f t="shared" si="1"/>
        <v>Nias</v>
      </c>
      <c r="D12">
        <f t="shared" si="2"/>
        <v>372483</v>
      </c>
      <c r="E12">
        <f t="shared" si="3"/>
        <v>106256</v>
      </c>
      <c r="F12">
        <f>VLOOKUP($A12,'1971 census--school attendance'!$A$2:$E$321,4,FALSE)</f>
        <v>312951</v>
      </c>
      <c r="G12">
        <f>VLOOKUP($A12,'1971 census--school attendance'!$A$2:$E$321,5,FALSE)</f>
        <v>44572</v>
      </c>
      <c r="H12">
        <f t="shared" si="14"/>
        <v>13</v>
      </c>
      <c r="I12">
        <f t="shared" si="15"/>
        <v>13</v>
      </c>
      <c r="J12">
        <f t="shared" si="4"/>
        <v>42</v>
      </c>
      <c r="K12">
        <f t="shared" si="5"/>
        <v>42</v>
      </c>
      <c r="L12">
        <f t="shared" si="6"/>
        <v>98</v>
      </c>
      <c r="M12">
        <f t="shared" si="7"/>
        <v>98</v>
      </c>
      <c r="N12">
        <f t="shared" si="10"/>
        <v>372483</v>
      </c>
      <c r="O12">
        <f t="shared" si="11"/>
        <v>106256</v>
      </c>
      <c r="P12">
        <f t="shared" si="12"/>
        <v>312951</v>
      </c>
      <c r="Q12">
        <f t="shared" si="12"/>
        <v>44572</v>
      </c>
      <c r="R12">
        <f t="shared" si="8"/>
        <v>0.11966183691604718</v>
      </c>
      <c r="S12">
        <f t="shared" si="13"/>
        <v>0.14242485245293993</v>
      </c>
      <c r="T12">
        <f t="shared" si="9"/>
        <v>306</v>
      </c>
    </row>
    <row r="13" spans="1:20" x14ac:dyDescent="0.45">
      <c r="A13">
        <v>1202</v>
      </c>
      <c r="B13" t="str">
        <f t="shared" si="0"/>
        <v>North Sumatra</v>
      </c>
      <c r="C13" t="str">
        <f t="shared" si="1"/>
        <v>South Tapanuli</v>
      </c>
      <c r="D13">
        <f t="shared" si="2"/>
        <v>626931</v>
      </c>
      <c r="E13">
        <f t="shared" si="3"/>
        <v>191042</v>
      </c>
      <c r="F13">
        <f>VLOOKUP($A13,'1971 census--school attendance'!$A$2:$E$321,4,FALSE)</f>
        <v>522629</v>
      </c>
      <c r="G13">
        <f>VLOOKUP($A13,'1971 census--school attendance'!$A$2:$E$321,5,FALSE)</f>
        <v>144058</v>
      </c>
      <c r="H13">
        <f t="shared" si="14"/>
        <v>17</v>
      </c>
      <c r="I13">
        <f t="shared" si="15"/>
        <v>17</v>
      </c>
      <c r="J13">
        <f t="shared" si="4"/>
        <v>80</v>
      </c>
      <c r="K13">
        <f t="shared" si="5"/>
        <v>80</v>
      </c>
      <c r="L13">
        <f t="shared" si="6"/>
        <v>110</v>
      </c>
      <c r="M13">
        <f t="shared" si="7"/>
        <v>110</v>
      </c>
      <c r="N13">
        <f t="shared" si="10"/>
        <v>626931</v>
      </c>
      <c r="O13">
        <f t="shared" si="11"/>
        <v>191042</v>
      </c>
      <c r="P13">
        <f t="shared" si="12"/>
        <v>522629</v>
      </c>
      <c r="Q13">
        <f t="shared" si="12"/>
        <v>144058</v>
      </c>
      <c r="R13">
        <f t="shared" si="8"/>
        <v>0.22978286286688646</v>
      </c>
      <c r="S13">
        <f t="shared" si="13"/>
        <v>0.27564103790643074</v>
      </c>
      <c r="T13">
        <f t="shared" si="9"/>
        <v>414</v>
      </c>
    </row>
    <row r="14" spans="1:20" x14ac:dyDescent="0.45">
      <c r="A14">
        <v>1203</v>
      </c>
      <c r="B14" t="str">
        <f t="shared" si="0"/>
        <v>North Sumatra</v>
      </c>
      <c r="C14" t="str">
        <f t="shared" si="1"/>
        <v>Central Tapanuli</v>
      </c>
      <c r="D14">
        <f t="shared" si="2"/>
        <v>135857</v>
      </c>
      <c r="E14">
        <f t="shared" si="3"/>
        <v>39596</v>
      </c>
      <c r="F14">
        <f>VLOOKUP($A14,'1971 census--school attendance'!$A$2:$E$321,4,FALSE)</f>
        <v>110606</v>
      </c>
      <c r="G14">
        <f>VLOOKUP($A14,'1971 census--school attendance'!$A$2:$E$321,5,FALSE)</f>
        <v>21338</v>
      </c>
      <c r="H14">
        <f t="shared" si="14"/>
        <v>4</v>
      </c>
      <c r="I14">
        <f t="shared" si="15"/>
        <v>4</v>
      </c>
      <c r="J14">
        <f t="shared" si="4"/>
        <v>18</v>
      </c>
      <c r="K14">
        <f t="shared" si="5"/>
        <v>18</v>
      </c>
      <c r="L14">
        <f t="shared" si="6"/>
        <v>41</v>
      </c>
      <c r="M14">
        <f t="shared" si="7"/>
        <v>41</v>
      </c>
      <c r="N14">
        <f t="shared" si="10"/>
        <v>135857</v>
      </c>
      <c r="O14">
        <f t="shared" si="11"/>
        <v>39596</v>
      </c>
      <c r="P14">
        <f t="shared" si="12"/>
        <v>110606</v>
      </c>
      <c r="Q14">
        <f t="shared" si="12"/>
        <v>21338</v>
      </c>
      <c r="R14">
        <f t="shared" si="8"/>
        <v>0.15706220511272884</v>
      </c>
      <c r="S14">
        <f t="shared" si="13"/>
        <v>0.19291900981863552</v>
      </c>
      <c r="T14">
        <f t="shared" si="9"/>
        <v>126</v>
      </c>
    </row>
    <row r="15" spans="1:20" x14ac:dyDescent="0.45">
      <c r="A15">
        <v>1204</v>
      </c>
      <c r="B15" t="str">
        <f t="shared" si="0"/>
        <v>North Sumatra</v>
      </c>
      <c r="C15" t="str">
        <f t="shared" si="1"/>
        <v>North Tapanuli</v>
      </c>
      <c r="D15">
        <f t="shared" si="2"/>
        <v>623530</v>
      </c>
      <c r="E15">
        <f t="shared" si="3"/>
        <v>192275</v>
      </c>
      <c r="F15">
        <f>VLOOKUP($A15,'1971 census--school attendance'!$A$2:$E$321,4,FALSE)</f>
        <v>505524</v>
      </c>
      <c r="G15">
        <f>VLOOKUP($A15,'1971 census--school attendance'!$A$2:$E$321,5,FALSE)</f>
        <v>155109</v>
      </c>
      <c r="H15">
        <f t="shared" si="14"/>
        <v>27</v>
      </c>
      <c r="I15">
        <f t="shared" si="15"/>
        <v>27</v>
      </c>
      <c r="J15">
        <f t="shared" si="4"/>
        <v>79</v>
      </c>
      <c r="K15">
        <f t="shared" si="5"/>
        <v>79</v>
      </c>
      <c r="L15">
        <f t="shared" si="6"/>
        <v>113</v>
      </c>
      <c r="M15">
        <f t="shared" si="7"/>
        <v>113</v>
      </c>
      <c r="N15">
        <f t="shared" si="10"/>
        <v>623530</v>
      </c>
      <c r="O15">
        <f t="shared" si="11"/>
        <v>192275</v>
      </c>
      <c r="P15">
        <f t="shared" si="12"/>
        <v>505524</v>
      </c>
      <c r="Q15">
        <f t="shared" si="12"/>
        <v>155109</v>
      </c>
      <c r="R15">
        <f t="shared" si="8"/>
        <v>0.24875948230237518</v>
      </c>
      <c r="S15">
        <f t="shared" si="13"/>
        <v>0.30682816246112943</v>
      </c>
      <c r="T15">
        <f t="shared" si="9"/>
        <v>438</v>
      </c>
    </row>
    <row r="16" spans="1:20" x14ac:dyDescent="0.45">
      <c r="A16">
        <v>1205</v>
      </c>
      <c r="B16" t="str">
        <f t="shared" si="0"/>
        <v>North Sumatra</v>
      </c>
      <c r="C16" t="str">
        <f t="shared" si="1"/>
        <v>Labuhan Batu</v>
      </c>
      <c r="D16">
        <f t="shared" si="2"/>
        <v>360153</v>
      </c>
      <c r="E16">
        <f t="shared" si="3"/>
        <v>109518</v>
      </c>
      <c r="F16">
        <f>VLOOKUP($A16,'1971 census--school attendance'!$A$2:$E$321,4,FALSE)</f>
        <v>292185</v>
      </c>
      <c r="G16">
        <f>VLOOKUP($A16,'1971 census--school attendance'!$A$2:$E$321,5,FALSE)</f>
        <v>48819</v>
      </c>
      <c r="H16">
        <f t="shared" si="14"/>
        <v>12</v>
      </c>
      <c r="I16">
        <f t="shared" si="15"/>
        <v>12</v>
      </c>
      <c r="J16">
        <f t="shared" si="4"/>
        <v>46</v>
      </c>
      <c r="K16">
        <f t="shared" si="5"/>
        <v>46</v>
      </c>
      <c r="L16">
        <f t="shared" si="6"/>
        <v>80</v>
      </c>
      <c r="M16">
        <f t="shared" si="7"/>
        <v>80</v>
      </c>
      <c r="N16">
        <f t="shared" si="10"/>
        <v>360153</v>
      </c>
      <c r="O16">
        <f t="shared" si="11"/>
        <v>109518</v>
      </c>
      <c r="P16">
        <f t="shared" si="12"/>
        <v>292185</v>
      </c>
      <c r="Q16">
        <f t="shared" si="12"/>
        <v>48819</v>
      </c>
      <c r="R16">
        <f t="shared" si="8"/>
        <v>0.13555072427551623</v>
      </c>
      <c r="S16">
        <f t="shared" si="13"/>
        <v>0.16708249910159659</v>
      </c>
      <c r="T16">
        <f t="shared" si="9"/>
        <v>276</v>
      </c>
    </row>
    <row r="17" spans="1:20" x14ac:dyDescent="0.45">
      <c r="A17">
        <v>1206</v>
      </c>
      <c r="B17" t="str">
        <f t="shared" si="0"/>
        <v>North Sumatra</v>
      </c>
      <c r="C17" t="str">
        <f t="shared" si="1"/>
        <v>Asahan</v>
      </c>
      <c r="D17">
        <f t="shared" si="2"/>
        <v>593584</v>
      </c>
      <c r="E17">
        <f t="shared" si="3"/>
        <v>181722</v>
      </c>
      <c r="F17">
        <f>VLOOKUP($A17,'1971 census--school attendance'!$A$2:$E$321,4,FALSE)</f>
        <v>487959</v>
      </c>
      <c r="G17">
        <f>VLOOKUP($A17,'1971 census--school attendance'!$A$2:$E$321,5,FALSE)</f>
        <v>93740</v>
      </c>
      <c r="H17">
        <f t="shared" si="14"/>
        <v>15</v>
      </c>
      <c r="I17">
        <f t="shared" si="15"/>
        <v>15</v>
      </c>
      <c r="J17">
        <f t="shared" si="4"/>
        <v>75</v>
      </c>
      <c r="K17">
        <f t="shared" si="5"/>
        <v>75</v>
      </c>
      <c r="L17">
        <f t="shared" si="6"/>
        <v>125</v>
      </c>
      <c r="M17">
        <f t="shared" si="7"/>
        <v>125</v>
      </c>
      <c r="N17">
        <f t="shared" si="10"/>
        <v>593584</v>
      </c>
      <c r="O17">
        <f t="shared" si="11"/>
        <v>181722</v>
      </c>
      <c r="P17">
        <f t="shared" si="12"/>
        <v>487959</v>
      </c>
      <c r="Q17">
        <f t="shared" si="12"/>
        <v>93740</v>
      </c>
      <c r="R17">
        <f t="shared" si="8"/>
        <v>0.15792204641634544</v>
      </c>
      <c r="S17">
        <f t="shared" si="13"/>
        <v>0.19210630401324702</v>
      </c>
      <c r="T17">
        <f t="shared" si="9"/>
        <v>430</v>
      </c>
    </row>
    <row r="18" spans="1:20" x14ac:dyDescent="0.45">
      <c r="A18">
        <v>1207</v>
      </c>
      <c r="B18" t="str">
        <f t="shared" si="0"/>
        <v>North Sumatra</v>
      </c>
      <c r="C18" t="str">
        <f t="shared" si="1"/>
        <v>Simalungun</v>
      </c>
      <c r="D18">
        <f t="shared" si="2"/>
        <v>662257</v>
      </c>
      <c r="E18">
        <f t="shared" si="3"/>
        <v>204509</v>
      </c>
      <c r="F18">
        <f>VLOOKUP($A18,'1971 census--school attendance'!$A$2:$E$321,4,FALSE)</f>
        <v>542534</v>
      </c>
      <c r="G18">
        <f>VLOOKUP($A18,'1971 census--school attendance'!$A$2:$E$321,5,FALSE)</f>
        <v>122487</v>
      </c>
      <c r="H18">
        <f t="shared" si="14"/>
        <v>17</v>
      </c>
      <c r="I18">
        <f t="shared" si="15"/>
        <v>17</v>
      </c>
      <c r="J18">
        <f t="shared" si="4"/>
        <v>85</v>
      </c>
      <c r="K18">
        <f t="shared" si="5"/>
        <v>85</v>
      </c>
      <c r="L18">
        <f t="shared" si="6"/>
        <v>140</v>
      </c>
      <c r="M18">
        <f t="shared" si="7"/>
        <v>140</v>
      </c>
      <c r="N18">
        <f t="shared" si="10"/>
        <v>662257</v>
      </c>
      <c r="O18">
        <f t="shared" si="11"/>
        <v>204509</v>
      </c>
      <c r="P18">
        <f t="shared" si="12"/>
        <v>542534</v>
      </c>
      <c r="Q18">
        <f t="shared" si="12"/>
        <v>122487</v>
      </c>
      <c r="R18">
        <f t="shared" si="8"/>
        <v>0.1849538774222092</v>
      </c>
      <c r="S18">
        <f t="shared" si="13"/>
        <v>0.22576833894281281</v>
      </c>
      <c r="T18">
        <f t="shared" si="9"/>
        <v>484</v>
      </c>
    </row>
    <row r="19" spans="1:20" x14ac:dyDescent="0.45">
      <c r="A19">
        <v>1208</v>
      </c>
      <c r="B19" t="str">
        <f t="shared" si="0"/>
        <v>North Sumatra</v>
      </c>
      <c r="C19" t="str">
        <f t="shared" si="1"/>
        <v>Dairi</v>
      </c>
      <c r="D19">
        <f t="shared" si="2"/>
        <v>184829</v>
      </c>
      <c r="E19">
        <f t="shared" si="3"/>
        <v>55413</v>
      </c>
      <c r="F19">
        <f>VLOOKUP($A19,'1971 census--school attendance'!$A$2:$E$321,4,FALSE)</f>
        <v>147467</v>
      </c>
      <c r="G19">
        <f>VLOOKUP($A19,'1971 census--school attendance'!$A$2:$E$321,5,FALSE)</f>
        <v>37924</v>
      </c>
      <c r="H19">
        <f t="shared" si="14"/>
        <v>8</v>
      </c>
      <c r="I19">
        <f t="shared" si="15"/>
        <v>8</v>
      </c>
      <c r="J19">
        <f t="shared" si="4"/>
        <v>23</v>
      </c>
      <c r="K19">
        <f t="shared" si="5"/>
        <v>23</v>
      </c>
      <c r="L19">
        <f t="shared" si="6"/>
        <v>46</v>
      </c>
      <c r="M19">
        <f t="shared" si="7"/>
        <v>46</v>
      </c>
      <c r="N19">
        <f t="shared" si="10"/>
        <v>184829</v>
      </c>
      <c r="O19">
        <f t="shared" si="11"/>
        <v>55413</v>
      </c>
      <c r="P19">
        <f t="shared" si="12"/>
        <v>147467</v>
      </c>
      <c r="Q19">
        <f t="shared" si="12"/>
        <v>37924</v>
      </c>
      <c r="R19">
        <f t="shared" si="8"/>
        <v>0.20518425138912183</v>
      </c>
      <c r="S19">
        <f t="shared" si="13"/>
        <v>0.25716940061166227</v>
      </c>
      <c r="T19">
        <f t="shared" si="9"/>
        <v>154</v>
      </c>
    </row>
    <row r="20" spans="1:20" x14ac:dyDescent="0.45">
      <c r="A20">
        <v>1209</v>
      </c>
      <c r="B20" t="str">
        <f t="shared" si="0"/>
        <v>North Sumatra</v>
      </c>
      <c r="C20" t="str">
        <f t="shared" si="1"/>
        <v>Karo</v>
      </c>
      <c r="D20">
        <f t="shared" si="2"/>
        <v>182156</v>
      </c>
      <c r="E20">
        <f t="shared" si="3"/>
        <v>51415</v>
      </c>
      <c r="F20">
        <f>VLOOKUP($A20,'1971 census--school attendance'!$A$2:$E$321,4,FALSE)</f>
        <v>151775</v>
      </c>
      <c r="G20">
        <f>VLOOKUP($A20,'1971 census--school attendance'!$A$2:$E$321,5,FALSE)</f>
        <v>42438</v>
      </c>
      <c r="H20">
        <f t="shared" si="14"/>
        <v>10</v>
      </c>
      <c r="I20">
        <f t="shared" si="15"/>
        <v>10</v>
      </c>
      <c r="J20">
        <f t="shared" si="4"/>
        <v>20</v>
      </c>
      <c r="K20">
        <f t="shared" si="5"/>
        <v>20</v>
      </c>
      <c r="L20">
        <f t="shared" si="6"/>
        <v>42</v>
      </c>
      <c r="M20">
        <f t="shared" si="7"/>
        <v>42</v>
      </c>
      <c r="N20">
        <f t="shared" si="10"/>
        <v>182156</v>
      </c>
      <c r="O20">
        <f t="shared" si="11"/>
        <v>51415</v>
      </c>
      <c r="P20">
        <f t="shared" si="12"/>
        <v>151775</v>
      </c>
      <c r="Q20">
        <f t="shared" si="12"/>
        <v>42438</v>
      </c>
      <c r="R20">
        <f t="shared" si="8"/>
        <v>0.23297613034981005</v>
      </c>
      <c r="S20">
        <f t="shared" si="13"/>
        <v>0.27961126667764785</v>
      </c>
      <c r="T20">
        <f t="shared" si="9"/>
        <v>144</v>
      </c>
    </row>
    <row r="21" spans="1:20" x14ac:dyDescent="0.45">
      <c r="A21">
        <v>1210</v>
      </c>
      <c r="B21" t="str">
        <f t="shared" si="0"/>
        <v>North Sumatra</v>
      </c>
      <c r="C21" t="str">
        <f t="shared" si="1"/>
        <v>Deli Serdang</v>
      </c>
      <c r="D21">
        <f t="shared" si="2"/>
        <v>1430637</v>
      </c>
      <c r="E21">
        <f t="shared" si="3"/>
        <v>440941</v>
      </c>
      <c r="F21">
        <f>VLOOKUP($A21,'1971 census--school attendance'!$A$2:$E$321,4,FALSE)</f>
        <v>1172976</v>
      </c>
      <c r="G21">
        <f>VLOOKUP($A21,'1971 census--school attendance'!$A$2:$E$321,5,FALSE)</f>
        <v>252304</v>
      </c>
      <c r="H21">
        <f t="shared" si="14"/>
        <v>30</v>
      </c>
      <c r="I21">
        <f t="shared" si="15"/>
        <v>30</v>
      </c>
      <c r="J21">
        <f t="shared" si="4"/>
        <v>157</v>
      </c>
      <c r="K21">
        <f t="shared" si="5"/>
        <v>157</v>
      </c>
      <c r="L21">
        <f t="shared" si="6"/>
        <v>191</v>
      </c>
      <c r="M21">
        <f t="shared" si="7"/>
        <v>191</v>
      </c>
      <c r="N21">
        <f t="shared" si="10"/>
        <v>1430637</v>
      </c>
      <c r="O21">
        <f t="shared" si="11"/>
        <v>440941</v>
      </c>
      <c r="P21">
        <f t="shared" si="12"/>
        <v>1172976</v>
      </c>
      <c r="Q21">
        <f t="shared" si="12"/>
        <v>252304</v>
      </c>
      <c r="R21">
        <f t="shared" si="8"/>
        <v>0.17635780425083372</v>
      </c>
      <c r="S21">
        <f t="shared" si="13"/>
        <v>0.21509732509446058</v>
      </c>
      <c r="T21">
        <f t="shared" si="9"/>
        <v>756</v>
      </c>
    </row>
    <row r="22" spans="1:20" x14ac:dyDescent="0.45">
      <c r="A22">
        <v>1211</v>
      </c>
      <c r="B22" t="str">
        <f t="shared" si="0"/>
        <v>North Sumatra</v>
      </c>
      <c r="C22" t="str">
        <f t="shared" si="1"/>
        <v>Langkat</v>
      </c>
      <c r="D22">
        <f t="shared" si="2"/>
        <v>519459</v>
      </c>
      <c r="E22">
        <f t="shared" si="3"/>
        <v>159338</v>
      </c>
      <c r="F22">
        <f>VLOOKUP($A22,'1971 census--school attendance'!$A$2:$E$321,4,FALSE)</f>
        <v>422035</v>
      </c>
      <c r="G22">
        <f>VLOOKUP($A22,'1971 census--school attendance'!$A$2:$E$321,5,FALSE)</f>
        <v>83725</v>
      </c>
      <c r="H22">
        <f t="shared" si="14"/>
        <v>15</v>
      </c>
      <c r="I22">
        <f t="shared" si="15"/>
        <v>15</v>
      </c>
      <c r="J22">
        <f t="shared" si="4"/>
        <v>48</v>
      </c>
      <c r="K22">
        <f t="shared" si="5"/>
        <v>48</v>
      </c>
      <c r="L22">
        <f t="shared" si="6"/>
        <v>53</v>
      </c>
      <c r="M22">
        <f t="shared" si="7"/>
        <v>53</v>
      </c>
      <c r="N22">
        <f t="shared" si="10"/>
        <v>519459</v>
      </c>
      <c r="O22">
        <f t="shared" si="11"/>
        <v>159338</v>
      </c>
      <c r="P22">
        <f t="shared" si="12"/>
        <v>422035</v>
      </c>
      <c r="Q22">
        <f t="shared" si="12"/>
        <v>83725</v>
      </c>
      <c r="R22">
        <f t="shared" si="8"/>
        <v>0.16117730176972581</v>
      </c>
      <c r="S22">
        <f t="shared" si="13"/>
        <v>0.19838402028267799</v>
      </c>
      <c r="T22">
        <f t="shared" si="9"/>
        <v>232</v>
      </c>
    </row>
    <row r="23" spans="1:20" x14ac:dyDescent="0.45">
      <c r="A23">
        <v>1271</v>
      </c>
      <c r="B23" t="str">
        <f t="shared" si="0"/>
        <v>North Sumatra</v>
      </c>
      <c r="C23" t="str">
        <f t="shared" si="1"/>
        <v>Sibolga</v>
      </c>
      <c r="D23">
        <f t="shared" si="2"/>
        <v>42223</v>
      </c>
      <c r="E23">
        <f t="shared" si="3"/>
        <v>11993</v>
      </c>
      <c r="F23">
        <f>VLOOKUP($A23,'1971 census--school attendance'!$A$2:$E$321,4,FALSE)</f>
        <v>35313</v>
      </c>
      <c r="G23">
        <f>VLOOKUP($A23,'1971 census--school attendance'!$A$2:$E$321,5,FALSE)</f>
        <v>11283</v>
      </c>
      <c r="H23">
        <f t="shared" si="14"/>
        <v>2</v>
      </c>
      <c r="I23">
        <f t="shared" si="15"/>
        <v>2</v>
      </c>
      <c r="J23">
        <f t="shared" si="4"/>
        <v>16</v>
      </c>
      <c r="K23">
        <f t="shared" si="5"/>
        <v>16</v>
      </c>
      <c r="L23">
        <f t="shared" si="6"/>
        <v>11</v>
      </c>
      <c r="M23">
        <f t="shared" si="7"/>
        <v>11</v>
      </c>
      <c r="N23">
        <f t="shared" si="10"/>
        <v>42223</v>
      </c>
      <c r="O23">
        <f t="shared" si="11"/>
        <v>11993</v>
      </c>
      <c r="P23">
        <f t="shared" si="12"/>
        <v>35313</v>
      </c>
      <c r="Q23">
        <f t="shared" si="12"/>
        <v>11283</v>
      </c>
      <c r="R23">
        <f t="shared" si="8"/>
        <v>0.26722402482059543</v>
      </c>
      <c r="S23">
        <f t="shared" si="13"/>
        <v>0.31951405997791182</v>
      </c>
      <c r="T23">
        <f t="shared" si="9"/>
        <v>58</v>
      </c>
    </row>
    <row r="24" spans="1:20" x14ac:dyDescent="0.45">
      <c r="A24">
        <v>1272</v>
      </c>
      <c r="B24" t="str">
        <f t="shared" si="0"/>
        <v>North Sumatra</v>
      </c>
      <c r="C24" t="str">
        <f t="shared" si="1"/>
        <v>Tanjung Balai</v>
      </c>
      <c r="D24">
        <f t="shared" si="2"/>
        <v>33604</v>
      </c>
      <c r="E24">
        <f t="shared" si="3"/>
        <v>9607</v>
      </c>
      <c r="F24">
        <f>VLOOKUP($A24,'1971 census--school attendance'!$A$2:$E$321,4,FALSE)</f>
        <v>28228</v>
      </c>
      <c r="G24">
        <f>VLOOKUP($A24,'1971 census--school attendance'!$A$2:$E$321,5,FALSE)</f>
        <v>7282</v>
      </c>
      <c r="H24">
        <f t="shared" si="14"/>
        <v>1</v>
      </c>
      <c r="I24">
        <f t="shared" si="15"/>
        <v>1</v>
      </c>
      <c r="J24">
        <f t="shared" si="4"/>
        <v>11</v>
      </c>
      <c r="K24">
        <f t="shared" si="5"/>
        <v>11</v>
      </c>
      <c r="L24">
        <f t="shared" si="6"/>
        <v>4</v>
      </c>
      <c r="M24">
        <f t="shared" si="7"/>
        <v>4</v>
      </c>
      <c r="N24">
        <f t="shared" si="10"/>
        <v>33604</v>
      </c>
      <c r="O24">
        <f t="shared" si="11"/>
        <v>9607</v>
      </c>
      <c r="P24">
        <f t="shared" si="12"/>
        <v>28228</v>
      </c>
      <c r="Q24">
        <f t="shared" si="12"/>
        <v>7282</v>
      </c>
      <c r="R24">
        <f t="shared" si="8"/>
        <v>0.21670039281037973</v>
      </c>
      <c r="S24">
        <f t="shared" si="13"/>
        <v>0.25797080912569081</v>
      </c>
      <c r="T24">
        <f t="shared" si="9"/>
        <v>32</v>
      </c>
    </row>
    <row r="25" spans="1:20" x14ac:dyDescent="0.45">
      <c r="A25">
        <v>1273</v>
      </c>
      <c r="B25" t="str">
        <f t="shared" si="0"/>
        <v>North Sumatra</v>
      </c>
      <c r="C25" t="str">
        <f t="shared" si="1"/>
        <v>Pematang Siantar</v>
      </c>
      <c r="D25">
        <f t="shared" si="2"/>
        <v>129232</v>
      </c>
      <c r="E25">
        <f t="shared" si="3"/>
        <v>37376</v>
      </c>
      <c r="F25">
        <f>VLOOKUP($A25,'1971 census--school attendance'!$A$2:$E$321,4,FALSE)</f>
        <v>108991</v>
      </c>
      <c r="G25">
        <f>VLOOKUP($A25,'1971 census--school attendance'!$A$2:$E$321,5,FALSE)</f>
        <v>41141</v>
      </c>
      <c r="H25">
        <f t="shared" si="14"/>
        <v>2</v>
      </c>
      <c r="I25">
        <f t="shared" si="15"/>
        <v>2</v>
      </c>
      <c r="J25">
        <f t="shared" si="4"/>
        <v>24</v>
      </c>
      <c r="K25">
        <f t="shared" si="5"/>
        <v>24</v>
      </c>
      <c r="L25">
        <f t="shared" si="6"/>
        <v>25</v>
      </c>
      <c r="M25">
        <f t="shared" si="7"/>
        <v>25</v>
      </c>
      <c r="N25">
        <f t="shared" si="10"/>
        <v>129232</v>
      </c>
      <c r="O25">
        <f t="shared" si="11"/>
        <v>37376</v>
      </c>
      <c r="P25">
        <f t="shared" si="12"/>
        <v>108991</v>
      </c>
      <c r="Q25">
        <f t="shared" si="12"/>
        <v>41141</v>
      </c>
      <c r="R25">
        <f t="shared" si="8"/>
        <v>0.31834994428624491</v>
      </c>
      <c r="S25">
        <f t="shared" si="13"/>
        <v>0.37747153434687269</v>
      </c>
      <c r="T25">
        <f t="shared" si="9"/>
        <v>102</v>
      </c>
    </row>
    <row r="26" spans="1:20" x14ac:dyDescent="0.45">
      <c r="A26">
        <v>1274</v>
      </c>
      <c r="B26" t="str">
        <f t="shared" si="0"/>
        <v>North Sumatra</v>
      </c>
      <c r="C26" t="str">
        <f t="shared" si="1"/>
        <v>Tebing Tinggi</v>
      </c>
      <c r="D26">
        <f t="shared" si="2"/>
        <v>30314</v>
      </c>
      <c r="E26">
        <f t="shared" si="3"/>
        <v>8532</v>
      </c>
      <c r="F26">
        <f>VLOOKUP($A26,'1971 census--school attendance'!$A$2:$E$321,4,FALSE)</f>
        <v>25472</v>
      </c>
      <c r="G26">
        <f>VLOOKUP($A26,'1971 census--school attendance'!$A$2:$E$321,5,FALSE)</f>
        <v>7341</v>
      </c>
      <c r="H26">
        <f t="shared" si="14"/>
        <v>1</v>
      </c>
      <c r="I26">
        <f t="shared" si="15"/>
        <v>1</v>
      </c>
      <c r="J26">
        <f t="shared" si="4"/>
        <v>10</v>
      </c>
      <c r="K26">
        <f t="shared" si="5"/>
        <v>10</v>
      </c>
      <c r="L26">
        <f t="shared" si="6"/>
        <v>22</v>
      </c>
      <c r="M26">
        <f t="shared" si="7"/>
        <v>22</v>
      </c>
      <c r="N26">
        <f t="shared" si="10"/>
        <v>30314</v>
      </c>
      <c r="O26">
        <f t="shared" si="11"/>
        <v>8532</v>
      </c>
      <c r="P26">
        <f t="shared" si="12"/>
        <v>25472</v>
      </c>
      <c r="Q26">
        <f t="shared" si="12"/>
        <v>7341</v>
      </c>
      <c r="R26">
        <f t="shared" si="8"/>
        <v>0.24216533614831431</v>
      </c>
      <c r="S26">
        <f t="shared" si="13"/>
        <v>0.28819880653266333</v>
      </c>
      <c r="T26">
        <f t="shared" si="9"/>
        <v>66</v>
      </c>
    </row>
    <row r="27" spans="1:20" x14ac:dyDescent="0.45">
      <c r="A27">
        <v>1275</v>
      </c>
      <c r="B27" t="str">
        <f t="shared" si="0"/>
        <v>North Sumatra</v>
      </c>
      <c r="C27" t="str">
        <f t="shared" si="1"/>
        <v>Medan</v>
      </c>
      <c r="D27">
        <f t="shared" si="2"/>
        <v>635562</v>
      </c>
      <c r="E27">
        <f t="shared" si="3"/>
        <v>177235</v>
      </c>
      <c r="F27">
        <f>VLOOKUP($A27,'1971 census--school attendance'!$A$2:$E$321,4,FALSE)</f>
        <v>535805</v>
      </c>
      <c r="G27">
        <f>VLOOKUP($A27,'1971 census--school attendance'!$A$2:$E$321,5,FALSE)</f>
        <v>180350</v>
      </c>
      <c r="H27">
        <f t="shared" si="14"/>
        <v>4</v>
      </c>
      <c r="I27">
        <f t="shared" si="15"/>
        <v>11</v>
      </c>
      <c r="J27">
        <f t="shared" si="4"/>
        <v>36</v>
      </c>
      <c r="K27">
        <f t="shared" si="5"/>
        <v>36</v>
      </c>
      <c r="L27">
        <f t="shared" si="6"/>
        <v>62</v>
      </c>
      <c r="M27">
        <f t="shared" si="7"/>
        <v>62</v>
      </c>
      <c r="N27">
        <f t="shared" si="10"/>
        <v>635562</v>
      </c>
      <c r="O27">
        <f t="shared" si="11"/>
        <v>177235</v>
      </c>
      <c r="P27">
        <f t="shared" si="12"/>
        <v>535805</v>
      </c>
      <c r="Q27">
        <f t="shared" si="12"/>
        <v>180350</v>
      </c>
      <c r="R27">
        <f t="shared" si="8"/>
        <v>0.28376460518407332</v>
      </c>
      <c r="S27">
        <f t="shared" si="13"/>
        <v>0.33659633635371078</v>
      </c>
      <c r="T27">
        <f t="shared" si="9"/>
        <v>211</v>
      </c>
    </row>
    <row r="28" spans="1:20" x14ac:dyDescent="0.45">
      <c r="A28">
        <v>1276</v>
      </c>
      <c r="B28" t="str">
        <f t="shared" si="0"/>
        <v>North Sumatra</v>
      </c>
      <c r="C28" t="str">
        <f t="shared" si="1"/>
        <v>Binjai</v>
      </c>
      <c r="D28">
        <f t="shared" si="2"/>
        <v>59882</v>
      </c>
      <c r="E28">
        <f t="shared" si="3"/>
        <v>17609</v>
      </c>
      <c r="F28">
        <f>VLOOKUP($A28,'1971 census--school attendance'!$A$2:$E$321,4,FALSE)</f>
        <v>49918</v>
      </c>
      <c r="G28">
        <f>VLOOKUP($A28,'1971 census--school attendance'!$A$2:$E$321,5,FALSE)</f>
        <v>13301</v>
      </c>
      <c r="H28">
        <f t="shared" si="14"/>
        <v>2</v>
      </c>
      <c r="I28">
        <f t="shared" si="15"/>
        <v>2</v>
      </c>
      <c r="J28">
        <f t="shared" si="4"/>
        <v>20</v>
      </c>
      <c r="K28">
        <f t="shared" si="5"/>
        <v>20</v>
      </c>
      <c r="L28">
        <f t="shared" si="6"/>
        <v>23</v>
      </c>
      <c r="M28">
        <f t="shared" si="7"/>
        <v>23</v>
      </c>
      <c r="N28">
        <f t="shared" si="10"/>
        <v>59882</v>
      </c>
      <c r="O28">
        <f t="shared" si="11"/>
        <v>17609</v>
      </c>
      <c r="P28">
        <f t="shared" si="12"/>
        <v>49918</v>
      </c>
      <c r="Q28">
        <f t="shared" si="12"/>
        <v>13301</v>
      </c>
      <c r="R28">
        <f t="shared" si="8"/>
        <v>0.22212016966701179</v>
      </c>
      <c r="S28">
        <f t="shared" si="13"/>
        <v>0.26645698946271884</v>
      </c>
      <c r="T28">
        <f t="shared" si="9"/>
        <v>90</v>
      </c>
    </row>
    <row r="29" spans="1:20" x14ac:dyDescent="0.45">
      <c r="A29">
        <v>1301</v>
      </c>
      <c r="B29" t="str">
        <f t="shared" si="0"/>
        <v>West Sumatra</v>
      </c>
      <c r="C29" t="str">
        <f t="shared" si="1"/>
        <v>Pesisir Selatan</v>
      </c>
      <c r="D29">
        <f t="shared" si="2"/>
        <v>253606</v>
      </c>
      <c r="E29">
        <f t="shared" si="3"/>
        <v>72973</v>
      </c>
      <c r="F29">
        <f>VLOOKUP($A29,'1971 census--school attendance'!$A$2:$E$321,4,FALSE)</f>
        <v>210053</v>
      </c>
      <c r="G29">
        <f>VLOOKUP($A29,'1971 census--school attendance'!$A$2:$E$321,5,FALSE)</f>
        <v>44378</v>
      </c>
      <c r="H29">
        <f t="shared" si="14"/>
        <v>7</v>
      </c>
      <c r="I29">
        <f t="shared" si="15"/>
        <v>7</v>
      </c>
      <c r="J29">
        <f t="shared" si="4"/>
        <v>22</v>
      </c>
      <c r="K29">
        <f t="shared" si="5"/>
        <v>22</v>
      </c>
      <c r="L29">
        <f t="shared" si="6"/>
        <v>27</v>
      </c>
      <c r="M29">
        <f t="shared" si="7"/>
        <v>27</v>
      </c>
      <c r="N29">
        <f t="shared" si="10"/>
        <v>253606</v>
      </c>
      <c r="O29">
        <f t="shared" si="11"/>
        <v>72973</v>
      </c>
      <c r="P29">
        <f t="shared" si="12"/>
        <v>210053</v>
      </c>
      <c r="Q29">
        <f t="shared" si="12"/>
        <v>44378</v>
      </c>
      <c r="R29">
        <f t="shared" si="8"/>
        <v>0.17498797347065922</v>
      </c>
      <c r="S29">
        <f t="shared" si="13"/>
        <v>0.21127048887661684</v>
      </c>
      <c r="T29">
        <f t="shared" si="9"/>
        <v>112</v>
      </c>
    </row>
    <row r="30" spans="1:20" x14ac:dyDescent="0.45">
      <c r="A30">
        <v>1302</v>
      </c>
      <c r="B30" t="str">
        <f t="shared" si="0"/>
        <v>West Sumatra</v>
      </c>
      <c r="C30" t="str">
        <f t="shared" si="1"/>
        <v>Solok, regency</v>
      </c>
      <c r="D30">
        <f t="shared" si="2"/>
        <v>295398</v>
      </c>
      <c r="E30">
        <f t="shared" si="3"/>
        <v>82994</v>
      </c>
      <c r="F30">
        <f>VLOOKUP($A30,'1971 census--school attendance'!$A$2:$E$321,4,FALSE)</f>
        <v>267388</v>
      </c>
      <c r="G30">
        <f>VLOOKUP($A30,'1971 census--school attendance'!$A$2:$E$321,5,FALSE)</f>
        <v>51222</v>
      </c>
      <c r="H30">
        <f t="shared" si="14"/>
        <v>12</v>
      </c>
      <c r="I30">
        <f t="shared" si="15"/>
        <v>12</v>
      </c>
      <c r="J30">
        <f t="shared" si="4"/>
        <v>22</v>
      </c>
      <c r="K30">
        <f t="shared" si="5"/>
        <v>22</v>
      </c>
      <c r="L30">
        <f t="shared" si="6"/>
        <v>27</v>
      </c>
      <c r="M30">
        <f t="shared" si="7"/>
        <v>27</v>
      </c>
      <c r="N30">
        <f t="shared" si="10"/>
        <v>295398</v>
      </c>
      <c r="O30">
        <f t="shared" si="11"/>
        <v>82994</v>
      </c>
      <c r="P30">
        <f t="shared" si="12"/>
        <v>267388</v>
      </c>
      <c r="Q30">
        <f t="shared" si="12"/>
        <v>51222</v>
      </c>
      <c r="R30">
        <f t="shared" si="8"/>
        <v>0.17339995531452482</v>
      </c>
      <c r="S30">
        <f t="shared" si="13"/>
        <v>0.19156431851840772</v>
      </c>
      <c r="T30">
        <f t="shared" si="9"/>
        <v>122</v>
      </c>
    </row>
    <row r="31" spans="1:20" x14ac:dyDescent="0.45">
      <c r="A31">
        <v>1303</v>
      </c>
      <c r="B31" t="str">
        <f t="shared" si="0"/>
        <v>West Sumatra</v>
      </c>
      <c r="C31" t="str">
        <f t="shared" si="1"/>
        <v>Sawahlunto/Sijunjung</v>
      </c>
      <c r="D31">
        <f t="shared" si="2"/>
        <v>161227</v>
      </c>
      <c r="E31">
        <f t="shared" si="3"/>
        <v>44563</v>
      </c>
      <c r="F31">
        <f>VLOOKUP($A31,'1971 census--school attendance'!$A$2:$E$321,4,FALSE)</f>
        <v>136225</v>
      </c>
      <c r="G31">
        <f>VLOOKUP($A31,'1971 census--school attendance'!$A$2:$E$321,5,FALSE)</f>
        <v>23044</v>
      </c>
      <c r="H31">
        <f t="shared" si="14"/>
        <v>9</v>
      </c>
      <c r="I31">
        <f t="shared" si="15"/>
        <v>9</v>
      </c>
      <c r="J31">
        <f t="shared" si="4"/>
        <v>14</v>
      </c>
      <c r="K31">
        <f t="shared" si="5"/>
        <v>14</v>
      </c>
      <c r="L31">
        <f t="shared" si="6"/>
        <v>17</v>
      </c>
      <c r="M31">
        <f t="shared" si="7"/>
        <v>17</v>
      </c>
      <c r="N31">
        <f t="shared" si="10"/>
        <v>161227</v>
      </c>
      <c r="O31">
        <f t="shared" si="11"/>
        <v>44563</v>
      </c>
      <c r="P31">
        <f t="shared" si="12"/>
        <v>136225</v>
      </c>
      <c r="Q31">
        <f t="shared" si="12"/>
        <v>23044</v>
      </c>
      <c r="R31">
        <f t="shared" si="8"/>
        <v>0.14292891389159385</v>
      </c>
      <c r="S31">
        <f t="shared" si="13"/>
        <v>0.16916131400256929</v>
      </c>
      <c r="T31">
        <f t="shared" si="9"/>
        <v>80</v>
      </c>
    </row>
    <row r="32" spans="1:20" x14ac:dyDescent="0.45">
      <c r="A32">
        <v>1304</v>
      </c>
      <c r="B32" t="str">
        <f t="shared" si="0"/>
        <v>West Sumatra</v>
      </c>
      <c r="C32" t="str">
        <f t="shared" si="1"/>
        <v>Tanah Datar</v>
      </c>
      <c r="D32">
        <f t="shared" si="2"/>
        <v>291591</v>
      </c>
      <c r="E32">
        <f t="shared" si="3"/>
        <v>81455</v>
      </c>
      <c r="F32">
        <f>VLOOKUP($A32,'1971 census--school attendance'!$A$2:$E$321,4,FALSE)</f>
        <v>249560</v>
      </c>
      <c r="G32">
        <f>VLOOKUP($A32,'1971 census--school attendance'!$A$2:$E$321,5,FALSE)</f>
        <v>55535</v>
      </c>
      <c r="H32">
        <f t="shared" si="14"/>
        <v>10</v>
      </c>
      <c r="I32">
        <f t="shared" si="15"/>
        <v>10</v>
      </c>
      <c r="J32">
        <f t="shared" si="4"/>
        <v>22</v>
      </c>
      <c r="K32">
        <f t="shared" si="5"/>
        <v>22</v>
      </c>
      <c r="L32">
        <f t="shared" si="6"/>
        <v>25</v>
      </c>
      <c r="M32">
        <f t="shared" si="7"/>
        <v>25</v>
      </c>
      <c r="N32">
        <f t="shared" si="10"/>
        <v>291591</v>
      </c>
      <c r="O32">
        <f t="shared" si="11"/>
        <v>81455</v>
      </c>
      <c r="P32">
        <f t="shared" si="12"/>
        <v>249560</v>
      </c>
      <c r="Q32">
        <f t="shared" si="12"/>
        <v>55535</v>
      </c>
      <c r="R32">
        <f t="shared" si="8"/>
        <v>0.19045512378639945</v>
      </c>
      <c r="S32">
        <f t="shared" si="13"/>
        <v>0.22253165571405675</v>
      </c>
      <c r="T32">
        <f t="shared" si="9"/>
        <v>114</v>
      </c>
    </row>
    <row r="33" spans="1:20" x14ac:dyDescent="0.45">
      <c r="A33">
        <v>1305</v>
      </c>
      <c r="B33" t="str">
        <f t="shared" si="0"/>
        <v>West Sumatra</v>
      </c>
      <c r="C33" t="str">
        <f t="shared" si="1"/>
        <v>Padang Pariaman</v>
      </c>
      <c r="D33">
        <f t="shared" si="2"/>
        <v>555250</v>
      </c>
      <c r="E33">
        <f t="shared" si="3"/>
        <v>160329</v>
      </c>
      <c r="F33">
        <f>VLOOKUP($A33,'1971 census--school attendance'!$A$2:$E$321,4,FALSE)</f>
        <v>455770</v>
      </c>
      <c r="G33">
        <f>VLOOKUP($A33,'1971 census--school attendance'!$A$2:$E$321,5,FALSE)</f>
        <v>96585</v>
      </c>
      <c r="H33">
        <f t="shared" si="14"/>
        <v>15</v>
      </c>
      <c r="I33">
        <f t="shared" si="15"/>
        <v>15</v>
      </c>
      <c r="J33">
        <f t="shared" si="4"/>
        <v>45</v>
      </c>
      <c r="K33">
        <f t="shared" si="5"/>
        <v>45</v>
      </c>
      <c r="L33">
        <f t="shared" si="6"/>
        <v>52</v>
      </c>
      <c r="M33">
        <f t="shared" si="7"/>
        <v>52</v>
      </c>
      <c r="N33">
        <f t="shared" si="10"/>
        <v>555250</v>
      </c>
      <c r="O33">
        <f t="shared" si="11"/>
        <v>160329</v>
      </c>
      <c r="P33">
        <f t="shared" si="12"/>
        <v>455770</v>
      </c>
      <c r="Q33">
        <f t="shared" si="12"/>
        <v>96585</v>
      </c>
      <c r="R33">
        <f t="shared" si="8"/>
        <v>0.17394867176947321</v>
      </c>
      <c r="S33">
        <f t="shared" si="13"/>
        <v>0.21191609803190206</v>
      </c>
      <c r="T33">
        <f t="shared" si="9"/>
        <v>224</v>
      </c>
    </row>
    <row r="34" spans="1:20" x14ac:dyDescent="0.45">
      <c r="A34">
        <v>1306</v>
      </c>
      <c r="B34" t="str">
        <f t="shared" si="0"/>
        <v>West Sumatra</v>
      </c>
      <c r="C34" t="str">
        <f t="shared" si="1"/>
        <v>Agam</v>
      </c>
      <c r="D34">
        <f t="shared" si="2"/>
        <v>347044</v>
      </c>
      <c r="E34">
        <f t="shared" si="3"/>
        <v>97582</v>
      </c>
      <c r="F34">
        <f>VLOOKUP($A34,'1971 census--school attendance'!$A$2:$E$321,4,FALSE)</f>
        <v>296154</v>
      </c>
      <c r="G34">
        <f>VLOOKUP($A34,'1971 census--school attendance'!$A$2:$E$321,5,FALSE)</f>
        <v>66057</v>
      </c>
      <c r="H34">
        <f t="shared" si="14"/>
        <v>10</v>
      </c>
      <c r="I34">
        <f t="shared" si="15"/>
        <v>10</v>
      </c>
      <c r="J34">
        <f t="shared" si="4"/>
        <v>28</v>
      </c>
      <c r="K34">
        <f t="shared" si="5"/>
        <v>28</v>
      </c>
      <c r="L34">
        <f t="shared" si="6"/>
        <v>32</v>
      </c>
      <c r="M34">
        <f t="shared" si="7"/>
        <v>32</v>
      </c>
      <c r="N34">
        <f t="shared" si="10"/>
        <v>347044</v>
      </c>
      <c r="O34">
        <f t="shared" si="11"/>
        <v>97582</v>
      </c>
      <c r="P34">
        <f t="shared" si="12"/>
        <v>296154</v>
      </c>
      <c r="Q34">
        <f t="shared" si="12"/>
        <v>66057</v>
      </c>
      <c r="R34">
        <f t="shared" si="8"/>
        <v>0.19034185866921774</v>
      </c>
      <c r="S34">
        <f t="shared" si="13"/>
        <v>0.2230494945197431</v>
      </c>
      <c r="T34">
        <f t="shared" si="9"/>
        <v>140</v>
      </c>
    </row>
    <row r="35" spans="1:20" x14ac:dyDescent="0.45">
      <c r="A35">
        <v>1307</v>
      </c>
      <c r="B35" t="str">
        <f t="shared" si="0"/>
        <v>West Sumatra</v>
      </c>
      <c r="C35" t="str">
        <f t="shared" si="1"/>
        <v>Lima Puluh Koto</v>
      </c>
      <c r="D35">
        <f t="shared" si="2"/>
        <v>224056</v>
      </c>
      <c r="E35">
        <f t="shared" si="3"/>
        <v>55753</v>
      </c>
      <c r="F35">
        <f>VLOOKUP($A35,'1971 census--school attendance'!$A$2:$E$321,4,FALSE)</f>
        <v>244419</v>
      </c>
      <c r="G35">
        <f>VLOOKUP($A35,'1971 census--school attendance'!$A$2:$E$321,5,FALSE)</f>
        <v>51738</v>
      </c>
      <c r="H35">
        <f t="shared" si="14"/>
        <v>7</v>
      </c>
      <c r="I35">
        <f t="shared" si="15"/>
        <v>7</v>
      </c>
      <c r="J35">
        <f t="shared" si="4"/>
        <v>20</v>
      </c>
      <c r="K35">
        <f t="shared" si="5"/>
        <v>20</v>
      </c>
      <c r="L35">
        <f t="shared" si="6"/>
        <v>25</v>
      </c>
      <c r="M35">
        <f t="shared" si="7"/>
        <v>25</v>
      </c>
      <c r="N35">
        <f t="shared" si="10"/>
        <v>224056</v>
      </c>
      <c r="O35">
        <f t="shared" si="11"/>
        <v>55753</v>
      </c>
      <c r="P35">
        <f t="shared" si="12"/>
        <v>244419</v>
      </c>
      <c r="Q35">
        <f t="shared" si="12"/>
        <v>51738</v>
      </c>
      <c r="R35">
        <f t="shared" si="8"/>
        <v>0.23091548541436069</v>
      </c>
      <c r="S35">
        <f t="shared" si="13"/>
        <v>0.21167748824764032</v>
      </c>
      <c r="T35">
        <f t="shared" si="9"/>
        <v>104</v>
      </c>
    </row>
    <row r="36" spans="1:20" x14ac:dyDescent="0.45">
      <c r="A36">
        <v>1308</v>
      </c>
      <c r="B36" t="str">
        <f t="shared" si="0"/>
        <v>West Sumatra</v>
      </c>
      <c r="C36" t="str">
        <f t="shared" si="1"/>
        <v>Pasaman</v>
      </c>
      <c r="D36">
        <f t="shared" si="2"/>
        <v>274256</v>
      </c>
      <c r="E36">
        <f t="shared" si="3"/>
        <v>79532</v>
      </c>
      <c r="F36">
        <f>VLOOKUP($A36,'1971 census--school attendance'!$A$2:$E$321,4,FALSE)</f>
        <v>227563</v>
      </c>
      <c r="G36">
        <f>VLOOKUP($A36,'1971 census--school attendance'!$A$2:$E$321,5,FALSE)</f>
        <v>45170</v>
      </c>
      <c r="H36">
        <f t="shared" si="14"/>
        <v>7</v>
      </c>
      <c r="I36">
        <f t="shared" si="15"/>
        <v>7</v>
      </c>
      <c r="J36">
        <f t="shared" si="4"/>
        <v>10</v>
      </c>
      <c r="K36">
        <f t="shared" si="5"/>
        <v>10</v>
      </c>
      <c r="L36">
        <f t="shared" si="6"/>
        <v>14</v>
      </c>
      <c r="M36">
        <f t="shared" si="7"/>
        <v>14</v>
      </c>
      <c r="N36">
        <f t="shared" si="10"/>
        <v>274256</v>
      </c>
      <c r="O36">
        <f t="shared" si="11"/>
        <v>79532</v>
      </c>
      <c r="P36">
        <f t="shared" si="12"/>
        <v>227563</v>
      </c>
      <c r="Q36">
        <f t="shared" si="12"/>
        <v>45170</v>
      </c>
      <c r="R36">
        <f t="shared" si="8"/>
        <v>0.16470013418120297</v>
      </c>
      <c r="S36">
        <f t="shared" si="13"/>
        <v>0.19849448284650845</v>
      </c>
      <c r="T36">
        <f t="shared" si="9"/>
        <v>62</v>
      </c>
    </row>
    <row r="37" spans="1:20" x14ac:dyDescent="0.45">
      <c r="A37">
        <v>1371</v>
      </c>
      <c r="B37" t="str">
        <f t="shared" si="0"/>
        <v>West Sumatra</v>
      </c>
      <c r="C37" t="str">
        <f t="shared" si="1"/>
        <v>Padang</v>
      </c>
      <c r="D37">
        <f t="shared" si="2"/>
        <v>196339</v>
      </c>
      <c r="E37">
        <f t="shared" si="3"/>
        <v>54721</v>
      </c>
      <c r="F37">
        <f>VLOOKUP($A37,'1971 census--school attendance'!$A$2:$E$321,4,FALSE)</f>
        <v>163501</v>
      </c>
      <c r="G37">
        <f>VLOOKUP($A37,'1971 census--school attendance'!$A$2:$E$321,5,FALSE)</f>
        <v>56690</v>
      </c>
      <c r="H37">
        <f t="shared" si="14"/>
        <v>3</v>
      </c>
      <c r="I37">
        <f t="shared" si="15"/>
        <v>3</v>
      </c>
      <c r="J37">
        <f t="shared" si="4"/>
        <v>13</v>
      </c>
      <c r="K37">
        <f t="shared" si="5"/>
        <v>13</v>
      </c>
      <c r="L37">
        <f t="shared" si="6"/>
        <v>16</v>
      </c>
      <c r="M37">
        <f t="shared" si="7"/>
        <v>16</v>
      </c>
      <c r="N37">
        <f t="shared" si="10"/>
        <v>196339</v>
      </c>
      <c r="O37">
        <f t="shared" si="11"/>
        <v>54721</v>
      </c>
      <c r="P37">
        <f t="shared" si="12"/>
        <v>163501</v>
      </c>
      <c r="Q37">
        <f t="shared" si="12"/>
        <v>56690</v>
      </c>
      <c r="R37">
        <f t="shared" si="8"/>
        <v>0.28873529966028144</v>
      </c>
      <c r="S37">
        <f t="shared" si="13"/>
        <v>0.34672570809964465</v>
      </c>
      <c r="T37">
        <f t="shared" si="9"/>
        <v>64</v>
      </c>
    </row>
    <row r="38" spans="1:20" x14ac:dyDescent="0.45">
      <c r="A38">
        <v>1372</v>
      </c>
      <c r="B38" t="str">
        <f t="shared" si="0"/>
        <v>West Sumatra</v>
      </c>
      <c r="C38" t="str">
        <f t="shared" si="1"/>
        <v>Solok, city</v>
      </c>
      <c r="D38">
        <f t="shared" si="2"/>
        <v>24771</v>
      </c>
      <c r="E38">
        <f t="shared" si="3"/>
        <v>6895</v>
      </c>
      <c r="H38">
        <f t="shared" si="14"/>
        <v>2</v>
      </c>
      <c r="I38">
        <f t="shared" si="15"/>
        <v>2</v>
      </c>
      <c r="J38">
        <f t="shared" si="4"/>
        <v>2</v>
      </c>
      <c r="K38">
        <f t="shared" si="5"/>
        <v>2</v>
      </c>
      <c r="L38">
        <f t="shared" si="6"/>
        <v>4</v>
      </c>
      <c r="M38">
        <f t="shared" si="7"/>
        <v>4</v>
      </c>
      <c r="N38">
        <f t="shared" si="10"/>
        <v>24771</v>
      </c>
      <c r="O38">
        <f t="shared" si="11"/>
        <v>6895</v>
      </c>
      <c r="P38" s="1">
        <f>P30</f>
        <v>267388</v>
      </c>
      <c r="Q38" s="1">
        <f>Q30</f>
        <v>51222</v>
      </c>
      <c r="R38" s="1">
        <f>R30</f>
        <v>0.17339995531452482</v>
      </c>
      <c r="S38" s="1">
        <f>S30</f>
        <v>0.19156431851840772</v>
      </c>
      <c r="T38">
        <f t="shared" si="9"/>
        <v>16</v>
      </c>
    </row>
    <row r="39" spans="1:20" x14ac:dyDescent="0.45">
      <c r="A39">
        <v>1373</v>
      </c>
      <c r="B39" t="str">
        <f t="shared" si="0"/>
        <v>West Sumatra</v>
      </c>
      <c r="C39" t="str">
        <f t="shared" si="1"/>
        <v>Sawah Lunto</v>
      </c>
      <c r="D39">
        <f t="shared" si="2"/>
        <v>12427</v>
      </c>
      <c r="E39">
        <f t="shared" si="3"/>
        <v>3796</v>
      </c>
      <c r="F39">
        <f>VLOOKUP($A39,'1971 census--school attendance'!$A$2:$E$321,4,FALSE)</f>
        <v>10117</v>
      </c>
      <c r="G39">
        <f>VLOOKUP($A39,'1971 census--school attendance'!$A$2:$E$321,5,FALSE)</f>
        <v>3268</v>
      </c>
      <c r="H39">
        <f t="shared" si="14"/>
        <v>2</v>
      </c>
      <c r="I39">
        <f t="shared" si="15"/>
        <v>2</v>
      </c>
      <c r="J39">
        <f t="shared" si="4"/>
        <v>2</v>
      </c>
      <c r="K39">
        <f t="shared" si="5"/>
        <v>2</v>
      </c>
      <c r="L39">
        <f t="shared" si="6"/>
        <v>4</v>
      </c>
      <c r="M39">
        <f t="shared" si="7"/>
        <v>4</v>
      </c>
      <c r="N39">
        <f t="shared" si="10"/>
        <v>12427</v>
      </c>
      <c r="O39">
        <f t="shared" si="11"/>
        <v>3796</v>
      </c>
      <c r="P39">
        <f t="shared" si="12"/>
        <v>10117</v>
      </c>
      <c r="Q39">
        <f t="shared" si="12"/>
        <v>3268</v>
      </c>
      <c r="R39">
        <f>G39/N39</f>
        <v>0.26297577854671278</v>
      </c>
      <c r="S39">
        <f t="shared" si="13"/>
        <v>0.32302065829791438</v>
      </c>
      <c r="T39">
        <f t="shared" si="9"/>
        <v>16</v>
      </c>
    </row>
    <row r="40" spans="1:20" x14ac:dyDescent="0.45">
      <c r="A40">
        <v>1374</v>
      </c>
      <c r="B40" t="str">
        <f t="shared" si="0"/>
        <v>West Sumatra</v>
      </c>
      <c r="C40" t="str">
        <f t="shared" si="1"/>
        <v>Padang Panjang</v>
      </c>
      <c r="D40">
        <f t="shared" si="2"/>
        <v>30711</v>
      </c>
      <c r="E40">
        <f t="shared" si="3"/>
        <v>8315</v>
      </c>
      <c r="F40">
        <f>VLOOKUP($A40,'1971 census--school attendance'!$A$2:$E$321,4,FALSE)</f>
        <v>25929</v>
      </c>
      <c r="G40">
        <f>VLOOKUP($A40,'1971 census--school attendance'!$A$2:$E$321,5,FALSE)</f>
        <v>9063</v>
      </c>
      <c r="H40">
        <f t="shared" si="14"/>
        <v>2</v>
      </c>
      <c r="I40">
        <f t="shared" si="15"/>
        <v>2</v>
      </c>
      <c r="J40">
        <f t="shared" si="4"/>
        <v>3</v>
      </c>
      <c r="K40">
        <f t="shared" si="5"/>
        <v>3</v>
      </c>
      <c r="L40">
        <f t="shared" si="6"/>
        <v>5</v>
      </c>
      <c r="M40">
        <f t="shared" si="7"/>
        <v>5</v>
      </c>
      <c r="N40">
        <f t="shared" si="10"/>
        <v>30711</v>
      </c>
      <c r="O40">
        <f t="shared" si="11"/>
        <v>8315</v>
      </c>
      <c r="P40">
        <f t="shared" si="12"/>
        <v>25929</v>
      </c>
      <c r="Q40">
        <f t="shared" si="12"/>
        <v>9063</v>
      </c>
      <c r="R40">
        <f>G40/N40</f>
        <v>0.29510598808244604</v>
      </c>
      <c r="S40">
        <f t="shared" si="13"/>
        <v>0.34953141270392224</v>
      </c>
      <c r="T40">
        <f t="shared" si="9"/>
        <v>20</v>
      </c>
    </row>
    <row r="41" spans="1:20" x14ac:dyDescent="0.45">
      <c r="A41">
        <v>1375</v>
      </c>
      <c r="B41" t="str">
        <f t="shared" si="0"/>
        <v>West Sumatra</v>
      </c>
      <c r="C41" t="str">
        <f t="shared" si="1"/>
        <v>Bukittinggi</v>
      </c>
      <c r="D41">
        <f t="shared" si="2"/>
        <v>63132</v>
      </c>
      <c r="E41">
        <f t="shared" si="3"/>
        <v>16895</v>
      </c>
      <c r="F41">
        <f>VLOOKUP($A41,'1971 census--school attendance'!$A$2:$E$321,4,FALSE)</f>
        <v>53291</v>
      </c>
      <c r="G41">
        <f>VLOOKUP($A41,'1971 census--school attendance'!$A$2:$E$321,5,FALSE)</f>
        <v>21500</v>
      </c>
      <c r="H41">
        <f t="shared" si="14"/>
        <v>2</v>
      </c>
      <c r="I41">
        <f t="shared" si="15"/>
        <v>2</v>
      </c>
      <c r="J41">
        <f t="shared" si="4"/>
        <v>3</v>
      </c>
      <c r="K41">
        <f t="shared" si="5"/>
        <v>3</v>
      </c>
      <c r="L41">
        <f t="shared" si="6"/>
        <v>6</v>
      </c>
      <c r="M41">
        <f t="shared" si="7"/>
        <v>6</v>
      </c>
      <c r="N41">
        <f t="shared" si="10"/>
        <v>63132</v>
      </c>
      <c r="O41">
        <f t="shared" si="11"/>
        <v>16895</v>
      </c>
      <c r="P41">
        <f t="shared" si="12"/>
        <v>53291</v>
      </c>
      <c r="Q41">
        <f t="shared" si="12"/>
        <v>21500</v>
      </c>
      <c r="R41">
        <f>G41/N41</f>
        <v>0.34055629474751314</v>
      </c>
      <c r="S41">
        <f t="shared" si="13"/>
        <v>0.40344523465500742</v>
      </c>
      <c r="T41">
        <f t="shared" si="9"/>
        <v>22</v>
      </c>
    </row>
    <row r="42" spans="1:20" x14ac:dyDescent="0.45">
      <c r="A42">
        <v>1376</v>
      </c>
      <c r="B42" t="str">
        <f t="shared" si="0"/>
        <v>West Sumatra</v>
      </c>
      <c r="C42" t="str">
        <f t="shared" si="1"/>
        <v>Payakumbuh</v>
      </c>
      <c r="D42">
        <f t="shared" si="2"/>
        <v>63388</v>
      </c>
      <c r="E42">
        <f t="shared" si="3"/>
        <v>17699</v>
      </c>
      <c r="H42">
        <f t="shared" si="14"/>
        <v>2</v>
      </c>
      <c r="I42">
        <f t="shared" si="15"/>
        <v>2</v>
      </c>
      <c r="J42">
        <f t="shared" si="4"/>
        <v>4</v>
      </c>
      <c r="K42">
        <f t="shared" si="5"/>
        <v>4</v>
      </c>
      <c r="L42">
        <f t="shared" si="6"/>
        <v>6</v>
      </c>
      <c r="M42">
        <f t="shared" si="7"/>
        <v>6</v>
      </c>
      <c r="N42">
        <f t="shared" si="10"/>
        <v>63388</v>
      </c>
      <c r="O42">
        <f t="shared" si="11"/>
        <v>17699</v>
      </c>
      <c r="P42" s="1">
        <f>P35</f>
        <v>244419</v>
      </c>
      <c r="Q42" s="1">
        <f>Q35</f>
        <v>51738</v>
      </c>
      <c r="R42" s="1">
        <f>R35</f>
        <v>0.23091548541436069</v>
      </c>
      <c r="S42" s="1">
        <f>S35</f>
        <v>0.21167748824764032</v>
      </c>
      <c r="T42">
        <f t="shared" si="9"/>
        <v>24</v>
      </c>
    </row>
    <row r="43" spans="1:20" x14ac:dyDescent="0.45">
      <c r="A43">
        <v>1401</v>
      </c>
      <c r="B43" t="str">
        <f t="shared" si="0"/>
        <v>Riau</v>
      </c>
      <c r="C43" t="str">
        <f t="shared" si="1"/>
        <v>Indragiri Hulu</v>
      </c>
      <c r="D43">
        <f t="shared" si="2"/>
        <v>197202</v>
      </c>
      <c r="E43">
        <f t="shared" si="3"/>
        <v>59045</v>
      </c>
      <c r="F43">
        <f>VLOOKUP($A43,'1971 census--school attendance'!$A$2:$E$321,4,FALSE)</f>
        <v>164733</v>
      </c>
      <c r="G43">
        <f>VLOOKUP($A43,'1971 census--school attendance'!$A$2:$E$321,5,FALSE)</f>
        <v>30367</v>
      </c>
      <c r="H43">
        <f t="shared" si="14"/>
        <v>10</v>
      </c>
      <c r="I43">
        <f t="shared" si="15"/>
        <v>10</v>
      </c>
      <c r="J43">
        <f t="shared" si="4"/>
        <v>23</v>
      </c>
      <c r="K43">
        <f t="shared" si="5"/>
        <v>23</v>
      </c>
      <c r="L43">
        <f t="shared" si="6"/>
        <v>35</v>
      </c>
      <c r="M43">
        <f t="shared" si="7"/>
        <v>35</v>
      </c>
      <c r="N43">
        <f t="shared" si="10"/>
        <v>197202</v>
      </c>
      <c r="O43">
        <f t="shared" si="11"/>
        <v>59045</v>
      </c>
      <c r="P43">
        <f t="shared" si="12"/>
        <v>164733</v>
      </c>
      <c r="Q43">
        <f t="shared" si="12"/>
        <v>30367</v>
      </c>
      <c r="R43">
        <f t="shared" ref="R43:R48" si="16">G43/N43</f>
        <v>0.15398931045324085</v>
      </c>
      <c r="S43">
        <f t="shared" si="13"/>
        <v>0.1843407210455707</v>
      </c>
      <c r="T43">
        <f t="shared" si="9"/>
        <v>136</v>
      </c>
    </row>
    <row r="44" spans="1:20" x14ac:dyDescent="0.45">
      <c r="A44">
        <v>1402</v>
      </c>
      <c r="B44" t="str">
        <f t="shared" si="0"/>
        <v>Riau</v>
      </c>
      <c r="C44" t="str">
        <f t="shared" si="1"/>
        <v>Indragiri Hilir</v>
      </c>
      <c r="D44">
        <f t="shared" si="2"/>
        <v>286028</v>
      </c>
      <c r="E44">
        <f t="shared" si="3"/>
        <v>76513</v>
      </c>
      <c r="F44">
        <f>VLOOKUP($A44,'1971 census--school attendance'!$A$2:$E$321,4,FALSE)</f>
        <v>236729</v>
      </c>
      <c r="G44">
        <f>VLOOKUP($A44,'1971 census--school attendance'!$A$2:$E$321,5,FALSE)</f>
        <v>32953</v>
      </c>
      <c r="H44">
        <f t="shared" si="14"/>
        <v>14</v>
      </c>
      <c r="I44">
        <f t="shared" si="15"/>
        <v>14</v>
      </c>
      <c r="J44">
        <f t="shared" si="4"/>
        <v>37</v>
      </c>
      <c r="K44">
        <f t="shared" si="5"/>
        <v>37</v>
      </c>
      <c r="L44">
        <f t="shared" si="6"/>
        <v>52</v>
      </c>
      <c r="M44">
        <f t="shared" si="7"/>
        <v>52</v>
      </c>
      <c r="N44">
        <f t="shared" si="10"/>
        <v>286028</v>
      </c>
      <c r="O44">
        <f t="shared" si="11"/>
        <v>76513</v>
      </c>
      <c r="P44">
        <f t="shared" si="12"/>
        <v>236729</v>
      </c>
      <c r="Q44">
        <f t="shared" si="12"/>
        <v>32953</v>
      </c>
      <c r="R44">
        <f t="shared" si="16"/>
        <v>0.11520900051743185</v>
      </c>
      <c r="S44">
        <f t="shared" si="13"/>
        <v>0.1392013652742165</v>
      </c>
      <c r="T44">
        <f t="shared" si="9"/>
        <v>206</v>
      </c>
    </row>
    <row r="45" spans="1:20" x14ac:dyDescent="0.45">
      <c r="A45">
        <v>1403</v>
      </c>
      <c r="B45" t="str">
        <f t="shared" si="0"/>
        <v>Riau</v>
      </c>
      <c r="C45" t="str">
        <f t="shared" si="1"/>
        <v>Kepulauan Riau</v>
      </c>
      <c r="D45">
        <f t="shared" si="2"/>
        <v>331136</v>
      </c>
      <c r="E45">
        <f t="shared" si="3"/>
        <v>92129</v>
      </c>
      <c r="F45">
        <f>VLOOKUP($A45,'1971 census--school attendance'!$A$2:$E$321,4,FALSE)</f>
        <v>277403</v>
      </c>
      <c r="G45">
        <f>VLOOKUP($A45,'1971 census--school attendance'!$A$2:$E$321,5,FALSE)</f>
        <v>33230</v>
      </c>
      <c r="H45">
        <f t="shared" si="14"/>
        <v>17</v>
      </c>
      <c r="I45">
        <f t="shared" si="15"/>
        <v>17</v>
      </c>
      <c r="J45">
        <f t="shared" si="4"/>
        <v>32</v>
      </c>
      <c r="K45">
        <f t="shared" si="5"/>
        <v>32</v>
      </c>
      <c r="L45">
        <f t="shared" si="6"/>
        <v>49</v>
      </c>
      <c r="M45">
        <f t="shared" si="7"/>
        <v>49</v>
      </c>
      <c r="N45">
        <f t="shared" si="10"/>
        <v>331136</v>
      </c>
      <c r="O45">
        <f t="shared" si="11"/>
        <v>92129</v>
      </c>
      <c r="P45">
        <f t="shared" si="12"/>
        <v>277403</v>
      </c>
      <c r="Q45">
        <f t="shared" si="12"/>
        <v>33230</v>
      </c>
      <c r="R45">
        <f t="shared" si="16"/>
        <v>0.10035151720139157</v>
      </c>
      <c r="S45">
        <f t="shared" si="13"/>
        <v>0.11978962015551382</v>
      </c>
      <c r="T45">
        <f t="shared" si="9"/>
        <v>196</v>
      </c>
    </row>
    <row r="46" spans="1:20" x14ac:dyDescent="0.45">
      <c r="A46">
        <v>1404</v>
      </c>
      <c r="B46" t="str">
        <f t="shared" si="0"/>
        <v>Riau</v>
      </c>
      <c r="C46" t="str">
        <f t="shared" si="1"/>
        <v>Kampar</v>
      </c>
      <c r="D46">
        <f t="shared" si="2"/>
        <v>258692</v>
      </c>
      <c r="E46">
        <f t="shared" si="3"/>
        <v>79143</v>
      </c>
      <c r="F46">
        <f>VLOOKUP($A46,'1971 census--school attendance'!$A$2:$E$321,4,FALSE)</f>
        <v>216566</v>
      </c>
      <c r="G46">
        <f>VLOOKUP($A46,'1971 census--school attendance'!$A$2:$E$321,5,FALSE)</f>
        <v>37536</v>
      </c>
      <c r="H46">
        <f t="shared" si="14"/>
        <v>15</v>
      </c>
      <c r="I46">
        <f t="shared" si="15"/>
        <v>15</v>
      </c>
      <c r="J46">
        <f t="shared" si="4"/>
        <v>30</v>
      </c>
      <c r="K46">
        <f t="shared" si="5"/>
        <v>30</v>
      </c>
      <c r="L46">
        <f t="shared" si="6"/>
        <v>46</v>
      </c>
      <c r="M46">
        <f t="shared" si="7"/>
        <v>46</v>
      </c>
      <c r="N46">
        <f t="shared" si="10"/>
        <v>258692</v>
      </c>
      <c r="O46">
        <f t="shared" si="11"/>
        <v>79143</v>
      </c>
      <c r="P46">
        <f t="shared" si="12"/>
        <v>216566</v>
      </c>
      <c r="Q46">
        <f t="shared" si="12"/>
        <v>37536</v>
      </c>
      <c r="R46">
        <f t="shared" si="16"/>
        <v>0.14509919131631438</v>
      </c>
      <c r="S46">
        <f t="shared" si="13"/>
        <v>0.17332360573681926</v>
      </c>
      <c r="T46">
        <f t="shared" si="9"/>
        <v>182</v>
      </c>
    </row>
    <row r="47" spans="1:20" x14ac:dyDescent="0.45">
      <c r="A47">
        <v>1405</v>
      </c>
      <c r="B47" t="str">
        <f t="shared" si="0"/>
        <v>Riau</v>
      </c>
      <c r="C47" t="str">
        <f t="shared" si="1"/>
        <v>Bengkalis</v>
      </c>
      <c r="D47">
        <f t="shared" si="2"/>
        <v>423503</v>
      </c>
      <c r="E47">
        <f t="shared" si="3"/>
        <v>121264</v>
      </c>
      <c r="F47">
        <f>VLOOKUP($A47,'1971 census--school attendance'!$A$2:$E$321,4,FALSE)</f>
        <v>354729</v>
      </c>
      <c r="G47">
        <f>VLOOKUP($A47,'1971 census--school attendance'!$A$2:$E$321,5,FALSE)</f>
        <v>60030</v>
      </c>
      <c r="H47">
        <f t="shared" si="14"/>
        <v>18</v>
      </c>
      <c r="I47">
        <f t="shared" si="15"/>
        <v>18</v>
      </c>
      <c r="J47">
        <f t="shared" si="4"/>
        <v>40</v>
      </c>
      <c r="K47">
        <f t="shared" si="5"/>
        <v>40</v>
      </c>
      <c r="L47">
        <f t="shared" si="6"/>
        <v>56</v>
      </c>
      <c r="M47">
        <f t="shared" si="7"/>
        <v>56</v>
      </c>
      <c r="N47">
        <f t="shared" si="10"/>
        <v>423503</v>
      </c>
      <c r="O47">
        <f t="shared" si="11"/>
        <v>121264</v>
      </c>
      <c r="P47">
        <f t="shared" si="12"/>
        <v>354729</v>
      </c>
      <c r="Q47">
        <f t="shared" si="12"/>
        <v>60030</v>
      </c>
      <c r="R47">
        <f t="shared" si="16"/>
        <v>0.1417463394592246</v>
      </c>
      <c r="S47">
        <f t="shared" si="13"/>
        <v>0.16922777669714065</v>
      </c>
      <c r="T47">
        <f t="shared" si="9"/>
        <v>228</v>
      </c>
    </row>
    <row r="48" spans="1:20" x14ac:dyDescent="0.45">
      <c r="A48">
        <v>1471</v>
      </c>
      <c r="B48" t="str">
        <f t="shared" si="0"/>
        <v>Riau</v>
      </c>
      <c r="C48" t="str">
        <f t="shared" si="1"/>
        <v>Pekan Baru</v>
      </c>
      <c r="D48">
        <f t="shared" si="2"/>
        <v>145030</v>
      </c>
      <c r="E48">
        <f t="shared" si="3"/>
        <v>41091</v>
      </c>
      <c r="F48">
        <f>VLOOKUP($A48,'1971 census--school attendance'!$A$2:$E$321,4,FALSE)</f>
        <v>118254</v>
      </c>
      <c r="G48">
        <f>VLOOKUP($A48,'1971 census--school attendance'!$A$2:$E$321,5,FALSE)</f>
        <v>34329</v>
      </c>
      <c r="H48">
        <f t="shared" si="14"/>
        <v>6</v>
      </c>
      <c r="I48">
        <f t="shared" si="15"/>
        <v>6</v>
      </c>
      <c r="J48">
        <f t="shared" si="4"/>
        <v>8</v>
      </c>
      <c r="K48">
        <f t="shared" si="5"/>
        <v>8</v>
      </c>
      <c r="L48">
        <f t="shared" si="6"/>
        <v>12</v>
      </c>
      <c r="M48">
        <f t="shared" si="7"/>
        <v>12</v>
      </c>
      <c r="N48">
        <f t="shared" si="10"/>
        <v>145030</v>
      </c>
      <c r="O48">
        <f t="shared" si="11"/>
        <v>41091</v>
      </c>
      <c r="P48">
        <f t="shared" si="12"/>
        <v>118254</v>
      </c>
      <c r="Q48">
        <f t="shared" si="12"/>
        <v>34329</v>
      </c>
      <c r="R48">
        <f t="shared" si="16"/>
        <v>0.23670275115493347</v>
      </c>
      <c r="S48">
        <f t="shared" si="13"/>
        <v>0.29029884824191993</v>
      </c>
      <c r="T48">
        <f t="shared" si="9"/>
        <v>52</v>
      </c>
    </row>
    <row r="49" spans="1:20" x14ac:dyDescent="0.45">
      <c r="A49">
        <v>1472</v>
      </c>
      <c r="B49" t="str">
        <f t="shared" si="0"/>
        <v>Riau</v>
      </c>
      <c r="C49" t="str">
        <f t="shared" si="1"/>
        <v>Batam</v>
      </c>
      <c r="N49" s="1">
        <f t="shared" ref="N49:T49" si="17">N45</f>
        <v>331136</v>
      </c>
      <c r="O49" s="1">
        <f t="shared" si="17"/>
        <v>92129</v>
      </c>
      <c r="P49" s="1">
        <f t="shared" si="17"/>
        <v>277403</v>
      </c>
      <c r="Q49" s="1">
        <f t="shared" si="17"/>
        <v>33230</v>
      </c>
      <c r="R49" s="1">
        <f t="shared" si="17"/>
        <v>0.10035151720139157</v>
      </c>
      <c r="S49" s="1">
        <f t="shared" si="17"/>
        <v>0.11978962015551382</v>
      </c>
      <c r="T49" s="1">
        <f t="shared" si="17"/>
        <v>196</v>
      </c>
    </row>
    <row r="50" spans="1:20" x14ac:dyDescent="0.45">
      <c r="A50">
        <v>1501</v>
      </c>
      <c r="B50" t="str">
        <f t="shared" si="0"/>
        <v>Jambi</v>
      </c>
      <c r="C50" t="str">
        <f t="shared" si="1"/>
        <v>Kerinci</v>
      </c>
      <c r="D50">
        <f t="shared" ref="D50:D72" si="18">VLOOKUP($A50,Census1971,7,FALSE)</f>
        <v>186615</v>
      </c>
      <c r="E50">
        <f t="shared" ref="E50:E72" si="19">VLOOKUP($A50,Census1971,6,FALSE)</f>
        <v>52736</v>
      </c>
      <c r="F50">
        <f>VLOOKUP($A50,'1971 census--school attendance'!$A$2:$E$321,4,FALSE)</f>
        <v>153931</v>
      </c>
      <c r="G50">
        <f>VLOOKUP($A50,'1971 census--school attendance'!$A$2:$E$321,5,FALSE)</f>
        <v>33576</v>
      </c>
      <c r="H50">
        <f t="shared" ref="H50:H72" si="20">VLOOKUP($A50,Schools7374,4,FALSE)</f>
        <v>9</v>
      </c>
      <c r="I50">
        <f t="shared" ref="I50:I72" si="21">VLOOKUP($A50,Schools7374,5,FALSE)</f>
        <v>9</v>
      </c>
      <c r="J50">
        <f t="shared" ref="J50:J72" si="22">VLOOKUP($A50,Schools75767778,4,FALSE)</f>
        <v>22</v>
      </c>
      <c r="K50">
        <f t="shared" ref="K50:K72" si="23">VLOOKUP($A50,Schools75767778,5,FALSE)</f>
        <v>22</v>
      </c>
      <c r="L50">
        <f t="shared" ref="L50:L72" si="24">VLOOKUP($A50,Schools75767778,6,FALSE)</f>
        <v>36</v>
      </c>
      <c r="M50">
        <f t="shared" ref="M50:M72" si="25">VLOOKUP($A50,Schools75767778,7,FALSE)</f>
        <v>36</v>
      </c>
      <c r="N50">
        <f t="shared" ref="N50:N72" si="26">D50</f>
        <v>186615</v>
      </c>
      <c r="O50">
        <f t="shared" ref="O50:O72" si="27">E50</f>
        <v>52736</v>
      </c>
      <c r="P50">
        <f t="shared" si="12"/>
        <v>153931</v>
      </c>
      <c r="Q50">
        <f t="shared" si="12"/>
        <v>33576</v>
      </c>
      <c r="R50">
        <f t="shared" ref="R50:R72" si="28">G50/N50</f>
        <v>0.17992122819709028</v>
      </c>
      <c r="S50">
        <f t="shared" si="13"/>
        <v>0.21812370477681559</v>
      </c>
      <c r="T50">
        <f t="shared" ref="T50:T72" si="29">SUM(H50:M50)</f>
        <v>134</v>
      </c>
    </row>
    <row r="51" spans="1:20" x14ac:dyDescent="0.45">
      <c r="A51">
        <v>1502</v>
      </c>
      <c r="B51" t="str">
        <f t="shared" si="0"/>
        <v>Jambi</v>
      </c>
      <c r="C51" t="str">
        <f t="shared" si="1"/>
        <v>Bungo Tebo</v>
      </c>
      <c r="D51">
        <f t="shared" si="18"/>
        <v>143357</v>
      </c>
      <c r="E51">
        <f t="shared" si="19"/>
        <v>40726</v>
      </c>
      <c r="F51">
        <f>VLOOKUP($A51,'1971 census--school attendance'!$A$2:$E$321,4,FALSE)</f>
        <v>116856</v>
      </c>
      <c r="G51">
        <f>VLOOKUP($A51,'1971 census--school attendance'!$A$2:$E$321,5,FALSE)</f>
        <v>24255</v>
      </c>
      <c r="H51">
        <f t="shared" si="20"/>
        <v>6</v>
      </c>
      <c r="I51">
        <f t="shared" si="21"/>
        <v>6</v>
      </c>
      <c r="J51">
        <f t="shared" si="22"/>
        <v>24</v>
      </c>
      <c r="K51">
        <f t="shared" si="23"/>
        <v>24</v>
      </c>
      <c r="L51">
        <f t="shared" si="24"/>
        <v>40</v>
      </c>
      <c r="M51">
        <f t="shared" si="25"/>
        <v>40</v>
      </c>
      <c r="N51">
        <f t="shared" si="26"/>
        <v>143357</v>
      </c>
      <c r="O51">
        <f t="shared" si="27"/>
        <v>40726</v>
      </c>
      <c r="P51">
        <f t="shared" si="12"/>
        <v>116856</v>
      </c>
      <c r="Q51">
        <f t="shared" si="12"/>
        <v>24255</v>
      </c>
      <c r="R51">
        <f t="shared" si="28"/>
        <v>0.16919299371499125</v>
      </c>
      <c r="S51">
        <f t="shared" si="13"/>
        <v>0.20756315465187924</v>
      </c>
      <c r="T51">
        <f t="shared" si="29"/>
        <v>140</v>
      </c>
    </row>
    <row r="52" spans="1:20" x14ac:dyDescent="0.45">
      <c r="A52">
        <v>1503</v>
      </c>
      <c r="B52" t="str">
        <f t="shared" si="0"/>
        <v>Jambi</v>
      </c>
      <c r="C52" t="str">
        <f t="shared" si="1"/>
        <v>Sarko (Sarolangun Bangko)</v>
      </c>
      <c r="D52">
        <f t="shared" si="18"/>
        <v>160076</v>
      </c>
      <c r="E52">
        <f t="shared" si="19"/>
        <v>45117</v>
      </c>
      <c r="F52">
        <f>VLOOKUP($A52,'1971 census--school attendance'!$A$2:$E$321,4,FALSE)</f>
        <v>119064</v>
      </c>
      <c r="G52">
        <f>VLOOKUP($A52,'1971 census--school attendance'!$A$2:$E$321,5,FALSE)</f>
        <v>19546</v>
      </c>
      <c r="H52">
        <f t="shared" si="20"/>
        <v>9</v>
      </c>
      <c r="I52">
        <f t="shared" si="21"/>
        <v>9</v>
      </c>
      <c r="J52">
        <f t="shared" si="22"/>
        <v>27</v>
      </c>
      <c r="K52">
        <f t="shared" si="23"/>
        <v>27</v>
      </c>
      <c r="L52">
        <f t="shared" si="24"/>
        <v>44</v>
      </c>
      <c r="M52">
        <f t="shared" si="25"/>
        <v>44</v>
      </c>
      <c r="N52">
        <f t="shared" si="26"/>
        <v>160076</v>
      </c>
      <c r="O52">
        <f t="shared" si="27"/>
        <v>45117</v>
      </c>
      <c r="P52">
        <f t="shared" si="12"/>
        <v>119064</v>
      </c>
      <c r="Q52">
        <f t="shared" si="12"/>
        <v>19546</v>
      </c>
      <c r="R52">
        <f t="shared" si="28"/>
        <v>0.12210450036232789</v>
      </c>
      <c r="S52">
        <f t="shared" si="13"/>
        <v>0.16416381105959821</v>
      </c>
      <c r="T52">
        <f t="shared" si="29"/>
        <v>160</v>
      </c>
    </row>
    <row r="53" spans="1:20" x14ac:dyDescent="0.45">
      <c r="A53">
        <v>1504</v>
      </c>
      <c r="B53" t="str">
        <f t="shared" si="0"/>
        <v>Jambi</v>
      </c>
      <c r="C53" t="str">
        <f t="shared" si="1"/>
        <v>Batang Hari</v>
      </c>
      <c r="D53">
        <f t="shared" si="18"/>
        <v>215496</v>
      </c>
      <c r="E53">
        <f t="shared" si="19"/>
        <v>52928</v>
      </c>
      <c r="F53">
        <f>VLOOKUP($A53,'1971 census--school attendance'!$A$2:$E$321,4,FALSE)</f>
        <v>135607</v>
      </c>
      <c r="G53">
        <f>VLOOKUP($A53,'1971 census--school attendance'!$A$2:$E$321,5,FALSE)</f>
        <v>24181</v>
      </c>
      <c r="H53">
        <f t="shared" si="20"/>
        <v>7</v>
      </c>
      <c r="I53">
        <f t="shared" si="21"/>
        <v>7</v>
      </c>
      <c r="J53">
        <f t="shared" si="22"/>
        <v>21</v>
      </c>
      <c r="K53">
        <f t="shared" si="23"/>
        <v>21</v>
      </c>
      <c r="L53">
        <f t="shared" si="24"/>
        <v>35</v>
      </c>
      <c r="M53">
        <f t="shared" si="25"/>
        <v>35</v>
      </c>
      <c r="N53">
        <f t="shared" si="26"/>
        <v>215496</v>
      </c>
      <c r="O53">
        <f t="shared" si="27"/>
        <v>52928</v>
      </c>
      <c r="P53">
        <f t="shared" si="12"/>
        <v>135607</v>
      </c>
      <c r="Q53">
        <f t="shared" si="12"/>
        <v>24181</v>
      </c>
      <c r="R53">
        <f t="shared" si="28"/>
        <v>0.11221089950625533</v>
      </c>
      <c r="S53">
        <f t="shared" si="13"/>
        <v>0.17831675355991947</v>
      </c>
      <c r="T53">
        <f t="shared" si="29"/>
        <v>126</v>
      </c>
    </row>
    <row r="54" spans="1:20" x14ac:dyDescent="0.45">
      <c r="A54">
        <v>1505</v>
      </c>
      <c r="B54" t="str">
        <f t="shared" si="0"/>
        <v>Jambi</v>
      </c>
      <c r="C54" t="str">
        <f t="shared" si="1"/>
        <v>Tanjung Jabung</v>
      </c>
      <c r="D54">
        <f t="shared" si="18"/>
        <v>141981</v>
      </c>
      <c r="E54">
        <f t="shared" si="19"/>
        <v>41209</v>
      </c>
      <c r="F54">
        <f>VLOOKUP($A54,'1971 census--school attendance'!$A$2:$E$321,4,FALSE)</f>
        <v>179432</v>
      </c>
      <c r="G54">
        <f>VLOOKUP($A54,'1971 census--school attendance'!$A$2:$E$321,5,FALSE)</f>
        <v>20674</v>
      </c>
      <c r="H54">
        <f t="shared" si="20"/>
        <v>15</v>
      </c>
      <c r="I54">
        <f t="shared" si="21"/>
        <v>13</v>
      </c>
      <c r="J54">
        <f t="shared" si="22"/>
        <v>24</v>
      </c>
      <c r="K54">
        <f t="shared" si="23"/>
        <v>24</v>
      </c>
      <c r="L54">
        <f t="shared" si="24"/>
        <v>40</v>
      </c>
      <c r="M54">
        <f t="shared" si="25"/>
        <v>40</v>
      </c>
      <c r="N54">
        <f t="shared" si="26"/>
        <v>141981</v>
      </c>
      <c r="O54">
        <f t="shared" si="27"/>
        <v>41209</v>
      </c>
      <c r="P54">
        <f t="shared" si="12"/>
        <v>179432</v>
      </c>
      <c r="Q54">
        <f t="shared" si="12"/>
        <v>20674</v>
      </c>
      <c r="R54">
        <f t="shared" si="28"/>
        <v>0.14561103246209001</v>
      </c>
      <c r="S54">
        <f t="shared" si="13"/>
        <v>0.11521913594007757</v>
      </c>
      <c r="T54">
        <f t="shared" si="29"/>
        <v>156</v>
      </c>
    </row>
    <row r="55" spans="1:20" x14ac:dyDescent="0.45">
      <c r="A55">
        <v>1571</v>
      </c>
      <c r="B55" t="str">
        <f t="shared" si="0"/>
        <v>Jambi</v>
      </c>
      <c r="C55" t="str">
        <f t="shared" si="1"/>
        <v>Jambi</v>
      </c>
      <c r="D55">
        <f t="shared" si="18"/>
        <v>158559</v>
      </c>
      <c r="E55">
        <f t="shared" si="19"/>
        <v>45414</v>
      </c>
      <c r="F55">
        <f>VLOOKUP($A55,'1971 census--school attendance'!$A$2:$E$321,4,FALSE)</f>
        <v>131517</v>
      </c>
      <c r="G55">
        <f>VLOOKUP($A55,'1971 census--school attendance'!$A$2:$E$321,5,FALSE)</f>
        <v>35793</v>
      </c>
      <c r="H55">
        <f t="shared" si="20"/>
        <v>6</v>
      </c>
      <c r="I55">
        <f t="shared" si="21"/>
        <v>6</v>
      </c>
      <c r="J55">
        <f t="shared" si="22"/>
        <v>12</v>
      </c>
      <c r="K55">
        <f t="shared" si="23"/>
        <v>12</v>
      </c>
      <c r="L55">
        <f t="shared" si="24"/>
        <v>25</v>
      </c>
      <c r="M55">
        <f t="shared" si="25"/>
        <v>25</v>
      </c>
      <c r="N55">
        <f t="shared" si="26"/>
        <v>158559</v>
      </c>
      <c r="O55">
        <f t="shared" si="27"/>
        <v>45414</v>
      </c>
      <c r="P55">
        <f t="shared" si="12"/>
        <v>131517</v>
      </c>
      <c r="Q55">
        <f t="shared" si="12"/>
        <v>35793</v>
      </c>
      <c r="R55">
        <f t="shared" si="28"/>
        <v>0.22573931470304429</v>
      </c>
      <c r="S55">
        <f t="shared" si="13"/>
        <v>0.27215493054129886</v>
      </c>
      <c r="T55">
        <f t="shared" si="29"/>
        <v>86</v>
      </c>
    </row>
    <row r="56" spans="1:20" x14ac:dyDescent="0.45">
      <c r="A56">
        <v>1601</v>
      </c>
      <c r="B56" t="str">
        <f t="shared" si="0"/>
        <v>South Sumatra</v>
      </c>
      <c r="C56" t="str">
        <f t="shared" si="1"/>
        <v>Ogan Komering Ulu</v>
      </c>
      <c r="D56">
        <f t="shared" si="18"/>
        <v>542631</v>
      </c>
      <c r="E56">
        <f t="shared" si="19"/>
        <v>154629</v>
      </c>
      <c r="F56">
        <f>VLOOKUP($A56,'1971 census--school attendance'!$A$2:$E$321,4,FALSE)</f>
        <v>442213</v>
      </c>
      <c r="G56">
        <f>VLOOKUP($A56,'1971 census--school attendance'!$A$2:$E$321,5,FALSE)</f>
        <v>85468</v>
      </c>
      <c r="H56">
        <f t="shared" si="20"/>
        <v>30</v>
      </c>
      <c r="I56">
        <f t="shared" si="21"/>
        <v>23</v>
      </c>
      <c r="J56">
        <f t="shared" si="22"/>
        <v>35</v>
      </c>
      <c r="K56">
        <f t="shared" si="23"/>
        <v>35</v>
      </c>
      <c r="L56">
        <f t="shared" si="24"/>
        <v>109</v>
      </c>
      <c r="M56">
        <f t="shared" si="25"/>
        <v>109</v>
      </c>
      <c r="N56">
        <f t="shared" si="26"/>
        <v>542631</v>
      </c>
      <c r="O56">
        <f t="shared" si="27"/>
        <v>154629</v>
      </c>
      <c r="P56">
        <f t="shared" si="12"/>
        <v>442213</v>
      </c>
      <c r="Q56">
        <f t="shared" si="12"/>
        <v>85468</v>
      </c>
      <c r="R56">
        <f t="shared" si="28"/>
        <v>0.15750666659295176</v>
      </c>
      <c r="S56">
        <f t="shared" si="13"/>
        <v>0.19327337730912478</v>
      </c>
      <c r="T56">
        <f t="shared" si="29"/>
        <v>341</v>
      </c>
    </row>
    <row r="57" spans="1:20" x14ac:dyDescent="0.45">
      <c r="A57">
        <v>1602</v>
      </c>
      <c r="B57" t="str">
        <f t="shared" si="0"/>
        <v>South Sumatra</v>
      </c>
      <c r="C57" t="str">
        <f t="shared" si="1"/>
        <v>Ogan Komering Ilir</v>
      </c>
      <c r="D57">
        <f t="shared" si="18"/>
        <v>445788</v>
      </c>
      <c r="E57">
        <f t="shared" si="19"/>
        <v>129385</v>
      </c>
      <c r="F57">
        <f>VLOOKUP($A57,'1971 census--school attendance'!$A$2:$E$321,4,FALSE)</f>
        <v>374863</v>
      </c>
      <c r="G57">
        <f>VLOOKUP($A57,'1971 census--school attendance'!$A$2:$E$321,5,FALSE)</f>
        <v>76128</v>
      </c>
      <c r="H57">
        <f t="shared" si="20"/>
        <v>20</v>
      </c>
      <c r="I57">
        <f t="shared" si="21"/>
        <v>21</v>
      </c>
      <c r="J57">
        <f t="shared" si="22"/>
        <v>30</v>
      </c>
      <c r="K57">
        <f t="shared" si="23"/>
        <v>30</v>
      </c>
      <c r="L57">
        <f t="shared" si="24"/>
        <v>75</v>
      </c>
      <c r="M57">
        <f t="shared" si="25"/>
        <v>75</v>
      </c>
      <c r="N57">
        <f t="shared" si="26"/>
        <v>445788</v>
      </c>
      <c r="O57">
        <f t="shared" si="27"/>
        <v>129385</v>
      </c>
      <c r="P57">
        <f t="shared" si="12"/>
        <v>374863</v>
      </c>
      <c r="Q57">
        <f t="shared" si="12"/>
        <v>76128</v>
      </c>
      <c r="R57">
        <f t="shared" si="28"/>
        <v>0.17077175697865354</v>
      </c>
      <c r="S57">
        <f t="shared" si="13"/>
        <v>0.20308219269439767</v>
      </c>
      <c r="T57">
        <f t="shared" si="29"/>
        <v>251</v>
      </c>
    </row>
    <row r="58" spans="1:20" x14ac:dyDescent="0.45">
      <c r="A58">
        <v>1603</v>
      </c>
      <c r="B58" t="str">
        <f t="shared" si="0"/>
        <v>South Sumatra</v>
      </c>
      <c r="C58" t="str">
        <f t="shared" si="1"/>
        <v>Muara Enim</v>
      </c>
      <c r="D58">
        <f t="shared" si="18"/>
        <v>363769</v>
      </c>
      <c r="E58">
        <f t="shared" si="19"/>
        <v>105086</v>
      </c>
      <c r="F58">
        <f>VLOOKUP($A58,'1971 census--school attendance'!$A$2:$E$321,4,FALSE)</f>
        <v>298412</v>
      </c>
      <c r="G58">
        <f>VLOOKUP($A58,'1971 census--school attendance'!$A$2:$E$321,5,FALSE)</f>
        <v>56001</v>
      </c>
      <c r="H58">
        <f t="shared" si="20"/>
        <v>13</v>
      </c>
      <c r="I58">
        <f t="shared" si="21"/>
        <v>15</v>
      </c>
      <c r="J58">
        <f t="shared" si="22"/>
        <v>25</v>
      </c>
      <c r="K58">
        <f t="shared" si="23"/>
        <v>25</v>
      </c>
      <c r="L58">
        <f t="shared" si="24"/>
        <v>65</v>
      </c>
      <c r="M58">
        <f t="shared" si="25"/>
        <v>65</v>
      </c>
      <c r="N58">
        <f t="shared" si="26"/>
        <v>363769</v>
      </c>
      <c r="O58">
        <f t="shared" si="27"/>
        <v>105086</v>
      </c>
      <c r="P58">
        <f t="shared" si="12"/>
        <v>298412</v>
      </c>
      <c r="Q58">
        <f t="shared" si="12"/>
        <v>56001</v>
      </c>
      <c r="R58">
        <f t="shared" si="28"/>
        <v>0.15394659797838739</v>
      </c>
      <c r="S58">
        <f t="shared" si="13"/>
        <v>0.18766336474404516</v>
      </c>
      <c r="T58">
        <f t="shared" si="29"/>
        <v>208</v>
      </c>
    </row>
    <row r="59" spans="1:20" x14ac:dyDescent="0.45">
      <c r="A59">
        <v>1604</v>
      </c>
      <c r="B59" t="str">
        <f t="shared" si="0"/>
        <v>South Sumatra</v>
      </c>
      <c r="C59" t="str">
        <f t="shared" si="1"/>
        <v>Lahat</v>
      </c>
      <c r="D59">
        <f t="shared" si="18"/>
        <v>371709</v>
      </c>
      <c r="E59">
        <f t="shared" si="19"/>
        <v>106488</v>
      </c>
      <c r="F59">
        <f>VLOOKUP($A59,'1971 census--school attendance'!$A$2:$E$321,4,FALSE)</f>
        <v>308101</v>
      </c>
      <c r="G59">
        <f>VLOOKUP($A59,'1971 census--school attendance'!$A$2:$E$321,5,FALSE)</f>
        <v>70438</v>
      </c>
      <c r="H59">
        <f t="shared" si="20"/>
        <v>16</v>
      </c>
      <c r="I59">
        <f t="shared" si="21"/>
        <v>17</v>
      </c>
      <c r="J59">
        <f t="shared" si="22"/>
        <v>21</v>
      </c>
      <c r="K59">
        <f t="shared" si="23"/>
        <v>21</v>
      </c>
      <c r="L59">
        <f t="shared" si="24"/>
        <v>56</v>
      </c>
      <c r="M59">
        <f t="shared" si="25"/>
        <v>56</v>
      </c>
      <c r="N59">
        <f t="shared" si="26"/>
        <v>371709</v>
      </c>
      <c r="O59">
        <f t="shared" si="27"/>
        <v>106488</v>
      </c>
      <c r="P59">
        <f t="shared" si="12"/>
        <v>308101</v>
      </c>
      <c r="Q59">
        <f t="shared" si="12"/>
        <v>70438</v>
      </c>
      <c r="R59">
        <f t="shared" si="28"/>
        <v>0.18949769846842557</v>
      </c>
      <c r="S59">
        <f t="shared" si="13"/>
        <v>0.22861983570322719</v>
      </c>
      <c r="T59">
        <f t="shared" si="29"/>
        <v>187</v>
      </c>
    </row>
    <row r="60" spans="1:20" x14ac:dyDescent="0.45">
      <c r="A60">
        <v>1605</v>
      </c>
      <c r="B60" t="str">
        <f t="shared" si="0"/>
        <v>South Sumatra</v>
      </c>
      <c r="C60" t="str">
        <f t="shared" si="1"/>
        <v>Musi Rawas</v>
      </c>
      <c r="D60">
        <f t="shared" si="18"/>
        <v>252652</v>
      </c>
      <c r="E60">
        <f t="shared" si="19"/>
        <v>72647</v>
      </c>
      <c r="F60">
        <f>VLOOKUP($A60,'1971 census--school attendance'!$A$2:$E$321,4,FALSE)</f>
        <v>211823</v>
      </c>
      <c r="G60">
        <f>VLOOKUP($A60,'1971 census--school attendance'!$A$2:$E$321,5,FALSE)</f>
        <v>41188</v>
      </c>
      <c r="H60">
        <f t="shared" si="20"/>
        <v>12</v>
      </c>
      <c r="I60">
        <f t="shared" si="21"/>
        <v>14</v>
      </c>
      <c r="J60">
        <f t="shared" si="22"/>
        <v>17</v>
      </c>
      <c r="K60">
        <f t="shared" si="23"/>
        <v>17</v>
      </c>
      <c r="L60">
        <f t="shared" si="24"/>
        <v>57</v>
      </c>
      <c r="M60">
        <f t="shared" si="25"/>
        <v>57</v>
      </c>
      <c r="N60">
        <f t="shared" si="26"/>
        <v>252652</v>
      </c>
      <c r="O60">
        <f t="shared" si="27"/>
        <v>72647</v>
      </c>
      <c r="P60">
        <f t="shared" si="12"/>
        <v>211823</v>
      </c>
      <c r="Q60">
        <f t="shared" si="12"/>
        <v>41188</v>
      </c>
      <c r="R60">
        <f t="shared" si="28"/>
        <v>0.16302265566866678</v>
      </c>
      <c r="S60">
        <f t="shared" si="13"/>
        <v>0.19444536240162777</v>
      </c>
      <c r="T60">
        <f t="shared" si="29"/>
        <v>174</v>
      </c>
    </row>
    <row r="61" spans="1:20" x14ac:dyDescent="0.45">
      <c r="A61">
        <v>1606</v>
      </c>
      <c r="B61" t="str">
        <f t="shared" si="0"/>
        <v>South Sumatra</v>
      </c>
      <c r="C61" t="str">
        <f t="shared" si="1"/>
        <v>Musi Banyu Asin</v>
      </c>
      <c r="D61">
        <f t="shared" si="18"/>
        <v>376753</v>
      </c>
      <c r="E61">
        <f t="shared" si="19"/>
        <v>106727</v>
      </c>
      <c r="F61">
        <f>VLOOKUP($A61,'1971 census--school attendance'!$A$2:$E$321,4,FALSE)</f>
        <v>316596</v>
      </c>
      <c r="G61">
        <f>VLOOKUP($A61,'1971 census--school attendance'!$A$2:$E$321,5,FALSE)</f>
        <v>47301</v>
      </c>
      <c r="H61">
        <f t="shared" si="20"/>
        <v>19</v>
      </c>
      <c r="I61">
        <f t="shared" si="21"/>
        <v>19</v>
      </c>
      <c r="J61">
        <f t="shared" si="22"/>
        <v>28</v>
      </c>
      <c r="K61">
        <f t="shared" si="23"/>
        <v>28</v>
      </c>
      <c r="L61">
        <f t="shared" si="24"/>
        <v>62</v>
      </c>
      <c r="M61">
        <f t="shared" si="25"/>
        <v>62</v>
      </c>
      <c r="N61">
        <f t="shared" si="26"/>
        <v>376753</v>
      </c>
      <c r="O61">
        <f t="shared" si="27"/>
        <v>106727</v>
      </c>
      <c r="P61">
        <f t="shared" si="12"/>
        <v>316596</v>
      </c>
      <c r="Q61">
        <f t="shared" si="12"/>
        <v>47301</v>
      </c>
      <c r="R61">
        <f t="shared" si="28"/>
        <v>0.12554909980809709</v>
      </c>
      <c r="S61">
        <f t="shared" si="13"/>
        <v>0.14940491983474208</v>
      </c>
      <c r="T61">
        <f t="shared" si="29"/>
        <v>218</v>
      </c>
    </row>
    <row r="62" spans="1:20" x14ac:dyDescent="0.45">
      <c r="A62">
        <v>1607</v>
      </c>
      <c r="B62" t="str">
        <f t="shared" si="0"/>
        <v>South Sumatra</v>
      </c>
      <c r="C62" t="str">
        <f t="shared" si="1"/>
        <v>Bangka</v>
      </c>
      <c r="D62">
        <f t="shared" si="18"/>
        <v>303804</v>
      </c>
      <c r="E62">
        <f t="shared" si="19"/>
        <v>88301</v>
      </c>
      <c r="F62">
        <f>VLOOKUP($A62,'1971 census--school attendance'!$A$2:$E$321,4,FALSE)</f>
        <v>253765</v>
      </c>
      <c r="G62">
        <f>VLOOKUP($A62,'1971 census--school attendance'!$A$2:$E$321,5,FALSE)</f>
        <v>34726</v>
      </c>
      <c r="H62">
        <f t="shared" si="20"/>
        <v>13</v>
      </c>
      <c r="I62">
        <f t="shared" si="21"/>
        <v>14</v>
      </c>
      <c r="J62">
        <f t="shared" si="22"/>
        <v>21</v>
      </c>
      <c r="K62">
        <f t="shared" si="23"/>
        <v>21</v>
      </c>
      <c r="L62">
        <f t="shared" si="24"/>
        <v>46</v>
      </c>
      <c r="M62">
        <f t="shared" si="25"/>
        <v>46</v>
      </c>
      <c r="N62">
        <f t="shared" si="26"/>
        <v>303804</v>
      </c>
      <c r="O62">
        <f t="shared" si="27"/>
        <v>88301</v>
      </c>
      <c r="P62">
        <f t="shared" si="12"/>
        <v>253765</v>
      </c>
      <c r="Q62">
        <f t="shared" si="12"/>
        <v>34726</v>
      </c>
      <c r="R62">
        <f t="shared" si="28"/>
        <v>0.11430395913154534</v>
      </c>
      <c r="S62">
        <f t="shared" si="13"/>
        <v>0.13684314227730379</v>
      </c>
      <c r="T62">
        <f t="shared" si="29"/>
        <v>161</v>
      </c>
    </row>
    <row r="63" spans="1:20" x14ac:dyDescent="0.45">
      <c r="A63">
        <v>1608</v>
      </c>
      <c r="B63" t="str">
        <f t="shared" si="0"/>
        <v>South Sumatra</v>
      </c>
      <c r="C63" t="str">
        <f t="shared" si="1"/>
        <v>Belitung</v>
      </c>
      <c r="D63">
        <f t="shared" si="18"/>
        <v>128949</v>
      </c>
      <c r="E63">
        <f t="shared" si="19"/>
        <v>34833</v>
      </c>
      <c r="F63">
        <f>VLOOKUP($A63,'1971 census--school attendance'!$A$2:$E$321,4,FALSE)</f>
        <v>109236</v>
      </c>
      <c r="G63">
        <f>VLOOKUP($A63,'1971 census--school attendance'!$A$2:$E$321,5,FALSE)</f>
        <v>24069</v>
      </c>
      <c r="H63">
        <f t="shared" si="20"/>
        <v>8</v>
      </c>
      <c r="I63">
        <f t="shared" si="21"/>
        <v>8</v>
      </c>
      <c r="J63">
        <f t="shared" si="22"/>
        <v>8</v>
      </c>
      <c r="K63">
        <f t="shared" si="23"/>
        <v>8</v>
      </c>
      <c r="L63">
        <f t="shared" si="24"/>
        <v>20</v>
      </c>
      <c r="M63">
        <f t="shared" si="25"/>
        <v>20</v>
      </c>
      <c r="N63">
        <f t="shared" si="26"/>
        <v>128949</v>
      </c>
      <c r="O63">
        <f t="shared" si="27"/>
        <v>34833</v>
      </c>
      <c r="P63">
        <f t="shared" si="12"/>
        <v>109236</v>
      </c>
      <c r="Q63">
        <f t="shared" si="12"/>
        <v>24069</v>
      </c>
      <c r="R63">
        <f t="shared" si="28"/>
        <v>0.18665518926087057</v>
      </c>
      <c r="S63">
        <f t="shared" si="13"/>
        <v>0.2203394485334505</v>
      </c>
      <c r="T63">
        <f t="shared" si="29"/>
        <v>72</v>
      </c>
    </row>
    <row r="64" spans="1:20" x14ac:dyDescent="0.45">
      <c r="A64">
        <v>1671</v>
      </c>
      <c r="B64" t="str">
        <f t="shared" si="0"/>
        <v>South Sumatra</v>
      </c>
      <c r="C64" t="str">
        <f t="shared" si="1"/>
        <v>Palembang</v>
      </c>
      <c r="D64">
        <f t="shared" si="18"/>
        <v>582961</v>
      </c>
      <c r="E64">
        <f t="shared" si="19"/>
        <v>165707</v>
      </c>
      <c r="F64">
        <f>VLOOKUP($A64,'1971 census--school attendance'!$A$2:$E$321,4,FALSE)</f>
        <v>485764</v>
      </c>
      <c r="G64">
        <f>VLOOKUP($A64,'1971 census--school attendance'!$A$2:$E$321,5,FALSE)</f>
        <v>129841</v>
      </c>
      <c r="H64">
        <f t="shared" si="20"/>
        <v>15</v>
      </c>
      <c r="I64">
        <f t="shared" si="21"/>
        <v>15</v>
      </c>
      <c r="J64">
        <f t="shared" si="22"/>
        <v>21</v>
      </c>
      <c r="K64">
        <f t="shared" si="23"/>
        <v>21</v>
      </c>
      <c r="L64">
        <f t="shared" si="24"/>
        <v>63</v>
      </c>
      <c r="M64">
        <f t="shared" si="25"/>
        <v>63</v>
      </c>
      <c r="N64">
        <f t="shared" si="26"/>
        <v>582961</v>
      </c>
      <c r="O64">
        <f t="shared" si="27"/>
        <v>165707</v>
      </c>
      <c r="P64">
        <f t="shared" si="12"/>
        <v>485764</v>
      </c>
      <c r="Q64">
        <f t="shared" si="12"/>
        <v>129841</v>
      </c>
      <c r="R64">
        <f t="shared" si="28"/>
        <v>0.22272673472153368</v>
      </c>
      <c r="S64">
        <f t="shared" si="13"/>
        <v>0.26729234772440941</v>
      </c>
      <c r="T64">
        <f t="shared" si="29"/>
        <v>198</v>
      </c>
    </row>
    <row r="65" spans="1:20" x14ac:dyDescent="0.45">
      <c r="A65">
        <v>1672</v>
      </c>
      <c r="B65" t="str">
        <f t="shared" si="0"/>
        <v>South Sumatra</v>
      </c>
      <c r="C65" t="str">
        <f t="shared" si="1"/>
        <v>Pangkal Pinang</v>
      </c>
      <c r="D65">
        <f t="shared" si="18"/>
        <v>74733</v>
      </c>
      <c r="E65">
        <f t="shared" si="19"/>
        <v>21926</v>
      </c>
      <c r="F65">
        <f>VLOOKUP($A65,'1971 census--school attendance'!$A$2:$E$321,4,FALSE)</f>
        <v>63836</v>
      </c>
      <c r="G65">
        <f>VLOOKUP($A65,'1971 census--school attendance'!$A$2:$E$321,5,FALSE)</f>
        <v>18904</v>
      </c>
      <c r="H65">
        <f t="shared" si="20"/>
        <v>4</v>
      </c>
      <c r="I65">
        <f t="shared" si="21"/>
        <v>4</v>
      </c>
      <c r="J65">
        <f t="shared" si="22"/>
        <v>4</v>
      </c>
      <c r="K65">
        <f t="shared" si="23"/>
        <v>4</v>
      </c>
      <c r="L65">
        <f t="shared" si="24"/>
        <v>10</v>
      </c>
      <c r="M65">
        <f t="shared" si="25"/>
        <v>10</v>
      </c>
      <c r="N65">
        <f t="shared" si="26"/>
        <v>74733</v>
      </c>
      <c r="O65">
        <f t="shared" si="27"/>
        <v>21926</v>
      </c>
      <c r="P65">
        <f t="shared" si="12"/>
        <v>63836</v>
      </c>
      <c r="Q65">
        <f t="shared" si="12"/>
        <v>18904</v>
      </c>
      <c r="R65">
        <f t="shared" si="28"/>
        <v>0.25295384903590112</v>
      </c>
      <c r="S65">
        <f t="shared" si="13"/>
        <v>0.29613384297261736</v>
      </c>
      <c r="T65">
        <f t="shared" si="29"/>
        <v>36</v>
      </c>
    </row>
    <row r="66" spans="1:20" x14ac:dyDescent="0.45">
      <c r="A66">
        <v>1701</v>
      </c>
      <c r="B66" t="str">
        <f t="shared" ref="B66:B129" si="30">VLOOKUP($A66,Census1971,3,FALSE)</f>
        <v>Bengkulu</v>
      </c>
      <c r="C66" t="str">
        <f t="shared" ref="C66:C129" si="31">VLOOKUP($A66,Census1971,2,FALSE)</f>
        <v>South Bengkulu</v>
      </c>
      <c r="D66">
        <f t="shared" si="18"/>
        <v>179554</v>
      </c>
      <c r="E66">
        <f t="shared" si="19"/>
        <v>52979</v>
      </c>
      <c r="F66">
        <f>VLOOKUP($A66,'1971 census--school attendance'!$A$2:$E$321,4,FALSE)</f>
        <v>147622</v>
      </c>
      <c r="G66">
        <f>VLOOKUP($A66,'1971 census--school attendance'!$A$2:$E$321,5,FALSE)</f>
        <v>40970</v>
      </c>
      <c r="H66">
        <f t="shared" si="20"/>
        <v>19</v>
      </c>
      <c r="I66">
        <f t="shared" si="21"/>
        <v>16</v>
      </c>
      <c r="J66">
        <f t="shared" si="22"/>
        <v>14</v>
      </c>
      <c r="K66">
        <f t="shared" si="23"/>
        <v>14</v>
      </c>
      <c r="L66">
        <f t="shared" si="24"/>
        <v>28</v>
      </c>
      <c r="M66">
        <f t="shared" si="25"/>
        <v>28</v>
      </c>
      <c r="N66">
        <f t="shared" si="26"/>
        <v>179554</v>
      </c>
      <c r="O66">
        <f t="shared" si="27"/>
        <v>52979</v>
      </c>
      <c r="P66">
        <f t="shared" si="12"/>
        <v>147622</v>
      </c>
      <c r="Q66">
        <f t="shared" si="12"/>
        <v>40970</v>
      </c>
      <c r="R66">
        <f t="shared" si="28"/>
        <v>0.22817648172694566</v>
      </c>
      <c r="S66">
        <f t="shared" si="13"/>
        <v>0.27753315901423908</v>
      </c>
      <c r="T66">
        <f t="shared" si="29"/>
        <v>119</v>
      </c>
    </row>
    <row r="67" spans="1:20" x14ac:dyDescent="0.45">
      <c r="A67">
        <v>1702</v>
      </c>
      <c r="B67" t="str">
        <f t="shared" si="30"/>
        <v>Bengkulu</v>
      </c>
      <c r="C67" t="str">
        <f t="shared" si="31"/>
        <v>Rejang Lebong</v>
      </c>
      <c r="D67">
        <f t="shared" si="18"/>
        <v>205136</v>
      </c>
      <c r="E67">
        <f t="shared" si="19"/>
        <v>58671</v>
      </c>
      <c r="F67">
        <f>VLOOKUP($A67,'1971 census--school attendance'!$A$2:$E$321,4,FALSE)</f>
        <v>172951</v>
      </c>
      <c r="G67">
        <f>VLOOKUP($A67,'1971 census--school attendance'!$A$2:$E$321,5,FALSE)</f>
        <v>35290</v>
      </c>
      <c r="H67">
        <f t="shared" si="20"/>
        <v>18</v>
      </c>
      <c r="I67">
        <f t="shared" si="21"/>
        <v>13</v>
      </c>
      <c r="J67">
        <f t="shared" si="22"/>
        <v>19</v>
      </c>
      <c r="K67">
        <f t="shared" si="23"/>
        <v>19</v>
      </c>
      <c r="L67">
        <f t="shared" si="24"/>
        <v>38</v>
      </c>
      <c r="M67">
        <f t="shared" si="25"/>
        <v>38</v>
      </c>
      <c r="N67">
        <f t="shared" si="26"/>
        <v>205136</v>
      </c>
      <c r="O67">
        <f t="shared" si="27"/>
        <v>58671</v>
      </c>
      <c r="P67">
        <f t="shared" ref="P67:Q130" si="32">F67</f>
        <v>172951</v>
      </c>
      <c r="Q67">
        <f t="shared" si="32"/>
        <v>35290</v>
      </c>
      <c r="R67">
        <f t="shared" si="28"/>
        <v>0.17203221277591452</v>
      </c>
      <c r="S67">
        <f t="shared" ref="S67:S130" si="33">G67/P67</f>
        <v>0.20404623274800376</v>
      </c>
      <c r="T67">
        <f t="shared" si="29"/>
        <v>145</v>
      </c>
    </row>
    <row r="68" spans="1:20" x14ac:dyDescent="0.45">
      <c r="A68">
        <v>1703</v>
      </c>
      <c r="B68" t="str">
        <f t="shared" si="30"/>
        <v>Bengkulu</v>
      </c>
      <c r="C68" t="str">
        <f t="shared" si="31"/>
        <v>North Bengkulu</v>
      </c>
      <c r="D68">
        <f t="shared" si="18"/>
        <v>102810</v>
      </c>
      <c r="E68">
        <f t="shared" si="19"/>
        <v>29692</v>
      </c>
      <c r="F68">
        <f>VLOOKUP($A68,'1971 census--school attendance'!$A$2:$E$321,4,FALSE)</f>
        <v>84825</v>
      </c>
      <c r="G68">
        <f>VLOOKUP($A68,'1971 census--school attendance'!$A$2:$E$321,5,FALSE)</f>
        <v>14362</v>
      </c>
      <c r="H68">
        <f t="shared" si="20"/>
        <v>9</v>
      </c>
      <c r="I68">
        <f t="shared" si="21"/>
        <v>17</v>
      </c>
      <c r="J68">
        <f t="shared" si="22"/>
        <v>9</v>
      </c>
      <c r="K68">
        <f t="shared" si="23"/>
        <v>9</v>
      </c>
      <c r="L68">
        <f t="shared" si="24"/>
        <v>18</v>
      </c>
      <c r="M68">
        <f t="shared" si="25"/>
        <v>18</v>
      </c>
      <c r="N68">
        <f t="shared" si="26"/>
        <v>102810</v>
      </c>
      <c r="O68">
        <f t="shared" si="27"/>
        <v>29692</v>
      </c>
      <c r="P68">
        <f t="shared" si="32"/>
        <v>84825</v>
      </c>
      <c r="Q68">
        <f t="shared" si="32"/>
        <v>14362</v>
      </c>
      <c r="R68">
        <f t="shared" si="28"/>
        <v>0.13969458223908179</v>
      </c>
      <c r="S68">
        <f t="shared" si="33"/>
        <v>0.16931329207191276</v>
      </c>
      <c r="T68">
        <f t="shared" si="29"/>
        <v>80</v>
      </c>
    </row>
    <row r="69" spans="1:20" x14ac:dyDescent="0.45">
      <c r="A69">
        <v>1771</v>
      </c>
      <c r="B69" t="str">
        <f t="shared" si="30"/>
        <v>Bengkulu</v>
      </c>
      <c r="C69" t="str">
        <f t="shared" si="31"/>
        <v>Bengkulu</v>
      </c>
      <c r="D69">
        <f t="shared" si="18"/>
        <v>31866</v>
      </c>
      <c r="E69">
        <f t="shared" si="19"/>
        <v>9103</v>
      </c>
      <c r="F69">
        <f>VLOOKUP($A69,'1971 census--school attendance'!$A$2:$E$321,4,FALSE)</f>
        <v>26938</v>
      </c>
      <c r="G69">
        <f>VLOOKUP($A69,'1971 census--school attendance'!$A$2:$E$321,5,FALSE)</f>
        <v>9198</v>
      </c>
      <c r="H69">
        <f t="shared" si="20"/>
        <v>4</v>
      </c>
      <c r="I69">
        <f t="shared" si="21"/>
        <v>4</v>
      </c>
      <c r="J69">
        <f t="shared" si="22"/>
        <v>3</v>
      </c>
      <c r="K69">
        <f t="shared" si="23"/>
        <v>3</v>
      </c>
      <c r="L69">
        <f t="shared" si="24"/>
        <v>6</v>
      </c>
      <c r="M69">
        <f t="shared" si="25"/>
        <v>6</v>
      </c>
      <c r="N69">
        <f t="shared" si="26"/>
        <v>31866</v>
      </c>
      <c r="O69">
        <f t="shared" si="27"/>
        <v>9103</v>
      </c>
      <c r="P69">
        <f t="shared" si="32"/>
        <v>26938</v>
      </c>
      <c r="Q69">
        <f t="shared" si="32"/>
        <v>9198</v>
      </c>
      <c r="R69">
        <f t="shared" si="28"/>
        <v>0.28864620598757296</v>
      </c>
      <c r="S69">
        <f t="shared" si="33"/>
        <v>0.34145073873338777</v>
      </c>
      <c r="T69">
        <f t="shared" si="29"/>
        <v>26</v>
      </c>
    </row>
    <row r="70" spans="1:20" x14ac:dyDescent="0.45">
      <c r="A70">
        <v>1801</v>
      </c>
      <c r="B70" t="str">
        <f t="shared" si="30"/>
        <v>Lampung</v>
      </c>
      <c r="C70" t="str">
        <f t="shared" si="31"/>
        <v>South Lampung</v>
      </c>
      <c r="D70">
        <f t="shared" si="18"/>
        <v>1114765</v>
      </c>
      <c r="E70">
        <f t="shared" si="19"/>
        <v>313091</v>
      </c>
      <c r="F70">
        <f>VLOOKUP($A70,'1971 census--school attendance'!$A$2:$E$321,4,FALSE)</f>
        <v>904383</v>
      </c>
      <c r="G70">
        <f>VLOOKUP($A70,'1971 census--school attendance'!$A$2:$E$321,5,FALSE)</f>
        <v>160585</v>
      </c>
      <c r="H70">
        <f t="shared" si="20"/>
        <v>62</v>
      </c>
      <c r="I70">
        <f t="shared" si="21"/>
        <v>62</v>
      </c>
      <c r="J70">
        <f t="shared" si="22"/>
        <v>104</v>
      </c>
      <c r="K70">
        <f t="shared" si="23"/>
        <v>104</v>
      </c>
      <c r="L70">
        <f t="shared" si="24"/>
        <v>240</v>
      </c>
      <c r="M70">
        <f t="shared" si="25"/>
        <v>240</v>
      </c>
      <c r="N70">
        <f t="shared" si="26"/>
        <v>1114765</v>
      </c>
      <c r="O70">
        <f t="shared" si="27"/>
        <v>313091</v>
      </c>
      <c r="P70">
        <f t="shared" si="32"/>
        <v>904383</v>
      </c>
      <c r="Q70">
        <f t="shared" si="32"/>
        <v>160585</v>
      </c>
      <c r="R70">
        <f t="shared" si="28"/>
        <v>0.14405278242499539</v>
      </c>
      <c r="S70">
        <f t="shared" si="33"/>
        <v>0.17756304574499962</v>
      </c>
      <c r="T70">
        <f t="shared" si="29"/>
        <v>812</v>
      </c>
    </row>
    <row r="71" spans="1:20" x14ac:dyDescent="0.45">
      <c r="A71">
        <v>1802</v>
      </c>
      <c r="B71" t="str">
        <f t="shared" si="30"/>
        <v>Lampung</v>
      </c>
      <c r="C71" t="str">
        <f t="shared" si="31"/>
        <v>Central Lampung</v>
      </c>
      <c r="D71">
        <f t="shared" si="18"/>
        <v>998500</v>
      </c>
      <c r="E71">
        <f t="shared" si="19"/>
        <v>290512</v>
      </c>
      <c r="F71">
        <f>VLOOKUP($A71,'1971 census--school attendance'!$A$2:$E$321,4,FALSE)</f>
        <v>816337</v>
      </c>
      <c r="G71">
        <f>VLOOKUP($A71,'1971 census--school attendance'!$A$2:$E$321,5,FALSE)</f>
        <v>156616</v>
      </c>
      <c r="H71">
        <f t="shared" si="20"/>
        <v>38</v>
      </c>
      <c r="I71">
        <f t="shared" si="21"/>
        <v>38</v>
      </c>
      <c r="J71">
        <f t="shared" si="22"/>
        <v>95</v>
      </c>
      <c r="K71">
        <f t="shared" si="23"/>
        <v>95</v>
      </c>
      <c r="L71">
        <f t="shared" si="24"/>
        <v>225</v>
      </c>
      <c r="M71">
        <f t="shared" si="25"/>
        <v>225</v>
      </c>
      <c r="N71">
        <f t="shared" si="26"/>
        <v>998500</v>
      </c>
      <c r="O71">
        <f t="shared" si="27"/>
        <v>290512</v>
      </c>
      <c r="P71">
        <f t="shared" si="32"/>
        <v>816337</v>
      </c>
      <c r="Q71">
        <f t="shared" si="32"/>
        <v>156616</v>
      </c>
      <c r="R71">
        <f t="shared" si="28"/>
        <v>0.15685127691537307</v>
      </c>
      <c r="S71">
        <f t="shared" si="33"/>
        <v>0.19185213949631097</v>
      </c>
      <c r="T71">
        <f t="shared" si="29"/>
        <v>716</v>
      </c>
    </row>
    <row r="72" spans="1:20" x14ac:dyDescent="0.45">
      <c r="A72">
        <v>1803</v>
      </c>
      <c r="B72" t="str">
        <f t="shared" si="30"/>
        <v>Lampung</v>
      </c>
      <c r="C72" t="str">
        <f t="shared" si="31"/>
        <v>North Lampung</v>
      </c>
      <c r="D72">
        <f t="shared" si="18"/>
        <v>464834</v>
      </c>
      <c r="E72">
        <f t="shared" si="19"/>
        <v>130368</v>
      </c>
      <c r="F72">
        <f>VLOOKUP($A72,'1971 census--school attendance'!$A$2:$E$321,4,FALSE)</f>
        <v>385476</v>
      </c>
      <c r="G72">
        <f>VLOOKUP($A72,'1971 census--school attendance'!$A$2:$E$321,5,FALSE)</f>
        <v>73271</v>
      </c>
      <c r="H72">
        <f t="shared" si="20"/>
        <v>21</v>
      </c>
      <c r="I72">
        <f t="shared" si="21"/>
        <v>21</v>
      </c>
      <c r="J72">
        <f t="shared" si="22"/>
        <v>45</v>
      </c>
      <c r="K72">
        <f t="shared" si="23"/>
        <v>45</v>
      </c>
      <c r="L72">
        <f t="shared" si="24"/>
        <v>130</v>
      </c>
      <c r="M72">
        <f t="shared" si="25"/>
        <v>130</v>
      </c>
      <c r="N72">
        <f t="shared" si="26"/>
        <v>464834</v>
      </c>
      <c r="O72">
        <f t="shared" si="27"/>
        <v>130368</v>
      </c>
      <c r="P72">
        <f t="shared" si="32"/>
        <v>385476</v>
      </c>
      <c r="Q72">
        <f t="shared" si="32"/>
        <v>73271</v>
      </c>
      <c r="R72">
        <f t="shared" si="28"/>
        <v>0.15762831462414539</v>
      </c>
      <c r="S72">
        <f t="shared" si="33"/>
        <v>0.19007927860619078</v>
      </c>
      <c r="T72">
        <f t="shared" si="29"/>
        <v>392</v>
      </c>
    </row>
    <row r="73" spans="1:20" x14ac:dyDescent="0.45">
      <c r="A73">
        <v>1804</v>
      </c>
      <c r="B73" t="str">
        <f t="shared" si="30"/>
        <v>Lampung</v>
      </c>
      <c r="C73" t="str">
        <f t="shared" si="31"/>
        <v>West Lampung</v>
      </c>
      <c r="N73" s="1">
        <f t="shared" ref="N73:R73" si="34">N72</f>
        <v>464834</v>
      </c>
      <c r="O73" s="1">
        <f t="shared" si="34"/>
        <v>130368</v>
      </c>
      <c r="P73" s="1">
        <f t="shared" ref="P73" si="35">P72</f>
        <v>385476</v>
      </c>
      <c r="Q73" s="1">
        <f t="shared" si="34"/>
        <v>73271</v>
      </c>
      <c r="R73" s="1">
        <f t="shared" si="34"/>
        <v>0.15762831462414539</v>
      </c>
      <c r="S73">
        <f t="shared" si="33"/>
        <v>0</v>
      </c>
      <c r="T73" s="1">
        <f>T72</f>
        <v>392</v>
      </c>
    </row>
    <row r="74" spans="1:20" x14ac:dyDescent="0.45">
      <c r="A74">
        <v>1871</v>
      </c>
      <c r="B74" t="str">
        <f t="shared" si="30"/>
        <v>Lampung</v>
      </c>
      <c r="C74" t="str">
        <f t="shared" si="31"/>
        <v>Bandar Lampung</v>
      </c>
      <c r="D74">
        <f t="shared" ref="D74:D103" si="36">VLOOKUP($A74,Census1971,7,FALSE)</f>
        <v>198986</v>
      </c>
      <c r="E74">
        <f t="shared" ref="E74:E103" si="37">VLOOKUP($A74,Census1971,6,FALSE)</f>
        <v>54520</v>
      </c>
      <c r="F74">
        <f>VLOOKUP($A74,'1971 census--school attendance'!$A$2:$E$321,4,FALSE)</f>
        <v>164083</v>
      </c>
      <c r="G74">
        <f>VLOOKUP($A74,'1971 census--school attendance'!$A$2:$E$321,5,FALSE)</f>
        <v>42584</v>
      </c>
      <c r="H74">
        <f t="shared" ref="H74:H103" si="38">VLOOKUP($A74,Schools7374,4,FALSE)</f>
        <v>9</v>
      </c>
      <c r="I74">
        <f t="shared" ref="I74:I103" si="39">VLOOKUP($A74,Schools7374,5,FALSE)</f>
        <v>9</v>
      </c>
      <c r="J74">
        <f t="shared" ref="J74:J103" si="40">VLOOKUP($A74,Schools75767778,4,FALSE)</f>
        <v>11</v>
      </c>
      <c r="K74">
        <f t="shared" ref="K74:K103" si="41">VLOOKUP($A74,Schools75767778,5,FALSE)</f>
        <v>11</v>
      </c>
      <c r="L74">
        <f t="shared" ref="L74:L103" si="42">VLOOKUP($A74,Schools75767778,6,FALSE)</f>
        <v>58</v>
      </c>
      <c r="M74">
        <f t="shared" ref="M74:M103" si="43">VLOOKUP($A74,Schools75767778,7,FALSE)</f>
        <v>58</v>
      </c>
      <c r="N74">
        <f t="shared" ref="N74:N103" si="44">D74</f>
        <v>198986</v>
      </c>
      <c r="O74">
        <f t="shared" ref="O74:O103" si="45">E74</f>
        <v>54520</v>
      </c>
      <c r="P74">
        <f t="shared" si="32"/>
        <v>164083</v>
      </c>
      <c r="Q74">
        <f t="shared" si="32"/>
        <v>42584</v>
      </c>
      <c r="R74">
        <f t="shared" ref="R74:R103" si="46">G74/N74</f>
        <v>0.21400500537726272</v>
      </c>
      <c r="S74">
        <f t="shared" si="33"/>
        <v>0.25952719050724327</v>
      </c>
      <c r="T74">
        <f t="shared" ref="T74:T103" si="47">SUM(H74:M74)</f>
        <v>156</v>
      </c>
    </row>
    <row r="75" spans="1:20" x14ac:dyDescent="0.45">
      <c r="A75">
        <v>3171</v>
      </c>
      <c r="B75" t="str">
        <f t="shared" si="30"/>
        <v>Special capital region of Jakarta</v>
      </c>
      <c r="C75" t="str">
        <f t="shared" si="31"/>
        <v>South Jakarta</v>
      </c>
      <c r="D75">
        <f t="shared" si="36"/>
        <v>1054635</v>
      </c>
      <c r="E75">
        <f t="shared" si="37"/>
        <v>282980</v>
      </c>
      <c r="F75">
        <f>VLOOKUP($A75,'1971 census--school attendance'!$A$2:$E$321,4,FALSE)</f>
        <v>863749</v>
      </c>
      <c r="G75">
        <f>VLOOKUP($A75,'1971 census--school attendance'!$A$2:$E$321,5,FALSE)</f>
        <v>219615</v>
      </c>
      <c r="H75">
        <f t="shared" si="38"/>
        <v>46</v>
      </c>
      <c r="I75">
        <f t="shared" si="39"/>
        <v>30</v>
      </c>
      <c r="J75">
        <f t="shared" si="40"/>
        <v>48</v>
      </c>
      <c r="K75">
        <f t="shared" si="41"/>
        <v>48</v>
      </c>
      <c r="L75">
        <f t="shared" si="42"/>
        <v>68</v>
      </c>
      <c r="M75">
        <f t="shared" si="43"/>
        <v>68</v>
      </c>
      <c r="N75">
        <f t="shared" si="44"/>
        <v>1054635</v>
      </c>
      <c r="O75">
        <f t="shared" si="45"/>
        <v>282980</v>
      </c>
      <c r="P75">
        <f t="shared" si="32"/>
        <v>863749</v>
      </c>
      <c r="Q75">
        <f t="shared" si="32"/>
        <v>219615</v>
      </c>
      <c r="R75">
        <f t="shared" si="46"/>
        <v>0.20823792117652079</v>
      </c>
      <c r="S75">
        <f t="shared" si="33"/>
        <v>0.25425789204965793</v>
      </c>
      <c r="T75">
        <f t="shared" si="47"/>
        <v>308</v>
      </c>
    </row>
    <row r="76" spans="1:20" x14ac:dyDescent="0.45">
      <c r="A76">
        <v>3172</v>
      </c>
      <c r="B76" t="str">
        <f t="shared" si="30"/>
        <v>Special capital region of Jakarta</v>
      </c>
      <c r="C76" t="str">
        <f t="shared" si="31"/>
        <v>East Jakarta</v>
      </c>
      <c r="D76">
        <f t="shared" si="36"/>
        <v>805722</v>
      </c>
      <c r="E76">
        <f t="shared" si="37"/>
        <v>219285</v>
      </c>
      <c r="F76">
        <f>VLOOKUP($A76,'1971 census--school attendance'!$A$2:$E$321,4,FALSE)</f>
        <v>656965</v>
      </c>
      <c r="G76">
        <f>VLOOKUP($A76,'1971 census--school attendance'!$A$2:$E$321,5,FALSE)</f>
        <v>157808</v>
      </c>
      <c r="H76">
        <f t="shared" si="38"/>
        <v>39</v>
      </c>
      <c r="I76">
        <f t="shared" si="39"/>
        <v>16</v>
      </c>
      <c r="J76">
        <f t="shared" si="40"/>
        <v>34</v>
      </c>
      <c r="K76">
        <f t="shared" si="41"/>
        <v>34</v>
      </c>
      <c r="L76">
        <f t="shared" si="42"/>
        <v>50</v>
      </c>
      <c r="M76">
        <f t="shared" si="43"/>
        <v>50</v>
      </c>
      <c r="N76">
        <f t="shared" si="44"/>
        <v>805722</v>
      </c>
      <c r="O76">
        <f t="shared" si="45"/>
        <v>219285</v>
      </c>
      <c r="P76">
        <f t="shared" si="32"/>
        <v>656965</v>
      </c>
      <c r="Q76">
        <f t="shared" si="32"/>
        <v>157808</v>
      </c>
      <c r="R76">
        <f t="shared" si="46"/>
        <v>0.1958591176609302</v>
      </c>
      <c r="S76">
        <f t="shared" si="33"/>
        <v>0.24020762141057742</v>
      </c>
      <c r="T76">
        <f t="shared" si="47"/>
        <v>223</v>
      </c>
    </row>
    <row r="77" spans="1:20" x14ac:dyDescent="0.45">
      <c r="A77">
        <v>3173</v>
      </c>
      <c r="B77" t="str">
        <f t="shared" si="30"/>
        <v>Special capital region of Jakarta</v>
      </c>
      <c r="C77" t="str">
        <f t="shared" si="31"/>
        <v>Central Jakarta</v>
      </c>
      <c r="D77">
        <f t="shared" si="36"/>
        <v>1273813</v>
      </c>
      <c r="E77">
        <f t="shared" si="37"/>
        <v>319833</v>
      </c>
      <c r="F77">
        <f>VLOOKUP($A77,'1971 census--school attendance'!$A$2:$E$321,4,FALSE)</f>
        <v>1064018</v>
      </c>
      <c r="G77">
        <f>VLOOKUP($A77,'1971 census--school attendance'!$A$2:$E$321,5,FALSE)</f>
        <v>278690</v>
      </c>
      <c r="H77">
        <f t="shared" si="38"/>
        <v>43</v>
      </c>
      <c r="I77">
        <f t="shared" si="39"/>
        <v>3</v>
      </c>
      <c r="J77">
        <f t="shared" si="40"/>
        <v>57</v>
      </c>
      <c r="K77">
        <f t="shared" si="41"/>
        <v>57</v>
      </c>
      <c r="L77">
        <f t="shared" si="42"/>
        <v>81</v>
      </c>
      <c r="M77">
        <f t="shared" si="43"/>
        <v>81</v>
      </c>
      <c r="N77">
        <f t="shared" si="44"/>
        <v>1273813</v>
      </c>
      <c r="O77">
        <f t="shared" si="45"/>
        <v>319833</v>
      </c>
      <c r="P77">
        <f t="shared" si="32"/>
        <v>1064018</v>
      </c>
      <c r="Q77">
        <f t="shared" si="32"/>
        <v>278690</v>
      </c>
      <c r="R77">
        <f t="shared" si="46"/>
        <v>0.21878407584158743</v>
      </c>
      <c r="S77">
        <f t="shared" si="33"/>
        <v>0.26192226071363456</v>
      </c>
      <c r="T77">
        <f t="shared" si="47"/>
        <v>322</v>
      </c>
    </row>
    <row r="78" spans="1:20" x14ac:dyDescent="0.45">
      <c r="A78">
        <v>3174</v>
      </c>
      <c r="B78" t="str">
        <f t="shared" si="30"/>
        <v>Special capital region of Jakarta</v>
      </c>
      <c r="C78" t="str">
        <f t="shared" si="31"/>
        <v>West Jakarta</v>
      </c>
      <c r="D78">
        <f t="shared" si="36"/>
        <v>824190</v>
      </c>
      <c r="E78">
        <f t="shared" si="37"/>
        <v>215749</v>
      </c>
      <c r="F78">
        <f>VLOOKUP($A78,'1971 census--school attendance'!$A$2:$E$321,4,FALSE)</f>
        <v>686248</v>
      </c>
      <c r="G78">
        <f>VLOOKUP($A78,'1971 census--school attendance'!$A$2:$E$321,5,FALSE)</f>
        <v>145270</v>
      </c>
      <c r="H78">
        <f t="shared" si="38"/>
        <v>41</v>
      </c>
      <c r="I78">
        <f t="shared" si="39"/>
        <v>20</v>
      </c>
      <c r="J78">
        <f t="shared" si="40"/>
        <v>36</v>
      </c>
      <c r="K78">
        <f t="shared" si="41"/>
        <v>36</v>
      </c>
      <c r="L78">
        <f t="shared" si="42"/>
        <v>53</v>
      </c>
      <c r="M78">
        <f t="shared" si="43"/>
        <v>53</v>
      </c>
      <c r="N78">
        <f t="shared" si="44"/>
        <v>824190</v>
      </c>
      <c r="O78">
        <f t="shared" si="45"/>
        <v>215749</v>
      </c>
      <c r="P78">
        <f t="shared" si="32"/>
        <v>686248</v>
      </c>
      <c r="Q78">
        <f t="shared" si="32"/>
        <v>145270</v>
      </c>
      <c r="R78">
        <f t="shared" si="46"/>
        <v>0.17625790169742414</v>
      </c>
      <c r="S78">
        <f t="shared" si="33"/>
        <v>0.21168732003590537</v>
      </c>
      <c r="T78">
        <f t="shared" si="47"/>
        <v>239</v>
      </c>
    </row>
    <row r="79" spans="1:20" x14ac:dyDescent="0.45">
      <c r="A79">
        <v>3175</v>
      </c>
      <c r="B79" t="str">
        <f t="shared" si="30"/>
        <v>Special capital region of Jakarta</v>
      </c>
      <c r="C79" t="str">
        <f t="shared" si="31"/>
        <v>North Jakarta</v>
      </c>
      <c r="D79">
        <f t="shared" si="36"/>
        <v>617649</v>
      </c>
      <c r="E79">
        <f t="shared" si="37"/>
        <v>158552</v>
      </c>
      <c r="F79">
        <f>VLOOKUP($A79,'1971 census--school attendance'!$A$2:$E$321,4,FALSE)</f>
        <v>504748</v>
      </c>
      <c r="G79">
        <f>VLOOKUP($A79,'1971 census--school attendance'!$A$2:$E$321,5,FALSE)</f>
        <v>85554</v>
      </c>
      <c r="H79">
        <f t="shared" si="38"/>
        <v>31</v>
      </c>
      <c r="I79">
        <f t="shared" si="39"/>
        <v>9</v>
      </c>
      <c r="J79">
        <f t="shared" si="40"/>
        <v>25</v>
      </c>
      <c r="K79">
        <f t="shared" si="41"/>
        <v>25</v>
      </c>
      <c r="L79">
        <f t="shared" si="42"/>
        <v>37</v>
      </c>
      <c r="M79">
        <f t="shared" si="43"/>
        <v>37</v>
      </c>
      <c r="N79">
        <f t="shared" si="44"/>
        <v>617649</v>
      </c>
      <c r="O79">
        <f t="shared" si="45"/>
        <v>158552</v>
      </c>
      <c r="P79">
        <f t="shared" si="32"/>
        <v>504748</v>
      </c>
      <c r="Q79">
        <f t="shared" si="32"/>
        <v>85554</v>
      </c>
      <c r="R79">
        <f t="shared" si="46"/>
        <v>0.13851556466536818</v>
      </c>
      <c r="S79">
        <f t="shared" si="33"/>
        <v>0.16949844278729187</v>
      </c>
      <c r="T79">
        <f t="shared" si="47"/>
        <v>164</v>
      </c>
    </row>
    <row r="80" spans="1:20" x14ac:dyDescent="0.45">
      <c r="A80">
        <v>3201</v>
      </c>
      <c r="B80" t="str">
        <f t="shared" si="30"/>
        <v>West Java</v>
      </c>
      <c r="C80" t="str">
        <f t="shared" si="31"/>
        <v>Pandeglang</v>
      </c>
      <c r="D80">
        <f t="shared" si="36"/>
        <v>572628</v>
      </c>
      <c r="E80">
        <f t="shared" si="37"/>
        <v>160717</v>
      </c>
      <c r="F80">
        <f>VLOOKUP($A80,'1971 census--school attendance'!$A$2:$E$321,4,FALSE)</f>
        <v>471894</v>
      </c>
      <c r="G80">
        <f>VLOOKUP($A80,'1971 census--school attendance'!$A$2:$E$321,5,FALSE)</f>
        <v>97313</v>
      </c>
      <c r="H80">
        <f t="shared" si="38"/>
        <v>26</v>
      </c>
      <c r="I80">
        <f t="shared" si="39"/>
        <v>43</v>
      </c>
      <c r="J80">
        <f t="shared" si="40"/>
        <v>60</v>
      </c>
      <c r="K80">
        <f t="shared" si="41"/>
        <v>60</v>
      </c>
      <c r="L80">
        <f t="shared" si="42"/>
        <v>77</v>
      </c>
      <c r="M80">
        <f t="shared" si="43"/>
        <v>77</v>
      </c>
      <c r="N80">
        <f t="shared" si="44"/>
        <v>572628</v>
      </c>
      <c r="O80">
        <f t="shared" si="45"/>
        <v>160717</v>
      </c>
      <c r="P80">
        <f t="shared" si="32"/>
        <v>471894</v>
      </c>
      <c r="Q80">
        <f t="shared" si="32"/>
        <v>97313</v>
      </c>
      <c r="R80">
        <f t="shared" si="46"/>
        <v>0.16994104374917049</v>
      </c>
      <c r="S80">
        <f t="shared" si="33"/>
        <v>0.20621792182142601</v>
      </c>
      <c r="T80">
        <f t="shared" si="47"/>
        <v>343</v>
      </c>
    </row>
    <row r="81" spans="1:20" x14ac:dyDescent="0.45">
      <c r="A81">
        <v>3202</v>
      </c>
      <c r="B81" t="str">
        <f t="shared" si="30"/>
        <v>West Java</v>
      </c>
      <c r="C81" t="str">
        <f t="shared" si="31"/>
        <v>Lebak</v>
      </c>
      <c r="D81">
        <f t="shared" si="36"/>
        <v>546364</v>
      </c>
      <c r="E81">
        <f t="shared" si="37"/>
        <v>153562</v>
      </c>
      <c r="F81">
        <f>VLOOKUP($A81,'1971 census--school attendance'!$A$2:$E$321,4,FALSE)</f>
        <v>442959</v>
      </c>
      <c r="G81">
        <f>VLOOKUP($A81,'1971 census--school attendance'!$A$2:$E$321,5,FALSE)</f>
        <v>72759</v>
      </c>
      <c r="H81">
        <f t="shared" si="38"/>
        <v>32</v>
      </c>
      <c r="I81">
        <f t="shared" si="39"/>
        <v>39</v>
      </c>
      <c r="J81">
        <f t="shared" si="40"/>
        <v>89</v>
      </c>
      <c r="K81">
        <f t="shared" si="41"/>
        <v>89</v>
      </c>
      <c r="L81">
        <f t="shared" si="42"/>
        <v>112</v>
      </c>
      <c r="M81">
        <f t="shared" si="43"/>
        <v>112</v>
      </c>
      <c r="N81">
        <f t="shared" si="44"/>
        <v>546364</v>
      </c>
      <c r="O81">
        <f t="shared" si="45"/>
        <v>153562</v>
      </c>
      <c r="P81">
        <f t="shared" si="32"/>
        <v>442959</v>
      </c>
      <c r="Q81">
        <f t="shared" si="32"/>
        <v>72759</v>
      </c>
      <c r="R81">
        <f t="shared" si="46"/>
        <v>0.13316946211683053</v>
      </c>
      <c r="S81">
        <f t="shared" si="33"/>
        <v>0.16425673707950397</v>
      </c>
      <c r="T81">
        <f t="shared" si="47"/>
        <v>473</v>
      </c>
    </row>
    <row r="82" spans="1:20" x14ac:dyDescent="0.45">
      <c r="A82">
        <v>3203</v>
      </c>
      <c r="B82" t="str">
        <f t="shared" si="30"/>
        <v>West Java</v>
      </c>
      <c r="C82" t="str">
        <f t="shared" si="31"/>
        <v>Bogor, regency</v>
      </c>
      <c r="D82">
        <f t="shared" si="36"/>
        <v>1668778</v>
      </c>
      <c r="E82">
        <f t="shared" si="37"/>
        <v>472141</v>
      </c>
      <c r="F82">
        <f>VLOOKUP($A82,'1971 census--school attendance'!$A$2:$E$321,4,FALSE)</f>
        <v>1362316</v>
      </c>
      <c r="G82">
        <f>VLOOKUP($A82,'1971 census--school attendance'!$A$2:$E$321,5,FALSE)</f>
        <v>220814</v>
      </c>
      <c r="H82">
        <f t="shared" si="38"/>
        <v>122</v>
      </c>
      <c r="I82">
        <f t="shared" si="39"/>
        <v>86</v>
      </c>
      <c r="J82">
        <f t="shared" si="40"/>
        <v>120</v>
      </c>
      <c r="K82">
        <f t="shared" si="41"/>
        <v>120</v>
      </c>
      <c r="L82">
        <f t="shared" si="42"/>
        <v>150</v>
      </c>
      <c r="M82">
        <f t="shared" si="43"/>
        <v>150</v>
      </c>
      <c r="N82">
        <f t="shared" si="44"/>
        <v>1668778</v>
      </c>
      <c r="O82">
        <f t="shared" si="45"/>
        <v>472141</v>
      </c>
      <c r="P82">
        <f t="shared" si="32"/>
        <v>1362316</v>
      </c>
      <c r="Q82">
        <f t="shared" si="32"/>
        <v>220814</v>
      </c>
      <c r="R82">
        <f t="shared" si="46"/>
        <v>0.13232077604091139</v>
      </c>
      <c r="S82">
        <f t="shared" si="33"/>
        <v>0.16208721030950235</v>
      </c>
      <c r="T82">
        <f t="shared" si="47"/>
        <v>748</v>
      </c>
    </row>
    <row r="83" spans="1:20" x14ac:dyDescent="0.45">
      <c r="A83">
        <v>3204</v>
      </c>
      <c r="B83" t="str">
        <f t="shared" si="30"/>
        <v>West Java</v>
      </c>
      <c r="C83" t="str">
        <f t="shared" si="31"/>
        <v>Sukabumi, regency</v>
      </c>
      <c r="D83">
        <f t="shared" si="36"/>
        <v>1211817</v>
      </c>
      <c r="E83">
        <f t="shared" si="37"/>
        <v>345516</v>
      </c>
      <c r="F83">
        <f>VLOOKUP($A83,'1971 census--school attendance'!$A$2:$E$321,4,FALSE)</f>
        <v>997799</v>
      </c>
      <c r="G83">
        <f>VLOOKUP($A83,'1971 census--school attendance'!$A$2:$E$321,5,FALSE)</f>
        <v>147220</v>
      </c>
      <c r="H83">
        <f t="shared" si="38"/>
        <v>77</v>
      </c>
      <c r="I83">
        <f t="shared" si="39"/>
        <v>79</v>
      </c>
      <c r="J83">
        <f t="shared" si="40"/>
        <v>130</v>
      </c>
      <c r="K83">
        <f t="shared" si="41"/>
        <v>130</v>
      </c>
      <c r="L83">
        <f t="shared" si="42"/>
        <v>159</v>
      </c>
      <c r="M83">
        <f t="shared" si="43"/>
        <v>159</v>
      </c>
      <c r="N83">
        <f t="shared" si="44"/>
        <v>1211817</v>
      </c>
      <c r="O83">
        <f t="shared" si="45"/>
        <v>345516</v>
      </c>
      <c r="P83">
        <f t="shared" si="32"/>
        <v>997799</v>
      </c>
      <c r="Q83">
        <f t="shared" si="32"/>
        <v>147220</v>
      </c>
      <c r="R83">
        <f t="shared" si="46"/>
        <v>0.12148699019736478</v>
      </c>
      <c r="S83">
        <f t="shared" si="33"/>
        <v>0.14754474598591499</v>
      </c>
      <c r="T83">
        <f t="shared" si="47"/>
        <v>734</v>
      </c>
    </row>
    <row r="84" spans="1:20" x14ac:dyDescent="0.45">
      <c r="A84">
        <v>3205</v>
      </c>
      <c r="B84" t="str">
        <f t="shared" si="30"/>
        <v>West Java</v>
      </c>
      <c r="C84" t="str">
        <f t="shared" si="31"/>
        <v>Cianjur</v>
      </c>
      <c r="D84">
        <f t="shared" si="36"/>
        <v>1125647</v>
      </c>
      <c r="E84">
        <f t="shared" si="37"/>
        <v>315835</v>
      </c>
      <c r="F84">
        <f>VLOOKUP($A84,'1971 census--school attendance'!$A$2:$E$321,4,FALSE)</f>
        <v>922765</v>
      </c>
      <c r="G84">
        <f>VLOOKUP($A84,'1971 census--school attendance'!$A$2:$E$321,5,FALSE)</f>
        <v>166247</v>
      </c>
      <c r="H84">
        <f t="shared" si="38"/>
        <v>50</v>
      </c>
      <c r="I84">
        <f t="shared" si="39"/>
        <v>59</v>
      </c>
      <c r="J84">
        <f t="shared" si="40"/>
        <v>100</v>
      </c>
      <c r="K84">
        <f t="shared" si="41"/>
        <v>100</v>
      </c>
      <c r="L84">
        <f t="shared" si="42"/>
        <v>129</v>
      </c>
      <c r="M84">
        <f t="shared" si="43"/>
        <v>129</v>
      </c>
      <c r="N84">
        <f t="shared" si="44"/>
        <v>1125647</v>
      </c>
      <c r="O84">
        <f t="shared" si="45"/>
        <v>315835</v>
      </c>
      <c r="P84">
        <f t="shared" si="32"/>
        <v>922765</v>
      </c>
      <c r="Q84">
        <f t="shared" si="32"/>
        <v>166247</v>
      </c>
      <c r="R84">
        <f t="shared" si="46"/>
        <v>0.14769017285170219</v>
      </c>
      <c r="S84">
        <f t="shared" si="33"/>
        <v>0.18016179634034668</v>
      </c>
      <c r="T84">
        <f t="shared" si="47"/>
        <v>567</v>
      </c>
    </row>
    <row r="85" spans="1:20" x14ac:dyDescent="0.45">
      <c r="A85">
        <v>3206</v>
      </c>
      <c r="B85" t="str">
        <f t="shared" si="30"/>
        <v>West Java</v>
      </c>
      <c r="C85" t="str">
        <f t="shared" si="31"/>
        <v>Bandung, regency</v>
      </c>
      <c r="D85">
        <f t="shared" si="36"/>
        <v>1974614</v>
      </c>
      <c r="E85">
        <f t="shared" si="37"/>
        <v>542835</v>
      </c>
      <c r="F85">
        <f>VLOOKUP($A85,'1971 census--school attendance'!$A$2:$E$321,4,FALSE)</f>
        <v>1637312</v>
      </c>
      <c r="G85">
        <f>VLOOKUP($A85,'1971 census--school attendance'!$A$2:$E$321,5,FALSE)</f>
        <v>281220</v>
      </c>
      <c r="H85">
        <f t="shared" si="38"/>
        <v>94</v>
      </c>
      <c r="I85">
        <f t="shared" si="39"/>
        <v>92</v>
      </c>
      <c r="J85">
        <f t="shared" si="40"/>
        <v>132</v>
      </c>
      <c r="K85">
        <f t="shared" si="41"/>
        <v>132</v>
      </c>
      <c r="L85">
        <f t="shared" si="42"/>
        <v>161</v>
      </c>
      <c r="M85">
        <f t="shared" si="43"/>
        <v>161</v>
      </c>
      <c r="N85">
        <f t="shared" si="44"/>
        <v>1974614</v>
      </c>
      <c r="O85">
        <f t="shared" si="45"/>
        <v>542835</v>
      </c>
      <c r="P85">
        <f t="shared" si="32"/>
        <v>1637312</v>
      </c>
      <c r="Q85">
        <f t="shared" si="32"/>
        <v>281220</v>
      </c>
      <c r="R85">
        <f t="shared" si="46"/>
        <v>0.14241770796722802</v>
      </c>
      <c r="S85">
        <f t="shared" si="33"/>
        <v>0.1717571238713208</v>
      </c>
      <c r="T85">
        <f t="shared" si="47"/>
        <v>772</v>
      </c>
    </row>
    <row r="86" spans="1:20" x14ac:dyDescent="0.45">
      <c r="A86">
        <v>3207</v>
      </c>
      <c r="B86" t="str">
        <f t="shared" si="30"/>
        <v>West Java</v>
      </c>
      <c r="C86" t="str">
        <f t="shared" si="31"/>
        <v>Garut</v>
      </c>
      <c r="D86">
        <f t="shared" si="36"/>
        <v>1200554</v>
      </c>
      <c r="E86">
        <f t="shared" si="37"/>
        <v>334597</v>
      </c>
      <c r="F86">
        <f>VLOOKUP($A86,'1971 census--school attendance'!$A$2:$E$321,4,FALSE)</f>
        <v>990909</v>
      </c>
      <c r="G86">
        <f>VLOOKUP($A86,'1971 census--school attendance'!$A$2:$E$321,5,FALSE)</f>
        <v>187730</v>
      </c>
      <c r="H86">
        <f t="shared" si="38"/>
        <v>52</v>
      </c>
      <c r="I86">
        <f t="shared" si="39"/>
        <v>73</v>
      </c>
      <c r="J86">
        <f t="shared" si="40"/>
        <v>102</v>
      </c>
      <c r="K86">
        <f t="shared" si="41"/>
        <v>102</v>
      </c>
      <c r="L86">
        <f t="shared" si="42"/>
        <v>127</v>
      </c>
      <c r="M86">
        <f t="shared" si="43"/>
        <v>127</v>
      </c>
      <c r="N86">
        <f t="shared" si="44"/>
        <v>1200554</v>
      </c>
      <c r="O86">
        <f t="shared" si="45"/>
        <v>334597</v>
      </c>
      <c r="P86">
        <f t="shared" si="32"/>
        <v>990909</v>
      </c>
      <c r="Q86">
        <f t="shared" si="32"/>
        <v>187730</v>
      </c>
      <c r="R86">
        <f t="shared" si="46"/>
        <v>0.15636947609187091</v>
      </c>
      <c r="S86">
        <f t="shared" si="33"/>
        <v>0.18945231095892762</v>
      </c>
      <c r="T86">
        <f t="shared" si="47"/>
        <v>583</v>
      </c>
    </row>
    <row r="87" spans="1:20" x14ac:dyDescent="0.45">
      <c r="A87">
        <v>3208</v>
      </c>
      <c r="B87" t="str">
        <f t="shared" si="30"/>
        <v>West Java</v>
      </c>
      <c r="C87" t="str">
        <f t="shared" si="31"/>
        <v>Tasikmalaya</v>
      </c>
      <c r="D87">
        <f t="shared" si="36"/>
        <v>1313406</v>
      </c>
      <c r="E87">
        <f t="shared" si="37"/>
        <v>374009</v>
      </c>
      <c r="F87">
        <f>VLOOKUP($A87,'1971 census--school attendance'!$A$2:$E$321,4,FALSE)</f>
        <v>1086901</v>
      </c>
      <c r="G87">
        <f>VLOOKUP($A87,'1971 census--school attendance'!$A$2:$E$321,5,FALSE)</f>
        <v>203034</v>
      </c>
      <c r="H87">
        <f t="shared" si="38"/>
        <v>48</v>
      </c>
      <c r="I87">
        <f t="shared" si="39"/>
        <v>76</v>
      </c>
      <c r="J87">
        <f t="shared" si="40"/>
        <v>80</v>
      </c>
      <c r="K87">
        <f t="shared" si="41"/>
        <v>80</v>
      </c>
      <c r="L87">
        <f t="shared" si="42"/>
        <v>103</v>
      </c>
      <c r="M87">
        <f t="shared" si="43"/>
        <v>103</v>
      </c>
      <c r="N87">
        <f t="shared" si="44"/>
        <v>1313406</v>
      </c>
      <c r="O87">
        <f t="shared" si="45"/>
        <v>374009</v>
      </c>
      <c r="P87">
        <f t="shared" si="32"/>
        <v>1086901</v>
      </c>
      <c r="Q87">
        <f t="shared" si="32"/>
        <v>203034</v>
      </c>
      <c r="R87">
        <f t="shared" si="46"/>
        <v>0.15458586301570115</v>
      </c>
      <c r="S87">
        <f t="shared" si="33"/>
        <v>0.18680082178597682</v>
      </c>
      <c r="T87">
        <f t="shared" si="47"/>
        <v>490</v>
      </c>
    </row>
    <row r="88" spans="1:20" x14ac:dyDescent="0.45">
      <c r="A88">
        <v>3209</v>
      </c>
      <c r="B88" t="str">
        <f t="shared" si="30"/>
        <v>West Java</v>
      </c>
      <c r="C88" t="str">
        <f t="shared" si="31"/>
        <v>Ciamis</v>
      </c>
      <c r="D88">
        <f t="shared" si="36"/>
        <v>1225689</v>
      </c>
      <c r="E88">
        <f t="shared" si="37"/>
        <v>325769</v>
      </c>
      <c r="F88">
        <f>VLOOKUP($A88,'1971 census--school attendance'!$A$2:$E$321,4,FALSE)</f>
        <v>1043139</v>
      </c>
      <c r="G88">
        <f>VLOOKUP($A88,'1971 census--school attendance'!$A$2:$E$321,5,FALSE)</f>
        <v>191413</v>
      </c>
      <c r="H88">
        <f t="shared" si="38"/>
        <v>43</v>
      </c>
      <c r="I88">
        <f t="shared" si="39"/>
        <v>61</v>
      </c>
      <c r="J88">
        <f t="shared" si="40"/>
        <v>75</v>
      </c>
      <c r="K88">
        <f t="shared" si="41"/>
        <v>75</v>
      </c>
      <c r="L88">
        <f t="shared" si="42"/>
        <v>97</v>
      </c>
      <c r="M88">
        <f t="shared" si="43"/>
        <v>97</v>
      </c>
      <c r="N88">
        <f t="shared" si="44"/>
        <v>1225689</v>
      </c>
      <c r="O88">
        <f t="shared" si="45"/>
        <v>325769</v>
      </c>
      <c r="P88">
        <f t="shared" si="32"/>
        <v>1043139</v>
      </c>
      <c r="Q88">
        <f t="shared" si="32"/>
        <v>191413</v>
      </c>
      <c r="R88">
        <f t="shared" si="46"/>
        <v>0.1561676738552765</v>
      </c>
      <c r="S88">
        <f t="shared" si="33"/>
        <v>0.18349711783376904</v>
      </c>
      <c r="T88">
        <f t="shared" si="47"/>
        <v>448</v>
      </c>
    </row>
    <row r="89" spans="1:20" x14ac:dyDescent="0.45">
      <c r="A89">
        <v>3210</v>
      </c>
      <c r="B89" t="str">
        <f t="shared" si="30"/>
        <v>West Java</v>
      </c>
      <c r="C89" t="str">
        <f t="shared" si="31"/>
        <v>Kuningan</v>
      </c>
      <c r="D89">
        <f t="shared" si="36"/>
        <v>658593</v>
      </c>
      <c r="E89">
        <f t="shared" si="37"/>
        <v>176517</v>
      </c>
      <c r="F89">
        <f>VLOOKUP($A89,'1971 census--school attendance'!$A$2:$E$321,4,FALSE)</f>
        <v>551324</v>
      </c>
      <c r="G89">
        <f>VLOOKUP($A89,'1971 census--school attendance'!$A$2:$E$321,5,FALSE)</f>
        <v>106328</v>
      </c>
      <c r="H89">
        <f t="shared" si="38"/>
        <v>20</v>
      </c>
      <c r="I89">
        <f t="shared" si="39"/>
        <v>36</v>
      </c>
      <c r="J89">
        <f t="shared" si="40"/>
        <v>45</v>
      </c>
      <c r="K89">
        <f t="shared" si="41"/>
        <v>45</v>
      </c>
      <c r="L89">
        <f t="shared" si="42"/>
        <v>63</v>
      </c>
      <c r="M89">
        <f t="shared" si="43"/>
        <v>63</v>
      </c>
      <c r="N89">
        <f t="shared" si="44"/>
        <v>658593</v>
      </c>
      <c r="O89">
        <f t="shared" si="45"/>
        <v>176517</v>
      </c>
      <c r="P89">
        <f t="shared" si="32"/>
        <v>551324</v>
      </c>
      <c r="Q89">
        <f t="shared" si="32"/>
        <v>106328</v>
      </c>
      <c r="R89">
        <f t="shared" si="46"/>
        <v>0.16144720639302271</v>
      </c>
      <c r="S89">
        <f t="shared" si="33"/>
        <v>0.1928593712590056</v>
      </c>
      <c r="T89">
        <f t="shared" si="47"/>
        <v>272</v>
      </c>
    </row>
    <row r="90" spans="1:20" x14ac:dyDescent="0.45">
      <c r="A90">
        <v>3211</v>
      </c>
      <c r="B90" t="str">
        <f t="shared" si="30"/>
        <v>West Java</v>
      </c>
      <c r="C90" t="str">
        <f t="shared" si="31"/>
        <v>Cirebon, regency</v>
      </c>
      <c r="D90">
        <f t="shared" si="36"/>
        <v>1041688</v>
      </c>
      <c r="E90">
        <f t="shared" si="37"/>
        <v>257563</v>
      </c>
      <c r="F90">
        <f>VLOOKUP($A90,'1971 census--school attendance'!$A$2:$E$321,4,FALSE)</f>
        <v>861251</v>
      </c>
      <c r="G90">
        <f>VLOOKUP($A90,'1971 census--school attendance'!$A$2:$E$321,5,FALSE)</f>
        <v>119102</v>
      </c>
      <c r="H90">
        <f t="shared" si="38"/>
        <v>63</v>
      </c>
      <c r="I90">
        <f t="shared" si="39"/>
        <v>52</v>
      </c>
      <c r="J90">
        <f t="shared" si="40"/>
        <v>70</v>
      </c>
      <c r="K90">
        <f t="shared" si="41"/>
        <v>70</v>
      </c>
      <c r="L90">
        <f t="shared" si="42"/>
        <v>90</v>
      </c>
      <c r="M90">
        <f t="shared" si="43"/>
        <v>90</v>
      </c>
      <c r="N90">
        <f t="shared" si="44"/>
        <v>1041688</v>
      </c>
      <c r="O90">
        <f t="shared" si="45"/>
        <v>257563</v>
      </c>
      <c r="P90">
        <f t="shared" si="32"/>
        <v>861251</v>
      </c>
      <c r="Q90">
        <f t="shared" si="32"/>
        <v>119102</v>
      </c>
      <c r="R90">
        <f t="shared" si="46"/>
        <v>0.11433557840735421</v>
      </c>
      <c r="S90">
        <f t="shared" si="33"/>
        <v>0.13828953464204977</v>
      </c>
      <c r="T90">
        <f t="shared" si="47"/>
        <v>435</v>
      </c>
    </row>
    <row r="91" spans="1:20" x14ac:dyDescent="0.45">
      <c r="A91">
        <v>3212</v>
      </c>
      <c r="B91" t="str">
        <f t="shared" si="30"/>
        <v>West Java</v>
      </c>
      <c r="C91" t="str">
        <f t="shared" si="31"/>
        <v>Majalengka</v>
      </c>
      <c r="D91">
        <f t="shared" si="36"/>
        <v>765893</v>
      </c>
      <c r="E91">
        <f t="shared" si="37"/>
        <v>186024</v>
      </c>
      <c r="F91">
        <f>VLOOKUP($A91,'1971 census--school attendance'!$A$2:$E$321,4,FALSE)</f>
        <v>636457</v>
      </c>
      <c r="G91">
        <f>VLOOKUP($A91,'1971 census--school attendance'!$A$2:$E$321,5,FALSE)</f>
        <v>99321</v>
      </c>
      <c r="H91">
        <f t="shared" si="38"/>
        <v>34</v>
      </c>
      <c r="I91">
        <f t="shared" si="39"/>
        <v>39</v>
      </c>
      <c r="J91">
        <f t="shared" si="40"/>
        <v>55</v>
      </c>
      <c r="K91">
        <f t="shared" si="41"/>
        <v>55</v>
      </c>
      <c r="L91">
        <f t="shared" si="42"/>
        <v>71</v>
      </c>
      <c r="M91">
        <f t="shared" si="43"/>
        <v>71</v>
      </c>
      <c r="N91">
        <f t="shared" si="44"/>
        <v>765893</v>
      </c>
      <c r="O91">
        <f t="shared" si="45"/>
        <v>186024</v>
      </c>
      <c r="P91">
        <f t="shared" si="32"/>
        <v>636457</v>
      </c>
      <c r="Q91">
        <f t="shared" si="32"/>
        <v>99321</v>
      </c>
      <c r="R91">
        <f t="shared" si="46"/>
        <v>0.12967999446397865</v>
      </c>
      <c r="S91">
        <f t="shared" si="33"/>
        <v>0.15605296194401194</v>
      </c>
      <c r="T91">
        <f t="shared" si="47"/>
        <v>325</v>
      </c>
    </row>
    <row r="92" spans="1:20" x14ac:dyDescent="0.45">
      <c r="A92">
        <v>3213</v>
      </c>
      <c r="B92" t="str">
        <f t="shared" si="30"/>
        <v>West Java</v>
      </c>
      <c r="C92" t="str">
        <f t="shared" si="31"/>
        <v>Sumedang</v>
      </c>
      <c r="D92">
        <f t="shared" si="36"/>
        <v>637918</v>
      </c>
      <c r="E92">
        <f t="shared" si="37"/>
        <v>166771</v>
      </c>
      <c r="F92">
        <f>VLOOKUP($A92,'1971 census--school attendance'!$A$2:$E$321,4,FALSE)</f>
        <v>544648</v>
      </c>
      <c r="G92">
        <f>VLOOKUP($A92,'1971 census--school attendance'!$A$2:$E$321,5,FALSE)</f>
        <v>103425</v>
      </c>
      <c r="H92">
        <f t="shared" si="38"/>
        <v>22</v>
      </c>
      <c r="I92">
        <f t="shared" si="39"/>
        <v>37</v>
      </c>
      <c r="J92">
        <f t="shared" si="40"/>
        <v>47</v>
      </c>
      <c r="K92">
        <f t="shared" si="41"/>
        <v>47</v>
      </c>
      <c r="L92">
        <f t="shared" si="42"/>
        <v>66</v>
      </c>
      <c r="M92">
        <f t="shared" si="43"/>
        <v>66</v>
      </c>
      <c r="N92">
        <f t="shared" si="44"/>
        <v>637918</v>
      </c>
      <c r="O92">
        <f t="shared" si="45"/>
        <v>166771</v>
      </c>
      <c r="P92">
        <f t="shared" si="32"/>
        <v>544648</v>
      </c>
      <c r="Q92">
        <f t="shared" si="32"/>
        <v>103425</v>
      </c>
      <c r="R92">
        <f t="shared" si="46"/>
        <v>0.16212898836527578</v>
      </c>
      <c r="S92">
        <f t="shared" si="33"/>
        <v>0.18989328887648535</v>
      </c>
      <c r="T92">
        <f t="shared" si="47"/>
        <v>285</v>
      </c>
    </row>
    <row r="93" spans="1:20" x14ac:dyDescent="0.45">
      <c r="A93">
        <v>3214</v>
      </c>
      <c r="B93" t="str">
        <f t="shared" si="30"/>
        <v>West Java</v>
      </c>
      <c r="C93" t="str">
        <f t="shared" si="31"/>
        <v>Indramayu</v>
      </c>
      <c r="D93">
        <f t="shared" si="36"/>
        <v>985462</v>
      </c>
      <c r="E93">
        <f t="shared" si="37"/>
        <v>243026</v>
      </c>
      <c r="F93">
        <f>VLOOKUP($A93,'1971 census--school attendance'!$A$2:$E$321,4,FALSE)</f>
        <v>819805</v>
      </c>
      <c r="G93">
        <f>VLOOKUP($A93,'1971 census--school attendance'!$A$2:$E$321,5,FALSE)</f>
        <v>66954</v>
      </c>
      <c r="H93">
        <f t="shared" si="38"/>
        <v>78</v>
      </c>
      <c r="I93">
        <f t="shared" si="39"/>
        <v>53</v>
      </c>
      <c r="J93">
        <f t="shared" si="40"/>
        <v>140</v>
      </c>
      <c r="K93">
        <f t="shared" si="41"/>
        <v>140</v>
      </c>
      <c r="L93">
        <f t="shared" si="42"/>
        <v>165</v>
      </c>
      <c r="M93">
        <f t="shared" si="43"/>
        <v>165</v>
      </c>
      <c r="N93">
        <f t="shared" si="44"/>
        <v>985462</v>
      </c>
      <c r="O93">
        <f t="shared" si="45"/>
        <v>243026</v>
      </c>
      <c r="P93">
        <f t="shared" si="32"/>
        <v>819805</v>
      </c>
      <c r="Q93">
        <f t="shared" si="32"/>
        <v>66954</v>
      </c>
      <c r="R93">
        <f t="shared" si="46"/>
        <v>6.7941736972100389E-2</v>
      </c>
      <c r="S93">
        <f t="shared" si="33"/>
        <v>8.1670641189063253E-2</v>
      </c>
      <c r="T93">
        <f t="shared" si="47"/>
        <v>741</v>
      </c>
    </row>
    <row r="94" spans="1:20" x14ac:dyDescent="0.45">
      <c r="A94">
        <v>3215</v>
      </c>
      <c r="B94" t="str">
        <f t="shared" si="30"/>
        <v>West Java</v>
      </c>
      <c r="C94" t="str">
        <f t="shared" si="31"/>
        <v>Subang</v>
      </c>
      <c r="D94">
        <f t="shared" si="36"/>
        <v>898448</v>
      </c>
      <c r="E94">
        <f t="shared" si="37"/>
        <v>221623</v>
      </c>
      <c r="F94">
        <f>VLOOKUP($A94,'1971 census--school attendance'!$A$2:$E$321,4,FALSE)</f>
        <v>754673</v>
      </c>
      <c r="G94">
        <f>VLOOKUP($A94,'1971 census--school attendance'!$A$2:$E$321,5,FALSE)</f>
        <v>79347</v>
      </c>
      <c r="H94">
        <f t="shared" si="38"/>
        <v>58</v>
      </c>
      <c r="I94">
        <f t="shared" si="39"/>
        <v>38</v>
      </c>
      <c r="J94">
        <f t="shared" si="40"/>
        <v>80</v>
      </c>
      <c r="K94">
        <f t="shared" si="41"/>
        <v>80</v>
      </c>
      <c r="L94">
        <f t="shared" si="42"/>
        <v>103</v>
      </c>
      <c r="M94">
        <f t="shared" si="43"/>
        <v>103</v>
      </c>
      <c r="N94">
        <f t="shared" si="44"/>
        <v>898448</v>
      </c>
      <c r="O94">
        <f t="shared" si="45"/>
        <v>221623</v>
      </c>
      <c r="P94">
        <f t="shared" si="32"/>
        <v>754673</v>
      </c>
      <c r="Q94">
        <f t="shared" si="32"/>
        <v>79347</v>
      </c>
      <c r="R94">
        <f t="shared" si="46"/>
        <v>8.8315628728652076E-2</v>
      </c>
      <c r="S94">
        <f t="shared" si="33"/>
        <v>0.10514090208606906</v>
      </c>
      <c r="T94">
        <f t="shared" si="47"/>
        <v>462</v>
      </c>
    </row>
    <row r="95" spans="1:20" x14ac:dyDescent="0.45">
      <c r="A95">
        <v>3216</v>
      </c>
      <c r="B95" t="str">
        <f t="shared" si="30"/>
        <v>West Java</v>
      </c>
      <c r="C95" t="str">
        <f t="shared" si="31"/>
        <v>Purwakarta</v>
      </c>
      <c r="D95">
        <f t="shared" si="36"/>
        <v>371658</v>
      </c>
      <c r="E95">
        <f t="shared" si="37"/>
        <v>99024</v>
      </c>
      <c r="F95">
        <f>VLOOKUP($A95,'1971 census--school attendance'!$A$2:$E$321,4,FALSE)</f>
        <v>305767</v>
      </c>
      <c r="G95">
        <f>VLOOKUP($A95,'1971 census--school attendance'!$A$2:$E$321,5,FALSE)</f>
        <v>45500</v>
      </c>
      <c r="H95">
        <f t="shared" si="38"/>
        <v>22</v>
      </c>
      <c r="I95">
        <f t="shared" si="39"/>
        <v>20</v>
      </c>
      <c r="J95">
        <f t="shared" si="40"/>
        <v>40</v>
      </c>
      <c r="K95">
        <f t="shared" si="41"/>
        <v>40</v>
      </c>
      <c r="L95">
        <f t="shared" si="42"/>
        <v>57</v>
      </c>
      <c r="M95">
        <f t="shared" si="43"/>
        <v>57</v>
      </c>
      <c r="N95">
        <f t="shared" si="44"/>
        <v>371658</v>
      </c>
      <c r="O95">
        <f t="shared" si="45"/>
        <v>99024</v>
      </c>
      <c r="P95">
        <f t="shared" si="32"/>
        <v>305767</v>
      </c>
      <c r="Q95">
        <f t="shared" si="32"/>
        <v>45500</v>
      </c>
      <c r="R95">
        <f t="shared" si="46"/>
        <v>0.12242437940256903</v>
      </c>
      <c r="S95">
        <f t="shared" si="33"/>
        <v>0.14880611707607427</v>
      </c>
      <c r="T95">
        <f t="shared" si="47"/>
        <v>236</v>
      </c>
    </row>
    <row r="96" spans="1:20" x14ac:dyDescent="0.45">
      <c r="A96">
        <v>3217</v>
      </c>
      <c r="B96" t="str">
        <f t="shared" si="30"/>
        <v>West Java</v>
      </c>
      <c r="C96" t="str">
        <f t="shared" si="31"/>
        <v>Karawang</v>
      </c>
      <c r="D96">
        <f t="shared" si="36"/>
        <v>1004261</v>
      </c>
      <c r="E96">
        <f t="shared" si="37"/>
        <v>248881</v>
      </c>
      <c r="F96">
        <f>VLOOKUP($A96,'1971 census--school attendance'!$A$2:$E$321,4,FALSE)</f>
        <v>833978</v>
      </c>
      <c r="G96">
        <f>VLOOKUP($A96,'1971 census--school attendance'!$A$2:$E$321,5,FALSE)</f>
        <v>87184</v>
      </c>
      <c r="H96">
        <f t="shared" si="38"/>
        <v>69</v>
      </c>
      <c r="I96">
        <f t="shared" si="39"/>
        <v>49</v>
      </c>
      <c r="J96">
        <f t="shared" si="40"/>
        <v>75</v>
      </c>
      <c r="K96">
        <f t="shared" si="41"/>
        <v>75</v>
      </c>
      <c r="L96">
        <f t="shared" si="42"/>
        <v>97</v>
      </c>
      <c r="M96">
        <f t="shared" si="43"/>
        <v>97</v>
      </c>
      <c r="N96">
        <f t="shared" si="44"/>
        <v>1004261</v>
      </c>
      <c r="O96">
        <f t="shared" si="45"/>
        <v>248881</v>
      </c>
      <c r="P96">
        <f t="shared" si="32"/>
        <v>833978</v>
      </c>
      <c r="Q96">
        <f t="shared" si="32"/>
        <v>87184</v>
      </c>
      <c r="R96">
        <f t="shared" si="46"/>
        <v>8.6814085183035086E-2</v>
      </c>
      <c r="S96">
        <f t="shared" si="33"/>
        <v>0.10453992791176746</v>
      </c>
      <c r="T96">
        <f t="shared" si="47"/>
        <v>462</v>
      </c>
    </row>
    <row r="97" spans="1:20" x14ac:dyDescent="0.45">
      <c r="A97">
        <v>3218</v>
      </c>
      <c r="B97" t="str">
        <f t="shared" si="30"/>
        <v>West Java</v>
      </c>
      <c r="C97" t="str">
        <f t="shared" si="31"/>
        <v>Bekasi</v>
      </c>
      <c r="D97">
        <f t="shared" si="36"/>
        <v>830721</v>
      </c>
      <c r="E97">
        <f t="shared" si="37"/>
        <v>215575</v>
      </c>
      <c r="F97">
        <f>VLOOKUP($A97,'1971 census--school attendance'!$A$2:$E$321,4,FALSE)</f>
        <v>682481</v>
      </c>
      <c r="G97">
        <f>VLOOKUP($A97,'1971 census--school attendance'!$A$2:$E$321,5,FALSE)</f>
        <v>78346</v>
      </c>
      <c r="H97">
        <f t="shared" si="38"/>
        <v>61</v>
      </c>
      <c r="I97">
        <f t="shared" si="39"/>
        <v>41</v>
      </c>
      <c r="J97">
        <f t="shared" si="40"/>
        <v>84</v>
      </c>
      <c r="K97">
        <f t="shared" si="41"/>
        <v>84</v>
      </c>
      <c r="L97">
        <f t="shared" si="42"/>
        <v>105</v>
      </c>
      <c r="M97">
        <f t="shared" si="43"/>
        <v>105</v>
      </c>
      <c r="N97">
        <f t="shared" si="44"/>
        <v>830721</v>
      </c>
      <c r="O97">
        <f t="shared" si="45"/>
        <v>215575</v>
      </c>
      <c r="P97">
        <f t="shared" si="32"/>
        <v>682481</v>
      </c>
      <c r="Q97">
        <f t="shared" si="32"/>
        <v>78346</v>
      </c>
      <c r="R97">
        <f t="shared" si="46"/>
        <v>9.4310845638908847E-2</v>
      </c>
      <c r="S97">
        <f t="shared" si="33"/>
        <v>0.11479586977512928</v>
      </c>
      <c r="T97">
        <f t="shared" si="47"/>
        <v>480</v>
      </c>
    </row>
    <row r="98" spans="1:20" x14ac:dyDescent="0.45">
      <c r="A98">
        <v>3219</v>
      </c>
      <c r="B98" t="str">
        <f t="shared" si="30"/>
        <v>West Java</v>
      </c>
      <c r="C98" t="str">
        <f t="shared" si="31"/>
        <v>Tangerang, regency</v>
      </c>
      <c r="D98">
        <f t="shared" si="36"/>
        <v>1066695</v>
      </c>
      <c r="E98">
        <f t="shared" si="37"/>
        <v>296949</v>
      </c>
      <c r="F98">
        <f>VLOOKUP($A98,'1971 census--school attendance'!$A$2:$E$321,4,FALSE)</f>
        <v>882382</v>
      </c>
      <c r="G98">
        <f>VLOOKUP($A98,'1971 census--school attendance'!$A$2:$E$321,5,FALSE)</f>
        <v>133359</v>
      </c>
      <c r="H98">
        <f t="shared" si="38"/>
        <v>76</v>
      </c>
      <c r="I98">
        <f t="shared" si="39"/>
        <v>52</v>
      </c>
      <c r="J98">
        <f t="shared" si="40"/>
        <v>80</v>
      </c>
      <c r="K98">
        <f t="shared" si="41"/>
        <v>80</v>
      </c>
      <c r="L98">
        <f t="shared" si="42"/>
        <v>103</v>
      </c>
      <c r="M98">
        <f t="shared" si="43"/>
        <v>103</v>
      </c>
      <c r="N98">
        <f t="shared" si="44"/>
        <v>1066695</v>
      </c>
      <c r="O98">
        <f t="shared" si="45"/>
        <v>296949</v>
      </c>
      <c r="P98">
        <f t="shared" si="32"/>
        <v>882382</v>
      </c>
      <c r="Q98">
        <f t="shared" si="32"/>
        <v>133359</v>
      </c>
      <c r="R98">
        <f t="shared" si="46"/>
        <v>0.12502074163655028</v>
      </c>
      <c r="S98">
        <f t="shared" si="33"/>
        <v>0.15113522261333526</v>
      </c>
      <c r="T98">
        <f t="shared" si="47"/>
        <v>494</v>
      </c>
    </row>
    <row r="99" spans="1:20" x14ac:dyDescent="0.45">
      <c r="A99">
        <v>3220</v>
      </c>
      <c r="B99" t="str">
        <f t="shared" si="30"/>
        <v>West Java</v>
      </c>
      <c r="C99" t="str">
        <f t="shared" si="31"/>
        <v>Serang</v>
      </c>
      <c r="D99">
        <f t="shared" si="36"/>
        <v>859467</v>
      </c>
      <c r="E99">
        <f t="shared" si="37"/>
        <v>232769</v>
      </c>
      <c r="F99">
        <f>VLOOKUP($A99,'1971 census--school attendance'!$A$2:$E$321,4,FALSE)</f>
        <v>713354</v>
      </c>
      <c r="G99">
        <f>VLOOKUP($A99,'1971 census--school attendance'!$A$2:$E$321,5,FALSE)</f>
        <v>132593</v>
      </c>
      <c r="H99">
        <f t="shared" si="38"/>
        <v>54</v>
      </c>
      <c r="I99">
        <f t="shared" si="39"/>
        <v>75</v>
      </c>
      <c r="J99">
        <f t="shared" si="40"/>
        <v>75</v>
      </c>
      <c r="K99">
        <f t="shared" si="41"/>
        <v>75</v>
      </c>
      <c r="L99">
        <f t="shared" si="42"/>
        <v>97</v>
      </c>
      <c r="M99">
        <f t="shared" si="43"/>
        <v>97</v>
      </c>
      <c r="N99">
        <f t="shared" si="44"/>
        <v>859467</v>
      </c>
      <c r="O99">
        <f t="shared" si="45"/>
        <v>232769</v>
      </c>
      <c r="P99">
        <f t="shared" si="32"/>
        <v>713354</v>
      </c>
      <c r="Q99">
        <f t="shared" si="32"/>
        <v>132593</v>
      </c>
      <c r="R99">
        <f t="shared" si="46"/>
        <v>0.15427352068200409</v>
      </c>
      <c r="S99">
        <f t="shared" si="33"/>
        <v>0.18587265228764399</v>
      </c>
      <c r="T99">
        <f t="shared" si="47"/>
        <v>473</v>
      </c>
    </row>
    <row r="100" spans="1:20" x14ac:dyDescent="0.45">
      <c r="A100">
        <v>3271</v>
      </c>
      <c r="B100" t="str">
        <f t="shared" si="30"/>
        <v>West Java</v>
      </c>
      <c r="C100" t="str">
        <f t="shared" si="31"/>
        <v>Bogor, city</v>
      </c>
      <c r="D100">
        <f t="shared" si="36"/>
        <v>195882</v>
      </c>
      <c r="E100">
        <f t="shared" si="37"/>
        <v>52637</v>
      </c>
      <c r="F100">
        <f>VLOOKUP($A100,'1971 census--school attendance'!$A$2:$E$321,4,FALSE)</f>
        <v>162683</v>
      </c>
      <c r="G100">
        <f>VLOOKUP($A100,'1971 census--school attendance'!$A$2:$E$321,5,FALSE)</f>
        <v>40066</v>
      </c>
      <c r="H100">
        <f t="shared" si="38"/>
        <v>7</v>
      </c>
      <c r="I100">
        <f t="shared" si="39"/>
        <v>20</v>
      </c>
      <c r="J100">
        <f t="shared" si="40"/>
        <v>20</v>
      </c>
      <c r="K100">
        <f t="shared" si="41"/>
        <v>20</v>
      </c>
      <c r="L100">
        <f t="shared" si="42"/>
        <v>34</v>
      </c>
      <c r="M100">
        <f t="shared" si="43"/>
        <v>34</v>
      </c>
      <c r="N100">
        <f t="shared" si="44"/>
        <v>195882</v>
      </c>
      <c r="O100">
        <f t="shared" si="45"/>
        <v>52637</v>
      </c>
      <c r="P100">
        <f t="shared" si="32"/>
        <v>162683</v>
      </c>
      <c r="Q100">
        <f t="shared" si="32"/>
        <v>40066</v>
      </c>
      <c r="R100">
        <f t="shared" si="46"/>
        <v>0.20454150968440182</v>
      </c>
      <c r="S100">
        <f t="shared" si="33"/>
        <v>0.24628264784888404</v>
      </c>
      <c r="T100">
        <f t="shared" si="47"/>
        <v>135</v>
      </c>
    </row>
    <row r="101" spans="1:20" x14ac:dyDescent="0.45">
      <c r="A101">
        <v>3272</v>
      </c>
      <c r="B101" t="str">
        <f t="shared" si="30"/>
        <v>West Java</v>
      </c>
      <c r="C101" t="str">
        <f t="shared" si="31"/>
        <v>Sukabumi, city</v>
      </c>
      <c r="D101">
        <f t="shared" si="36"/>
        <v>96242</v>
      </c>
      <c r="E101">
        <f t="shared" si="37"/>
        <v>25932</v>
      </c>
      <c r="F101">
        <f>VLOOKUP($A101,'1971 census--school attendance'!$A$2:$E$321,4,FALSE)</f>
        <v>82363</v>
      </c>
      <c r="G101">
        <f>VLOOKUP($A101,'1971 census--school attendance'!$A$2:$E$321,5,FALSE)</f>
        <v>20952</v>
      </c>
      <c r="H101">
        <f t="shared" si="38"/>
        <v>7</v>
      </c>
      <c r="I101">
        <f t="shared" si="39"/>
        <v>5</v>
      </c>
      <c r="J101">
        <f t="shared" si="40"/>
        <v>15</v>
      </c>
      <c r="K101">
        <f t="shared" si="41"/>
        <v>15</v>
      </c>
      <c r="L101">
        <f t="shared" si="42"/>
        <v>27</v>
      </c>
      <c r="M101">
        <f t="shared" si="43"/>
        <v>27</v>
      </c>
      <c r="N101">
        <f t="shared" si="44"/>
        <v>96242</v>
      </c>
      <c r="O101">
        <f t="shared" si="45"/>
        <v>25932</v>
      </c>
      <c r="P101">
        <f t="shared" si="32"/>
        <v>82363</v>
      </c>
      <c r="Q101">
        <f t="shared" si="32"/>
        <v>20952</v>
      </c>
      <c r="R101">
        <f t="shared" si="46"/>
        <v>0.21770121152926997</v>
      </c>
      <c r="S101">
        <f t="shared" si="33"/>
        <v>0.2543860714155628</v>
      </c>
      <c r="T101">
        <f t="shared" si="47"/>
        <v>96</v>
      </c>
    </row>
    <row r="102" spans="1:20" x14ac:dyDescent="0.45">
      <c r="A102">
        <v>3273</v>
      </c>
      <c r="B102" t="str">
        <f t="shared" si="30"/>
        <v>West Java</v>
      </c>
      <c r="C102" t="str">
        <f t="shared" si="31"/>
        <v>Bandung, city</v>
      </c>
      <c r="D102">
        <f t="shared" si="36"/>
        <v>1201730</v>
      </c>
      <c r="E102">
        <f t="shared" si="37"/>
        <v>319271</v>
      </c>
      <c r="F102">
        <f>VLOOKUP($A102,'1971 census--school attendance'!$A$2:$E$321,4,FALSE)</f>
        <v>1002920</v>
      </c>
      <c r="G102">
        <f>VLOOKUP($A102,'1971 census--school attendance'!$A$2:$E$321,5,FALSE)</f>
        <v>274110</v>
      </c>
      <c r="H102">
        <f t="shared" si="38"/>
        <v>36</v>
      </c>
      <c r="I102">
        <f t="shared" si="39"/>
        <v>36</v>
      </c>
      <c r="J102">
        <f t="shared" si="40"/>
        <v>30</v>
      </c>
      <c r="K102">
        <f t="shared" si="41"/>
        <v>30</v>
      </c>
      <c r="L102">
        <f t="shared" si="42"/>
        <v>44</v>
      </c>
      <c r="M102">
        <f t="shared" si="43"/>
        <v>44</v>
      </c>
      <c r="N102">
        <f t="shared" si="44"/>
        <v>1201730</v>
      </c>
      <c r="O102">
        <f t="shared" si="45"/>
        <v>319271</v>
      </c>
      <c r="P102">
        <f t="shared" si="32"/>
        <v>1002920</v>
      </c>
      <c r="Q102">
        <f t="shared" si="32"/>
        <v>274110</v>
      </c>
      <c r="R102">
        <f t="shared" si="46"/>
        <v>0.22809616136736205</v>
      </c>
      <c r="S102">
        <f t="shared" si="33"/>
        <v>0.27331192916683283</v>
      </c>
      <c r="T102">
        <f t="shared" si="47"/>
        <v>220</v>
      </c>
    </row>
    <row r="103" spans="1:20" x14ac:dyDescent="0.45">
      <c r="A103">
        <v>3274</v>
      </c>
      <c r="B103" t="str">
        <f t="shared" si="30"/>
        <v>West Java</v>
      </c>
      <c r="C103" t="str">
        <f t="shared" si="31"/>
        <v>Cirebon, city</v>
      </c>
      <c r="D103">
        <f t="shared" si="36"/>
        <v>178529</v>
      </c>
      <c r="E103">
        <f t="shared" si="37"/>
        <v>45692</v>
      </c>
      <c r="F103">
        <f>VLOOKUP($A103,'1971 census--school attendance'!$A$2:$E$321,4,FALSE)</f>
        <v>151250</v>
      </c>
      <c r="G103">
        <f>VLOOKUP($A103,'1971 census--school attendance'!$A$2:$E$321,5,FALSE)</f>
        <v>37490</v>
      </c>
      <c r="H103">
        <f t="shared" si="38"/>
        <v>9</v>
      </c>
      <c r="I103">
        <f t="shared" si="39"/>
        <v>12</v>
      </c>
      <c r="J103">
        <f t="shared" si="40"/>
        <v>16</v>
      </c>
      <c r="K103">
        <f t="shared" si="41"/>
        <v>16</v>
      </c>
      <c r="L103">
        <f t="shared" si="42"/>
        <v>29</v>
      </c>
      <c r="M103">
        <f t="shared" si="43"/>
        <v>29</v>
      </c>
      <c r="N103">
        <f t="shared" si="44"/>
        <v>178529</v>
      </c>
      <c r="O103">
        <f t="shared" si="45"/>
        <v>45692</v>
      </c>
      <c r="P103">
        <f t="shared" si="32"/>
        <v>151250</v>
      </c>
      <c r="Q103">
        <f t="shared" si="32"/>
        <v>37490</v>
      </c>
      <c r="R103">
        <f t="shared" si="46"/>
        <v>0.20999389454934492</v>
      </c>
      <c r="S103">
        <f t="shared" si="33"/>
        <v>0.24786776859504131</v>
      </c>
      <c r="T103">
        <f t="shared" si="47"/>
        <v>111</v>
      </c>
    </row>
    <row r="104" spans="1:20" x14ac:dyDescent="0.45">
      <c r="A104">
        <v>3275</v>
      </c>
      <c r="B104" t="str">
        <f t="shared" si="30"/>
        <v>West Java</v>
      </c>
      <c r="C104" t="str">
        <f t="shared" si="31"/>
        <v>Tangerang, city</v>
      </c>
      <c r="N104" s="1">
        <f t="shared" ref="N104:T104" si="48">N98</f>
        <v>1066695</v>
      </c>
      <c r="O104" s="1">
        <f t="shared" si="48"/>
        <v>296949</v>
      </c>
      <c r="P104" s="1">
        <f t="shared" ref="P104" si="49">P98</f>
        <v>882382</v>
      </c>
      <c r="Q104" s="1">
        <f t="shared" si="48"/>
        <v>133359</v>
      </c>
      <c r="R104" s="1">
        <f t="shared" si="48"/>
        <v>0.12502074163655028</v>
      </c>
      <c r="S104" s="1">
        <f t="shared" si="48"/>
        <v>0.15113522261333526</v>
      </c>
      <c r="T104" s="1">
        <f t="shared" si="48"/>
        <v>494</v>
      </c>
    </row>
    <row r="105" spans="1:20" x14ac:dyDescent="0.45">
      <c r="A105">
        <v>3301</v>
      </c>
      <c r="B105" t="str">
        <f t="shared" si="30"/>
        <v>Central Java</v>
      </c>
      <c r="C105" t="str">
        <f t="shared" si="31"/>
        <v>Cilacap</v>
      </c>
      <c r="D105">
        <f t="shared" ref="D105:D136" si="50">VLOOKUP($A105,Census1971,7,FALSE)</f>
        <v>1187495</v>
      </c>
      <c r="E105">
        <f t="shared" ref="E105:E136" si="51">VLOOKUP($A105,Census1971,6,FALSE)</f>
        <v>333650</v>
      </c>
      <c r="F105">
        <f>VLOOKUP($A105,'1971 census--school attendance'!$A$2:$E$321,4,FALSE)</f>
        <v>987849</v>
      </c>
      <c r="G105">
        <f>VLOOKUP($A105,'1971 census--school attendance'!$A$2:$E$321,5,FALSE)</f>
        <v>141506</v>
      </c>
      <c r="H105">
        <f t="shared" ref="H105:H136" si="52">VLOOKUP($A105,Schools7374,4,FALSE)</f>
        <v>72</v>
      </c>
      <c r="I105">
        <f t="shared" ref="I105:I136" si="53">VLOOKUP($A105,Schools7374,5,FALSE)</f>
        <v>73</v>
      </c>
      <c r="J105">
        <f t="shared" ref="J105:J136" si="54">VLOOKUP($A105,Schools75767778,4,FALSE)</f>
        <v>121</v>
      </c>
      <c r="K105">
        <f t="shared" ref="K105:K136" si="55">VLOOKUP($A105,Schools75767778,5,FALSE)</f>
        <v>121</v>
      </c>
      <c r="L105">
        <f t="shared" ref="L105:L136" si="56">VLOOKUP($A105,Schools75767778,6,FALSE)</f>
        <v>166</v>
      </c>
      <c r="M105">
        <f t="shared" ref="M105:M136" si="57">VLOOKUP($A105,Schools75767778,7,FALSE)</f>
        <v>166</v>
      </c>
      <c r="N105">
        <f t="shared" ref="N105:N136" si="58">D105</f>
        <v>1187495</v>
      </c>
      <c r="O105">
        <f t="shared" ref="O105:O136" si="59">E105</f>
        <v>333650</v>
      </c>
      <c r="P105">
        <f t="shared" si="32"/>
        <v>987849</v>
      </c>
      <c r="Q105">
        <f t="shared" si="32"/>
        <v>141506</v>
      </c>
      <c r="R105">
        <f t="shared" ref="R105:R136" si="60">G105/N105</f>
        <v>0.11916344910925941</v>
      </c>
      <c r="S105">
        <f t="shared" si="33"/>
        <v>0.14324658930666528</v>
      </c>
      <c r="T105">
        <f t="shared" ref="T105:T136" si="61">SUM(H105:M105)</f>
        <v>719</v>
      </c>
    </row>
    <row r="106" spans="1:20" x14ac:dyDescent="0.45">
      <c r="A106">
        <v>3302</v>
      </c>
      <c r="B106" t="str">
        <f t="shared" si="30"/>
        <v>Central Java</v>
      </c>
      <c r="C106" t="str">
        <f t="shared" si="31"/>
        <v>Banyumas</v>
      </c>
      <c r="D106">
        <f t="shared" si="50"/>
        <v>1043153</v>
      </c>
      <c r="E106">
        <f t="shared" si="51"/>
        <v>279165</v>
      </c>
      <c r="F106">
        <f>VLOOKUP($A106,'1971 census--school attendance'!$A$2:$E$321,4,FALSE)</f>
        <v>879099</v>
      </c>
      <c r="G106">
        <f>VLOOKUP($A106,'1971 census--school attendance'!$A$2:$E$321,5,FALSE)</f>
        <v>188004</v>
      </c>
      <c r="H106">
        <f t="shared" si="52"/>
        <v>32</v>
      </c>
      <c r="I106">
        <f t="shared" si="53"/>
        <v>32</v>
      </c>
      <c r="J106">
        <f t="shared" si="54"/>
        <v>60</v>
      </c>
      <c r="K106">
        <f t="shared" si="55"/>
        <v>60</v>
      </c>
      <c r="L106">
        <f t="shared" si="56"/>
        <v>84</v>
      </c>
      <c r="M106">
        <f t="shared" si="57"/>
        <v>84</v>
      </c>
      <c r="N106">
        <f t="shared" si="58"/>
        <v>1043153</v>
      </c>
      <c r="O106">
        <f t="shared" si="59"/>
        <v>279165</v>
      </c>
      <c r="P106">
        <f t="shared" si="32"/>
        <v>879099</v>
      </c>
      <c r="Q106">
        <f t="shared" si="32"/>
        <v>188004</v>
      </c>
      <c r="R106">
        <f t="shared" si="60"/>
        <v>0.18022667815747068</v>
      </c>
      <c r="S106">
        <f t="shared" si="33"/>
        <v>0.21385987243757529</v>
      </c>
      <c r="T106">
        <f t="shared" si="61"/>
        <v>352</v>
      </c>
    </row>
    <row r="107" spans="1:20" x14ac:dyDescent="0.45">
      <c r="A107">
        <v>3303</v>
      </c>
      <c r="B107" t="str">
        <f t="shared" si="30"/>
        <v>Central Java</v>
      </c>
      <c r="C107" t="str">
        <f t="shared" si="31"/>
        <v>Purbalingga</v>
      </c>
      <c r="D107">
        <f t="shared" si="50"/>
        <v>586111</v>
      </c>
      <c r="E107">
        <f t="shared" si="51"/>
        <v>153289</v>
      </c>
      <c r="F107">
        <f>VLOOKUP($A107,'1971 census--school attendance'!$A$2:$E$321,4,FALSE)</f>
        <v>494946</v>
      </c>
      <c r="G107">
        <f>VLOOKUP($A107,'1971 census--school attendance'!$A$2:$E$321,5,FALSE)</f>
        <v>90131</v>
      </c>
      <c r="H107">
        <f t="shared" si="52"/>
        <v>30</v>
      </c>
      <c r="I107">
        <f t="shared" si="53"/>
        <v>30</v>
      </c>
      <c r="J107">
        <f t="shared" si="54"/>
        <v>50</v>
      </c>
      <c r="K107">
        <f t="shared" si="55"/>
        <v>50</v>
      </c>
      <c r="L107">
        <f t="shared" si="56"/>
        <v>71</v>
      </c>
      <c r="M107">
        <f t="shared" si="57"/>
        <v>71</v>
      </c>
      <c r="N107">
        <f t="shared" si="58"/>
        <v>586111</v>
      </c>
      <c r="O107">
        <f t="shared" si="59"/>
        <v>153289</v>
      </c>
      <c r="P107">
        <f t="shared" si="32"/>
        <v>494946</v>
      </c>
      <c r="Q107">
        <f t="shared" si="32"/>
        <v>90131</v>
      </c>
      <c r="R107">
        <f t="shared" si="60"/>
        <v>0.1537780386309078</v>
      </c>
      <c r="S107">
        <f t="shared" si="33"/>
        <v>0.18210269403126805</v>
      </c>
      <c r="T107">
        <f t="shared" si="61"/>
        <v>302</v>
      </c>
    </row>
    <row r="108" spans="1:20" x14ac:dyDescent="0.45">
      <c r="A108">
        <v>3304</v>
      </c>
      <c r="B108" t="str">
        <f t="shared" si="30"/>
        <v>Central Java</v>
      </c>
      <c r="C108" t="str">
        <f t="shared" si="31"/>
        <v>Banjarnegara</v>
      </c>
      <c r="D108">
        <f t="shared" si="50"/>
        <v>591655</v>
      </c>
      <c r="E108">
        <f t="shared" si="51"/>
        <v>160638</v>
      </c>
      <c r="F108">
        <f>VLOOKUP($A108,'1971 census--school attendance'!$A$2:$E$321,4,FALSE)</f>
        <v>504468</v>
      </c>
      <c r="G108">
        <f>VLOOKUP($A108,'1971 census--school attendance'!$A$2:$E$321,5,FALSE)</f>
        <v>76477</v>
      </c>
      <c r="H108">
        <f t="shared" si="52"/>
        <v>32</v>
      </c>
      <c r="I108">
        <f t="shared" si="53"/>
        <v>33</v>
      </c>
      <c r="J108">
        <f t="shared" si="54"/>
        <v>60</v>
      </c>
      <c r="K108">
        <f t="shared" si="55"/>
        <v>60</v>
      </c>
      <c r="L108">
        <f t="shared" si="56"/>
        <v>84</v>
      </c>
      <c r="M108">
        <f t="shared" si="57"/>
        <v>84</v>
      </c>
      <c r="N108">
        <f t="shared" si="58"/>
        <v>591655</v>
      </c>
      <c r="O108">
        <f t="shared" si="59"/>
        <v>160638</v>
      </c>
      <c r="P108">
        <f t="shared" si="32"/>
        <v>504468</v>
      </c>
      <c r="Q108">
        <f t="shared" si="32"/>
        <v>76477</v>
      </c>
      <c r="R108">
        <f t="shared" si="60"/>
        <v>0.12925945018634169</v>
      </c>
      <c r="S108">
        <f t="shared" si="33"/>
        <v>0.15159930857854215</v>
      </c>
      <c r="T108">
        <f t="shared" si="61"/>
        <v>353</v>
      </c>
    </row>
    <row r="109" spans="1:20" x14ac:dyDescent="0.45">
      <c r="A109">
        <v>3305</v>
      </c>
      <c r="B109" t="str">
        <f t="shared" si="30"/>
        <v>Central Java</v>
      </c>
      <c r="C109" t="str">
        <f t="shared" si="31"/>
        <v>Kebumen</v>
      </c>
      <c r="D109">
        <f t="shared" si="50"/>
        <v>935024</v>
      </c>
      <c r="E109">
        <f t="shared" si="51"/>
        <v>272001</v>
      </c>
      <c r="F109">
        <f>VLOOKUP($A109,'1971 census--school attendance'!$A$2:$E$321,4,FALSE)</f>
        <v>789430</v>
      </c>
      <c r="G109">
        <f>VLOOKUP($A109,'1971 census--school attendance'!$A$2:$E$321,5,FALSE)</f>
        <v>157355</v>
      </c>
      <c r="H109">
        <f t="shared" si="52"/>
        <v>42</v>
      </c>
      <c r="I109">
        <f t="shared" si="53"/>
        <v>43</v>
      </c>
      <c r="J109">
        <f t="shared" si="54"/>
        <v>80</v>
      </c>
      <c r="K109">
        <f t="shared" si="55"/>
        <v>80</v>
      </c>
      <c r="L109">
        <f t="shared" si="56"/>
        <v>111</v>
      </c>
      <c r="M109">
        <f t="shared" si="57"/>
        <v>111</v>
      </c>
      <c r="N109">
        <f t="shared" si="58"/>
        <v>935024</v>
      </c>
      <c r="O109">
        <f t="shared" si="59"/>
        <v>272001</v>
      </c>
      <c r="P109">
        <f t="shared" si="32"/>
        <v>789430</v>
      </c>
      <c r="Q109">
        <f t="shared" si="32"/>
        <v>157355</v>
      </c>
      <c r="R109">
        <f t="shared" si="60"/>
        <v>0.16828979790893067</v>
      </c>
      <c r="S109">
        <f t="shared" si="33"/>
        <v>0.19932736278074054</v>
      </c>
      <c r="T109">
        <f t="shared" si="61"/>
        <v>467</v>
      </c>
    </row>
    <row r="110" spans="1:20" x14ac:dyDescent="0.45">
      <c r="A110">
        <v>3306</v>
      </c>
      <c r="B110" t="str">
        <f t="shared" si="30"/>
        <v>Central Java</v>
      </c>
      <c r="C110" t="str">
        <f t="shared" si="31"/>
        <v>Purworejo</v>
      </c>
      <c r="D110">
        <f t="shared" si="50"/>
        <v>659088</v>
      </c>
      <c r="E110">
        <f t="shared" si="51"/>
        <v>192471</v>
      </c>
      <c r="F110">
        <f>VLOOKUP($A110,'1971 census--school attendance'!$A$2:$E$321,4,FALSE)</f>
        <v>560723</v>
      </c>
      <c r="G110">
        <f>VLOOKUP($A110,'1971 census--school attendance'!$A$2:$E$321,5,FALSE)</f>
        <v>123782</v>
      </c>
      <c r="H110">
        <f t="shared" si="52"/>
        <v>23</v>
      </c>
      <c r="I110">
        <f t="shared" si="53"/>
        <v>23</v>
      </c>
      <c r="J110">
        <f t="shared" si="54"/>
        <v>50</v>
      </c>
      <c r="K110">
        <f t="shared" si="55"/>
        <v>50</v>
      </c>
      <c r="L110">
        <f t="shared" si="56"/>
        <v>72</v>
      </c>
      <c r="M110">
        <f t="shared" si="57"/>
        <v>72</v>
      </c>
      <c r="N110">
        <f t="shared" si="58"/>
        <v>659088</v>
      </c>
      <c r="O110">
        <f t="shared" si="59"/>
        <v>192471</v>
      </c>
      <c r="P110">
        <f t="shared" si="32"/>
        <v>560723</v>
      </c>
      <c r="Q110">
        <f t="shared" si="32"/>
        <v>123782</v>
      </c>
      <c r="R110">
        <f t="shared" si="60"/>
        <v>0.18780800135945427</v>
      </c>
      <c r="S110">
        <f t="shared" si="33"/>
        <v>0.22075427617558047</v>
      </c>
      <c r="T110">
        <f t="shared" si="61"/>
        <v>290</v>
      </c>
    </row>
    <row r="111" spans="1:20" x14ac:dyDescent="0.45">
      <c r="A111">
        <v>3307</v>
      </c>
      <c r="B111" t="str">
        <f t="shared" si="30"/>
        <v>Central Java</v>
      </c>
      <c r="C111" t="str">
        <f t="shared" si="31"/>
        <v>Wonosobo</v>
      </c>
      <c r="D111">
        <f t="shared" si="50"/>
        <v>517216</v>
      </c>
      <c r="E111">
        <f t="shared" si="51"/>
        <v>139684</v>
      </c>
      <c r="F111">
        <f>VLOOKUP($A111,'1971 census--school attendance'!$A$2:$E$321,4,FALSE)</f>
        <v>434898</v>
      </c>
      <c r="G111">
        <f>VLOOKUP($A111,'1971 census--school attendance'!$A$2:$E$321,5,FALSE)</f>
        <v>75454</v>
      </c>
      <c r="H111">
        <f t="shared" si="52"/>
        <v>21</v>
      </c>
      <c r="I111">
        <f t="shared" si="53"/>
        <v>21</v>
      </c>
      <c r="J111">
        <f t="shared" si="54"/>
        <v>46</v>
      </c>
      <c r="K111">
        <f t="shared" si="55"/>
        <v>46</v>
      </c>
      <c r="L111">
        <f t="shared" si="56"/>
        <v>67</v>
      </c>
      <c r="M111">
        <f t="shared" si="57"/>
        <v>67</v>
      </c>
      <c r="N111">
        <f t="shared" si="58"/>
        <v>517216</v>
      </c>
      <c r="O111">
        <f t="shared" si="59"/>
        <v>139684</v>
      </c>
      <c r="P111">
        <f t="shared" si="32"/>
        <v>434898</v>
      </c>
      <c r="Q111">
        <f t="shared" si="32"/>
        <v>75454</v>
      </c>
      <c r="R111">
        <f t="shared" si="60"/>
        <v>0.14588489141867228</v>
      </c>
      <c r="S111">
        <f t="shared" si="33"/>
        <v>0.1734981535900372</v>
      </c>
      <c r="T111">
        <f t="shared" si="61"/>
        <v>268</v>
      </c>
    </row>
    <row r="112" spans="1:20" x14ac:dyDescent="0.45">
      <c r="A112">
        <v>3308</v>
      </c>
      <c r="B112" t="str">
        <f t="shared" si="30"/>
        <v>Central Java</v>
      </c>
      <c r="C112" t="str">
        <f t="shared" si="31"/>
        <v>Magelang, regency</v>
      </c>
      <c r="D112">
        <f t="shared" si="50"/>
        <v>830199</v>
      </c>
      <c r="E112">
        <f t="shared" si="51"/>
        <v>218934</v>
      </c>
      <c r="F112">
        <f>VLOOKUP($A112,'1971 census--school attendance'!$A$2:$E$321,4,FALSE)</f>
        <v>710909</v>
      </c>
      <c r="G112">
        <f>VLOOKUP($A112,'1971 census--school attendance'!$A$2:$E$321,5,FALSE)</f>
        <v>117116</v>
      </c>
      <c r="H112">
        <f t="shared" si="52"/>
        <v>45</v>
      </c>
      <c r="I112">
        <f t="shared" si="53"/>
        <v>46</v>
      </c>
      <c r="J112">
        <f t="shared" si="54"/>
        <v>55</v>
      </c>
      <c r="K112">
        <f t="shared" si="55"/>
        <v>55</v>
      </c>
      <c r="L112">
        <f t="shared" si="56"/>
        <v>78</v>
      </c>
      <c r="M112">
        <f t="shared" si="57"/>
        <v>78</v>
      </c>
      <c r="N112">
        <f t="shared" si="58"/>
        <v>830199</v>
      </c>
      <c r="O112">
        <f t="shared" si="59"/>
        <v>218934</v>
      </c>
      <c r="P112">
        <f t="shared" si="32"/>
        <v>710909</v>
      </c>
      <c r="Q112">
        <f t="shared" si="32"/>
        <v>117116</v>
      </c>
      <c r="R112">
        <f t="shared" si="60"/>
        <v>0.14106979170054409</v>
      </c>
      <c r="S112">
        <f t="shared" si="33"/>
        <v>0.16474119753723754</v>
      </c>
      <c r="T112">
        <f t="shared" si="61"/>
        <v>357</v>
      </c>
    </row>
    <row r="113" spans="1:20" x14ac:dyDescent="0.45">
      <c r="A113">
        <v>3309</v>
      </c>
      <c r="B113" t="str">
        <f t="shared" si="30"/>
        <v>Central Java</v>
      </c>
      <c r="C113" t="str">
        <f t="shared" si="31"/>
        <v>Boyolali</v>
      </c>
      <c r="D113">
        <f t="shared" si="50"/>
        <v>708631</v>
      </c>
      <c r="E113">
        <f t="shared" si="51"/>
        <v>202700</v>
      </c>
      <c r="F113">
        <f>VLOOKUP($A113,'1971 census--school attendance'!$A$2:$E$321,4,FALSE)</f>
        <v>606640</v>
      </c>
      <c r="G113">
        <f>VLOOKUP($A113,'1971 census--school attendance'!$A$2:$E$321,5,FALSE)</f>
        <v>120600</v>
      </c>
      <c r="H113">
        <f t="shared" si="52"/>
        <v>35</v>
      </c>
      <c r="I113">
        <f t="shared" si="53"/>
        <v>35</v>
      </c>
      <c r="J113">
        <f t="shared" si="54"/>
        <v>56</v>
      </c>
      <c r="K113">
        <f t="shared" si="55"/>
        <v>56</v>
      </c>
      <c r="L113">
        <f t="shared" si="56"/>
        <v>79</v>
      </c>
      <c r="M113">
        <f t="shared" si="57"/>
        <v>79</v>
      </c>
      <c r="N113">
        <f t="shared" si="58"/>
        <v>708631</v>
      </c>
      <c r="O113">
        <f t="shared" si="59"/>
        <v>202700</v>
      </c>
      <c r="P113">
        <f t="shared" si="32"/>
        <v>606640</v>
      </c>
      <c r="Q113">
        <f t="shared" si="32"/>
        <v>120600</v>
      </c>
      <c r="R113">
        <f t="shared" si="60"/>
        <v>0.17018730481731678</v>
      </c>
      <c r="S113">
        <f t="shared" si="33"/>
        <v>0.1987999472504286</v>
      </c>
      <c r="T113">
        <f t="shared" si="61"/>
        <v>340</v>
      </c>
    </row>
    <row r="114" spans="1:20" x14ac:dyDescent="0.45">
      <c r="A114">
        <v>3310</v>
      </c>
      <c r="B114" t="str">
        <f t="shared" si="30"/>
        <v>Central Java</v>
      </c>
      <c r="C114" t="str">
        <f t="shared" si="31"/>
        <v>Klaten</v>
      </c>
      <c r="D114">
        <f t="shared" si="50"/>
        <v>957496</v>
      </c>
      <c r="E114">
        <f t="shared" si="51"/>
        <v>265094</v>
      </c>
      <c r="F114">
        <f>VLOOKUP($A114,'1971 census--school attendance'!$A$2:$E$321,4,FALSE)</f>
        <v>822997</v>
      </c>
      <c r="G114">
        <f>VLOOKUP($A114,'1971 census--school attendance'!$A$2:$E$321,5,FALSE)</f>
        <v>181560</v>
      </c>
      <c r="H114">
        <f t="shared" si="52"/>
        <v>41</v>
      </c>
      <c r="I114">
        <f t="shared" si="53"/>
        <v>42</v>
      </c>
      <c r="J114">
        <f t="shared" si="54"/>
        <v>43</v>
      </c>
      <c r="K114">
        <f t="shared" si="55"/>
        <v>43</v>
      </c>
      <c r="L114">
        <f t="shared" si="56"/>
        <v>63</v>
      </c>
      <c r="M114">
        <f t="shared" si="57"/>
        <v>63</v>
      </c>
      <c r="N114">
        <f t="shared" si="58"/>
        <v>957496</v>
      </c>
      <c r="O114">
        <f t="shared" si="59"/>
        <v>265094</v>
      </c>
      <c r="P114">
        <f t="shared" si="32"/>
        <v>822997</v>
      </c>
      <c r="Q114">
        <f t="shared" si="32"/>
        <v>181560</v>
      </c>
      <c r="R114">
        <f t="shared" si="60"/>
        <v>0.18961959110011947</v>
      </c>
      <c r="S114">
        <f t="shared" si="33"/>
        <v>0.22060833757595713</v>
      </c>
      <c r="T114">
        <f t="shared" si="61"/>
        <v>295</v>
      </c>
    </row>
    <row r="115" spans="1:20" x14ac:dyDescent="0.45">
      <c r="A115">
        <v>3311</v>
      </c>
      <c r="B115" t="str">
        <f t="shared" si="30"/>
        <v>Central Java</v>
      </c>
      <c r="C115" t="str">
        <f t="shared" si="31"/>
        <v>Sukoharjo</v>
      </c>
      <c r="D115">
        <f t="shared" si="50"/>
        <v>493712</v>
      </c>
      <c r="E115">
        <f t="shared" si="51"/>
        <v>140836</v>
      </c>
      <c r="F115">
        <f>VLOOKUP($A115,'1971 census--school attendance'!$A$2:$E$321,4,FALSE)</f>
        <v>422400</v>
      </c>
      <c r="G115">
        <f>VLOOKUP($A115,'1971 census--school attendance'!$A$2:$E$321,5,FALSE)</f>
        <v>75000</v>
      </c>
      <c r="H115">
        <f t="shared" si="52"/>
        <v>23</v>
      </c>
      <c r="I115">
        <f t="shared" si="53"/>
        <v>23</v>
      </c>
      <c r="J115">
        <f t="shared" si="54"/>
        <v>36</v>
      </c>
      <c r="K115">
        <f t="shared" si="55"/>
        <v>36</v>
      </c>
      <c r="L115">
        <f t="shared" si="56"/>
        <v>58</v>
      </c>
      <c r="M115">
        <f t="shared" si="57"/>
        <v>58</v>
      </c>
      <c r="N115">
        <f t="shared" si="58"/>
        <v>493712</v>
      </c>
      <c r="O115">
        <f t="shared" si="59"/>
        <v>140836</v>
      </c>
      <c r="P115">
        <f t="shared" si="32"/>
        <v>422400</v>
      </c>
      <c r="Q115">
        <f t="shared" si="32"/>
        <v>75000</v>
      </c>
      <c r="R115">
        <f t="shared" si="60"/>
        <v>0.15191042551122921</v>
      </c>
      <c r="S115">
        <f t="shared" si="33"/>
        <v>0.17755681818181818</v>
      </c>
      <c r="T115">
        <f t="shared" si="61"/>
        <v>234</v>
      </c>
    </row>
    <row r="116" spans="1:20" x14ac:dyDescent="0.45">
      <c r="A116">
        <v>3312</v>
      </c>
      <c r="B116" t="str">
        <f t="shared" si="30"/>
        <v>Central Java</v>
      </c>
      <c r="C116" t="str">
        <f t="shared" si="31"/>
        <v>Wonogiri</v>
      </c>
      <c r="D116">
        <f t="shared" si="50"/>
        <v>893060</v>
      </c>
      <c r="E116">
        <f t="shared" si="51"/>
        <v>254336</v>
      </c>
      <c r="F116">
        <f>VLOOKUP($A116,'1971 census--school attendance'!$A$2:$E$321,4,FALSE)</f>
        <v>764922</v>
      </c>
      <c r="G116">
        <f>VLOOKUP($A116,'1971 census--school attendance'!$A$2:$E$321,5,FALSE)</f>
        <v>153951</v>
      </c>
      <c r="H116">
        <f t="shared" si="52"/>
        <v>34</v>
      </c>
      <c r="I116">
        <f t="shared" si="53"/>
        <v>35</v>
      </c>
      <c r="J116">
        <f t="shared" si="54"/>
        <v>67</v>
      </c>
      <c r="K116">
        <f t="shared" si="55"/>
        <v>67</v>
      </c>
      <c r="L116">
        <f t="shared" si="56"/>
        <v>94</v>
      </c>
      <c r="M116">
        <f t="shared" si="57"/>
        <v>94</v>
      </c>
      <c r="N116">
        <f t="shared" si="58"/>
        <v>893060</v>
      </c>
      <c r="O116">
        <f t="shared" si="59"/>
        <v>254336</v>
      </c>
      <c r="P116">
        <f t="shared" si="32"/>
        <v>764922</v>
      </c>
      <c r="Q116">
        <f t="shared" si="32"/>
        <v>153951</v>
      </c>
      <c r="R116">
        <f t="shared" si="60"/>
        <v>0.17238595391127137</v>
      </c>
      <c r="S116">
        <f t="shared" si="33"/>
        <v>0.20126365825535153</v>
      </c>
      <c r="T116">
        <f t="shared" si="61"/>
        <v>391</v>
      </c>
    </row>
    <row r="117" spans="1:20" x14ac:dyDescent="0.45">
      <c r="A117">
        <v>3313</v>
      </c>
      <c r="B117" t="str">
        <f t="shared" si="30"/>
        <v>Central Java</v>
      </c>
      <c r="C117" t="str">
        <f t="shared" si="31"/>
        <v>Karanganyar</v>
      </c>
      <c r="D117">
        <f t="shared" si="50"/>
        <v>501975</v>
      </c>
      <c r="E117">
        <f t="shared" si="51"/>
        <v>144883</v>
      </c>
      <c r="F117">
        <f>VLOOKUP($A117,'1971 census--school attendance'!$A$2:$E$321,4,FALSE)</f>
        <v>431457</v>
      </c>
      <c r="G117">
        <f>VLOOKUP($A117,'1971 census--school attendance'!$A$2:$E$321,5,FALSE)</f>
        <v>75604</v>
      </c>
      <c r="H117">
        <f t="shared" si="52"/>
        <v>25</v>
      </c>
      <c r="I117">
        <f t="shared" si="53"/>
        <v>25</v>
      </c>
      <c r="J117">
        <f t="shared" si="54"/>
        <v>39</v>
      </c>
      <c r="K117">
        <f t="shared" si="55"/>
        <v>39</v>
      </c>
      <c r="L117">
        <f t="shared" si="56"/>
        <v>58</v>
      </c>
      <c r="M117">
        <f t="shared" si="57"/>
        <v>58</v>
      </c>
      <c r="N117">
        <f t="shared" si="58"/>
        <v>501975</v>
      </c>
      <c r="O117">
        <f t="shared" si="59"/>
        <v>144883</v>
      </c>
      <c r="P117">
        <f t="shared" si="32"/>
        <v>431457</v>
      </c>
      <c r="Q117">
        <f t="shared" si="32"/>
        <v>75604</v>
      </c>
      <c r="R117">
        <f t="shared" si="60"/>
        <v>0.15061307834055482</v>
      </c>
      <c r="S117">
        <f t="shared" si="33"/>
        <v>0.17522951302215517</v>
      </c>
      <c r="T117">
        <f t="shared" si="61"/>
        <v>244</v>
      </c>
    </row>
    <row r="118" spans="1:20" x14ac:dyDescent="0.45">
      <c r="A118">
        <v>3314</v>
      </c>
      <c r="B118" t="str">
        <f t="shared" si="30"/>
        <v>Central Java</v>
      </c>
      <c r="C118" t="str">
        <f t="shared" si="31"/>
        <v>Sragen</v>
      </c>
      <c r="D118">
        <f t="shared" si="50"/>
        <v>642007</v>
      </c>
      <c r="E118">
        <f t="shared" si="51"/>
        <v>185287</v>
      </c>
      <c r="F118">
        <f>VLOOKUP($A118,'1971 census--school attendance'!$A$2:$E$321,4,FALSE)</f>
        <v>546789</v>
      </c>
      <c r="G118">
        <f>VLOOKUP($A118,'1971 census--school attendance'!$A$2:$E$321,5,FALSE)</f>
        <v>93013</v>
      </c>
      <c r="H118">
        <f t="shared" si="52"/>
        <v>31</v>
      </c>
      <c r="I118">
        <f t="shared" si="53"/>
        <v>31</v>
      </c>
      <c r="J118">
        <f t="shared" si="54"/>
        <v>55</v>
      </c>
      <c r="K118">
        <f t="shared" si="55"/>
        <v>55</v>
      </c>
      <c r="L118">
        <f t="shared" si="56"/>
        <v>78</v>
      </c>
      <c r="M118">
        <f t="shared" si="57"/>
        <v>78</v>
      </c>
      <c r="N118">
        <f t="shared" si="58"/>
        <v>642007</v>
      </c>
      <c r="O118">
        <f t="shared" si="59"/>
        <v>185287</v>
      </c>
      <c r="P118">
        <f t="shared" si="32"/>
        <v>546789</v>
      </c>
      <c r="Q118">
        <f t="shared" si="32"/>
        <v>93013</v>
      </c>
      <c r="R118">
        <f t="shared" si="60"/>
        <v>0.14487848263336692</v>
      </c>
      <c r="S118">
        <f t="shared" si="33"/>
        <v>0.17010766493107946</v>
      </c>
      <c r="T118">
        <f t="shared" si="61"/>
        <v>328</v>
      </c>
    </row>
    <row r="119" spans="1:20" x14ac:dyDescent="0.45">
      <c r="A119">
        <v>3315</v>
      </c>
      <c r="B119" t="str">
        <f t="shared" si="30"/>
        <v>Central Java</v>
      </c>
      <c r="C119" t="str">
        <f t="shared" si="31"/>
        <v>Grobogan</v>
      </c>
      <c r="D119">
        <f t="shared" si="50"/>
        <v>882868</v>
      </c>
      <c r="E119">
        <f t="shared" si="51"/>
        <v>255639</v>
      </c>
      <c r="F119">
        <f>VLOOKUP($A119,'1971 census--school attendance'!$A$2:$E$321,4,FALSE)</f>
        <v>743297</v>
      </c>
      <c r="G119">
        <f>VLOOKUP($A119,'1971 census--school attendance'!$A$2:$E$321,5,FALSE)</f>
        <v>144561</v>
      </c>
      <c r="H119">
        <f t="shared" si="52"/>
        <v>31</v>
      </c>
      <c r="I119">
        <f t="shared" si="53"/>
        <v>31</v>
      </c>
      <c r="J119">
        <f t="shared" si="54"/>
        <v>81</v>
      </c>
      <c r="K119">
        <f t="shared" si="55"/>
        <v>81</v>
      </c>
      <c r="L119">
        <f t="shared" si="56"/>
        <v>113</v>
      </c>
      <c r="M119">
        <f t="shared" si="57"/>
        <v>113</v>
      </c>
      <c r="N119">
        <f t="shared" si="58"/>
        <v>882868</v>
      </c>
      <c r="O119">
        <f t="shared" si="59"/>
        <v>255639</v>
      </c>
      <c r="P119">
        <f t="shared" si="32"/>
        <v>743297</v>
      </c>
      <c r="Q119">
        <f t="shared" si="32"/>
        <v>144561</v>
      </c>
      <c r="R119">
        <f t="shared" si="60"/>
        <v>0.16374021937594294</v>
      </c>
      <c r="S119">
        <f t="shared" si="33"/>
        <v>0.19448618788990135</v>
      </c>
      <c r="T119">
        <f t="shared" si="61"/>
        <v>450</v>
      </c>
    </row>
    <row r="120" spans="1:20" x14ac:dyDescent="0.45">
      <c r="A120">
        <v>3316</v>
      </c>
      <c r="B120" t="str">
        <f t="shared" si="30"/>
        <v>Central Java</v>
      </c>
      <c r="C120" t="str">
        <f t="shared" si="31"/>
        <v>Blora</v>
      </c>
      <c r="D120">
        <f t="shared" si="50"/>
        <v>620621</v>
      </c>
      <c r="E120">
        <f t="shared" si="51"/>
        <v>175445</v>
      </c>
      <c r="F120">
        <f>VLOOKUP($A120,'1971 census--school attendance'!$A$2:$E$321,4,FALSE)</f>
        <v>532867</v>
      </c>
      <c r="G120">
        <f>VLOOKUP($A120,'1971 census--school attendance'!$A$2:$E$321,5,FALSE)</f>
        <v>89293</v>
      </c>
      <c r="H120">
        <f t="shared" si="52"/>
        <v>31</v>
      </c>
      <c r="I120">
        <f t="shared" si="53"/>
        <v>31</v>
      </c>
      <c r="J120">
        <f t="shared" si="54"/>
        <v>65</v>
      </c>
      <c r="K120">
        <f t="shared" si="55"/>
        <v>65</v>
      </c>
      <c r="L120">
        <f t="shared" si="56"/>
        <v>91</v>
      </c>
      <c r="M120">
        <f t="shared" si="57"/>
        <v>91</v>
      </c>
      <c r="N120">
        <f t="shared" si="58"/>
        <v>620621</v>
      </c>
      <c r="O120">
        <f t="shared" si="59"/>
        <v>175445</v>
      </c>
      <c r="P120">
        <f t="shared" si="32"/>
        <v>532867</v>
      </c>
      <c r="Q120">
        <f t="shared" si="32"/>
        <v>89293</v>
      </c>
      <c r="R120">
        <f t="shared" si="60"/>
        <v>0.14387685882366211</v>
      </c>
      <c r="S120">
        <f t="shared" si="33"/>
        <v>0.16757089480114176</v>
      </c>
      <c r="T120">
        <f t="shared" si="61"/>
        <v>374</v>
      </c>
    </row>
    <row r="121" spans="1:20" x14ac:dyDescent="0.45">
      <c r="A121">
        <v>3317</v>
      </c>
      <c r="B121" t="str">
        <f t="shared" si="30"/>
        <v>Central Java</v>
      </c>
      <c r="C121" t="str">
        <f t="shared" si="31"/>
        <v>Rembang</v>
      </c>
      <c r="D121">
        <f t="shared" si="50"/>
        <v>367021</v>
      </c>
      <c r="E121">
        <f t="shared" si="51"/>
        <v>99333</v>
      </c>
      <c r="F121">
        <f>VLOOKUP($A121,'1971 census--school attendance'!$A$2:$E$321,4,FALSE)</f>
        <v>315621</v>
      </c>
      <c r="G121">
        <f>VLOOKUP($A121,'1971 census--school attendance'!$A$2:$E$321,5,FALSE)</f>
        <v>46034</v>
      </c>
      <c r="H121">
        <f t="shared" si="52"/>
        <v>17</v>
      </c>
      <c r="I121">
        <f t="shared" si="53"/>
        <v>17</v>
      </c>
      <c r="J121">
        <f t="shared" si="54"/>
        <v>52</v>
      </c>
      <c r="K121">
        <f t="shared" si="55"/>
        <v>52</v>
      </c>
      <c r="L121">
        <f t="shared" si="56"/>
        <v>74</v>
      </c>
      <c r="M121">
        <f t="shared" si="57"/>
        <v>74</v>
      </c>
      <c r="N121">
        <f t="shared" si="58"/>
        <v>367021</v>
      </c>
      <c r="O121">
        <f t="shared" si="59"/>
        <v>99333</v>
      </c>
      <c r="P121">
        <f t="shared" si="32"/>
        <v>315621</v>
      </c>
      <c r="Q121">
        <f t="shared" si="32"/>
        <v>46034</v>
      </c>
      <c r="R121">
        <f t="shared" si="60"/>
        <v>0.12542606553848418</v>
      </c>
      <c r="S121">
        <f t="shared" si="33"/>
        <v>0.14585214545293249</v>
      </c>
      <c r="T121">
        <f t="shared" si="61"/>
        <v>286</v>
      </c>
    </row>
    <row r="122" spans="1:20" x14ac:dyDescent="0.45">
      <c r="A122">
        <v>3318</v>
      </c>
      <c r="B122" t="str">
        <f t="shared" si="30"/>
        <v>Central Java</v>
      </c>
      <c r="C122" t="str">
        <f t="shared" si="31"/>
        <v>Pati</v>
      </c>
      <c r="D122">
        <f t="shared" si="50"/>
        <v>842488</v>
      </c>
      <c r="E122">
        <f t="shared" si="51"/>
        <v>239251</v>
      </c>
      <c r="F122">
        <f>VLOOKUP($A122,'1971 census--school attendance'!$A$2:$E$321,4,FALSE)</f>
        <v>720053</v>
      </c>
      <c r="G122">
        <f>VLOOKUP($A122,'1971 census--school attendance'!$A$2:$E$321,5,FALSE)</f>
        <v>120230</v>
      </c>
      <c r="H122">
        <f t="shared" si="52"/>
        <v>46</v>
      </c>
      <c r="I122">
        <f t="shared" si="53"/>
        <v>47</v>
      </c>
      <c r="J122">
        <f t="shared" si="54"/>
        <v>90</v>
      </c>
      <c r="K122">
        <f t="shared" si="55"/>
        <v>90</v>
      </c>
      <c r="L122">
        <f t="shared" si="56"/>
        <v>125</v>
      </c>
      <c r="M122">
        <f t="shared" si="57"/>
        <v>125</v>
      </c>
      <c r="N122">
        <f t="shared" si="58"/>
        <v>842488</v>
      </c>
      <c r="O122">
        <f t="shared" si="59"/>
        <v>239251</v>
      </c>
      <c r="P122">
        <f t="shared" si="32"/>
        <v>720053</v>
      </c>
      <c r="Q122">
        <f t="shared" si="32"/>
        <v>120230</v>
      </c>
      <c r="R122">
        <f t="shared" si="60"/>
        <v>0.14270826409396928</v>
      </c>
      <c r="S122">
        <f t="shared" si="33"/>
        <v>0.16697381998269573</v>
      </c>
      <c r="T122">
        <f t="shared" si="61"/>
        <v>523</v>
      </c>
    </row>
    <row r="123" spans="1:20" x14ac:dyDescent="0.45">
      <c r="A123">
        <v>3319</v>
      </c>
      <c r="B123" t="str">
        <f t="shared" si="30"/>
        <v>Central Java</v>
      </c>
      <c r="C123" t="str">
        <f t="shared" si="31"/>
        <v>Kudus</v>
      </c>
      <c r="D123">
        <f t="shared" si="50"/>
        <v>449432</v>
      </c>
      <c r="E123">
        <f t="shared" si="51"/>
        <v>122770</v>
      </c>
      <c r="F123">
        <f>VLOOKUP($A123,'1971 census--school attendance'!$A$2:$E$321,4,FALSE)</f>
        <v>377829</v>
      </c>
      <c r="G123">
        <f>VLOOKUP($A123,'1971 census--school attendance'!$A$2:$E$321,5,FALSE)</f>
        <v>69835</v>
      </c>
      <c r="H123">
        <f t="shared" si="52"/>
        <v>23</v>
      </c>
      <c r="I123">
        <f t="shared" si="53"/>
        <v>23</v>
      </c>
      <c r="J123">
        <f t="shared" si="54"/>
        <v>50</v>
      </c>
      <c r="K123">
        <f t="shared" si="55"/>
        <v>50</v>
      </c>
      <c r="L123">
        <f t="shared" si="56"/>
        <v>71</v>
      </c>
      <c r="M123">
        <f t="shared" si="57"/>
        <v>71</v>
      </c>
      <c r="N123">
        <f t="shared" si="58"/>
        <v>449432</v>
      </c>
      <c r="O123">
        <f t="shared" si="59"/>
        <v>122770</v>
      </c>
      <c r="P123">
        <f t="shared" si="32"/>
        <v>377829</v>
      </c>
      <c r="Q123">
        <f t="shared" si="32"/>
        <v>69835</v>
      </c>
      <c r="R123">
        <f t="shared" si="60"/>
        <v>0.15538501931326654</v>
      </c>
      <c r="S123">
        <f t="shared" si="33"/>
        <v>0.18483229185689823</v>
      </c>
      <c r="T123">
        <f t="shared" si="61"/>
        <v>288</v>
      </c>
    </row>
    <row r="124" spans="1:20" x14ac:dyDescent="0.45">
      <c r="A124">
        <v>3320</v>
      </c>
      <c r="B124" t="str">
        <f t="shared" si="30"/>
        <v>Central Java</v>
      </c>
      <c r="C124" t="str">
        <f t="shared" si="31"/>
        <v>Jepara</v>
      </c>
      <c r="D124">
        <f t="shared" si="50"/>
        <v>591564</v>
      </c>
      <c r="E124">
        <f t="shared" si="51"/>
        <v>160201</v>
      </c>
      <c r="F124">
        <f>VLOOKUP($A124,'1971 census--school attendance'!$A$2:$E$321,4,FALSE)</f>
        <v>499111</v>
      </c>
      <c r="G124">
        <f>VLOOKUP($A124,'1971 census--school attendance'!$A$2:$E$321,5,FALSE)</f>
        <v>83068</v>
      </c>
      <c r="H124">
        <f t="shared" si="52"/>
        <v>36</v>
      </c>
      <c r="I124">
        <f t="shared" si="53"/>
        <v>36</v>
      </c>
      <c r="J124">
        <f t="shared" si="54"/>
        <v>71</v>
      </c>
      <c r="K124">
        <f t="shared" si="55"/>
        <v>71</v>
      </c>
      <c r="L124">
        <f t="shared" si="56"/>
        <v>100</v>
      </c>
      <c r="M124">
        <f t="shared" si="57"/>
        <v>100</v>
      </c>
      <c r="N124">
        <f t="shared" si="58"/>
        <v>591564</v>
      </c>
      <c r="O124">
        <f t="shared" si="59"/>
        <v>160201</v>
      </c>
      <c r="P124">
        <f t="shared" si="32"/>
        <v>499111</v>
      </c>
      <c r="Q124">
        <f t="shared" si="32"/>
        <v>83068</v>
      </c>
      <c r="R124">
        <f t="shared" si="60"/>
        <v>0.14042098572597386</v>
      </c>
      <c r="S124">
        <f t="shared" si="33"/>
        <v>0.16643191594655296</v>
      </c>
      <c r="T124">
        <f t="shared" si="61"/>
        <v>414</v>
      </c>
    </row>
    <row r="125" spans="1:20" x14ac:dyDescent="0.45">
      <c r="A125">
        <v>3321</v>
      </c>
      <c r="B125" t="str">
        <f t="shared" si="30"/>
        <v>Central Java</v>
      </c>
      <c r="C125" t="str">
        <f t="shared" si="31"/>
        <v>Demak</v>
      </c>
      <c r="D125">
        <f t="shared" si="50"/>
        <v>594539</v>
      </c>
      <c r="E125">
        <f t="shared" si="51"/>
        <v>172735</v>
      </c>
      <c r="F125">
        <f>VLOOKUP($A125,'1971 census--school attendance'!$A$2:$E$321,4,FALSE)</f>
        <v>494096</v>
      </c>
      <c r="G125">
        <f>VLOOKUP($A125,'1971 census--school attendance'!$A$2:$E$321,5,FALSE)</f>
        <v>74649</v>
      </c>
      <c r="H125">
        <f t="shared" si="52"/>
        <v>32</v>
      </c>
      <c r="I125">
        <f t="shared" si="53"/>
        <v>33</v>
      </c>
      <c r="J125">
        <f t="shared" si="54"/>
        <v>55</v>
      </c>
      <c r="K125">
        <f t="shared" si="55"/>
        <v>55</v>
      </c>
      <c r="L125">
        <f t="shared" si="56"/>
        <v>78</v>
      </c>
      <c r="M125">
        <f t="shared" si="57"/>
        <v>78</v>
      </c>
      <c r="N125">
        <f t="shared" si="58"/>
        <v>594539</v>
      </c>
      <c r="O125">
        <f t="shared" si="59"/>
        <v>172735</v>
      </c>
      <c r="P125">
        <f t="shared" si="32"/>
        <v>494096</v>
      </c>
      <c r="Q125">
        <f t="shared" si="32"/>
        <v>74649</v>
      </c>
      <c r="R125">
        <f t="shared" si="60"/>
        <v>0.125557785107453</v>
      </c>
      <c r="S125">
        <f t="shared" si="33"/>
        <v>0.15108197597228068</v>
      </c>
      <c r="T125">
        <f t="shared" si="61"/>
        <v>331</v>
      </c>
    </row>
    <row r="126" spans="1:20" x14ac:dyDescent="0.45">
      <c r="A126">
        <v>3322</v>
      </c>
      <c r="B126" t="str">
        <f t="shared" si="30"/>
        <v>Central Java</v>
      </c>
      <c r="C126" t="str">
        <f t="shared" si="31"/>
        <v>Semarang, regency</v>
      </c>
      <c r="D126">
        <f t="shared" si="50"/>
        <v>677274</v>
      </c>
      <c r="E126">
        <f t="shared" si="51"/>
        <v>191681</v>
      </c>
      <c r="F126">
        <f>VLOOKUP($A126,'1971 census--school attendance'!$A$2:$E$321,4,FALSE)</f>
        <v>575280</v>
      </c>
      <c r="G126">
        <f>VLOOKUP($A126,'1971 census--school attendance'!$A$2:$E$321,5,FALSE)</f>
        <v>103140</v>
      </c>
      <c r="H126">
        <f t="shared" si="52"/>
        <v>34</v>
      </c>
      <c r="I126">
        <f t="shared" si="53"/>
        <v>35</v>
      </c>
      <c r="J126">
        <f t="shared" si="54"/>
        <v>49</v>
      </c>
      <c r="K126">
        <f t="shared" si="55"/>
        <v>49</v>
      </c>
      <c r="L126">
        <f t="shared" si="56"/>
        <v>69</v>
      </c>
      <c r="M126">
        <f t="shared" si="57"/>
        <v>69</v>
      </c>
      <c r="N126">
        <f t="shared" si="58"/>
        <v>677274</v>
      </c>
      <c r="O126">
        <f t="shared" si="59"/>
        <v>191681</v>
      </c>
      <c r="P126">
        <f t="shared" si="32"/>
        <v>575280</v>
      </c>
      <c r="Q126">
        <f t="shared" si="32"/>
        <v>103140</v>
      </c>
      <c r="R126">
        <f t="shared" si="60"/>
        <v>0.15228696214530604</v>
      </c>
      <c r="S126">
        <f t="shared" si="33"/>
        <v>0.17928660826032541</v>
      </c>
      <c r="T126">
        <f t="shared" si="61"/>
        <v>305</v>
      </c>
    </row>
    <row r="127" spans="1:20" x14ac:dyDescent="0.45">
      <c r="A127">
        <v>3323</v>
      </c>
      <c r="B127" t="str">
        <f t="shared" si="30"/>
        <v>Central Java</v>
      </c>
      <c r="C127" t="str">
        <f t="shared" si="31"/>
        <v>Temanggung</v>
      </c>
      <c r="D127">
        <f t="shared" si="50"/>
        <v>471637</v>
      </c>
      <c r="E127">
        <f t="shared" si="51"/>
        <v>130233</v>
      </c>
      <c r="F127">
        <f>VLOOKUP($A127,'1971 census--school attendance'!$A$2:$E$321,4,FALSE)</f>
        <v>400649</v>
      </c>
      <c r="G127">
        <f>VLOOKUP($A127,'1971 census--school attendance'!$A$2:$E$321,5,FALSE)</f>
        <v>81503</v>
      </c>
      <c r="H127">
        <f t="shared" si="52"/>
        <v>18</v>
      </c>
      <c r="I127">
        <f t="shared" si="53"/>
        <v>18</v>
      </c>
      <c r="J127">
        <f t="shared" si="54"/>
        <v>43</v>
      </c>
      <c r="K127">
        <f t="shared" si="55"/>
        <v>43</v>
      </c>
      <c r="L127">
        <f t="shared" si="56"/>
        <v>63</v>
      </c>
      <c r="M127">
        <f t="shared" si="57"/>
        <v>63</v>
      </c>
      <c r="N127">
        <f t="shared" si="58"/>
        <v>471637</v>
      </c>
      <c r="O127">
        <f t="shared" si="59"/>
        <v>130233</v>
      </c>
      <c r="P127">
        <f t="shared" si="32"/>
        <v>400649</v>
      </c>
      <c r="Q127">
        <f t="shared" si="32"/>
        <v>81503</v>
      </c>
      <c r="R127">
        <f t="shared" si="60"/>
        <v>0.1728087491015336</v>
      </c>
      <c r="S127">
        <f t="shared" si="33"/>
        <v>0.20342743898025453</v>
      </c>
      <c r="T127">
        <f t="shared" si="61"/>
        <v>248</v>
      </c>
    </row>
    <row r="128" spans="1:20" x14ac:dyDescent="0.45">
      <c r="A128">
        <v>3324</v>
      </c>
      <c r="B128" t="str">
        <f t="shared" si="30"/>
        <v>Central Java</v>
      </c>
      <c r="C128" t="str">
        <f t="shared" si="31"/>
        <v>Kendal</v>
      </c>
      <c r="D128">
        <f t="shared" si="50"/>
        <v>650935</v>
      </c>
      <c r="E128">
        <f t="shared" si="51"/>
        <v>178812</v>
      </c>
      <c r="F128">
        <f>VLOOKUP($A128,'1971 census--school attendance'!$A$2:$E$321,4,FALSE)</f>
        <v>545798</v>
      </c>
      <c r="G128">
        <f>VLOOKUP($A128,'1971 census--school attendance'!$A$2:$E$321,5,FALSE)</f>
        <v>81556</v>
      </c>
      <c r="H128">
        <f t="shared" si="52"/>
        <v>33</v>
      </c>
      <c r="I128">
        <f t="shared" si="53"/>
        <v>34</v>
      </c>
      <c r="J128">
        <f t="shared" si="54"/>
        <v>50</v>
      </c>
      <c r="K128">
        <f t="shared" si="55"/>
        <v>50</v>
      </c>
      <c r="L128">
        <f t="shared" si="56"/>
        <v>71</v>
      </c>
      <c r="M128">
        <f t="shared" si="57"/>
        <v>71</v>
      </c>
      <c r="N128">
        <f t="shared" si="58"/>
        <v>650935</v>
      </c>
      <c r="O128">
        <f t="shared" si="59"/>
        <v>178812</v>
      </c>
      <c r="P128">
        <f t="shared" si="32"/>
        <v>545798</v>
      </c>
      <c r="Q128">
        <f t="shared" si="32"/>
        <v>81556</v>
      </c>
      <c r="R128">
        <f t="shared" si="60"/>
        <v>0.12529054360266387</v>
      </c>
      <c r="S128">
        <f t="shared" si="33"/>
        <v>0.14942524523724895</v>
      </c>
      <c r="T128">
        <f t="shared" si="61"/>
        <v>309</v>
      </c>
    </row>
    <row r="129" spans="1:20" x14ac:dyDescent="0.45">
      <c r="A129">
        <v>3325</v>
      </c>
      <c r="B129" t="str">
        <f t="shared" si="30"/>
        <v>Central Java</v>
      </c>
      <c r="C129" t="str">
        <f t="shared" si="31"/>
        <v>Batang</v>
      </c>
      <c r="D129">
        <f t="shared" si="50"/>
        <v>455101</v>
      </c>
      <c r="E129">
        <f t="shared" si="51"/>
        <v>118302</v>
      </c>
      <c r="F129">
        <f>VLOOKUP($A129,'1971 census--school attendance'!$A$2:$E$321,4,FALSE)</f>
        <v>383575</v>
      </c>
      <c r="G129">
        <f>VLOOKUP($A129,'1971 census--school attendance'!$A$2:$E$321,5,FALSE)</f>
        <v>52472</v>
      </c>
      <c r="H129">
        <f t="shared" si="52"/>
        <v>29</v>
      </c>
      <c r="I129">
        <f t="shared" si="53"/>
        <v>29</v>
      </c>
      <c r="J129">
        <f t="shared" si="54"/>
        <v>56</v>
      </c>
      <c r="K129">
        <f t="shared" si="55"/>
        <v>56</v>
      </c>
      <c r="L129">
        <f t="shared" si="56"/>
        <v>79</v>
      </c>
      <c r="M129">
        <f t="shared" si="57"/>
        <v>79</v>
      </c>
      <c r="N129">
        <f t="shared" si="58"/>
        <v>455101</v>
      </c>
      <c r="O129">
        <f t="shared" si="59"/>
        <v>118302</v>
      </c>
      <c r="P129">
        <f t="shared" si="32"/>
        <v>383575</v>
      </c>
      <c r="Q129">
        <f t="shared" si="32"/>
        <v>52472</v>
      </c>
      <c r="R129">
        <f t="shared" si="60"/>
        <v>0.11529748341576924</v>
      </c>
      <c r="S129">
        <f t="shared" si="33"/>
        <v>0.13679723652479958</v>
      </c>
      <c r="T129">
        <f t="shared" si="61"/>
        <v>328</v>
      </c>
    </row>
    <row r="130" spans="1:20" x14ac:dyDescent="0.45">
      <c r="A130">
        <v>3326</v>
      </c>
      <c r="B130" t="str">
        <f t="shared" ref="B130:B193" si="62">VLOOKUP($A130,Census1971,3,FALSE)</f>
        <v>Central Java</v>
      </c>
      <c r="C130" t="str">
        <f t="shared" ref="C130:C193" si="63">VLOOKUP($A130,Census1971,2,FALSE)</f>
        <v>Pekalongan, regency</v>
      </c>
      <c r="D130">
        <f t="shared" si="50"/>
        <v>554119</v>
      </c>
      <c r="E130">
        <f t="shared" si="51"/>
        <v>143212</v>
      </c>
      <c r="F130">
        <f>VLOOKUP($A130,'1971 census--school attendance'!$A$2:$E$321,4,FALSE)</f>
        <v>465634</v>
      </c>
      <c r="G130">
        <f>VLOOKUP($A130,'1971 census--school attendance'!$A$2:$E$321,5,FALSE)</f>
        <v>66197</v>
      </c>
      <c r="H130">
        <f t="shared" si="52"/>
        <v>21</v>
      </c>
      <c r="I130">
        <f t="shared" si="53"/>
        <v>21</v>
      </c>
      <c r="J130">
        <f t="shared" si="54"/>
        <v>45</v>
      </c>
      <c r="K130">
        <f t="shared" si="55"/>
        <v>45</v>
      </c>
      <c r="L130">
        <f t="shared" si="56"/>
        <v>66</v>
      </c>
      <c r="M130">
        <f t="shared" si="57"/>
        <v>66</v>
      </c>
      <c r="N130">
        <f t="shared" si="58"/>
        <v>554119</v>
      </c>
      <c r="O130">
        <f t="shared" si="59"/>
        <v>143212</v>
      </c>
      <c r="P130">
        <f t="shared" si="32"/>
        <v>465634</v>
      </c>
      <c r="Q130">
        <f t="shared" si="32"/>
        <v>66197</v>
      </c>
      <c r="R130">
        <f t="shared" si="60"/>
        <v>0.11946350874090222</v>
      </c>
      <c r="S130">
        <f t="shared" si="33"/>
        <v>0.14216530579811612</v>
      </c>
      <c r="T130">
        <f t="shared" si="61"/>
        <v>264</v>
      </c>
    </row>
    <row r="131" spans="1:20" x14ac:dyDescent="0.45">
      <c r="A131">
        <v>3327</v>
      </c>
      <c r="B131" t="str">
        <f t="shared" si="62"/>
        <v>Central Java</v>
      </c>
      <c r="C131" t="str">
        <f t="shared" si="63"/>
        <v>Pemalang</v>
      </c>
      <c r="D131">
        <f t="shared" si="50"/>
        <v>804833</v>
      </c>
      <c r="E131">
        <f t="shared" si="51"/>
        <v>207868</v>
      </c>
      <c r="F131">
        <f>VLOOKUP($A131,'1971 census--school attendance'!$A$2:$E$321,4,FALSE)</f>
        <v>672419</v>
      </c>
      <c r="G131">
        <f>VLOOKUP($A131,'1971 census--school attendance'!$A$2:$E$321,5,FALSE)</f>
        <v>72863</v>
      </c>
      <c r="H131">
        <f t="shared" si="52"/>
        <v>50</v>
      </c>
      <c r="I131">
        <f t="shared" si="53"/>
        <v>51</v>
      </c>
      <c r="J131">
        <f t="shared" si="54"/>
        <v>69</v>
      </c>
      <c r="K131">
        <f t="shared" si="55"/>
        <v>69</v>
      </c>
      <c r="L131">
        <f t="shared" si="56"/>
        <v>95</v>
      </c>
      <c r="M131">
        <f t="shared" si="57"/>
        <v>95</v>
      </c>
      <c r="N131">
        <f t="shared" si="58"/>
        <v>804833</v>
      </c>
      <c r="O131">
        <f t="shared" si="59"/>
        <v>207868</v>
      </c>
      <c r="P131">
        <f t="shared" ref="P131:Q194" si="64">F131</f>
        <v>672419</v>
      </c>
      <c r="Q131">
        <f t="shared" si="64"/>
        <v>72863</v>
      </c>
      <c r="R131">
        <f t="shared" si="60"/>
        <v>9.0531824614547368E-2</v>
      </c>
      <c r="S131">
        <f t="shared" ref="S131:S194" si="65">G131/P131</f>
        <v>0.10835951988269218</v>
      </c>
      <c r="T131">
        <f t="shared" si="61"/>
        <v>429</v>
      </c>
    </row>
    <row r="132" spans="1:20" x14ac:dyDescent="0.45">
      <c r="A132">
        <v>3328</v>
      </c>
      <c r="B132" t="str">
        <f t="shared" si="62"/>
        <v>Central Java</v>
      </c>
      <c r="C132" t="str">
        <f t="shared" si="63"/>
        <v>Tegal, regency</v>
      </c>
      <c r="D132">
        <f t="shared" si="50"/>
        <v>865641</v>
      </c>
      <c r="E132">
        <f t="shared" si="51"/>
        <v>225170</v>
      </c>
      <c r="F132">
        <f>VLOOKUP($A132,'1971 census--school attendance'!$A$2:$E$321,4,FALSE)</f>
        <v>714339</v>
      </c>
      <c r="G132">
        <f>VLOOKUP($A132,'1971 census--school attendance'!$A$2:$E$321,5,FALSE)</f>
        <v>84212</v>
      </c>
      <c r="H132">
        <f t="shared" si="52"/>
        <v>40</v>
      </c>
      <c r="I132">
        <f t="shared" si="53"/>
        <v>41</v>
      </c>
      <c r="J132">
        <f t="shared" si="54"/>
        <v>48</v>
      </c>
      <c r="K132">
        <f t="shared" si="55"/>
        <v>48</v>
      </c>
      <c r="L132">
        <f t="shared" si="56"/>
        <v>68</v>
      </c>
      <c r="M132">
        <f t="shared" si="57"/>
        <v>68</v>
      </c>
      <c r="N132">
        <f t="shared" si="58"/>
        <v>865641</v>
      </c>
      <c r="O132">
        <f t="shared" si="59"/>
        <v>225170</v>
      </c>
      <c r="P132">
        <f t="shared" si="64"/>
        <v>714339</v>
      </c>
      <c r="Q132">
        <f t="shared" si="64"/>
        <v>84212</v>
      </c>
      <c r="R132">
        <f t="shared" si="60"/>
        <v>9.7282822786813467E-2</v>
      </c>
      <c r="S132">
        <f t="shared" si="65"/>
        <v>0.11788800555478561</v>
      </c>
      <c r="T132">
        <f t="shared" si="61"/>
        <v>313</v>
      </c>
    </row>
    <row r="133" spans="1:20" x14ac:dyDescent="0.45">
      <c r="A133">
        <v>3329</v>
      </c>
      <c r="B133" t="str">
        <f t="shared" si="62"/>
        <v>Central Java</v>
      </c>
      <c r="C133" t="str">
        <f t="shared" si="63"/>
        <v>Brebes</v>
      </c>
      <c r="D133">
        <f t="shared" si="50"/>
        <v>1043883</v>
      </c>
      <c r="E133">
        <f t="shared" si="51"/>
        <v>267025</v>
      </c>
      <c r="F133">
        <f>VLOOKUP($A133,'1971 census--school attendance'!$A$2:$E$321,4,FALSE)</f>
        <v>864554</v>
      </c>
      <c r="G133">
        <f>VLOOKUP($A133,'1971 census--school attendance'!$A$2:$E$321,5,FALSE)</f>
        <v>96613</v>
      </c>
      <c r="H133">
        <f t="shared" si="52"/>
        <v>74</v>
      </c>
      <c r="I133">
        <f t="shared" si="53"/>
        <v>75</v>
      </c>
      <c r="J133">
        <f t="shared" si="54"/>
        <v>110</v>
      </c>
      <c r="K133">
        <f t="shared" si="55"/>
        <v>110</v>
      </c>
      <c r="L133">
        <f t="shared" si="56"/>
        <v>153</v>
      </c>
      <c r="M133">
        <f t="shared" si="57"/>
        <v>153</v>
      </c>
      <c r="N133">
        <f t="shared" si="58"/>
        <v>1043883</v>
      </c>
      <c r="O133">
        <f t="shared" si="59"/>
        <v>267025</v>
      </c>
      <c r="P133">
        <f t="shared" si="64"/>
        <v>864554</v>
      </c>
      <c r="Q133">
        <f t="shared" si="64"/>
        <v>96613</v>
      </c>
      <c r="R133">
        <f t="shared" si="60"/>
        <v>9.2551559897038269E-2</v>
      </c>
      <c r="S133">
        <f t="shared" si="65"/>
        <v>0.11174894801250124</v>
      </c>
      <c r="T133">
        <f t="shared" si="61"/>
        <v>675</v>
      </c>
    </row>
    <row r="134" spans="1:20" x14ac:dyDescent="0.45">
      <c r="A134">
        <v>3371</v>
      </c>
      <c r="B134" t="str">
        <f t="shared" si="62"/>
        <v>Central Java</v>
      </c>
      <c r="C134" t="str">
        <f t="shared" si="63"/>
        <v>Magelang, city</v>
      </c>
      <c r="D134">
        <f t="shared" si="50"/>
        <v>110308</v>
      </c>
      <c r="E134">
        <f t="shared" si="51"/>
        <v>27819</v>
      </c>
      <c r="F134">
        <f>VLOOKUP($A134,'1971 census--school attendance'!$A$2:$E$321,4,FALSE)</f>
        <v>94801</v>
      </c>
      <c r="G134">
        <f>VLOOKUP($A134,'1971 census--school attendance'!$A$2:$E$321,5,FALSE)</f>
        <v>28735</v>
      </c>
      <c r="H134">
        <f t="shared" si="52"/>
        <v>5</v>
      </c>
      <c r="I134">
        <f t="shared" si="53"/>
        <v>5</v>
      </c>
      <c r="J134">
        <f t="shared" si="54"/>
        <v>8</v>
      </c>
      <c r="K134">
        <f t="shared" si="55"/>
        <v>8</v>
      </c>
      <c r="L134">
        <f t="shared" si="56"/>
        <v>18</v>
      </c>
      <c r="M134">
        <f t="shared" si="57"/>
        <v>18</v>
      </c>
      <c r="N134">
        <f t="shared" si="58"/>
        <v>110308</v>
      </c>
      <c r="O134">
        <f t="shared" si="59"/>
        <v>27819</v>
      </c>
      <c r="P134">
        <f t="shared" si="64"/>
        <v>94801</v>
      </c>
      <c r="Q134">
        <f t="shared" si="64"/>
        <v>28735</v>
      </c>
      <c r="R134">
        <f t="shared" si="60"/>
        <v>0.26049787866700513</v>
      </c>
      <c r="S134">
        <f t="shared" si="65"/>
        <v>0.30310861699771102</v>
      </c>
      <c r="T134">
        <f t="shared" si="61"/>
        <v>62</v>
      </c>
    </row>
    <row r="135" spans="1:20" x14ac:dyDescent="0.45">
      <c r="A135">
        <v>3372</v>
      </c>
      <c r="B135" t="str">
        <f t="shared" si="62"/>
        <v>Central Java</v>
      </c>
      <c r="C135" t="str">
        <f t="shared" si="63"/>
        <v>Surakarta</v>
      </c>
      <c r="D135">
        <f t="shared" si="50"/>
        <v>414285</v>
      </c>
      <c r="E135">
        <f t="shared" si="51"/>
        <v>103256</v>
      </c>
      <c r="F135">
        <f>VLOOKUP($A135,'1971 census--school attendance'!$A$2:$E$321,4,FALSE)</f>
        <v>361114</v>
      </c>
      <c r="G135">
        <f>VLOOKUP($A135,'1971 census--school attendance'!$A$2:$E$321,5,FALSE)</f>
        <v>103690</v>
      </c>
      <c r="H135">
        <f t="shared" si="52"/>
        <v>18</v>
      </c>
      <c r="I135">
        <f t="shared" si="53"/>
        <v>18</v>
      </c>
      <c r="J135">
        <f t="shared" si="54"/>
        <v>18</v>
      </c>
      <c r="K135">
        <f t="shared" si="55"/>
        <v>18</v>
      </c>
      <c r="L135">
        <f t="shared" si="56"/>
        <v>32</v>
      </c>
      <c r="M135">
        <f t="shared" si="57"/>
        <v>32</v>
      </c>
      <c r="N135">
        <f t="shared" si="58"/>
        <v>414285</v>
      </c>
      <c r="O135">
        <f t="shared" si="59"/>
        <v>103256</v>
      </c>
      <c r="P135">
        <f t="shared" si="64"/>
        <v>361114</v>
      </c>
      <c r="Q135">
        <f t="shared" si="64"/>
        <v>103690</v>
      </c>
      <c r="R135">
        <f t="shared" si="60"/>
        <v>0.25028663842523868</v>
      </c>
      <c r="S135">
        <f t="shared" si="65"/>
        <v>0.28713924134760765</v>
      </c>
      <c r="T135">
        <f t="shared" si="61"/>
        <v>136</v>
      </c>
    </row>
    <row r="136" spans="1:20" x14ac:dyDescent="0.45">
      <c r="A136">
        <v>3373</v>
      </c>
      <c r="B136" t="str">
        <f t="shared" si="62"/>
        <v>Central Java</v>
      </c>
      <c r="C136" t="str">
        <f t="shared" si="63"/>
        <v>Salatiga</v>
      </c>
      <c r="D136">
        <f t="shared" si="50"/>
        <v>69831</v>
      </c>
      <c r="E136">
        <f t="shared" si="51"/>
        <v>18474</v>
      </c>
      <c r="F136">
        <f>VLOOKUP($A136,'1971 census--school attendance'!$A$2:$E$321,4,FALSE)</f>
        <v>60274</v>
      </c>
      <c r="G136">
        <f>VLOOKUP($A136,'1971 census--school attendance'!$A$2:$E$321,5,FALSE)</f>
        <v>17970</v>
      </c>
      <c r="H136">
        <f t="shared" si="52"/>
        <v>3</v>
      </c>
      <c r="I136">
        <f t="shared" si="53"/>
        <v>3</v>
      </c>
      <c r="J136">
        <f t="shared" si="54"/>
        <v>7</v>
      </c>
      <c r="K136">
        <f t="shared" si="55"/>
        <v>7</v>
      </c>
      <c r="L136">
        <f t="shared" si="56"/>
        <v>17</v>
      </c>
      <c r="M136">
        <f t="shared" si="57"/>
        <v>17</v>
      </c>
      <c r="N136">
        <f t="shared" si="58"/>
        <v>69831</v>
      </c>
      <c r="O136">
        <f t="shared" si="59"/>
        <v>18474</v>
      </c>
      <c r="P136">
        <f t="shared" si="64"/>
        <v>60274</v>
      </c>
      <c r="Q136">
        <f t="shared" si="64"/>
        <v>17970</v>
      </c>
      <c r="R136">
        <f t="shared" si="60"/>
        <v>0.25733556729819135</v>
      </c>
      <c r="S136">
        <f t="shared" si="65"/>
        <v>0.29813850084613597</v>
      </c>
      <c r="T136">
        <f t="shared" si="61"/>
        <v>54</v>
      </c>
    </row>
    <row r="137" spans="1:20" x14ac:dyDescent="0.45">
      <c r="A137">
        <v>3374</v>
      </c>
      <c r="B137" t="str">
        <f t="shared" si="62"/>
        <v>Central Java</v>
      </c>
      <c r="C137" t="str">
        <f t="shared" si="63"/>
        <v>Semarang, city</v>
      </c>
      <c r="D137">
        <f t="shared" ref="D137:D168" si="66">VLOOKUP($A137,Census1971,7,FALSE)</f>
        <v>646590</v>
      </c>
      <c r="E137">
        <f t="shared" ref="E137:E168" si="67">VLOOKUP($A137,Census1971,6,FALSE)</f>
        <v>164686</v>
      </c>
      <c r="F137">
        <f>VLOOKUP($A137,'1971 census--school attendance'!$A$2:$E$321,4,FALSE)</f>
        <v>551939</v>
      </c>
      <c r="G137">
        <f>VLOOKUP($A137,'1971 census--school attendance'!$A$2:$E$321,5,FALSE)</f>
        <v>152013</v>
      </c>
      <c r="H137">
        <f t="shared" ref="H137:H168" si="68">VLOOKUP($A137,Schools7374,4,FALSE)</f>
        <v>14</v>
      </c>
      <c r="I137">
        <f t="shared" ref="I137:I168" si="69">VLOOKUP($A137,Schools7374,5,FALSE)</f>
        <v>14</v>
      </c>
      <c r="J137">
        <f t="shared" ref="J137:J168" si="70">VLOOKUP($A137,Schools75767778,4,FALSE)</f>
        <v>37</v>
      </c>
      <c r="K137">
        <f t="shared" ref="K137:K168" si="71">VLOOKUP($A137,Schools75767778,5,FALSE)</f>
        <v>37</v>
      </c>
      <c r="L137">
        <f t="shared" ref="L137:L168" si="72">VLOOKUP($A137,Schools75767778,6,FALSE)</f>
        <v>58</v>
      </c>
      <c r="M137">
        <f t="shared" ref="M137:M168" si="73">VLOOKUP($A137,Schools75767778,7,FALSE)</f>
        <v>58</v>
      </c>
      <c r="N137">
        <f t="shared" ref="N137:N168" si="74">D137</f>
        <v>646590</v>
      </c>
      <c r="O137">
        <f t="shared" ref="O137:O168" si="75">E137</f>
        <v>164686</v>
      </c>
      <c r="P137">
        <f t="shared" si="64"/>
        <v>551939</v>
      </c>
      <c r="Q137">
        <f t="shared" si="64"/>
        <v>152013</v>
      </c>
      <c r="R137">
        <f t="shared" ref="R137:R168" si="76">G137/N137</f>
        <v>0.23509952210829119</v>
      </c>
      <c r="S137">
        <f t="shared" si="65"/>
        <v>0.27541630506269715</v>
      </c>
      <c r="T137">
        <f t="shared" ref="T137:T168" si="77">SUM(H137:M137)</f>
        <v>218</v>
      </c>
    </row>
    <row r="138" spans="1:20" x14ac:dyDescent="0.45">
      <c r="A138">
        <v>3375</v>
      </c>
      <c r="B138" t="str">
        <f t="shared" si="62"/>
        <v>Central Java</v>
      </c>
      <c r="C138" t="str">
        <f t="shared" si="63"/>
        <v>Pekalongan, city</v>
      </c>
      <c r="D138">
        <f t="shared" si="66"/>
        <v>111537</v>
      </c>
      <c r="E138">
        <f t="shared" si="67"/>
        <v>26913</v>
      </c>
      <c r="F138">
        <f>VLOOKUP($A138,'1971 census--school attendance'!$A$2:$E$321,4,FALSE)</f>
        <v>96109</v>
      </c>
      <c r="G138">
        <f>VLOOKUP($A138,'1971 census--school attendance'!$A$2:$E$321,5,FALSE)</f>
        <v>20523</v>
      </c>
      <c r="H138">
        <f t="shared" si="68"/>
        <v>4</v>
      </c>
      <c r="I138">
        <f t="shared" si="69"/>
        <v>4</v>
      </c>
      <c r="J138">
        <f t="shared" si="70"/>
        <v>13</v>
      </c>
      <c r="K138">
        <f t="shared" si="71"/>
        <v>13</v>
      </c>
      <c r="L138">
        <f t="shared" si="72"/>
        <v>26</v>
      </c>
      <c r="M138">
        <f t="shared" si="73"/>
        <v>26</v>
      </c>
      <c r="N138">
        <f t="shared" si="74"/>
        <v>111537</v>
      </c>
      <c r="O138">
        <f t="shared" si="75"/>
        <v>26913</v>
      </c>
      <c r="P138">
        <f t="shared" si="64"/>
        <v>96109</v>
      </c>
      <c r="Q138">
        <f t="shared" si="64"/>
        <v>20523</v>
      </c>
      <c r="R138">
        <f t="shared" si="76"/>
        <v>0.18400172140186666</v>
      </c>
      <c r="S138">
        <f t="shared" si="65"/>
        <v>0.21353879449375188</v>
      </c>
      <c r="T138">
        <f t="shared" si="77"/>
        <v>86</v>
      </c>
    </row>
    <row r="139" spans="1:20" x14ac:dyDescent="0.45">
      <c r="A139">
        <v>3376</v>
      </c>
      <c r="B139" t="str">
        <f t="shared" si="62"/>
        <v>Central Java</v>
      </c>
      <c r="C139" t="str">
        <f t="shared" si="63"/>
        <v>Tegal, city</v>
      </c>
      <c r="D139">
        <f t="shared" si="66"/>
        <v>105752</v>
      </c>
      <c r="E139">
        <f t="shared" si="67"/>
        <v>26513</v>
      </c>
      <c r="F139">
        <f>VLOOKUP($A139,'1971 census--school attendance'!$A$2:$E$321,4,FALSE)</f>
        <v>91216</v>
      </c>
      <c r="G139">
        <f>VLOOKUP($A139,'1971 census--school attendance'!$A$2:$E$321,5,FALSE)</f>
        <v>23356</v>
      </c>
      <c r="H139">
        <f t="shared" si="68"/>
        <v>5</v>
      </c>
      <c r="I139">
        <f t="shared" si="69"/>
        <v>5</v>
      </c>
      <c r="J139">
        <f t="shared" si="70"/>
        <v>10</v>
      </c>
      <c r="K139">
        <f t="shared" si="71"/>
        <v>10</v>
      </c>
      <c r="L139">
        <f t="shared" si="72"/>
        <v>21</v>
      </c>
      <c r="M139">
        <f t="shared" si="73"/>
        <v>21</v>
      </c>
      <c r="N139">
        <f t="shared" si="74"/>
        <v>105752</v>
      </c>
      <c r="O139">
        <f t="shared" si="75"/>
        <v>26513</v>
      </c>
      <c r="P139">
        <f t="shared" si="64"/>
        <v>91216</v>
      </c>
      <c r="Q139">
        <f t="shared" si="64"/>
        <v>23356</v>
      </c>
      <c r="R139">
        <f t="shared" si="76"/>
        <v>0.22085634314244648</v>
      </c>
      <c r="S139">
        <f t="shared" si="65"/>
        <v>0.25605156990001754</v>
      </c>
      <c r="T139">
        <f t="shared" si="77"/>
        <v>72</v>
      </c>
    </row>
    <row r="140" spans="1:20" x14ac:dyDescent="0.45">
      <c r="A140">
        <v>3401</v>
      </c>
      <c r="B140" t="str">
        <f t="shared" si="62"/>
        <v>Special region of Yogyakarta</v>
      </c>
      <c r="C140" t="str">
        <f t="shared" si="63"/>
        <v>Kulon Progo</v>
      </c>
      <c r="D140">
        <f t="shared" si="66"/>
        <v>370646</v>
      </c>
      <c r="E140">
        <f t="shared" si="67"/>
        <v>103551</v>
      </c>
      <c r="F140">
        <f>VLOOKUP($A140,'1971 census--school attendance'!$A$2:$E$321,4,FALSE)</f>
        <v>320800</v>
      </c>
      <c r="G140">
        <f>VLOOKUP($A140,'1971 census--school attendance'!$A$2:$E$321,5,FALSE)</f>
        <v>75287</v>
      </c>
      <c r="H140">
        <f t="shared" si="68"/>
        <v>14</v>
      </c>
      <c r="I140">
        <f t="shared" si="69"/>
        <v>14</v>
      </c>
      <c r="J140">
        <f t="shared" si="70"/>
        <v>22</v>
      </c>
      <c r="K140">
        <f t="shared" si="71"/>
        <v>22</v>
      </c>
      <c r="L140">
        <f t="shared" si="72"/>
        <v>38</v>
      </c>
      <c r="M140">
        <f t="shared" si="73"/>
        <v>38</v>
      </c>
      <c r="N140">
        <f t="shared" si="74"/>
        <v>370646</v>
      </c>
      <c r="O140">
        <f t="shared" si="75"/>
        <v>103551</v>
      </c>
      <c r="P140">
        <f t="shared" si="64"/>
        <v>320800</v>
      </c>
      <c r="Q140">
        <f t="shared" si="64"/>
        <v>75287</v>
      </c>
      <c r="R140">
        <f t="shared" si="76"/>
        <v>0.20312373531617769</v>
      </c>
      <c r="S140">
        <f t="shared" si="65"/>
        <v>0.23468516209476309</v>
      </c>
      <c r="T140">
        <f t="shared" si="77"/>
        <v>148</v>
      </c>
    </row>
    <row r="141" spans="1:20" x14ac:dyDescent="0.45">
      <c r="A141">
        <v>3402</v>
      </c>
      <c r="B141" t="str">
        <f t="shared" si="62"/>
        <v>Special region of Yogyakarta</v>
      </c>
      <c r="C141" t="str">
        <f t="shared" si="63"/>
        <v>Bantul</v>
      </c>
      <c r="D141">
        <f t="shared" si="66"/>
        <v>568636</v>
      </c>
      <c r="E141">
        <f t="shared" si="67"/>
        <v>159434</v>
      </c>
      <c r="F141">
        <f>VLOOKUP($A141,'1971 census--school attendance'!$A$2:$E$321,4,FALSE)</f>
        <v>495257</v>
      </c>
      <c r="G141">
        <f>VLOOKUP($A141,'1971 census--school attendance'!$A$2:$E$321,5,FALSE)</f>
        <v>103712</v>
      </c>
      <c r="H141">
        <f t="shared" si="68"/>
        <v>19</v>
      </c>
      <c r="I141">
        <f t="shared" si="69"/>
        <v>19</v>
      </c>
      <c r="J141">
        <f t="shared" si="70"/>
        <v>40</v>
      </c>
      <c r="K141">
        <f t="shared" si="71"/>
        <v>40</v>
      </c>
      <c r="L141">
        <f t="shared" si="72"/>
        <v>60</v>
      </c>
      <c r="M141">
        <f t="shared" si="73"/>
        <v>60</v>
      </c>
      <c r="N141">
        <f t="shared" si="74"/>
        <v>568636</v>
      </c>
      <c r="O141">
        <f t="shared" si="75"/>
        <v>159434</v>
      </c>
      <c r="P141">
        <f t="shared" si="64"/>
        <v>495257</v>
      </c>
      <c r="Q141">
        <f t="shared" si="64"/>
        <v>103712</v>
      </c>
      <c r="R141">
        <f t="shared" si="76"/>
        <v>0.18238732686639608</v>
      </c>
      <c r="S141">
        <f t="shared" si="65"/>
        <v>0.20941046769656965</v>
      </c>
      <c r="T141">
        <f t="shared" si="77"/>
        <v>238</v>
      </c>
    </row>
    <row r="142" spans="1:20" x14ac:dyDescent="0.45">
      <c r="A142">
        <v>3403</v>
      </c>
      <c r="B142" t="str">
        <f t="shared" si="62"/>
        <v>Special region of Yogyakarta</v>
      </c>
      <c r="C142" t="str">
        <f t="shared" si="63"/>
        <v>Gunung Kidul</v>
      </c>
      <c r="D142">
        <f t="shared" si="66"/>
        <v>620145</v>
      </c>
      <c r="E142">
        <f t="shared" si="67"/>
        <v>180036</v>
      </c>
      <c r="F142">
        <f>VLOOKUP($A142,'1971 census--school attendance'!$A$2:$E$321,4,FALSE)</f>
        <v>530236</v>
      </c>
      <c r="G142">
        <f>VLOOKUP($A142,'1971 census--school attendance'!$A$2:$E$321,5,FALSE)</f>
        <v>97349</v>
      </c>
      <c r="H142">
        <f t="shared" si="68"/>
        <v>18</v>
      </c>
      <c r="I142">
        <f t="shared" si="69"/>
        <v>18</v>
      </c>
      <c r="J142">
        <f t="shared" si="70"/>
        <v>25</v>
      </c>
      <c r="K142">
        <f t="shared" si="71"/>
        <v>25</v>
      </c>
      <c r="L142">
        <f t="shared" si="72"/>
        <v>42</v>
      </c>
      <c r="M142">
        <f t="shared" si="73"/>
        <v>42</v>
      </c>
      <c r="N142">
        <f t="shared" si="74"/>
        <v>620145</v>
      </c>
      <c r="O142">
        <f t="shared" si="75"/>
        <v>180036</v>
      </c>
      <c r="P142">
        <f t="shared" si="64"/>
        <v>530236</v>
      </c>
      <c r="Q142">
        <f t="shared" si="64"/>
        <v>97349</v>
      </c>
      <c r="R142">
        <f t="shared" si="76"/>
        <v>0.15697780357819544</v>
      </c>
      <c r="S142">
        <f t="shared" si="65"/>
        <v>0.18359560648465967</v>
      </c>
      <c r="T142">
        <f t="shared" si="77"/>
        <v>170</v>
      </c>
    </row>
    <row r="143" spans="1:20" x14ac:dyDescent="0.45">
      <c r="A143">
        <v>3404</v>
      </c>
      <c r="B143" t="str">
        <f t="shared" si="62"/>
        <v>Special region of Yogyakarta</v>
      </c>
      <c r="C143" t="str">
        <f t="shared" si="63"/>
        <v>Sleman</v>
      </c>
      <c r="D143">
        <f t="shared" si="66"/>
        <v>588304</v>
      </c>
      <c r="E143">
        <f t="shared" si="67"/>
        <v>159925</v>
      </c>
      <c r="F143">
        <f>VLOOKUP($A143,'1971 census--school attendance'!$A$2:$E$321,4,FALSE)</f>
        <v>510972</v>
      </c>
      <c r="G143">
        <f>VLOOKUP($A143,'1971 census--school attendance'!$A$2:$E$321,5,FALSE)</f>
        <v>121104</v>
      </c>
      <c r="H143">
        <f t="shared" si="68"/>
        <v>20</v>
      </c>
      <c r="I143">
        <f t="shared" si="69"/>
        <v>20</v>
      </c>
      <c r="J143">
        <f t="shared" si="70"/>
        <v>40</v>
      </c>
      <c r="K143">
        <f t="shared" si="71"/>
        <v>40</v>
      </c>
      <c r="L143">
        <f t="shared" si="72"/>
        <v>60</v>
      </c>
      <c r="M143">
        <f t="shared" si="73"/>
        <v>60</v>
      </c>
      <c r="N143">
        <f t="shared" si="74"/>
        <v>588304</v>
      </c>
      <c r="O143">
        <f t="shared" si="75"/>
        <v>159925</v>
      </c>
      <c r="P143">
        <f t="shared" si="64"/>
        <v>510972</v>
      </c>
      <c r="Q143">
        <f t="shared" si="64"/>
        <v>121104</v>
      </c>
      <c r="R143">
        <f t="shared" si="76"/>
        <v>0.2058527563980527</v>
      </c>
      <c r="S143">
        <f t="shared" si="65"/>
        <v>0.23700711584979217</v>
      </c>
      <c r="T143">
        <f t="shared" si="77"/>
        <v>240</v>
      </c>
    </row>
    <row r="144" spans="1:20" x14ac:dyDescent="0.45">
      <c r="A144">
        <v>3471</v>
      </c>
      <c r="B144" t="str">
        <f t="shared" si="62"/>
        <v>Special region of Yogyakarta</v>
      </c>
      <c r="C144" t="str">
        <f t="shared" si="63"/>
        <v>Yogyakarta</v>
      </c>
      <c r="D144">
        <f t="shared" si="66"/>
        <v>342267</v>
      </c>
      <c r="E144">
        <f t="shared" si="67"/>
        <v>80995</v>
      </c>
      <c r="F144">
        <f>VLOOKUP($A144,'1971 census--school attendance'!$A$2:$E$321,4,FALSE)</f>
        <v>300780</v>
      </c>
      <c r="G144">
        <f>VLOOKUP($A144,'1971 census--school attendance'!$A$2:$E$321,5,FALSE)</f>
        <v>118962</v>
      </c>
      <c r="H144">
        <f t="shared" si="68"/>
        <v>14</v>
      </c>
      <c r="I144">
        <f t="shared" si="69"/>
        <v>14</v>
      </c>
      <c r="J144">
        <f t="shared" si="70"/>
        <v>23</v>
      </c>
      <c r="K144">
        <f t="shared" si="71"/>
        <v>23</v>
      </c>
      <c r="L144">
        <f t="shared" si="72"/>
        <v>40</v>
      </c>
      <c r="M144">
        <f t="shared" si="73"/>
        <v>40</v>
      </c>
      <c r="N144">
        <f t="shared" si="74"/>
        <v>342267</v>
      </c>
      <c r="O144">
        <f t="shared" si="75"/>
        <v>80995</v>
      </c>
      <c r="P144">
        <f t="shared" si="64"/>
        <v>300780</v>
      </c>
      <c r="Q144">
        <f t="shared" si="64"/>
        <v>118962</v>
      </c>
      <c r="R144">
        <f t="shared" si="76"/>
        <v>0.34757075616404737</v>
      </c>
      <c r="S144">
        <f t="shared" si="65"/>
        <v>0.3955116696588869</v>
      </c>
      <c r="T144">
        <f t="shared" si="77"/>
        <v>154</v>
      </c>
    </row>
    <row r="145" spans="1:20" x14ac:dyDescent="0.45">
      <c r="A145">
        <v>3501</v>
      </c>
      <c r="B145" t="str">
        <f t="shared" si="62"/>
        <v>East Java</v>
      </c>
      <c r="C145" t="str">
        <f t="shared" si="63"/>
        <v>Pacitan</v>
      </c>
      <c r="D145">
        <f t="shared" si="66"/>
        <v>476562</v>
      </c>
      <c r="E145">
        <f t="shared" si="67"/>
        <v>138451</v>
      </c>
      <c r="F145">
        <f>VLOOKUP($A145,'1971 census--school attendance'!$A$2:$E$321,4,FALSE)</f>
        <v>410864</v>
      </c>
      <c r="G145">
        <f>VLOOKUP($A145,'1971 census--school attendance'!$A$2:$E$321,5,FALSE)</f>
        <v>81098</v>
      </c>
      <c r="H145">
        <f t="shared" si="68"/>
        <v>13</v>
      </c>
      <c r="I145">
        <f t="shared" si="69"/>
        <v>41</v>
      </c>
      <c r="J145">
        <f t="shared" si="70"/>
        <v>35</v>
      </c>
      <c r="K145">
        <f t="shared" si="71"/>
        <v>35</v>
      </c>
      <c r="L145">
        <f t="shared" si="72"/>
        <v>14</v>
      </c>
      <c r="M145">
        <f t="shared" si="73"/>
        <v>14</v>
      </c>
      <c r="N145">
        <f t="shared" si="74"/>
        <v>476562</v>
      </c>
      <c r="O145">
        <f t="shared" si="75"/>
        <v>138451</v>
      </c>
      <c r="P145">
        <f t="shared" si="64"/>
        <v>410864</v>
      </c>
      <c r="Q145">
        <f t="shared" si="64"/>
        <v>81098</v>
      </c>
      <c r="R145">
        <f t="shared" si="76"/>
        <v>0.17017303100121287</v>
      </c>
      <c r="S145">
        <f t="shared" si="65"/>
        <v>0.1973840492231006</v>
      </c>
      <c r="T145">
        <f t="shared" si="77"/>
        <v>152</v>
      </c>
    </row>
    <row r="146" spans="1:20" x14ac:dyDescent="0.45">
      <c r="A146">
        <v>3502</v>
      </c>
      <c r="B146" t="str">
        <f t="shared" si="62"/>
        <v>East Java</v>
      </c>
      <c r="C146" t="str">
        <f t="shared" si="63"/>
        <v>Ponorogo</v>
      </c>
      <c r="D146">
        <f t="shared" si="66"/>
        <v>738756</v>
      </c>
      <c r="E146">
        <f t="shared" si="67"/>
        <v>200843</v>
      </c>
      <c r="F146">
        <f>VLOOKUP($A146,'1971 census--school attendance'!$A$2:$E$321,4,FALSE)</f>
        <v>631541</v>
      </c>
      <c r="G146">
        <f>VLOOKUP($A146,'1971 census--school attendance'!$A$2:$E$321,5,FALSE)</f>
        <v>101719</v>
      </c>
      <c r="H146">
        <f t="shared" si="68"/>
        <v>35</v>
      </c>
      <c r="I146">
        <f t="shared" si="69"/>
        <v>32</v>
      </c>
      <c r="J146">
        <f t="shared" si="70"/>
        <v>40</v>
      </c>
      <c r="K146">
        <f t="shared" si="71"/>
        <v>40</v>
      </c>
      <c r="L146">
        <f t="shared" si="72"/>
        <v>114</v>
      </c>
      <c r="M146">
        <f t="shared" si="73"/>
        <v>114</v>
      </c>
      <c r="N146">
        <f t="shared" si="74"/>
        <v>738756</v>
      </c>
      <c r="O146">
        <f t="shared" si="75"/>
        <v>200843</v>
      </c>
      <c r="P146">
        <f t="shared" si="64"/>
        <v>631541</v>
      </c>
      <c r="Q146">
        <f t="shared" si="64"/>
        <v>101719</v>
      </c>
      <c r="R146">
        <f t="shared" si="76"/>
        <v>0.13768957544845659</v>
      </c>
      <c r="S146">
        <f t="shared" si="65"/>
        <v>0.16106476064103517</v>
      </c>
      <c r="T146">
        <f t="shared" si="77"/>
        <v>375</v>
      </c>
    </row>
    <row r="147" spans="1:20" x14ac:dyDescent="0.45">
      <c r="A147">
        <v>3503</v>
      </c>
      <c r="B147" t="str">
        <f t="shared" si="62"/>
        <v>East Java</v>
      </c>
      <c r="C147" t="str">
        <f t="shared" si="63"/>
        <v>Trenggalek</v>
      </c>
      <c r="D147">
        <f t="shared" si="66"/>
        <v>521279</v>
      </c>
      <c r="E147">
        <f t="shared" si="67"/>
        <v>149029</v>
      </c>
      <c r="F147">
        <f>VLOOKUP($A147,'1971 census--school attendance'!$A$2:$E$321,4,FALSE)</f>
        <v>436973</v>
      </c>
      <c r="G147">
        <f>VLOOKUP($A147,'1971 census--school attendance'!$A$2:$E$321,5,FALSE)</f>
        <v>88137</v>
      </c>
      <c r="H147">
        <f t="shared" si="68"/>
        <v>15</v>
      </c>
      <c r="I147">
        <f t="shared" si="69"/>
        <v>13</v>
      </c>
      <c r="J147">
        <f t="shared" si="70"/>
        <v>32</v>
      </c>
      <c r="K147">
        <f t="shared" si="71"/>
        <v>32</v>
      </c>
      <c r="L147">
        <f t="shared" si="72"/>
        <v>44</v>
      </c>
      <c r="M147">
        <f t="shared" si="73"/>
        <v>44</v>
      </c>
      <c r="N147">
        <f t="shared" si="74"/>
        <v>521279</v>
      </c>
      <c r="O147">
        <f t="shared" si="75"/>
        <v>149029</v>
      </c>
      <c r="P147">
        <f t="shared" si="64"/>
        <v>436973</v>
      </c>
      <c r="Q147">
        <f t="shared" si="64"/>
        <v>88137</v>
      </c>
      <c r="R147">
        <f t="shared" si="76"/>
        <v>0.16907836302632565</v>
      </c>
      <c r="S147">
        <f t="shared" si="65"/>
        <v>0.20169896080535868</v>
      </c>
      <c r="T147">
        <f t="shared" si="77"/>
        <v>180</v>
      </c>
    </row>
    <row r="148" spans="1:20" x14ac:dyDescent="0.45">
      <c r="A148">
        <v>3504</v>
      </c>
      <c r="B148" t="str">
        <f t="shared" si="62"/>
        <v>East Java</v>
      </c>
      <c r="C148" t="str">
        <f t="shared" si="63"/>
        <v>Tulungagung</v>
      </c>
      <c r="D148">
        <f t="shared" si="66"/>
        <v>759850</v>
      </c>
      <c r="E148">
        <f t="shared" si="67"/>
        <v>203326</v>
      </c>
      <c r="F148">
        <f>VLOOKUP($A148,'1971 census--school attendance'!$A$2:$E$321,4,FALSE)</f>
        <v>652581</v>
      </c>
      <c r="G148">
        <f>VLOOKUP($A148,'1971 census--school attendance'!$A$2:$E$321,5,FALSE)</f>
        <v>146233</v>
      </c>
      <c r="H148">
        <f t="shared" si="68"/>
        <v>24</v>
      </c>
      <c r="I148">
        <f t="shared" si="69"/>
        <v>44</v>
      </c>
      <c r="J148">
        <f t="shared" si="70"/>
        <v>40</v>
      </c>
      <c r="K148">
        <f t="shared" si="71"/>
        <v>40</v>
      </c>
      <c r="L148">
        <f t="shared" si="72"/>
        <v>47</v>
      </c>
      <c r="M148">
        <f t="shared" si="73"/>
        <v>47</v>
      </c>
      <c r="N148">
        <f t="shared" si="74"/>
        <v>759850</v>
      </c>
      <c r="O148">
        <f t="shared" si="75"/>
        <v>203326</v>
      </c>
      <c r="P148">
        <f t="shared" si="64"/>
        <v>652581</v>
      </c>
      <c r="Q148">
        <f t="shared" si="64"/>
        <v>146233</v>
      </c>
      <c r="R148">
        <f t="shared" si="76"/>
        <v>0.19244982562347832</v>
      </c>
      <c r="S148">
        <f t="shared" si="65"/>
        <v>0.22408406006304199</v>
      </c>
      <c r="T148">
        <f t="shared" si="77"/>
        <v>242</v>
      </c>
    </row>
    <row r="149" spans="1:20" x14ac:dyDescent="0.45">
      <c r="A149">
        <v>3505</v>
      </c>
      <c r="B149" t="str">
        <f t="shared" si="62"/>
        <v>East Java</v>
      </c>
      <c r="C149" t="str">
        <f t="shared" si="63"/>
        <v>Blitar, regency</v>
      </c>
      <c r="D149">
        <f t="shared" si="66"/>
        <v>950802</v>
      </c>
      <c r="E149">
        <f t="shared" si="67"/>
        <v>264493</v>
      </c>
      <c r="F149">
        <f>VLOOKUP($A149,'1971 census--school attendance'!$A$2:$E$321,4,FALSE)</f>
        <v>808522</v>
      </c>
      <c r="G149">
        <f>VLOOKUP($A149,'1971 census--school attendance'!$A$2:$E$321,5,FALSE)</f>
        <v>166002</v>
      </c>
      <c r="H149">
        <f t="shared" si="68"/>
        <v>30</v>
      </c>
      <c r="I149">
        <f t="shared" si="69"/>
        <v>47</v>
      </c>
      <c r="J149">
        <f t="shared" si="70"/>
        <v>47</v>
      </c>
      <c r="K149">
        <f t="shared" si="71"/>
        <v>47</v>
      </c>
      <c r="L149">
        <f t="shared" si="72"/>
        <v>32</v>
      </c>
      <c r="M149">
        <f t="shared" si="73"/>
        <v>32</v>
      </c>
      <c r="N149">
        <f t="shared" si="74"/>
        <v>950802</v>
      </c>
      <c r="O149">
        <f t="shared" si="75"/>
        <v>264493</v>
      </c>
      <c r="P149">
        <f t="shared" si="64"/>
        <v>808522</v>
      </c>
      <c r="Q149">
        <f t="shared" si="64"/>
        <v>166002</v>
      </c>
      <c r="R149">
        <f t="shared" si="76"/>
        <v>0.17459155533959753</v>
      </c>
      <c r="S149">
        <f t="shared" si="65"/>
        <v>0.2053153779365311</v>
      </c>
      <c r="T149">
        <f t="shared" si="77"/>
        <v>235</v>
      </c>
    </row>
    <row r="150" spans="1:20" x14ac:dyDescent="0.45">
      <c r="A150">
        <v>3506</v>
      </c>
      <c r="B150" t="str">
        <f t="shared" si="62"/>
        <v>East Java</v>
      </c>
      <c r="C150" t="str">
        <f t="shared" si="63"/>
        <v>Kediri, regency</v>
      </c>
      <c r="D150">
        <f t="shared" si="66"/>
        <v>1080695</v>
      </c>
      <c r="E150">
        <f t="shared" si="67"/>
        <v>294953</v>
      </c>
      <c r="F150">
        <f>VLOOKUP($A150,'1971 census--school attendance'!$A$2:$E$321,4,FALSE)</f>
        <v>914731</v>
      </c>
      <c r="G150">
        <f>VLOOKUP($A150,'1971 census--school attendance'!$A$2:$E$321,5,FALSE)</f>
        <v>164958</v>
      </c>
      <c r="H150">
        <f t="shared" si="68"/>
        <v>48</v>
      </c>
      <c r="I150">
        <f t="shared" si="69"/>
        <v>32</v>
      </c>
      <c r="J150">
        <f t="shared" si="70"/>
        <v>38</v>
      </c>
      <c r="K150">
        <f t="shared" si="71"/>
        <v>38</v>
      </c>
      <c r="L150">
        <f t="shared" si="72"/>
        <v>78</v>
      </c>
      <c r="M150">
        <f t="shared" si="73"/>
        <v>78</v>
      </c>
      <c r="N150">
        <f t="shared" si="74"/>
        <v>1080695</v>
      </c>
      <c r="O150">
        <f t="shared" si="75"/>
        <v>294953</v>
      </c>
      <c r="P150">
        <f t="shared" si="64"/>
        <v>914731</v>
      </c>
      <c r="Q150">
        <f t="shared" si="64"/>
        <v>164958</v>
      </c>
      <c r="R150">
        <f t="shared" si="76"/>
        <v>0.15264066179634403</v>
      </c>
      <c r="S150">
        <f t="shared" si="65"/>
        <v>0.18033498372745649</v>
      </c>
      <c r="T150">
        <f t="shared" si="77"/>
        <v>312</v>
      </c>
    </row>
    <row r="151" spans="1:20" x14ac:dyDescent="0.45">
      <c r="A151">
        <v>3507</v>
      </c>
      <c r="B151" t="str">
        <f t="shared" si="62"/>
        <v>East Java</v>
      </c>
      <c r="C151" t="str">
        <f t="shared" si="63"/>
        <v>Malang, regency</v>
      </c>
      <c r="D151">
        <f t="shared" si="66"/>
        <v>1767055</v>
      </c>
      <c r="E151">
        <f t="shared" si="67"/>
        <v>462599</v>
      </c>
      <c r="F151">
        <f>VLOOKUP($A151,'1971 census--school attendance'!$A$2:$E$321,4,FALSE)</f>
        <v>1503761</v>
      </c>
      <c r="G151">
        <f>VLOOKUP($A151,'1971 census--school attendance'!$A$2:$E$321,5,FALSE)</f>
        <v>251406</v>
      </c>
      <c r="H151">
        <f t="shared" si="68"/>
        <v>98</v>
      </c>
      <c r="I151">
        <f t="shared" si="69"/>
        <v>52</v>
      </c>
      <c r="J151">
        <f t="shared" si="70"/>
        <v>120</v>
      </c>
      <c r="K151">
        <f t="shared" si="71"/>
        <v>120</v>
      </c>
      <c r="L151">
        <f t="shared" si="72"/>
        <v>217</v>
      </c>
      <c r="M151">
        <f t="shared" si="73"/>
        <v>217</v>
      </c>
      <c r="N151">
        <f t="shared" si="74"/>
        <v>1767055</v>
      </c>
      <c r="O151">
        <f t="shared" si="75"/>
        <v>462599</v>
      </c>
      <c r="P151">
        <f t="shared" si="64"/>
        <v>1503761</v>
      </c>
      <c r="Q151">
        <f t="shared" si="64"/>
        <v>251406</v>
      </c>
      <c r="R151">
        <f t="shared" si="76"/>
        <v>0.14227400958091288</v>
      </c>
      <c r="S151">
        <f t="shared" si="65"/>
        <v>0.16718481194817528</v>
      </c>
      <c r="T151">
        <f t="shared" si="77"/>
        <v>824</v>
      </c>
    </row>
    <row r="152" spans="1:20" x14ac:dyDescent="0.45">
      <c r="A152">
        <v>3508</v>
      </c>
      <c r="B152" t="str">
        <f t="shared" si="62"/>
        <v>East Java</v>
      </c>
      <c r="C152" t="str">
        <f t="shared" si="63"/>
        <v>Lumajang</v>
      </c>
      <c r="D152">
        <f t="shared" si="66"/>
        <v>786628</v>
      </c>
      <c r="E152">
        <f t="shared" si="67"/>
        <v>196072</v>
      </c>
      <c r="F152">
        <f>VLOOKUP($A152,'1971 census--school attendance'!$A$2:$E$321,4,FALSE)</f>
        <v>674257</v>
      </c>
      <c r="G152">
        <f>VLOOKUP($A152,'1971 census--school attendance'!$A$2:$E$321,5,FALSE)</f>
        <v>88926</v>
      </c>
      <c r="H152">
        <f t="shared" si="68"/>
        <v>37</v>
      </c>
      <c r="I152">
        <f t="shared" si="69"/>
        <v>44</v>
      </c>
      <c r="J152">
        <f t="shared" si="70"/>
        <v>60</v>
      </c>
      <c r="K152">
        <f t="shared" si="71"/>
        <v>60</v>
      </c>
      <c r="L152">
        <f t="shared" si="72"/>
        <v>89</v>
      </c>
      <c r="M152">
        <f t="shared" si="73"/>
        <v>89</v>
      </c>
      <c r="N152">
        <f t="shared" si="74"/>
        <v>786628</v>
      </c>
      <c r="O152">
        <f t="shared" si="75"/>
        <v>196072</v>
      </c>
      <c r="P152">
        <f t="shared" si="64"/>
        <v>674257</v>
      </c>
      <c r="Q152">
        <f t="shared" si="64"/>
        <v>88926</v>
      </c>
      <c r="R152">
        <f t="shared" si="76"/>
        <v>0.11304708197521574</v>
      </c>
      <c r="S152">
        <f t="shared" si="65"/>
        <v>0.13188739605224714</v>
      </c>
      <c r="T152">
        <f t="shared" si="77"/>
        <v>379</v>
      </c>
    </row>
    <row r="153" spans="1:20" x14ac:dyDescent="0.45">
      <c r="A153">
        <v>3509</v>
      </c>
      <c r="B153" t="str">
        <f t="shared" si="62"/>
        <v>East Java</v>
      </c>
      <c r="C153" t="str">
        <f t="shared" si="63"/>
        <v>Jember</v>
      </c>
      <c r="D153">
        <f t="shared" si="66"/>
        <v>1706271</v>
      </c>
      <c r="E153">
        <f t="shared" si="67"/>
        <v>411570</v>
      </c>
      <c r="F153">
        <f>VLOOKUP($A153,'1971 census--school attendance'!$A$2:$E$321,4,FALSE)</f>
        <v>1445736</v>
      </c>
      <c r="G153">
        <f>VLOOKUP($A153,'1971 census--school attendance'!$A$2:$E$321,5,FALSE)</f>
        <v>200986</v>
      </c>
      <c r="H153">
        <f t="shared" si="68"/>
        <v>111</v>
      </c>
      <c r="I153">
        <f t="shared" si="69"/>
        <v>47</v>
      </c>
      <c r="J153">
        <f t="shared" si="70"/>
        <v>130</v>
      </c>
      <c r="K153">
        <f t="shared" si="71"/>
        <v>130</v>
      </c>
      <c r="L153">
        <f t="shared" si="72"/>
        <v>186</v>
      </c>
      <c r="M153">
        <f t="shared" si="73"/>
        <v>186</v>
      </c>
      <c r="N153">
        <f t="shared" si="74"/>
        <v>1706271</v>
      </c>
      <c r="O153">
        <f t="shared" si="75"/>
        <v>411570</v>
      </c>
      <c r="P153">
        <f t="shared" si="64"/>
        <v>1445736</v>
      </c>
      <c r="Q153">
        <f t="shared" si="64"/>
        <v>200986</v>
      </c>
      <c r="R153">
        <f t="shared" si="76"/>
        <v>0.11779254291961828</v>
      </c>
      <c r="S153">
        <f t="shared" si="65"/>
        <v>0.13901984871373474</v>
      </c>
      <c r="T153">
        <f t="shared" si="77"/>
        <v>790</v>
      </c>
    </row>
    <row r="154" spans="1:20" x14ac:dyDescent="0.45">
      <c r="A154">
        <v>3510</v>
      </c>
      <c r="B154" t="str">
        <f t="shared" si="62"/>
        <v>East Java</v>
      </c>
      <c r="C154" t="str">
        <f t="shared" si="63"/>
        <v>Banyuwangi</v>
      </c>
      <c r="D154">
        <f t="shared" si="66"/>
        <v>1304367</v>
      </c>
      <c r="E154">
        <f t="shared" si="67"/>
        <v>338629</v>
      </c>
      <c r="F154">
        <f>VLOOKUP($A154,'1971 census--school attendance'!$A$2:$E$321,4,FALSE)</f>
        <v>1099653</v>
      </c>
      <c r="G154">
        <f>VLOOKUP($A154,'1971 census--school attendance'!$A$2:$E$321,5,FALSE)</f>
        <v>189385</v>
      </c>
      <c r="H154">
        <f t="shared" si="68"/>
        <v>76</v>
      </c>
      <c r="I154">
        <f t="shared" si="69"/>
        <v>47</v>
      </c>
      <c r="J154">
        <f t="shared" si="70"/>
        <v>140</v>
      </c>
      <c r="K154">
        <f t="shared" si="71"/>
        <v>140</v>
      </c>
      <c r="L154">
        <f t="shared" si="72"/>
        <v>50</v>
      </c>
      <c r="M154">
        <f t="shared" si="73"/>
        <v>50</v>
      </c>
      <c r="N154">
        <f t="shared" si="74"/>
        <v>1304367</v>
      </c>
      <c r="O154">
        <f t="shared" si="75"/>
        <v>338629</v>
      </c>
      <c r="P154">
        <f t="shared" si="64"/>
        <v>1099653</v>
      </c>
      <c r="Q154">
        <f t="shared" si="64"/>
        <v>189385</v>
      </c>
      <c r="R154">
        <f t="shared" si="76"/>
        <v>0.14519303232909142</v>
      </c>
      <c r="S154">
        <f t="shared" si="65"/>
        <v>0.17222251019185142</v>
      </c>
      <c r="T154">
        <f t="shared" si="77"/>
        <v>503</v>
      </c>
    </row>
    <row r="155" spans="1:20" x14ac:dyDescent="0.45">
      <c r="A155">
        <v>3511</v>
      </c>
      <c r="B155" t="str">
        <f t="shared" si="62"/>
        <v>East Java</v>
      </c>
      <c r="C155" t="str">
        <f t="shared" si="63"/>
        <v>Bondowoso</v>
      </c>
      <c r="D155">
        <f t="shared" si="66"/>
        <v>554229</v>
      </c>
      <c r="E155">
        <f t="shared" si="67"/>
        <v>120198</v>
      </c>
      <c r="F155">
        <f>VLOOKUP($A155,'1971 census--school attendance'!$A$2:$E$321,4,FALSE)</f>
        <v>479185</v>
      </c>
      <c r="G155">
        <f>VLOOKUP($A155,'1971 census--school attendance'!$A$2:$E$321,5,FALSE)</f>
        <v>60066</v>
      </c>
      <c r="H155">
        <f t="shared" si="68"/>
        <v>42</v>
      </c>
      <c r="I155">
        <f t="shared" si="69"/>
        <v>32</v>
      </c>
      <c r="J155">
        <f t="shared" si="70"/>
        <v>48</v>
      </c>
      <c r="K155">
        <f t="shared" si="71"/>
        <v>48</v>
      </c>
      <c r="L155">
        <f t="shared" si="72"/>
        <v>95</v>
      </c>
      <c r="M155">
        <f t="shared" si="73"/>
        <v>95</v>
      </c>
      <c r="N155">
        <f t="shared" si="74"/>
        <v>554229</v>
      </c>
      <c r="O155">
        <f t="shared" si="75"/>
        <v>120198</v>
      </c>
      <c r="P155">
        <f t="shared" si="64"/>
        <v>479185</v>
      </c>
      <c r="Q155">
        <f t="shared" si="64"/>
        <v>60066</v>
      </c>
      <c r="R155">
        <f t="shared" si="76"/>
        <v>0.10837758399506341</v>
      </c>
      <c r="S155">
        <f t="shared" si="65"/>
        <v>0.12535033442198734</v>
      </c>
      <c r="T155">
        <f t="shared" si="77"/>
        <v>360</v>
      </c>
    </row>
    <row r="156" spans="1:20" x14ac:dyDescent="0.45">
      <c r="A156">
        <v>3512</v>
      </c>
      <c r="B156" t="str">
        <f t="shared" si="62"/>
        <v>East Java</v>
      </c>
      <c r="C156" t="str">
        <f t="shared" si="63"/>
        <v>Situbondo</v>
      </c>
      <c r="D156">
        <f t="shared" si="66"/>
        <v>470107</v>
      </c>
      <c r="E156">
        <f t="shared" si="67"/>
        <v>101580</v>
      </c>
      <c r="F156">
        <f>VLOOKUP($A156,'1971 census--school attendance'!$A$2:$E$321,4,FALSE)</f>
        <v>417428</v>
      </c>
      <c r="G156">
        <f>VLOOKUP($A156,'1971 census--school attendance'!$A$2:$E$321,5,FALSE)</f>
        <v>51461</v>
      </c>
      <c r="H156">
        <f t="shared" si="68"/>
        <v>35</v>
      </c>
      <c r="I156">
        <f t="shared" si="69"/>
        <v>92</v>
      </c>
      <c r="J156">
        <f t="shared" si="70"/>
        <v>80</v>
      </c>
      <c r="K156">
        <f t="shared" si="71"/>
        <v>80</v>
      </c>
      <c r="L156">
        <f t="shared" si="72"/>
        <v>35</v>
      </c>
      <c r="M156">
        <f t="shared" si="73"/>
        <v>35</v>
      </c>
      <c r="N156">
        <f t="shared" si="74"/>
        <v>470107</v>
      </c>
      <c r="O156">
        <f t="shared" si="75"/>
        <v>101580</v>
      </c>
      <c r="P156">
        <f t="shared" si="64"/>
        <v>417428</v>
      </c>
      <c r="Q156">
        <f t="shared" si="64"/>
        <v>51461</v>
      </c>
      <c r="R156">
        <f t="shared" si="76"/>
        <v>0.10946656824935599</v>
      </c>
      <c r="S156">
        <f t="shared" si="65"/>
        <v>0.12328114069971348</v>
      </c>
      <c r="T156">
        <f t="shared" si="77"/>
        <v>357</v>
      </c>
    </row>
    <row r="157" spans="1:20" x14ac:dyDescent="0.45">
      <c r="A157">
        <v>3513</v>
      </c>
      <c r="B157" t="str">
        <f t="shared" si="62"/>
        <v>East Java</v>
      </c>
      <c r="C157" t="str">
        <f t="shared" si="63"/>
        <v>Probolinggo, regency</v>
      </c>
      <c r="D157">
        <f t="shared" si="66"/>
        <v>756375</v>
      </c>
      <c r="E157">
        <f t="shared" si="67"/>
        <v>181848</v>
      </c>
      <c r="F157">
        <f>VLOOKUP($A157,'1971 census--school attendance'!$A$2:$E$321,4,FALSE)</f>
        <v>638403</v>
      </c>
      <c r="G157">
        <f>VLOOKUP($A157,'1971 census--school attendance'!$A$2:$E$321,5,FALSE)</f>
        <v>76912</v>
      </c>
      <c r="H157">
        <f t="shared" si="68"/>
        <v>54</v>
      </c>
      <c r="I157">
        <f t="shared" si="69"/>
        <v>45</v>
      </c>
      <c r="J157">
        <f t="shared" si="70"/>
        <v>56</v>
      </c>
      <c r="K157">
        <f t="shared" si="71"/>
        <v>56</v>
      </c>
      <c r="L157">
        <f t="shared" si="72"/>
        <v>147</v>
      </c>
      <c r="M157">
        <f t="shared" si="73"/>
        <v>147</v>
      </c>
      <c r="N157">
        <f t="shared" si="74"/>
        <v>756375</v>
      </c>
      <c r="O157">
        <f t="shared" si="75"/>
        <v>181848</v>
      </c>
      <c r="P157">
        <f t="shared" si="64"/>
        <v>638403</v>
      </c>
      <c r="Q157">
        <f t="shared" si="64"/>
        <v>76912</v>
      </c>
      <c r="R157">
        <f t="shared" si="76"/>
        <v>0.10168501074202611</v>
      </c>
      <c r="S157">
        <f t="shared" si="65"/>
        <v>0.12047562433133929</v>
      </c>
      <c r="T157">
        <f t="shared" si="77"/>
        <v>505</v>
      </c>
    </row>
    <row r="158" spans="1:20" x14ac:dyDescent="0.45">
      <c r="A158">
        <v>3514</v>
      </c>
      <c r="B158" t="str">
        <f t="shared" si="62"/>
        <v>East Java</v>
      </c>
      <c r="C158" t="str">
        <f t="shared" si="63"/>
        <v>Pasuruan, regency</v>
      </c>
      <c r="D158">
        <f t="shared" si="66"/>
        <v>872792</v>
      </c>
      <c r="E158">
        <f t="shared" si="67"/>
        <v>242438</v>
      </c>
      <c r="F158">
        <f>VLOOKUP($A158,'1971 census--school attendance'!$A$2:$E$321,4,FALSE)</f>
        <v>742996</v>
      </c>
      <c r="G158">
        <f>VLOOKUP($A158,'1971 census--school attendance'!$A$2:$E$321,5,FALSE)</f>
        <v>113333</v>
      </c>
      <c r="H158">
        <f t="shared" si="68"/>
        <v>48</v>
      </c>
      <c r="I158">
        <f t="shared" si="69"/>
        <v>40</v>
      </c>
      <c r="J158">
        <f t="shared" si="70"/>
        <v>40</v>
      </c>
      <c r="K158">
        <f t="shared" si="71"/>
        <v>40</v>
      </c>
      <c r="L158">
        <f t="shared" si="72"/>
        <v>83</v>
      </c>
      <c r="M158">
        <f t="shared" si="73"/>
        <v>83</v>
      </c>
      <c r="N158">
        <f t="shared" si="74"/>
        <v>872792</v>
      </c>
      <c r="O158">
        <f t="shared" si="75"/>
        <v>242438</v>
      </c>
      <c r="P158">
        <f t="shared" si="64"/>
        <v>742996</v>
      </c>
      <c r="Q158">
        <f t="shared" si="64"/>
        <v>113333</v>
      </c>
      <c r="R158">
        <f t="shared" si="76"/>
        <v>0.1298510985435247</v>
      </c>
      <c r="S158">
        <f t="shared" si="65"/>
        <v>0.15253514150816425</v>
      </c>
      <c r="T158">
        <f t="shared" si="77"/>
        <v>334</v>
      </c>
    </row>
    <row r="159" spans="1:20" x14ac:dyDescent="0.45">
      <c r="A159">
        <v>3515</v>
      </c>
      <c r="B159" t="str">
        <f t="shared" si="62"/>
        <v>East Java</v>
      </c>
      <c r="C159" t="str">
        <f t="shared" si="63"/>
        <v>Sidoarjo</v>
      </c>
      <c r="D159">
        <f t="shared" si="66"/>
        <v>667639</v>
      </c>
      <c r="E159">
        <f t="shared" si="67"/>
        <v>189565</v>
      </c>
      <c r="F159">
        <f>VLOOKUP($A159,'1971 census--school attendance'!$A$2:$E$321,4,FALSE)</f>
        <v>562630</v>
      </c>
      <c r="G159">
        <f>VLOOKUP($A159,'1971 census--school attendance'!$A$2:$E$321,5,FALSE)</f>
        <v>119527</v>
      </c>
      <c r="H159">
        <f t="shared" si="68"/>
        <v>34</v>
      </c>
      <c r="I159">
        <f t="shared" si="69"/>
        <v>34</v>
      </c>
      <c r="J159">
        <f t="shared" si="70"/>
        <v>30</v>
      </c>
      <c r="K159">
        <f t="shared" si="71"/>
        <v>30</v>
      </c>
      <c r="L159">
        <f t="shared" si="72"/>
        <v>50</v>
      </c>
      <c r="M159">
        <f t="shared" si="73"/>
        <v>50</v>
      </c>
      <c r="N159">
        <f t="shared" si="74"/>
        <v>667639</v>
      </c>
      <c r="O159">
        <f t="shared" si="75"/>
        <v>189565</v>
      </c>
      <c r="P159">
        <f t="shared" si="64"/>
        <v>562630</v>
      </c>
      <c r="Q159">
        <f t="shared" si="64"/>
        <v>119527</v>
      </c>
      <c r="R159">
        <f t="shared" si="76"/>
        <v>0.17902938564104254</v>
      </c>
      <c r="S159">
        <f t="shared" si="65"/>
        <v>0.21244334642660362</v>
      </c>
      <c r="T159">
        <f t="shared" si="77"/>
        <v>228</v>
      </c>
    </row>
    <row r="160" spans="1:20" x14ac:dyDescent="0.45">
      <c r="A160">
        <v>3516</v>
      </c>
      <c r="B160" t="str">
        <f t="shared" si="62"/>
        <v>East Java</v>
      </c>
      <c r="C160" t="str">
        <f t="shared" si="63"/>
        <v>Mojokerto, regency</v>
      </c>
      <c r="D160">
        <f t="shared" si="66"/>
        <v>596185</v>
      </c>
      <c r="E160">
        <f t="shared" si="67"/>
        <v>164575</v>
      </c>
      <c r="F160">
        <f>VLOOKUP($A160,'1971 census--school attendance'!$A$2:$E$321,4,FALSE)</f>
        <v>505535</v>
      </c>
      <c r="G160">
        <f>VLOOKUP($A160,'1971 census--school attendance'!$A$2:$E$321,5,FALSE)</f>
        <v>119074</v>
      </c>
      <c r="H160">
        <f t="shared" si="68"/>
        <v>31</v>
      </c>
      <c r="I160">
        <f t="shared" si="69"/>
        <v>27</v>
      </c>
      <c r="J160">
        <f t="shared" si="70"/>
        <v>29</v>
      </c>
      <c r="K160">
        <f t="shared" si="71"/>
        <v>29</v>
      </c>
      <c r="L160">
        <f t="shared" si="72"/>
        <v>64</v>
      </c>
      <c r="M160">
        <f t="shared" si="73"/>
        <v>64</v>
      </c>
      <c r="N160">
        <f t="shared" si="74"/>
        <v>596185</v>
      </c>
      <c r="O160">
        <f t="shared" si="75"/>
        <v>164575</v>
      </c>
      <c r="P160">
        <f t="shared" si="64"/>
        <v>505535</v>
      </c>
      <c r="Q160">
        <f t="shared" si="64"/>
        <v>119074</v>
      </c>
      <c r="R160">
        <f t="shared" si="76"/>
        <v>0.19972659493278094</v>
      </c>
      <c r="S160">
        <f t="shared" si="65"/>
        <v>0.23554056593509845</v>
      </c>
      <c r="T160">
        <f t="shared" si="77"/>
        <v>244</v>
      </c>
    </row>
    <row r="161" spans="1:20" x14ac:dyDescent="0.45">
      <c r="A161">
        <v>3517</v>
      </c>
      <c r="B161" t="str">
        <f t="shared" si="62"/>
        <v>East Java</v>
      </c>
      <c r="C161" t="str">
        <f t="shared" si="63"/>
        <v>Jombang</v>
      </c>
      <c r="D161">
        <f t="shared" si="66"/>
        <v>812485</v>
      </c>
      <c r="E161">
        <f t="shared" si="67"/>
        <v>217285</v>
      </c>
      <c r="F161">
        <f>VLOOKUP($A161,'1971 census--school attendance'!$A$2:$E$321,4,FALSE)</f>
        <v>692279</v>
      </c>
      <c r="G161">
        <f>VLOOKUP($A161,'1971 census--school attendance'!$A$2:$E$321,5,FALSE)</f>
        <v>144882</v>
      </c>
      <c r="H161">
        <f t="shared" si="68"/>
        <v>46</v>
      </c>
      <c r="I161">
        <f t="shared" si="69"/>
        <v>38</v>
      </c>
      <c r="J161">
        <f t="shared" si="70"/>
        <v>54</v>
      </c>
      <c r="K161">
        <f t="shared" si="71"/>
        <v>54</v>
      </c>
      <c r="L161">
        <f t="shared" si="72"/>
        <v>61</v>
      </c>
      <c r="M161">
        <f t="shared" si="73"/>
        <v>61</v>
      </c>
      <c r="N161">
        <f t="shared" si="74"/>
        <v>812485</v>
      </c>
      <c r="O161">
        <f t="shared" si="75"/>
        <v>217285</v>
      </c>
      <c r="P161">
        <f t="shared" si="64"/>
        <v>692279</v>
      </c>
      <c r="Q161">
        <f t="shared" si="64"/>
        <v>144882</v>
      </c>
      <c r="R161">
        <f t="shared" si="76"/>
        <v>0.17831959974645686</v>
      </c>
      <c r="S161">
        <f t="shared" si="65"/>
        <v>0.20928267360413938</v>
      </c>
      <c r="T161">
        <f t="shared" si="77"/>
        <v>314</v>
      </c>
    </row>
    <row r="162" spans="1:20" x14ac:dyDescent="0.45">
      <c r="A162">
        <v>3518</v>
      </c>
      <c r="B162" t="str">
        <f t="shared" si="62"/>
        <v>East Java</v>
      </c>
      <c r="C162" t="str">
        <f t="shared" si="63"/>
        <v>Nganjuk</v>
      </c>
      <c r="D162">
        <f t="shared" si="66"/>
        <v>774590</v>
      </c>
      <c r="E162">
        <f t="shared" si="67"/>
        <v>209873</v>
      </c>
      <c r="F162">
        <f>VLOOKUP($A162,'1971 census--school attendance'!$A$2:$E$321,4,FALSE)</f>
        <v>661131</v>
      </c>
      <c r="G162">
        <f>VLOOKUP($A162,'1971 census--school attendance'!$A$2:$E$321,5,FALSE)</f>
        <v>120986</v>
      </c>
      <c r="H162">
        <f t="shared" si="68"/>
        <v>30</v>
      </c>
      <c r="I162">
        <f t="shared" si="69"/>
        <v>48</v>
      </c>
      <c r="J162">
        <f t="shared" si="70"/>
        <v>46</v>
      </c>
      <c r="K162">
        <f t="shared" si="71"/>
        <v>46</v>
      </c>
      <c r="L162">
        <f t="shared" si="72"/>
        <v>85</v>
      </c>
      <c r="M162">
        <f t="shared" si="73"/>
        <v>85</v>
      </c>
      <c r="N162">
        <f t="shared" si="74"/>
        <v>774590</v>
      </c>
      <c r="O162">
        <f t="shared" si="75"/>
        <v>209873</v>
      </c>
      <c r="P162">
        <f t="shared" si="64"/>
        <v>661131</v>
      </c>
      <c r="Q162">
        <f t="shared" si="64"/>
        <v>120986</v>
      </c>
      <c r="R162">
        <f t="shared" si="76"/>
        <v>0.15619359919441253</v>
      </c>
      <c r="S162">
        <f t="shared" si="65"/>
        <v>0.18299852827956942</v>
      </c>
      <c r="T162">
        <f t="shared" si="77"/>
        <v>340</v>
      </c>
    </row>
    <row r="163" spans="1:20" x14ac:dyDescent="0.45">
      <c r="A163">
        <v>3519</v>
      </c>
      <c r="B163" t="str">
        <f t="shared" si="62"/>
        <v>East Java</v>
      </c>
      <c r="C163" t="str">
        <f t="shared" si="63"/>
        <v>Madiun, regency</v>
      </c>
      <c r="D163">
        <f t="shared" si="66"/>
        <v>583934</v>
      </c>
      <c r="E163">
        <f t="shared" si="67"/>
        <v>163516</v>
      </c>
      <c r="F163">
        <f>VLOOKUP($A163,'1971 census--school attendance'!$A$2:$E$321,4,FALSE)</f>
        <v>500061</v>
      </c>
      <c r="G163">
        <f>VLOOKUP($A163,'1971 census--school attendance'!$A$2:$E$321,5,FALSE)</f>
        <v>105945</v>
      </c>
      <c r="H163">
        <f t="shared" si="68"/>
        <v>25</v>
      </c>
      <c r="I163">
        <f t="shared" si="69"/>
        <v>35</v>
      </c>
      <c r="J163">
        <f t="shared" si="70"/>
        <v>37</v>
      </c>
      <c r="K163">
        <f t="shared" si="71"/>
        <v>37</v>
      </c>
      <c r="L163">
        <f t="shared" si="72"/>
        <v>44</v>
      </c>
      <c r="M163">
        <f t="shared" si="73"/>
        <v>44</v>
      </c>
      <c r="N163">
        <f t="shared" si="74"/>
        <v>583934</v>
      </c>
      <c r="O163">
        <f t="shared" si="75"/>
        <v>163516</v>
      </c>
      <c r="P163">
        <f t="shared" si="64"/>
        <v>500061</v>
      </c>
      <c r="Q163">
        <f t="shared" si="64"/>
        <v>105945</v>
      </c>
      <c r="R163">
        <f t="shared" si="76"/>
        <v>0.18143317566711306</v>
      </c>
      <c r="S163">
        <f t="shared" si="65"/>
        <v>0.21186415257338603</v>
      </c>
      <c r="T163">
        <f t="shared" si="77"/>
        <v>222</v>
      </c>
    </row>
    <row r="164" spans="1:20" x14ac:dyDescent="0.45">
      <c r="A164">
        <v>3520</v>
      </c>
      <c r="B164" t="str">
        <f t="shared" si="62"/>
        <v>East Java</v>
      </c>
      <c r="C164" t="str">
        <f t="shared" si="63"/>
        <v>Magetan</v>
      </c>
      <c r="D164">
        <f t="shared" si="66"/>
        <v>557081</v>
      </c>
      <c r="E164">
        <f t="shared" si="67"/>
        <v>146012</v>
      </c>
      <c r="F164">
        <f>VLOOKUP($A164,'1971 census--school attendance'!$A$2:$E$321,4,FALSE)</f>
        <v>479511</v>
      </c>
      <c r="G164">
        <f>VLOOKUP($A164,'1971 census--school attendance'!$A$2:$E$321,5,FALSE)</f>
        <v>98990</v>
      </c>
      <c r="H164">
        <f t="shared" si="68"/>
        <v>20</v>
      </c>
      <c r="I164">
        <f t="shared" si="69"/>
        <v>41</v>
      </c>
      <c r="J164">
        <f t="shared" si="70"/>
        <v>23</v>
      </c>
      <c r="K164">
        <f t="shared" si="71"/>
        <v>23</v>
      </c>
      <c r="L164">
        <f t="shared" si="72"/>
        <v>40</v>
      </c>
      <c r="M164">
        <f t="shared" si="73"/>
        <v>40</v>
      </c>
      <c r="N164">
        <f t="shared" si="74"/>
        <v>557081</v>
      </c>
      <c r="O164">
        <f t="shared" si="75"/>
        <v>146012</v>
      </c>
      <c r="P164">
        <f t="shared" si="64"/>
        <v>479511</v>
      </c>
      <c r="Q164">
        <f t="shared" si="64"/>
        <v>98990</v>
      </c>
      <c r="R164">
        <f t="shared" si="76"/>
        <v>0.17769408757433838</v>
      </c>
      <c r="S164">
        <f t="shared" si="65"/>
        <v>0.20643947688374198</v>
      </c>
      <c r="T164">
        <f t="shared" si="77"/>
        <v>187</v>
      </c>
    </row>
    <row r="165" spans="1:20" x14ac:dyDescent="0.45">
      <c r="A165">
        <v>3521</v>
      </c>
      <c r="B165" t="str">
        <f t="shared" si="62"/>
        <v>East Java</v>
      </c>
      <c r="C165" t="str">
        <f t="shared" si="63"/>
        <v>Ngawi</v>
      </c>
      <c r="D165">
        <f t="shared" si="66"/>
        <v>694079</v>
      </c>
      <c r="E165">
        <f t="shared" si="67"/>
        <v>195190</v>
      </c>
      <c r="F165">
        <f>VLOOKUP($A165,'1971 census--school attendance'!$A$2:$E$321,4,FALSE)</f>
        <v>593127</v>
      </c>
      <c r="G165">
        <f>VLOOKUP($A165,'1971 census--school attendance'!$A$2:$E$321,5,FALSE)</f>
        <v>116874</v>
      </c>
      <c r="H165">
        <f t="shared" si="68"/>
        <v>38</v>
      </c>
      <c r="I165">
        <f t="shared" si="69"/>
        <v>48</v>
      </c>
      <c r="J165">
        <f t="shared" si="70"/>
        <v>46</v>
      </c>
      <c r="K165">
        <f t="shared" si="71"/>
        <v>46</v>
      </c>
      <c r="L165">
        <f t="shared" si="72"/>
        <v>75</v>
      </c>
      <c r="M165">
        <f t="shared" si="73"/>
        <v>75</v>
      </c>
      <c r="N165">
        <f t="shared" si="74"/>
        <v>694079</v>
      </c>
      <c r="O165">
        <f t="shared" si="75"/>
        <v>195190</v>
      </c>
      <c r="P165">
        <f t="shared" si="64"/>
        <v>593127</v>
      </c>
      <c r="Q165">
        <f t="shared" si="64"/>
        <v>116874</v>
      </c>
      <c r="R165">
        <f t="shared" si="76"/>
        <v>0.16838717206542772</v>
      </c>
      <c r="S165">
        <f t="shared" si="65"/>
        <v>0.19704717539413988</v>
      </c>
      <c r="T165">
        <f t="shared" si="77"/>
        <v>328</v>
      </c>
    </row>
    <row r="166" spans="1:20" x14ac:dyDescent="0.45">
      <c r="A166">
        <v>3522</v>
      </c>
      <c r="B166" t="str">
        <f t="shared" si="62"/>
        <v>East Java</v>
      </c>
      <c r="C166" t="str">
        <f t="shared" si="63"/>
        <v>Bojonegoro</v>
      </c>
      <c r="D166">
        <f t="shared" si="66"/>
        <v>862428</v>
      </c>
      <c r="E166">
        <f t="shared" si="67"/>
        <v>233900</v>
      </c>
      <c r="F166">
        <f>VLOOKUP($A166,'1971 census--school attendance'!$A$2:$E$321,4,FALSE)</f>
        <v>737545</v>
      </c>
      <c r="G166">
        <f>VLOOKUP($A166,'1971 census--school attendance'!$A$2:$E$321,5,FALSE)</f>
        <v>106980</v>
      </c>
      <c r="H166">
        <f t="shared" si="68"/>
        <v>52</v>
      </c>
      <c r="I166">
        <f t="shared" si="69"/>
        <v>43</v>
      </c>
      <c r="J166">
        <f t="shared" si="70"/>
        <v>85</v>
      </c>
      <c r="K166">
        <f t="shared" si="71"/>
        <v>85</v>
      </c>
      <c r="L166">
        <f t="shared" si="72"/>
        <v>80</v>
      </c>
      <c r="M166">
        <f t="shared" si="73"/>
        <v>80</v>
      </c>
      <c r="N166">
        <f t="shared" si="74"/>
        <v>862428</v>
      </c>
      <c r="O166">
        <f t="shared" si="75"/>
        <v>233900</v>
      </c>
      <c r="P166">
        <f t="shared" si="64"/>
        <v>737545</v>
      </c>
      <c r="Q166">
        <f t="shared" si="64"/>
        <v>106980</v>
      </c>
      <c r="R166">
        <f t="shared" si="76"/>
        <v>0.1240451376810586</v>
      </c>
      <c r="S166">
        <f t="shared" si="65"/>
        <v>0.14504877668481245</v>
      </c>
      <c r="T166">
        <f t="shared" si="77"/>
        <v>425</v>
      </c>
    </row>
    <row r="167" spans="1:20" x14ac:dyDescent="0.45">
      <c r="A167">
        <v>3523</v>
      </c>
      <c r="B167" t="str">
        <f t="shared" si="62"/>
        <v>East Java</v>
      </c>
      <c r="C167" t="str">
        <f t="shared" si="63"/>
        <v>Tuban</v>
      </c>
      <c r="D167">
        <f t="shared" si="66"/>
        <v>748657</v>
      </c>
      <c r="E167">
        <f t="shared" si="67"/>
        <v>198343</v>
      </c>
      <c r="F167">
        <f>VLOOKUP($A167,'1971 census--school attendance'!$A$2:$E$321,4,FALSE)</f>
        <v>639022</v>
      </c>
      <c r="G167">
        <f>VLOOKUP($A167,'1971 census--school attendance'!$A$2:$E$321,5,FALSE)</f>
        <v>87475</v>
      </c>
      <c r="H167">
        <f t="shared" si="68"/>
        <v>48</v>
      </c>
      <c r="I167">
        <f t="shared" si="69"/>
        <v>77</v>
      </c>
      <c r="J167">
        <f t="shared" si="70"/>
        <v>77</v>
      </c>
      <c r="K167">
        <f t="shared" si="71"/>
        <v>77</v>
      </c>
      <c r="L167">
        <f t="shared" si="72"/>
        <v>82</v>
      </c>
      <c r="M167">
        <f t="shared" si="73"/>
        <v>82</v>
      </c>
      <c r="N167">
        <f t="shared" si="74"/>
        <v>748657</v>
      </c>
      <c r="O167">
        <f t="shared" si="75"/>
        <v>198343</v>
      </c>
      <c r="P167">
        <f t="shared" si="64"/>
        <v>639022</v>
      </c>
      <c r="Q167">
        <f t="shared" si="64"/>
        <v>87475</v>
      </c>
      <c r="R167">
        <f t="shared" si="76"/>
        <v>0.11684255940971633</v>
      </c>
      <c r="S167">
        <f t="shared" si="65"/>
        <v>0.13688887080569995</v>
      </c>
      <c r="T167">
        <f t="shared" si="77"/>
        <v>443</v>
      </c>
    </row>
    <row r="168" spans="1:20" x14ac:dyDescent="0.45">
      <c r="A168">
        <v>3524</v>
      </c>
      <c r="B168" t="str">
        <f t="shared" si="62"/>
        <v>East Java</v>
      </c>
      <c r="C168" t="str">
        <f t="shared" si="63"/>
        <v>Lamongan</v>
      </c>
      <c r="D168">
        <f t="shared" si="66"/>
        <v>909038</v>
      </c>
      <c r="E168">
        <f t="shared" si="67"/>
        <v>240995</v>
      </c>
      <c r="F168">
        <f>VLOOKUP($A168,'1971 census--school attendance'!$A$2:$E$321,4,FALSE)</f>
        <v>777443</v>
      </c>
      <c r="G168">
        <f>VLOOKUP($A168,'1971 census--school attendance'!$A$2:$E$321,5,FALSE)</f>
        <v>138218</v>
      </c>
      <c r="H168">
        <f t="shared" si="68"/>
        <v>70</v>
      </c>
      <c r="I168">
        <f t="shared" si="69"/>
        <v>64</v>
      </c>
      <c r="J168">
        <f t="shared" si="70"/>
        <v>85</v>
      </c>
      <c r="K168">
        <f t="shared" si="71"/>
        <v>85</v>
      </c>
      <c r="L168">
        <f t="shared" si="72"/>
        <v>83</v>
      </c>
      <c r="M168">
        <f t="shared" si="73"/>
        <v>83</v>
      </c>
      <c r="N168">
        <f t="shared" si="74"/>
        <v>909038</v>
      </c>
      <c r="O168">
        <f t="shared" si="75"/>
        <v>240995</v>
      </c>
      <c r="P168">
        <f t="shared" si="64"/>
        <v>777443</v>
      </c>
      <c r="Q168">
        <f t="shared" si="64"/>
        <v>138218</v>
      </c>
      <c r="R168">
        <f t="shared" si="76"/>
        <v>0.15204864923138528</v>
      </c>
      <c r="S168">
        <f t="shared" si="65"/>
        <v>0.17778538105044356</v>
      </c>
      <c r="T168">
        <f t="shared" si="77"/>
        <v>470</v>
      </c>
    </row>
    <row r="169" spans="1:20" x14ac:dyDescent="0.45">
      <c r="A169">
        <v>3525</v>
      </c>
      <c r="B169" t="str">
        <f t="shared" si="62"/>
        <v>East Java</v>
      </c>
      <c r="C169" t="str">
        <f t="shared" si="63"/>
        <v>Gresik</v>
      </c>
      <c r="D169">
        <f t="shared" ref="D169:D189" si="78">VLOOKUP($A169,Census1971,7,FALSE)</f>
        <v>610944</v>
      </c>
      <c r="E169">
        <f t="shared" ref="E169:E189" si="79">VLOOKUP($A169,Census1971,6,FALSE)</f>
        <v>161105</v>
      </c>
      <c r="F169">
        <f>VLOOKUP($A169,'1971 census--school attendance'!$A$2:$E$321,4,FALSE)</f>
        <v>520399</v>
      </c>
      <c r="G169">
        <f>VLOOKUP($A169,'1971 census--school attendance'!$A$2:$E$321,5,FALSE)</f>
        <v>113370</v>
      </c>
      <c r="H169">
        <f t="shared" ref="H169:H189" si="80">VLOOKUP($A169,Schools7374,4,FALSE)</f>
        <v>49</v>
      </c>
      <c r="I169">
        <f t="shared" ref="I169:I189" si="81">VLOOKUP($A169,Schools7374,5,FALSE)</f>
        <v>37</v>
      </c>
      <c r="J169">
        <f t="shared" ref="J169:J189" si="82">VLOOKUP($A169,Schools75767778,4,FALSE)</f>
        <v>58</v>
      </c>
      <c r="K169">
        <f t="shared" ref="K169:K189" si="83">VLOOKUP($A169,Schools75767778,5,FALSE)</f>
        <v>58</v>
      </c>
      <c r="L169">
        <f t="shared" ref="L169:L189" si="84">VLOOKUP($A169,Schools75767778,6,FALSE)</f>
        <v>42</v>
      </c>
      <c r="M169">
        <f t="shared" ref="M169:M189" si="85">VLOOKUP($A169,Schools75767778,7,FALSE)</f>
        <v>42</v>
      </c>
      <c r="N169">
        <f t="shared" ref="N169:N189" si="86">D169</f>
        <v>610944</v>
      </c>
      <c r="O169">
        <f t="shared" ref="O169:O189" si="87">E169</f>
        <v>161105</v>
      </c>
      <c r="P169">
        <f t="shared" si="64"/>
        <v>520399</v>
      </c>
      <c r="Q169">
        <f t="shared" si="64"/>
        <v>113370</v>
      </c>
      <c r="R169">
        <f t="shared" ref="R169:R189" si="88">G169/N169</f>
        <v>0.18556528912633563</v>
      </c>
      <c r="S169">
        <f t="shared" si="65"/>
        <v>0.21785207119921446</v>
      </c>
      <c r="T169">
        <f t="shared" ref="T169:T189" si="89">SUM(H169:M169)</f>
        <v>286</v>
      </c>
    </row>
    <row r="170" spans="1:20" x14ac:dyDescent="0.45">
      <c r="A170">
        <v>3526</v>
      </c>
      <c r="B170" t="str">
        <f t="shared" si="62"/>
        <v>East Java</v>
      </c>
      <c r="C170" t="str">
        <f t="shared" si="63"/>
        <v>Bangkalan</v>
      </c>
      <c r="D170">
        <f t="shared" si="78"/>
        <v>631455</v>
      </c>
      <c r="E170">
        <f t="shared" si="79"/>
        <v>172876</v>
      </c>
      <c r="F170">
        <f>VLOOKUP($A170,'1971 census--school attendance'!$A$2:$E$321,4,FALSE)</f>
        <v>541125</v>
      </c>
      <c r="G170">
        <f>VLOOKUP($A170,'1971 census--school attendance'!$A$2:$E$321,5,FALSE)</f>
        <v>60026</v>
      </c>
      <c r="H170">
        <f t="shared" si="80"/>
        <v>52</v>
      </c>
      <c r="I170">
        <f t="shared" si="81"/>
        <v>44</v>
      </c>
      <c r="J170">
        <f t="shared" si="82"/>
        <v>80</v>
      </c>
      <c r="K170">
        <f t="shared" si="83"/>
        <v>80</v>
      </c>
      <c r="L170">
        <f t="shared" si="84"/>
        <v>113</v>
      </c>
      <c r="M170">
        <f t="shared" si="85"/>
        <v>113</v>
      </c>
      <c r="N170">
        <f t="shared" si="86"/>
        <v>631455</v>
      </c>
      <c r="O170">
        <f t="shared" si="87"/>
        <v>172876</v>
      </c>
      <c r="P170">
        <f t="shared" si="64"/>
        <v>541125</v>
      </c>
      <c r="Q170">
        <f t="shared" si="64"/>
        <v>60026</v>
      </c>
      <c r="R170">
        <f t="shared" si="88"/>
        <v>9.5059822156764937E-2</v>
      </c>
      <c r="S170">
        <f t="shared" si="65"/>
        <v>0.11092815892815892</v>
      </c>
      <c r="T170">
        <f t="shared" si="89"/>
        <v>482</v>
      </c>
    </row>
    <row r="171" spans="1:20" x14ac:dyDescent="0.45">
      <c r="A171">
        <v>3527</v>
      </c>
      <c r="B171" t="str">
        <f t="shared" si="62"/>
        <v>East Java</v>
      </c>
      <c r="C171" t="str">
        <f t="shared" si="63"/>
        <v>Sampang</v>
      </c>
      <c r="D171">
        <f t="shared" si="78"/>
        <v>535615</v>
      </c>
      <c r="E171">
        <f t="shared" si="79"/>
        <v>152999</v>
      </c>
      <c r="F171">
        <f>VLOOKUP($A171,'1971 census--school attendance'!$A$2:$E$321,4,FALSE)</f>
        <v>450175</v>
      </c>
      <c r="G171">
        <f>VLOOKUP($A171,'1971 census--school attendance'!$A$2:$E$321,5,FALSE)</f>
        <v>41890</v>
      </c>
      <c r="H171">
        <f t="shared" si="80"/>
        <v>49</v>
      </c>
      <c r="I171">
        <f t="shared" si="81"/>
        <v>40</v>
      </c>
      <c r="J171">
        <f t="shared" si="82"/>
        <v>100</v>
      </c>
      <c r="K171">
        <f t="shared" si="83"/>
        <v>100</v>
      </c>
      <c r="L171">
        <f t="shared" si="84"/>
        <v>118</v>
      </c>
      <c r="M171">
        <f t="shared" si="85"/>
        <v>118</v>
      </c>
      <c r="N171">
        <f t="shared" si="86"/>
        <v>535615</v>
      </c>
      <c r="O171">
        <f t="shared" si="87"/>
        <v>152999</v>
      </c>
      <c r="P171">
        <f t="shared" si="64"/>
        <v>450175</v>
      </c>
      <c r="Q171">
        <f t="shared" si="64"/>
        <v>41890</v>
      </c>
      <c r="R171">
        <f t="shared" si="88"/>
        <v>7.8209161431251922E-2</v>
      </c>
      <c r="S171">
        <f t="shared" si="65"/>
        <v>9.3052701727106127E-2</v>
      </c>
      <c r="T171">
        <f t="shared" si="89"/>
        <v>525</v>
      </c>
    </row>
    <row r="172" spans="1:20" x14ac:dyDescent="0.45">
      <c r="A172">
        <v>3528</v>
      </c>
      <c r="B172" t="str">
        <f t="shared" si="62"/>
        <v>East Java</v>
      </c>
      <c r="C172" t="str">
        <f t="shared" si="63"/>
        <v>Pamekasan</v>
      </c>
      <c r="D172">
        <f t="shared" si="78"/>
        <v>455362</v>
      </c>
      <c r="E172">
        <f t="shared" si="79"/>
        <v>121957</v>
      </c>
      <c r="F172">
        <f>VLOOKUP($A172,'1971 census--school attendance'!$A$2:$E$321,4,FALSE)</f>
        <v>385926</v>
      </c>
      <c r="G172">
        <f>VLOOKUP($A172,'1971 census--school attendance'!$A$2:$E$321,5,FALSE)</f>
        <v>53284</v>
      </c>
      <c r="H172">
        <f t="shared" si="80"/>
        <v>32</v>
      </c>
      <c r="I172">
        <f t="shared" si="81"/>
        <v>38</v>
      </c>
      <c r="J172">
        <f t="shared" si="82"/>
        <v>40</v>
      </c>
      <c r="K172">
        <f t="shared" si="83"/>
        <v>40</v>
      </c>
      <c r="L172">
        <f t="shared" si="84"/>
        <v>85</v>
      </c>
      <c r="M172">
        <f t="shared" si="85"/>
        <v>85</v>
      </c>
      <c r="N172">
        <f t="shared" si="86"/>
        <v>455362</v>
      </c>
      <c r="O172">
        <f t="shared" si="87"/>
        <v>121957</v>
      </c>
      <c r="P172">
        <f t="shared" si="64"/>
        <v>385926</v>
      </c>
      <c r="Q172">
        <f t="shared" si="64"/>
        <v>53284</v>
      </c>
      <c r="R172">
        <f t="shared" si="88"/>
        <v>0.1170145949815751</v>
      </c>
      <c r="S172">
        <f t="shared" si="65"/>
        <v>0.13806791975663729</v>
      </c>
      <c r="T172">
        <f t="shared" si="89"/>
        <v>320</v>
      </c>
    </row>
    <row r="173" spans="1:20" x14ac:dyDescent="0.45">
      <c r="A173">
        <v>3529</v>
      </c>
      <c r="B173" t="str">
        <f t="shared" si="62"/>
        <v>East Java</v>
      </c>
      <c r="C173" t="str">
        <f t="shared" si="63"/>
        <v>Sumenep</v>
      </c>
      <c r="D173">
        <f t="shared" si="78"/>
        <v>762616</v>
      </c>
      <c r="E173">
        <f t="shared" si="79"/>
        <v>174561</v>
      </c>
      <c r="F173">
        <f>VLOOKUP($A173,'1971 census--school attendance'!$A$2:$E$321,4,FALSE)</f>
        <v>660281</v>
      </c>
      <c r="G173">
        <f>VLOOKUP($A173,'1971 census--school attendance'!$A$2:$E$321,5,FALSE)</f>
        <v>70175</v>
      </c>
      <c r="H173">
        <f t="shared" si="80"/>
        <v>57</v>
      </c>
      <c r="I173">
        <f t="shared" si="81"/>
        <v>99</v>
      </c>
      <c r="J173">
        <f t="shared" si="82"/>
        <v>90</v>
      </c>
      <c r="K173">
        <f t="shared" si="83"/>
        <v>90</v>
      </c>
      <c r="L173">
        <f t="shared" si="84"/>
        <v>160</v>
      </c>
      <c r="M173">
        <f t="shared" si="85"/>
        <v>160</v>
      </c>
      <c r="N173">
        <f t="shared" si="86"/>
        <v>762616</v>
      </c>
      <c r="O173">
        <f t="shared" si="87"/>
        <v>174561</v>
      </c>
      <c r="P173">
        <f t="shared" si="64"/>
        <v>660281</v>
      </c>
      <c r="Q173">
        <f t="shared" si="64"/>
        <v>70175</v>
      </c>
      <c r="R173">
        <f t="shared" si="88"/>
        <v>9.2018787961438003E-2</v>
      </c>
      <c r="S173">
        <f t="shared" si="65"/>
        <v>0.10628050784438746</v>
      </c>
      <c r="T173">
        <f t="shared" si="89"/>
        <v>656</v>
      </c>
    </row>
    <row r="174" spans="1:20" x14ac:dyDescent="0.45">
      <c r="A174">
        <v>3571</v>
      </c>
      <c r="B174" t="str">
        <f t="shared" si="62"/>
        <v>East Java</v>
      </c>
      <c r="C174" t="str">
        <f t="shared" si="63"/>
        <v>Kediri, city</v>
      </c>
      <c r="D174">
        <f t="shared" si="78"/>
        <v>178865</v>
      </c>
      <c r="E174">
        <f t="shared" si="79"/>
        <v>46654</v>
      </c>
      <c r="F174">
        <f>VLOOKUP($A174,'1971 census--school attendance'!$A$2:$E$321,4,FALSE)</f>
        <v>153862</v>
      </c>
      <c r="G174">
        <f>VLOOKUP($A174,'1971 census--school attendance'!$A$2:$E$321,5,FALSE)</f>
        <v>43681</v>
      </c>
      <c r="H174">
        <f t="shared" si="80"/>
        <v>4</v>
      </c>
      <c r="I174">
        <f t="shared" si="81"/>
        <v>23</v>
      </c>
      <c r="J174">
        <f t="shared" si="82"/>
        <v>16</v>
      </c>
      <c r="K174">
        <f t="shared" si="83"/>
        <v>16</v>
      </c>
      <c r="L174">
        <f t="shared" si="84"/>
        <v>2</v>
      </c>
      <c r="M174">
        <f t="shared" si="85"/>
        <v>2</v>
      </c>
      <c r="N174">
        <f t="shared" si="86"/>
        <v>178865</v>
      </c>
      <c r="O174">
        <f t="shared" si="87"/>
        <v>46654</v>
      </c>
      <c r="P174">
        <f t="shared" si="64"/>
        <v>153862</v>
      </c>
      <c r="Q174">
        <f t="shared" si="64"/>
        <v>43681</v>
      </c>
      <c r="R174">
        <f t="shared" si="88"/>
        <v>0.24421211528247561</v>
      </c>
      <c r="S174">
        <f t="shared" si="65"/>
        <v>0.28389725858236603</v>
      </c>
      <c r="T174">
        <f t="shared" si="89"/>
        <v>63</v>
      </c>
    </row>
    <row r="175" spans="1:20" x14ac:dyDescent="0.45">
      <c r="A175">
        <v>3572</v>
      </c>
      <c r="B175" t="str">
        <f t="shared" si="62"/>
        <v>East Java</v>
      </c>
      <c r="C175" t="str">
        <f t="shared" si="63"/>
        <v>Blitar, city</v>
      </c>
      <c r="D175">
        <f t="shared" si="78"/>
        <v>67856</v>
      </c>
      <c r="E175">
        <f t="shared" si="79"/>
        <v>17266</v>
      </c>
      <c r="F175">
        <f>VLOOKUP($A175,'1971 census--school attendance'!$A$2:$E$321,4,FALSE)</f>
        <v>59021</v>
      </c>
      <c r="G175">
        <f>VLOOKUP($A175,'1971 census--school attendance'!$A$2:$E$321,5,FALSE)</f>
        <v>16106</v>
      </c>
      <c r="H175">
        <f t="shared" si="80"/>
        <v>2</v>
      </c>
      <c r="I175">
        <f t="shared" si="81"/>
        <v>2</v>
      </c>
      <c r="J175">
        <f t="shared" si="82"/>
        <v>16</v>
      </c>
      <c r="K175">
        <f t="shared" si="83"/>
        <v>16</v>
      </c>
      <c r="L175">
        <f t="shared" si="84"/>
        <v>6</v>
      </c>
      <c r="M175">
        <f t="shared" si="85"/>
        <v>6</v>
      </c>
      <c r="N175">
        <f t="shared" si="86"/>
        <v>67856</v>
      </c>
      <c r="O175">
        <f t="shared" si="87"/>
        <v>17266</v>
      </c>
      <c r="P175">
        <f t="shared" si="64"/>
        <v>59021</v>
      </c>
      <c r="Q175">
        <f t="shared" si="64"/>
        <v>16106</v>
      </c>
      <c r="R175">
        <f t="shared" si="88"/>
        <v>0.23735557651497288</v>
      </c>
      <c r="S175">
        <f t="shared" si="65"/>
        <v>0.27288592195998035</v>
      </c>
      <c r="T175">
        <f t="shared" si="89"/>
        <v>48</v>
      </c>
    </row>
    <row r="176" spans="1:20" x14ac:dyDescent="0.45">
      <c r="A176">
        <v>3573</v>
      </c>
      <c r="B176" t="str">
        <f t="shared" si="62"/>
        <v>East Java</v>
      </c>
      <c r="C176" t="str">
        <f t="shared" si="63"/>
        <v>Malang, city</v>
      </c>
      <c r="D176">
        <f t="shared" si="78"/>
        <v>422428</v>
      </c>
      <c r="E176">
        <f t="shared" si="79"/>
        <v>103863</v>
      </c>
      <c r="F176">
        <f>VLOOKUP($A176,'1971 census--school attendance'!$A$2:$E$321,4,FALSE)</f>
        <v>362520</v>
      </c>
      <c r="G176">
        <f>VLOOKUP($A176,'1971 census--school attendance'!$A$2:$E$321,5,FALSE)</f>
        <v>104147</v>
      </c>
      <c r="H176">
        <f t="shared" si="80"/>
        <v>17</v>
      </c>
      <c r="I176">
        <f t="shared" si="81"/>
        <v>28</v>
      </c>
      <c r="J176">
        <f t="shared" si="82"/>
        <v>15</v>
      </c>
      <c r="K176">
        <f t="shared" si="83"/>
        <v>15</v>
      </c>
      <c r="L176">
        <f t="shared" si="84"/>
        <v>13</v>
      </c>
      <c r="M176">
        <f t="shared" si="85"/>
        <v>13</v>
      </c>
      <c r="N176">
        <f t="shared" si="86"/>
        <v>422428</v>
      </c>
      <c r="O176">
        <f t="shared" si="87"/>
        <v>103863</v>
      </c>
      <c r="P176">
        <f t="shared" si="64"/>
        <v>362520</v>
      </c>
      <c r="Q176">
        <f t="shared" si="64"/>
        <v>104147</v>
      </c>
      <c r="R176">
        <f t="shared" si="88"/>
        <v>0.24654378971090932</v>
      </c>
      <c r="S176">
        <f t="shared" si="65"/>
        <v>0.28728621869138254</v>
      </c>
      <c r="T176">
        <f t="shared" si="89"/>
        <v>101</v>
      </c>
    </row>
    <row r="177" spans="1:20" x14ac:dyDescent="0.45">
      <c r="A177">
        <v>3574</v>
      </c>
      <c r="B177" t="str">
        <f t="shared" si="62"/>
        <v>East Java</v>
      </c>
      <c r="C177" t="str">
        <f t="shared" si="63"/>
        <v>Probolinggo, city</v>
      </c>
      <c r="D177">
        <f t="shared" si="78"/>
        <v>82008</v>
      </c>
      <c r="E177">
        <f t="shared" si="79"/>
        <v>20786</v>
      </c>
      <c r="F177">
        <f>VLOOKUP($A177,'1971 census--school attendance'!$A$2:$E$321,4,FALSE)</f>
        <v>70539</v>
      </c>
      <c r="G177">
        <f>VLOOKUP($A177,'1971 census--school attendance'!$A$2:$E$321,5,FALSE)</f>
        <v>16417</v>
      </c>
      <c r="H177">
        <f t="shared" si="80"/>
        <v>6</v>
      </c>
      <c r="I177">
        <f t="shared" si="81"/>
        <v>8</v>
      </c>
      <c r="J177">
        <f t="shared" si="82"/>
        <v>16</v>
      </c>
      <c r="K177">
        <f t="shared" si="83"/>
        <v>16</v>
      </c>
      <c r="L177">
        <f t="shared" si="84"/>
        <v>20</v>
      </c>
      <c r="M177">
        <f t="shared" si="85"/>
        <v>20</v>
      </c>
      <c r="N177">
        <f t="shared" si="86"/>
        <v>82008</v>
      </c>
      <c r="O177">
        <f t="shared" si="87"/>
        <v>20786</v>
      </c>
      <c r="P177">
        <f t="shared" si="64"/>
        <v>70539</v>
      </c>
      <c r="Q177">
        <f t="shared" si="64"/>
        <v>16417</v>
      </c>
      <c r="R177">
        <f t="shared" si="88"/>
        <v>0.20018778655740904</v>
      </c>
      <c r="S177">
        <f t="shared" si="65"/>
        <v>0.2327365003756787</v>
      </c>
      <c r="T177">
        <f t="shared" si="89"/>
        <v>86</v>
      </c>
    </row>
    <row r="178" spans="1:20" x14ac:dyDescent="0.45">
      <c r="A178">
        <v>3575</v>
      </c>
      <c r="B178" t="str">
        <f t="shared" si="62"/>
        <v>East Java</v>
      </c>
      <c r="C178" t="str">
        <f t="shared" si="63"/>
        <v>Pasuruan, city</v>
      </c>
      <c r="D178">
        <f t="shared" si="78"/>
        <v>75266</v>
      </c>
      <c r="E178">
        <f t="shared" si="79"/>
        <v>19149</v>
      </c>
      <c r="F178">
        <f>VLOOKUP($A178,'1971 census--school attendance'!$A$2:$E$321,4,FALSE)</f>
        <v>65244</v>
      </c>
      <c r="G178">
        <f>VLOOKUP($A178,'1971 census--school attendance'!$A$2:$E$321,5,FALSE)</f>
        <v>17650</v>
      </c>
      <c r="H178">
        <f t="shared" si="80"/>
        <v>4</v>
      </c>
      <c r="I178">
        <f t="shared" si="81"/>
        <v>4</v>
      </c>
      <c r="J178">
        <f t="shared" si="82"/>
        <v>14</v>
      </c>
      <c r="K178">
        <f t="shared" si="83"/>
        <v>14</v>
      </c>
      <c r="L178">
        <f t="shared" si="84"/>
        <v>0</v>
      </c>
      <c r="M178">
        <f t="shared" si="85"/>
        <v>0</v>
      </c>
      <c r="N178">
        <f t="shared" si="86"/>
        <v>75266</v>
      </c>
      <c r="O178">
        <f t="shared" si="87"/>
        <v>19149</v>
      </c>
      <c r="P178">
        <f t="shared" si="64"/>
        <v>65244</v>
      </c>
      <c r="Q178">
        <f t="shared" si="64"/>
        <v>17650</v>
      </c>
      <c r="R178">
        <f t="shared" si="88"/>
        <v>0.23450163420402306</v>
      </c>
      <c r="S178">
        <f t="shared" si="65"/>
        <v>0.27052295996566733</v>
      </c>
      <c r="T178">
        <f t="shared" si="89"/>
        <v>36</v>
      </c>
    </row>
    <row r="179" spans="1:20" x14ac:dyDescent="0.45">
      <c r="A179">
        <v>3576</v>
      </c>
      <c r="B179" t="str">
        <f t="shared" si="62"/>
        <v>East Java</v>
      </c>
      <c r="C179" t="str">
        <f t="shared" si="63"/>
        <v>Mojokerto, city</v>
      </c>
      <c r="D179">
        <f t="shared" si="78"/>
        <v>60013</v>
      </c>
      <c r="E179">
        <f t="shared" si="79"/>
        <v>15340</v>
      </c>
      <c r="F179">
        <f>VLOOKUP($A179,'1971 census--school attendance'!$A$2:$E$321,4,FALSE)</f>
        <v>51381</v>
      </c>
      <c r="G179">
        <f>VLOOKUP($A179,'1971 census--school attendance'!$A$2:$E$321,5,FALSE)</f>
        <v>13955</v>
      </c>
      <c r="H179">
        <f t="shared" si="80"/>
        <v>3</v>
      </c>
      <c r="I179">
        <f t="shared" si="81"/>
        <v>2</v>
      </c>
      <c r="J179">
        <f t="shared" si="82"/>
        <v>10</v>
      </c>
      <c r="K179">
        <f t="shared" si="83"/>
        <v>10</v>
      </c>
      <c r="L179">
        <f t="shared" si="84"/>
        <v>2</v>
      </c>
      <c r="M179">
        <f t="shared" si="85"/>
        <v>2</v>
      </c>
      <c r="N179">
        <f t="shared" si="86"/>
        <v>60013</v>
      </c>
      <c r="O179">
        <f t="shared" si="87"/>
        <v>15340</v>
      </c>
      <c r="P179">
        <f t="shared" si="64"/>
        <v>51381</v>
      </c>
      <c r="Q179">
        <f t="shared" si="64"/>
        <v>13955</v>
      </c>
      <c r="R179">
        <f t="shared" si="88"/>
        <v>0.23253295119390799</v>
      </c>
      <c r="S179">
        <f t="shared" si="65"/>
        <v>0.27159845078920225</v>
      </c>
      <c r="T179">
        <f t="shared" si="89"/>
        <v>29</v>
      </c>
    </row>
    <row r="180" spans="1:20" x14ac:dyDescent="0.45">
      <c r="A180">
        <v>3577</v>
      </c>
      <c r="B180" t="str">
        <f t="shared" si="62"/>
        <v>East Java</v>
      </c>
      <c r="C180" t="str">
        <f t="shared" si="63"/>
        <v>Madiun, city</v>
      </c>
      <c r="D180">
        <f t="shared" si="78"/>
        <v>136147</v>
      </c>
      <c r="E180">
        <f t="shared" si="79"/>
        <v>35456</v>
      </c>
      <c r="F180">
        <f>VLOOKUP($A180,'1971 census--school attendance'!$A$2:$E$321,4,FALSE)</f>
        <v>117552</v>
      </c>
      <c r="G180">
        <f>VLOOKUP($A180,'1971 census--school attendance'!$A$2:$E$321,5,FALSE)</f>
        <v>36031</v>
      </c>
      <c r="H180">
        <f t="shared" si="80"/>
        <v>3</v>
      </c>
      <c r="I180">
        <f t="shared" si="81"/>
        <v>13</v>
      </c>
      <c r="J180">
        <f t="shared" si="82"/>
        <v>15</v>
      </c>
      <c r="K180">
        <f t="shared" si="83"/>
        <v>15</v>
      </c>
      <c r="L180">
        <f t="shared" si="84"/>
        <v>1</v>
      </c>
      <c r="M180">
        <f t="shared" si="85"/>
        <v>1</v>
      </c>
      <c r="N180">
        <f t="shared" si="86"/>
        <v>136147</v>
      </c>
      <c r="O180">
        <f t="shared" si="87"/>
        <v>35456</v>
      </c>
      <c r="P180">
        <f t="shared" si="64"/>
        <v>117552</v>
      </c>
      <c r="Q180">
        <f t="shared" si="64"/>
        <v>36031</v>
      </c>
      <c r="R180">
        <f t="shared" si="88"/>
        <v>0.26464777042461457</v>
      </c>
      <c r="S180">
        <f t="shared" si="65"/>
        <v>0.30651116101810261</v>
      </c>
      <c r="T180">
        <f t="shared" si="89"/>
        <v>48</v>
      </c>
    </row>
    <row r="181" spans="1:20" x14ac:dyDescent="0.45">
      <c r="A181">
        <v>3578</v>
      </c>
      <c r="B181" t="str">
        <f t="shared" si="62"/>
        <v>East Java</v>
      </c>
      <c r="C181" t="str">
        <f t="shared" si="63"/>
        <v>Surabaya</v>
      </c>
      <c r="D181">
        <f t="shared" si="78"/>
        <v>1556255</v>
      </c>
      <c r="E181">
        <f t="shared" si="79"/>
        <v>371380</v>
      </c>
      <c r="F181">
        <f>VLOOKUP($A181,'1971 census--school attendance'!$A$2:$E$321,4,FALSE)</f>
        <v>1328869</v>
      </c>
      <c r="G181">
        <f>VLOOKUP($A181,'1971 census--school attendance'!$A$2:$E$321,5,FALSE)</f>
        <v>302212</v>
      </c>
      <c r="H181">
        <f t="shared" si="80"/>
        <v>77</v>
      </c>
      <c r="I181">
        <f t="shared" si="81"/>
        <v>37</v>
      </c>
      <c r="J181">
        <f t="shared" si="82"/>
        <v>37</v>
      </c>
      <c r="K181">
        <f t="shared" si="83"/>
        <v>37</v>
      </c>
      <c r="L181">
        <f t="shared" si="84"/>
        <v>100</v>
      </c>
      <c r="M181">
        <f t="shared" si="85"/>
        <v>100</v>
      </c>
      <c r="N181">
        <f t="shared" si="86"/>
        <v>1556255</v>
      </c>
      <c r="O181">
        <f t="shared" si="87"/>
        <v>371380</v>
      </c>
      <c r="P181">
        <f t="shared" si="64"/>
        <v>1328869</v>
      </c>
      <c r="Q181">
        <f t="shared" si="64"/>
        <v>302212</v>
      </c>
      <c r="R181">
        <f t="shared" si="88"/>
        <v>0.19419182588971601</v>
      </c>
      <c r="S181">
        <f t="shared" si="65"/>
        <v>0.22742046055706017</v>
      </c>
      <c r="T181">
        <f t="shared" si="89"/>
        <v>388</v>
      </c>
    </row>
    <row r="182" spans="1:20" x14ac:dyDescent="0.45">
      <c r="A182">
        <v>5101</v>
      </c>
      <c r="B182" t="str">
        <f t="shared" si="62"/>
        <v>Bali</v>
      </c>
      <c r="C182" t="str">
        <f t="shared" si="63"/>
        <v>Jembrana</v>
      </c>
      <c r="D182">
        <f t="shared" si="78"/>
        <v>172006</v>
      </c>
      <c r="E182">
        <f t="shared" si="79"/>
        <v>45199</v>
      </c>
      <c r="F182">
        <f>VLOOKUP($A182,'1971 census--school attendance'!$A$2:$E$321,4,FALSE)</f>
        <v>139443</v>
      </c>
      <c r="G182">
        <f>VLOOKUP($A182,'1971 census--school attendance'!$A$2:$E$321,5,FALSE)</f>
        <v>25997</v>
      </c>
      <c r="H182">
        <f t="shared" si="80"/>
        <v>5</v>
      </c>
      <c r="I182">
        <f t="shared" si="81"/>
        <v>8</v>
      </c>
      <c r="J182">
        <f t="shared" si="82"/>
        <v>22</v>
      </c>
      <c r="K182">
        <f t="shared" si="83"/>
        <v>22</v>
      </c>
      <c r="L182">
        <f t="shared" si="84"/>
        <v>112</v>
      </c>
      <c r="M182">
        <f t="shared" si="85"/>
        <v>112</v>
      </c>
      <c r="N182">
        <f t="shared" si="86"/>
        <v>172006</v>
      </c>
      <c r="O182">
        <f t="shared" si="87"/>
        <v>45199</v>
      </c>
      <c r="P182">
        <f t="shared" si="64"/>
        <v>139443</v>
      </c>
      <c r="Q182">
        <f t="shared" si="64"/>
        <v>25997</v>
      </c>
      <c r="R182">
        <f t="shared" si="88"/>
        <v>0.151140076508959</v>
      </c>
      <c r="S182">
        <f t="shared" si="65"/>
        <v>0.1864346005177743</v>
      </c>
      <c r="T182">
        <f t="shared" si="89"/>
        <v>281</v>
      </c>
    </row>
    <row r="183" spans="1:20" x14ac:dyDescent="0.45">
      <c r="A183">
        <v>5102</v>
      </c>
      <c r="B183" t="str">
        <f t="shared" si="62"/>
        <v>Bali</v>
      </c>
      <c r="C183" t="str">
        <f t="shared" si="63"/>
        <v>Tabanan</v>
      </c>
      <c r="D183">
        <f t="shared" si="78"/>
        <v>328064</v>
      </c>
      <c r="E183">
        <f t="shared" si="79"/>
        <v>78673</v>
      </c>
      <c r="F183">
        <f>VLOOKUP($A183,'1971 census--school attendance'!$A$2:$E$321,4,FALSE)</f>
        <v>274070</v>
      </c>
      <c r="G183">
        <f>VLOOKUP($A183,'1971 census--school attendance'!$A$2:$E$321,5,FALSE)</f>
        <v>48383</v>
      </c>
      <c r="H183">
        <f t="shared" si="80"/>
        <v>8</v>
      </c>
      <c r="I183">
        <f t="shared" si="81"/>
        <v>12</v>
      </c>
      <c r="J183">
        <f t="shared" si="82"/>
        <v>25</v>
      </c>
      <c r="K183">
        <f t="shared" si="83"/>
        <v>25</v>
      </c>
      <c r="L183">
        <f t="shared" si="84"/>
        <v>116</v>
      </c>
      <c r="M183">
        <f t="shared" si="85"/>
        <v>116</v>
      </c>
      <c r="N183">
        <f t="shared" si="86"/>
        <v>328064</v>
      </c>
      <c r="O183">
        <f t="shared" si="87"/>
        <v>78673</v>
      </c>
      <c r="P183">
        <f t="shared" si="64"/>
        <v>274070</v>
      </c>
      <c r="Q183">
        <f t="shared" si="64"/>
        <v>48383</v>
      </c>
      <c r="R183">
        <f t="shared" si="88"/>
        <v>0.14748036968396411</v>
      </c>
      <c r="S183">
        <f t="shared" si="65"/>
        <v>0.17653519173933666</v>
      </c>
      <c r="T183">
        <f t="shared" si="89"/>
        <v>302</v>
      </c>
    </row>
    <row r="184" spans="1:20" x14ac:dyDescent="0.45">
      <c r="A184">
        <v>5103</v>
      </c>
      <c r="B184" t="str">
        <f t="shared" si="62"/>
        <v>Bali</v>
      </c>
      <c r="C184" t="str">
        <f t="shared" si="63"/>
        <v>Badung</v>
      </c>
      <c r="D184">
        <f t="shared" si="78"/>
        <v>400396</v>
      </c>
      <c r="E184">
        <f t="shared" si="79"/>
        <v>96492</v>
      </c>
      <c r="F184">
        <f>VLOOKUP($A184,'1971 census--school attendance'!$A$2:$E$321,4,FALSE)</f>
        <v>337657</v>
      </c>
      <c r="G184">
        <f>VLOOKUP($A184,'1971 census--school attendance'!$A$2:$E$321,5,FALSE)</f>
        <v>71685</v>
      </c>
      <c r="H184">
        <f t="shared" si="80"/>
        <v>15</v>
      </c>
      <c r="I184">
        <f t="shared" si="81"/>
        <v>10</v>
      </c>
      <c r="J184">
        <f t="shared" si="82"/>
        <v>42</v>
      </c>
      <c r="K184">
        <f t="shared" si="83"/>
        <v>42</v>
      </c>
      <c r="L184">
        <f t="shared" si="84"/>
        <v>41</v>
      </c>
      <c r="M184">
        <f t="shared" si="85"/>
        <v>41</v>
      </c>
      <c r="N184">
        <f t="shared" si="86"/>
        <v>400396</v>
      </c>
      <c r="O184">
        <f t="shared" si="87"/>
        <v>96492</v>
      </c>
      <c r="P184">
        <f t="shared" si="64"/>
        <v>337657</v>
      </c>
      <c r="Q184">
        <f t="shared" si="64"/>
        <v>71685</v>
      </c>
      <c r="R184">
        <f t="shared" si="88"/>
        <v>0.17903525509745352</v>
      </c>
      <c r="S184">
        <f t="shared" si="65"/>
        <v>0.21230124060807268</v>
      </c>
      <c r="T184">
        <f t="shared" si="89"/>
        <v>191</v>
      </c>
    </row>
    <row r="185" spans="1:20" x14ac:dyDescent="0.45">
      <c r="A185">
        <v>5104</v>
      </c>
      <c r="B185" t="str">
        <f t="shared" si="62"/>
        <v>Bali</v>
      </c>
      <c r="C185" t="str">
        <f t="shared" si="63"/>
        <v>Gianyar</v>
      </c>
      <c r="D185">
        <f t="shared" si="78"/>
        <v>271592</v>
      </c>
      <c r="E185">
        <f t="shared" si="79"/>
        <v>63580</v>
      </c>
      <c r="F185">
        <f>VLOOKUP($A185,'1971 census--school attendance'!$A$2:$E$321,4,FALSE)</f>
        <v>223338</v>
      </c>
      <c r="G185">
        <f>VLOOKUP($A185,'1971 census--school attendance'!$A$2:$E$321,5,FALSE)</f>
        <v>27765</v>
      </c>
      <c r="H185">
        <f t="shared" si="80"/>
        <v>14</v>
      </c>
      <c r="I185">
        <f t="shared" si="81"/>
        <v>14</v>
      </c>
      <c r="J185">
        <f t="shared" si="82"/>
        <v>30</v>
      </c>
      <c r="K185">
        <f t="shared" si="83"/>
        <v>30</v>
      </c>
      <c r="L185">
        <f t="shared" si="84"/>
        <v>33</v>
      </c>
      <c r="M185">
        <f t="shared" si="85"/>
        <v>33</v>
      </c>
      <c r="N185">
        <f t="shared" si="86"/>
        <v>271592</v>
      </c>
      <c r="O185">
        <f t="shared" si="87"/>
        <v>63580</v>
      </c>
      <c r="P185">
        <f t="shared" si="64"/>
        <v>223338</v>
      </c>
      <c r="Q185">
        <f t="shared" si="64"/>
        <v>27765</v>
      </c>
      <c r="R185">
        <f t="shared" si="88"/>
        <v>0.10223055170991782</v>
      </c>
      <c r="S185">
        <f t="shared" si="65"/>
        <v>0.12431829782661258</v>
      </c>
      <c r="T185">
        <f t="shared" si="89"/>
        <v>154</v>
      </c>
    </row>
    <row r="186" spans="1:20" x14ac:dyDescent="0.45">
      <c r="A186">
        <v>5105</v>
      </c>
      <c r="B186" t="str">
        <f t="shared" si="62"/>
        <v>Bali</v>
      </c>
      <c r="C186" t="str">
        <f t="shared" si="63"/>
        <v>Klungkung</v>
      </c>
      <c r="D186">
        <f t="shared" si="78"/>
        <v>139307</v>
      </c>
      <c r="E186">
        <f t="shared" si="79"/>
        <v>34447</v>
      </c>
      <c r="F186">
        <f>VLOOKUP($A186,'1971 census--school attendance'!$A$2:$E$321,4,FALSE)</f>
        <v>118004</v>
      </c>
      <c r="G186">
        <f>VLOOKUP($A186,'1971 census--school attendance'!$A$2:$E$321,5,FALSE)</f>
        <v>14584</v>
      </c>
      <c r="H186">
        <f t="shared" si="80"/>
        <v>7</v>
      </c>
      <c r="I186">
        <f t="shared" si="81"/>
        <v>8</v>
      </c>
      <c r="J186">
        <f t="shared" si="82"/>
        <v>16</v>
      </c>
      <c r="K186">
        <f t="shared" si="83"/>
        <v>16</v>
      </c>
      <c r="L186">
        <f t="shared" si="84"/>
        <v>16</v>
      </c>
      <c r="M186">
        <f t="shared" si="85"/>
        <v>16</v>
      </c>
      <c r="N186">
        <f t="shared" si="86"/>
        <v>139307</v>
      </c>
      <c r="O186">
        <f t="shared" si="87"/>
        <v>34447</v>
      </c>
      <c r="P186">
        <f t="shared" si="64"/>
        <v>118004</v>
      </c>
      <c r="Q186">
        <f t="shared" si="64"/>
        <v>14584</v>
      </c>
      <c r="R186">
        <f t="shared" si="88"/>
        <v>0.10468964230081762</v>
      </c>
      <c r="S186">
        <f t="shared" si="65"/>
        <v>0.12358903088030915</v>
      </c>
      <c r="T186">
        <f t="shared" si="89"/>
        <v>79</v>
      </c>
    </row>
    <row r="187" spans="1:20" x14ac:dyDescent="0.45">
      <c r="A187">
        <v>5106</v>
      </c>
      <c r="B187" t="str">
        <f t="shared" si="62"/>
        <v>Bali</v>
      </c>
      <c r="C187" t="str">
        <f t="shared" si="63"/>
        <v>Bangli</v>
      </c>
      <c r="D187">
        <f t="shared" si="78"/>
        <v>138327</v>
      </c>
      <c r="E187">
        <f t="shared" si="79"/>
        <v>32935</v>
      </c>
      <c r="F187">
        <f>VLOOKUP($A187,'1971 census--school attendance'!$A$2:$E$321,4,FALSE)</f>
        <v>115826</v>
      </c>
      <c r="G187">
        <f>VLOOKUP($A187,'1971 census--school attendance'!$A$2:$E$321,5,FALSE)</f>
        <v>12779</v>
      </c>
      <c r="H187">
        <f t="shared" si="80"/>
        <v>8</v>
      </c>
      <c r="I187">
        <f t="shared" si="81"/>
        <v>8</v>
      </c>
      <c r="J187">
        <f t="shared" si="82"/>
        <v>18</v>
      </c>
      <c r="K187">
        <f t="shared" si="83"/>
        <v>18</v>
      </c>
      <c r="L187">
        <f t="shared" si="84"/>
        <v>19</v>
      </c>
      <c r="M187">
        <f t="shared" si="85"/>
        <v>19</v>
      </c>
      <c r="N187">
        <f t="shared" si="86"/>
        <v>138327</v>
      </c>
      <c r="O187">
        <f t="shared" si="87"/>
        <v>32935</v>
      </c>
      <c r="P187">
        <f t="shared" si="64"/>
        <v>115826</v>
      </c>
      <c r="Q187">
        <f t="shared" si="64"/>
        <v>12779</v>
      </c>
      <c r="R187">
        <f t="shared" si="88"/>
        <v>9.2382542815213228E-2</v>
      </c>
      <c r="S187">
        <f t="shared" si="65"/>
        <v>0.11032928703399927</v>
      </c>
      <c r="T187">
        <f t="shared" si="89"/>
        <v>90</v>
      </c>
    </row>
    <row r="188" spans="1:20" x14ac:dyDescent="0.45">
      <c r="A188">
        <v>5107</v>
      </c>
      <c r="B188" t="str">
        <f t="shared" si="62"/>
        <v>Bali</v>
      </c>
      <c r="C188" t="str">
        <f t="shared" si="63"/>
        <v>Karang Asem</v>
      </c>
      <c r="D188">
        <f t="shared" si="78"/>
        <v>267352</v>
      </c>
      <c r="E188">
        <f t="shared" si="79"/>
        <v>63531</v>
      </c>
      <c r="F188">
        <f>VLOOKUP($A188,'1971 census--school attendance'!$A$2:$E$321,4,FALSE)</f>
        <v>222500</v>
      </c>
      <c r="G188">
        <f>VLOOKUP($A188,'1971 census--school attendance'!$A$2:$E$321,5,FALSE)</f>
        <v>18519</v>
      </c>
      <c r="H188">
        <f t="shared" si="80"/>
        <v>16</v>
      </c>
      <c r="I188">
        <f t="shared" si="81"/>
        <v>16</v>
      </c>
      <c r="J188">
        <f t="shared" si="82"/>
        <v>33</v>
      </c>
      <c r="K188">
        <f t="shared" si="83"/>
        <v>33</v>
      </c>
      <c r="L188">
        <f t="shared" si="84"/>
        <v>31</v>
      </c>
      <c r="M188">
        <f t="shared" si="85"/>
        <v>31</v>
      </c>
      <c r="N188">
        <f t="shared" si="86"/>
        <v>267352</v>
      </c>
      <c r="O188">
        <f t="shared" si="87"/>
        <v>63531</v>
      </c>
      <c r="P188">
        <f t="shared" si="64"/>
        <v>222500</v>
      </c>
      <c r="Q188">
        <f t="shared" si="64"/>
        <v>18519</v>
      </c>
      <c r="R188">
        <f t="shared" si="88"/>
        <v>6.9268230647236598E-2</v>
      </c>
      <c r="S188">
        <f t="shared" si="65"/>
        <v>8.3231460674157307E-2</v>
      </c>
      <c r="T188">
        <f t="shared" si="89"/>
        <v>160</v>
      </c>
    </row>
    <row r="189" spans="1:20" x14ac:dyDescent="0.45">
      <c r="A189">
        <v>5108</v>
      </c>
      <c r="B189" t="str">
        <f t="shared" si="62"/>
        <v>Bali</v>
      </c>
      <c r="C189" t="str">
        <f t="shared" si="63"/>
        <v>Buleleng</v>
      </c>
      <c r="D189">
        <f t="shared" si="78"/>
        <v>403294</v>
      </c>
      <c r="E189">
        <f t="shared" si="79"/>
        <v>100998</v>
      </c>
      <c r="F189">
        <f>VLOOKUP($A189,'1971 census--school attendance'!$A$2:$E$321,4,FALSE)</f>
        <v>328682</v>
      </c>
      <c r="G189">
        <f>VLOOKUP($A189,'1971 census--school attendance'!$A$2:$E$321,5,FALSE)</f>
        <v>54680</v>
      </c>
      <c r="H189">
        <f t="shared" si="80"/>
        <v>17</v>
      </c>
      <c r="I189">
        <f t="shared" si="81"/>
        <v>14</v>
      </c>
      <c r="J189">
        <f t="shared" si="82"/>
        <v>44</v>
      </c>
      <c r="K189">
        <f t="shared" si="83"/>
        <v>44</v>
      </c>
      <c r="L189">
        <f t="shared" si="84"/>
        <v>195</v>
      </c>
      <c r="M189">
        <f t="shared" si="85"/>
        <v>195</v>
      </c>
      <c r="N189">
        <f t="shared" si="86"/>
        <v>403294</v>
      </c>
      <c r="O189">
        <f t="shared" si="87"/>
        <v>100998</v>
      </c>
      <c r="P189">
        <f t="shared" si="64"/>
        <v>328682</v>
      </c>
      <c r="Q189">
        <f t="shared" si="64"/>
        <v>54680</v>
      </c>
      <c r="R189">
        <f t="shared" si="88"/>
        <v>0.1355834701235327</v>
      </c>
      <c r="S189">
        <f t="shared" si="65"/>
        <v>0.16636140707431499</v>
      </c>
      <c r="T189">
        <f t="shared" si="89"/>
        <v>509</v>
      </c>
    </row>
    <row r="190" spans="1:20" x14ac:dyDescent="0.45">
      <c r="A190">
        <v>5171</v>
      </c>
      <c r="B190" t="str">
        <f t="shared" si="62"/>
        <v>Bali</v>
      </c>
      <c r="C190" t="str">
        <f t="shared" si="63"/>
        <v>Denpasar</v>
      </c>
      <c r="N190" s="1">
        <f t="shared" ref="N190:T190" si="90">N184</f>
        <v>400396</v>
      </c>
      <c r="O190" s="1">
        <f t="shared" si="90"/>
        <v>96492</v>
      </c>
      <c r="P190" s="1">
        <f t="shared" ref="P190" si="91">P184</f>
        <v>337657</v>
      </c>
      <c r="Q190" s="1">
        <f t="shared" si="90"/>
        <v>71685</v>
      </c>
      <c r="R190" s="1">
        <f t="shared" si="90"/>
        <v>0.17903525509745352</v>
      </c>
      <c r="S190" s="1">
        <f t="shared" si="90"/>
        <v>0.21230124060807268</v>
      </c>
      <c r="T190" s="1">
        <f t="shared" si="90"/>
        <v>191</v>
      </c>
    </row>
    <row r="191" spans="1:20" x14ac:dyDescent="0.45">
      <c r="A191">
        <v>5201</v>
      </c>
      <c r="B191" t="str">
        <f t="shared" si="62"/>
        <v>West Nusa Tenggara</v>
      </c>
      <c r="C191" t="str">
        <f t="shared" si="63"/>
        <v>West Lombok</v>
      </c>
      <c r="D191">
        <f t="shared" ref="D191:D196" si="92">VLOOKUP($A191,Census1971,7,FALSE)</f>
        <v>509812</v>
      </c>
      <c r="E191">
        <f t="shared" ref="E191:E196" si="93">VLOOKUP($A191,Census1971,6,FALSE)</f>
        <v>122274</v>
      </c>
      <c r="F191">
        <f>VLOOKUP($A191,'1971 census--school attendance'!$A$2:$E$321,4,FALSE)</f>
        <v>416533</v>
      </c>
      <c r="G191">
        <f>VLOOKUP($A191,'1971 census--school attendance'!$A$2:$E$321,5,FALSE)</f>
        <v>40758</v>
      </c>
      <c r="H191">
        <f t="shared" ref="H191:H196" si="94">VLOOKUP($A191,Schools7374,4,FALSE)</f>
        <v>32</v>
      </c>
      <c r="I191">
        <f t="shared" ref="I191:I196" si="95">VLOOKUP($A191,Schools7374,5,FALSE)</f>
        <v>32</v>
      </c>
      <c r="J191">
        <f t="shared" ref="J191:J196" si="96">VLOOKUP($A191,Schools75767778,4,FALSE)</f>
        <v>72</v>
      </c>
      <c r="K191">
        <f t="shared" ref="K191:K196" si="97">VLOOKUP($A191,Schools75767778,5,FALSE)</f>
        <v>72</v>
      </c>
      <c r="L191">
        <f t="shared" ref="L191:L196" si="98">VLOOKUP($A191,Schools75767778,6,FALSE)</f>
        <v>60</v>
      </c>
      <c r="M191">
        <f t="shared" ref="M191:M196" si="99">VLOOKUP($A191,Schools75767778,7,FALSE)</f>
        <v>60</v>
      </c>
      <c r="N191">
        <f t="shared" ref="N191:O196" si="100">D191</f>
        <v>509812</v>
      </c>
      <c r="O191">
        <f t="shared" si="100"/>
        <v>122274</v>
      </c>
      <c r="P191">
        <f t="shared" si="64"/>
        <v>416533</v>
      </c>
      <c r="Q191">
        <f t="shared" si="64"/>
        <v>40758</v>
      </c>
      <c r="R191">
        <f t="shared" ref="R191:R196" si="101">G191/N191</f>
        <v>7.9947117761057021E-2</v>
      </c>
      <c r="S191">
        <f t="shared" si="65"/>
        <v>9.7850590469422585E-2</v>
      </c>
      <c r="T191">
        <f t="shared" ref="T191:T196" si="102">SUM(H191:M191)</f>
        <v>328</v>
      </c>
    </row>
    <row r="192" spans="1:20" x14ac:dyDescent="0.45">
      <c r="A192">
        <v>5202</v>
      </c>
      <c r="B192" t="str">
        <f t="shared" si="62"/>
        <v>West Nusa Tenggara</v>
      </c>
      <c r="C192" t="str">
        <f t="shared" si="63"/>
        <v>Central Lombok</v>
      </c>
      <c r="D192">
        <f t="shared" si="92"/>
        <v>476986</v>
      </c>
      <c r="E192">
        <f t="shared" si="93"/>
        <v>126309</v>
      </c>
      <c r="F192">
        <f>VLOOKUP($A192,'1971 census--school attendance'!$A$2:$E$321,4,FALSE)</f>
        <v>382759</v>
      </c>
      <c r="G192">
        <f>VLOOKUP($A192,'1971 census--school attendance'!$A$2:$E$321,5,FALSE)</f>
        <v>36975</v>
      </c>
      <c r="H192">
        <f t="shared" si="94"/>
        <v>30</v>
      </c>
      <c r="I192">
        <f t="shared" si="95"/>
        <v>30</v>
      </c>
      <c r="J192">
        <f t="shared" si="96"/>
        <v>70</v>
      </c>
      <c r="K192">
        <f t="shared" si="97"/>
        <v>70</v>
      </c>
      <c r="L192">
        <f t="shared" si="98"/>
        <v>59</v>
      </c>
      <c r="M192">
        <f t="shared" si="99"/>
        <v>59</v>
      </c>
      <c r="N192">
        <f t="shared" si="100"/>
        <v>476986</v>
      </c>
      <c r="O192">
        <f t="shared" si="100"/>
        <v>126309</v>
      </c>
      <c r="P192">
        <f t="shared" si="64"/>
        <v>382759</v>
      </c>
      <c r="Q192">
        <f t="shared" si="64"/>
        <v>36975</v>
      </c>
      <c r="R192">
        <f t="shared" si="101"/>
        <v>7.7517998431819807E-2</v>
      </c>
      <c r="S192">
        <f t="shared" si="65"/>
        <v>9.6601255620377316E-2</v>
      </c>
      <c r="T192">
        <f t="shared" si="102"/>
        <v>318</v>
      </c>
    </row>
    <row r="193" spans="1:20" x14ac:dyDescent="0.45">
      <c r="A193">
        <v>5203</v>
      </c>
      <c r="B193" t="str">
        <f t="shared" si="62"/>
        <v>West Nusa Tenggara</v>
      </c>
      <c r="C193" t="str">
        <f t="shared" si="63"/>
        <v>East Lombok</v>
      </c>
      <c r="D193">
        <f t="shared" si="92"/>
        <v>594395</v>
      </c>
      <c r="E193">
        <f t="shared" si="93"/>
        <v>156862</v>
      </c>
      <c r="F193">
        <f>VLOOKUP($A193,'1971 census--school attendance'!$A$2:$E$321,4,FALSE)</f>
        <v>476390</v>
      </c>
      <c r="G193">
        <f>VLOOKUP($A193,'1971 census--school attendance'!$A$2:$E$321,5,FALSE)</f>
        <v>56047</v>
      </c>
      <c r="H193">
        <f t="shared" si="94"/>
        <v>34</v>
      </c>
      <c r="I193">
        <f t="shared" si="95"/>
        <v>34</v>
      </c>
      <c r="J193">
        <f t="shared" si="96"/>
        <v>72</v>
      </c>
      <c r="K193">
        <f t="shared" si="97"/>
        <v>72</v>
      </c>
      <c r="L193">
        <f t="shared" si="98"/>
        <v>60</v>
      </c>
      <c r="M193">
        <f t="shared" si="99"/>
        <v>60</v>
      </c>
      <c r="N193">
        <f t="shared" si="100"/>
        <v>594395</v>
      </c>
      <c r="O193">
        <f t="shared" si="100"/>
        <v>156862</v>
      </c>
      <c r="P193">
        <f t="shared" si="64"/>
        <v>476390</v>
      </c>
      <c r="Q193">
        <f t="shared" si="64"/>
        <v>56047</v>
      </c>
      <c r="R193">
        <f t="shared" si="101"/>
        <v>9.4292515919548445E-2</v>
      </c>
      <c r="S193">
        <f t="shared" si="65"/>
        <v>0.11764940489934718</v>
      </c>
      <c r="T193">
        <f t="shared" si="102"/>
        <v>332</v>
      </c>
    </row>
    <row r="194" spans="1:20" x14ac:dyDescent="0.45">
      <c r="A194">
        <v>5204</v>
      </c>
      <c r="B194" t="str">
        <f t="shared" ref="B194:B209" si="103">VLOOKUP($A194,Census1971,3,FALSE)</f>
        <v>West Nusa Tenggara</v>
      </c>
      <c r="C194" t="str">
        <f t="shared" ref="C194:C209" si="104">VLOOKUP($A194,Census1971,2,FALSE)</f>
        <v>Sumbawa</v>
      </c>
      <c r="D194">
        <f t="shared" si="92"/>
        <v>243577</v>
      </c>
      <c r="E194">
        <f t="shared" si="93"/>
        <v>64969</v>
      </c>
      <c r="F194">
        <f>VLOOKUP($A194,'1971 census--school attendance'!$A$2:$E$321,4,FALSE)</f>
        <v>204868</v>
      </c>
      <c r="G194">
        <f>VLOOKUP($A194,'1971 census--school attendance'!$A$2:$E$321,5,FALSE)</f>
        <v>33677</v>
      </c>
      <c r="H194">
        <f t="shared" si="94"/>
        <v>14</v>
      </c>
      <c r="I194">
        <f t="shared" si="95"/>
        <v>14</v>
      </c>
      <c r="J194">
        <f t="shared" si="96"/>
        <v>31</v>
      </c>
      <c r="K194">
        <f t="shared" si="97"/>
        <v>31</v>
      </c>
      <c r="L194">
        <f t="shared" si="98"/>
        <v>33</v>
      </c>
      <c r="M194">
        <f t="shared" si="99"/>
        <v>33</v>
      </c>
      <c r="N194">
        <f t="shared" si="100"/>
        <v>243577</v>
      </c>
      <c r="O194">
        <f t="shared" si="100"/>
        <v>64969</v>
      </c>
      <c r="P194">
        <f t="shared" si="64"/>
        <v>204868</v>
      </c>
      <c r="Q194">
        <f t="shared" si="64"/>
        <v>33677</v>
      </c>
      <c r="R194">
        <f t="shared" si="101"/>
        <v>0.13826018055891975</v>
      </c>
      <c r="S194">
        <f t="shared" si="65"/>
        <v>0.16438389597204053</v>
      </c>
      <c r="T194">
        <f t="shared" si="102"/>
        <v>156</v>
      </c>
    </row>
    <row r="195" spans="1:20" x14ac:dyDescent="0.45">
      <c r="A195">
        <v>5205</v>
      </c>
      <c r="B195" t="str">
        <f t="shared" si="103"/>
        <v>West Nusa Tenggara</v>
      </c>
      <c r="C195" t="str">
        <f t="shared" si="104"/>
        <v>Dompu</v>
      </c>
      <c r="D195">
        <f t="shared" si="92"/>
        <v>74150</v>
      </c>
      <c r="E195">
        <f t="shared" si="93"/>
        <v>19994</v>
      </c>
      <c r="F195">
        <f>VLOOKUP($A195,'1971 census--school attendance'!$A$2:$E$321,4,FALSE)</f>
        <v>61119</v>
      </c>
      <c r="G195">
        <f>VLOOKUP($A195,'1971 census--school attendance'!$A$2:$E$321,5,FALSE)</f>
        <v>11553</v>
      </c>
      <c r="H195">
        <f t="shared" si="94"/>
        <v>6</v>
      </c>
      <c r="I195">
        <f t="shared" si="95"/>
        <v>6</v>
      </c>
      <c r="J195">
        <f t="shared" si="96"/>
        <v>13</v>
      </c>
      <c r="K195">
        <f t="shared" si="97"/>
        <v>13</v>
      </c>
      <c r="L195">
        <f t="shared" si="98"/>
        <v>19</v>
      </c>
      <c r="M195">
        <f t="shared" si="99"/>
        <v>19</v>
      </c>
      <c r="N195">
        <f t="shared" si="100"/>
        <v>74150</v>
      </c>
      <c r="O195">
        <f t="shared" si="100"/>
        <v>19994</v>
      </c>
      <c r="P195">
        <f t="shared" ref="P195:Q258" si="105">F195</f>
        <v>61119</v>
      </c>
      <c r="Q195">
        <f t="shared" si="105"/>
        <v>11553</v>
      </c>
      <c r="R195">
        <f t="shared" si="101"/>
        <v>0.15580579905596764</v>
      </c>
      <c r="S195">
        <f t="shared" ref="S195:S258" si="106">G195/P195</f>
        <v>0.18902468954007756</v>
      </c>
      <c r="T195">
        <f t="shared" si="102"/>
        <v>76</v>
      </c>
    </row>
    <row r="196" spans="1:20" x14ac:dyDescent="0.45">
      <c r="A196">
        <v>5206</v>
      </c>
      <c r="B196" t="str">
        <f t="shared" si="103"/>
        <v>West Nusa Tenggara</v>
      </c>
      <c r="C196" t="str">
        <f t="shared" si="104"/>
        <v>Bima</v>
      </c>
      <c r="D196">
        <f t="shared" si="92"/>
        <v>303413</v>
      </c>
      <c r="E196">
        <f t="shared" si="93"/>
        <v>84055</v>
      </c>
      <c r="F196">
        <f>VLOOKUP($A196,'1971 census--school attendance'!$A$2:$E$321,4,FALSE)</f>
        <v>251467</v>
      </c>
      <c r="G196">
        <f>VLOOKUP($A196,'1971 census--school attendance'!$A$2:$E$321,5,FALSE)</f>
        <v>49562</v>
      </c>
      <c r="H196">
        <f t="shared" si="94"/>
        <v>14</v>
      </c>
      <c r="I196">
        <f t="shared" si="95"/>
        <v>14</v>
      </c>
      <c r="J196">
        <f t="shared" si="96"/>
        <v>47</v>
      </c>
      <c r="K196">
        <f t="shared" si="97"/>
        <v>47</v>
      </c>
      <c r="L196">
        <f t="shared" si="98"/>
        <v>43</v>
      </c>
      <c r="M196">
        <f t="shared" si="99"/>
        <v>43</v>
      </c>
      <c r="N196">
        <f t="shared" si="100"/>
        <v>303413</v>
      </c>
      <c r="O196">
        <f t="shared" si="100"/>
        <v>84055</v>
      </c>
      <c r="P196">
        <f t="shared" si="105"/>
        <v>251467</v>
      </c>
      <c r="Q196">
        <f t="shared" si="105"/>
        <v>49562</v>
      </c>
      <c r="R196">
        <f t="shared" si="101"/>
        <v>0.16334830742255604</v>
      </c>
      <c r="S196">
        <f t="shared" si="106"/>
        <v>0.1970914672700593</v>
      </c>
      <c r="T196">
        <f t="shared" si="102"/>
        <v>208</v>
      </c>
    </row>
    <row r="197" spans="1:20" x14ac:dyDescent="0.45">
      <c r="A197">
        <v>5271</v>
      </c>
      <c r="B197" t="str">
        <f t="shared" si="103"/>
        <v>West Nusa Tenggara</v>
      </c>
      <c r="C197" t="str">
        <f t="shared" si="104"/>
        <v>Mataram</v>
      </c>
      <c r="N197" s="1">
        <f t="shared" ref="N197:T197" si="107">N191</f>
        <v>509812</v>
      </c>
      <c r="O197" s="1">
        <f t="shared" si="107"/>
        <v>122274</v>
      </c>
      <c r="P197" s="1">
        <f t="shared" ref="P197" si="108">P191</f>
        <v>416533</v>
      </c>
      <c r="Q197" s="1">
        <f t="shared" si="107"/>
        <v>40758</v>
      </c>
      <c r="R197" s="1">
        <f t="shared" si="107"/>
        <v>7.9947117761057021E-2</v>
      </c>
      <c r="S197" s="1">
        <f t="shared" si="107"/>
        <v>9.7850590469422585E-2</v>
      </c>
      <c r="T197" s="1">
        <f t="shared" si="107"/>
        <v>328</v>
      </c>
    </row>
    <row r="198" spans="1:20" x14ac:dyDescent="0.45">
      <c r="A198">
        <v>5301</v>
      </c>
      <c r="B198" t="str">
        <f t="shared" si="103"/>
        <v>East Nusa Tenggara</v>
      </c>
      <c r="C198" t="str">
        <f t="shared" si="104"/>
        <v>West Sumba</v>
      </c>
      <c r="D198">
        <f t="shared" ref="D198:D209" si="109">VLOOKUP($A198,Census1971,7,FALSE)</f>
        <v>187676</v>
      </c>
      <c r="E198">
        <f t="shared" ref="E198:E209" si="110">VLOOKUP($A198,Census1971,6,FALSE)</f>
        <v>47793</v>
      </c>
      <c r="F198">
        <f>VLOOKUP($A198,'1971 census--school attendance'!$A$2:$E$321,4,FALSE)</f>
        <v>153116</v>
      </c>
      <c r="G198">
        <f>VLOOKUP($A198,'1971 census--school attendance'!$A$2:$E$321,5,FALSE)</f>
        <v>31024</v>
      </c>
      <c r="H198">
        <f t="shared" ref="H198:H209" si="111">VLOOKUP($A198,Schools7374,4,FALSE)</f>
        <v>7</v>
      </c>
      <c r="I198">
        <f t="shared" ref="I198:I209" si="112">VLOOKUP($A198,Schools7374,5,FALSE)</f>
        <v>7</v>
      </c>
      <c r="J198">
        <f t="shared" ref="J198:J209" si="113">VLOOKUP($A198,Schools75767778,4,FALSE)</f>
        <v>9</v>
      </c>
      <c r="K198">
        <f t="shared" ref="K198:K209" si="114">VLOOKUP($A198,Schools75767778,5,FALSE)</f>
        <v>9</v>
      </c>
      <c r="L198">
        <f t="shared" ref="L198:L209" si="115">VLOOKUP($A198,Schools75767778,6,FALSE)</f>
        <v>22</v>
      </c>
      <c r="M198">
        <f t="shared" ref="M198:M209" si="116">VLOOKUP($A198,Schools75767778,7,FALSE)</f>
        <v>22</v>
      </c>
      <c r="N198">
        <f t="shared" ref="N198:N209" si="117">D198</f>
        <v>187676</v>
      </c>
      <c r="O198">
        <f t="shared" ref="O198:O209" si="118">E198</f>
        <v>47793</v>
      </c>
      <c r="P198">
        <f t="shared" si="105"/>
        <v>153116</v>
      </c>
      <c r="Q198">
        <f t="shared" si="105"/>
        <v>31024</v>
      </c>
      <c r="R198">
        <f t="shared" ref="R198:R209" si="119">G198/N198</f>
        <v>0.16530616594556577</v>
      </c>
      <c r="S198">
        <f t="shared" si="106"/>
        <v>0.20261762323989654</v>
      </c>
      <c r="T198">
        <f t="shared" ref="T198:T209" si="120">SUM(H198:M198)</f>
        <v>76</v>
      </c>
    </row>
    <row r="199" spans="1:20" x14ac:dyDescent="0.45">
      <c r="A199">
        <v>5302</v>
      </c>
      <c r="B199" t="str">
        <f t="shared" si="103"/>
        <v>East Nusa Tenggara</v>
      </c>
      <c r="C199" t="str">
        <f t="shared" si="104"/>
        <v>East Sumba</v>
      </c>
      <c r="D199">
        <f t="shared" si="109"/>
        <v>103519</v>
      </c>
      <c r="E199">
        <f t="shared" si="110"/>
        <v>23762</v>
      </c>
      <c r="F199">
        <f>VLOOKUP($A199,'1971 census--school attendance'!$A$2:$E$321,4,FALSE)</f>
        <v>89729</v>
      </c>
      <c r="G199">
        <f>VLOOKUP($A199,'1971 census--school attendance'!$A$2:$E$321,5,FALSE)</f>
        <v>13453</v>
      </c>
      <c r="H199">
        <f t="shared" si="111"/>
        <v>7</v>
      </c>
      <c r="I199">
        <f t="shared" si="112"/>
        <v>7</v>
      </c>
      <c r="J199">
        <f t="shared" si="113"/>
        <v>8</v>
      </c>
      <c r="K199">
        <f t="shared" si="114"/>
        <v>8</v>
      </c>
      <c r="L199">
        <f t="shared" si="115"/>
        <v>10</v>
      </c>
      <c r="M199">
        <f t="shared" si="116"/>
        <v>10</v>
      </c>
      <c r="N199">
        <f t="shared" si="117"/>
        <v>103519</v>
      </c>
      <c r="O199">
        <f t="shared" si="118"/>
        <v>23762</v>
      </c>
      <c r="P199">
        <f t="shared" si="105"/>
        <v>89729</v>
      </c>
      <c r="Q199">
        <f t="shared" si="105"/>
        <v>13453</v>
      </c>
      <c r="R199">
        <f t="shared" si="119"/>
        <v>0.12995681952105412</v>
      </c>
      <c r="S199">
        <f t="shared" si="106"/>
        <v>0.1499292313521827</v>
      </c>
      <c r="T199">
        <f t="shared" si="120"/>
        <v>50</v>
      </c>
    </row>
    <row r="200" spans="1:20" x14ac:dyDescent="0.45">
      <c r="A200">
        <v>5303</v>
      </c>
      <c r="B200" t="str">
        <f t="shared" si="103"/>
        <v>East Nusa Tenggara</v>
      </c>
      <c r="C200" t="str">
        <f t="shared" si="104"/>
        <v>Kupang, regency</v>
      </c>
      <c r="D200">
        <f t="shared" si="109"/>
        <v>314836</v>
      </c>
      <c r="E200">
        <f t="shared" si="110"/>
        <v>80444</v>
      </c>
      <c r="F200">
        <f>VLOOKUP($A200,'1971 census--school attendance'!$A$2:$E$321,4,FALSE)</f>
        <v>270127</v>
      </c>
      <c r="G200">
        <f>VLOOKUP($A200,'1971 census--school attendance'!$A$2:$E$321,5,FALSE)</f>
        <v>55487</v>
      </c>
      <c r="H200">
        <f t="shared" si="111"/>
        <v>16</v>
      </c>
      <c r="I200">
        <f t="shared" si="112"/>
        <v>16</v>
      </c>
      <c r="J200">
        <f t="shared" si="113"/>
        <v>14</v>
      </c>
      <c r="K200">
        <f t="shared" si="114"/>
        <v>14</v>
      </c>
      <c r="L200">
        <f t="shared" si="115"/>
        <v>30</v>
      </c>
      <c r="M200">
        <f t="shared" si="116"/>
        <v>30</v>
      </c>
      <c r="N200">
        <f t="shared" si="117"/>
        <v>314836</v>
      </c>
      <c r="O200">
        <f t="shared" si="118"/>
        <v>80444</v>
      </c>
      <c r="P200">
        <f t="shared" si="105"/>
        <v>270127</v>
      </c>
      <c r="Q200">
        <f t="shared" si="105"/>
        <v>55487</v>
      </c>
      <c r="R200">
        <f t="shared" si="119"/>
        <v>0.17624096354927646</v>
      </c>
      <c r="S200">
        <f t="shared" si="106"/>
        <v>0.20541078825885603</v>
      </c>
      <c r="T200">
        <f t="shared" si="120"/>
        <v>120</v>
      </c>
    </row>
    <row r="201" spans="1:20" x14ac:dyDescent="0.45">
      <c r="A201">
        <v>5304</v>
      </c>
      <c r="B201" t="str">
        <f t="shared" si="103"/>
        <v>East Nusa Tenggara</v>
      </c>
      <c r="C201" t="str">
        <f t="shared" si="104"/>
        <v>South Central Timor</v>
      </c>
      <c r="D201">
        <f t="shared" si="109"/>
        <v>240791</v>
      </c>
      <c r="E201">
        <f t="shared" si="110"/>
        <v>69167</v>
      </c>
      <c r="F201">
        <f>VLOOKUP($A201,'1971 census--school attendance'!$A$2:$E$321,4,FALSE)</f>
        <v>197239</v>
      </c>
      <c r="G201">
        <f>VLOOKUP($A201,'1971 census--school attendance'!$A$2:$E$321,5,FALSE)</f>
        <v>50082</v>
      </c>
      <c r="H201">
        <f t="shared" si="111"/>
        <v>8</v>
      </c>
      <c r="I201">
        <f t="shared" si="112"/>
        <v>8</v>
      </c>
      <c r="J201">
        <f t="shared" si="113"/>
        <v>10</v>
      </c>
      <c r="K201">
        <f t="shared" si="114"/>
        <v>10</v>
      </c>
      <c r="L201">
        <f t="shared" si="115"/>
        <v>20</v>
      </c>
      <c r="M201">
        <f t="shared" si="116"/>
        <v>20</v>
      </c>
      <c r="N201">
        <f t="shared" si="117"/>
        <v>240791</v>
      </c>
      <c r="O201">
        <f t="shared" si="118"/>
        <v>69167</v>
      </c>
      <c r="P201">
        <f t="shared" si="105"/>
        <v>197239</v>
      </c>
      <c r="Q201">
        <f t="shared" si="105"/>
        <v>50082</v>
      </c>
      <c r="R201">
        <f t="shared" si="119"/>
        <v>0.20798950126873514</v>
      </c>
      <c r="S201">
        <f t="shared" si="106"/>
        <v>0.25391530072652974</v>
      </c>
      <c r="T201">
        <f t="shared" si="120"/>
        <v>76</v>
      </c>
    </row>
    <row r="202" spans="1:20" x14ac:dyDescent="0.45">
      <c r="A202">
        <v>5305</v>
      </c>
      <c r="B202" t="str">
        <f t="shared" si="103"/>
        <v>East Nusa Tenggara</v>
      </c>
      <c r="C202" t="str">
        <f t="shared" si="104"/>
        <v>North Central Timor</v>
      </c>
      <c r="D202">
        <f t="shared" si="109"/>
        <v>117259</v>
      </c>
      <c r="E202">
        <f t="shared" si="110"/>
        <v>31573</v>
      </c>
      <c r="F202">
        <f>VLOOKUP($A202,'1971 census--school attendance'!$A$2:$E$321,4,FALSE)</f>
        <v>98101</v>
      </c>
      <c r="G202">
        <f>VLOOKUP($A202,'1971 census--school attendance'!$A$2:$E$321,5,FALSE)</f>
        <v>19729</v>
      </c>
      <c r="H202">
        <f t="shared" si="111"/>
        <v>7</v>
      </c>
      <c r="I202">
        <f t="shared" si="112"/>
        <v>7</v>
      </c>
      <c r="J202">
        <f t="shared" si="113"/>
        <v>7</v>
      </c>
      <c r="K202">
        <f t="shared" si="114"/>
        <v>7</v>
      </c>
      <c r="L202">
        <f t="shared" si="115"/>
        <v>6</v>
      </c>
      <c r="M202">
        <f t="shared" si="116"/>
        <v>6</v>
      </c>
      <c r="N202">
        <f t="shared" si="117"/>
        <v>117259</v>
      </c>
      <c r="O202">
        <f t="shared" si="118"/>
        <v>31573</v>
      </c>
      <c r="P202">
        <f t="shared" si="105"/>
        <v>98101</v>
      </c>
      <c r="Q202">
        <f t="shared" si="105"/>
        <v>19729</v>
      </c>
      <c r="R202">
        <f t="shared" si="119"/>
        <v>0.1682514774985289</v>
      </c>
      <c r="S202">
        <f t="shared" si="106"/>
        <v>0.20110906106971388</v>
      </c>
      <c r="T202">
        <f t="shared" si="120"/>
        <v>40</v>
      </c>
    </row>
    <row r="203" spans="1:20" x14ac:dyDescent="0.45">
      <c r="A203">
        <v>5306</v>
      </c>
      <c r="B203" t="str">
        <f t="shared" si="103"/>
        <v>East Nusa Tenggara</v>
      </c>
      <c r="C203" t="str">
        <f t="shared" si="104"/>
        <v>Belu</v>
      </c>
      <c r="D203">
        <f t="shared" si="109"/>
        <v>153164</v>
      </c>
      <c r="E203">
        <f t="shared" si="110"/>
        <v>39741</v>
      </c>
      <c r="F203">
        <f>VLOOKUP($A203,'1971 census--school attendance'!$A$2:$E$321,4,FALSE)</f>
        <v>129311</v>
      </c>
      <c r="G203">
        <f>VLOOKUP($A203,'1971 census--school attendance'!$A$2:$E$321,5,FALSE)</f>
        <v>17819</v>
      </c>
      <c r="H203">
        <f t="shared" si="111"/>
        <v>7</v>
      </c>
      <c r="I203">
        <f t="shared" si="112"/>
        <v>7</v>
      </c>
      <c r="J203">
        <f t="shared" si="113"/>
        <v>8</v>
      </c>
      <c r="K203">
        <f t="shared" si="114"/>
        <v>8</v>
      </c>
      <c r="L203">
        <f t="shared" si="115"/>
        <v>12</v>
      </c>
      <c r="M203">
        <f t="shared" si="116"/>
        <v>12</v>
      </c>
      <c r="N203">
        <f t="shared" si="117"/>
        <v>153164</v>
      </c>
      <c r="O203">
        <f t="shared" si="118"/>
        <v>39741</v>
      </c>
      <c r="P203">
        <f t="shared" si="105"/>
        <v>129311</v>
      </c>
      <c r="Q203">
        <f t="shared" si="105"/>
        <v>17819</v>
      </c>
      <c r="R203">
        <f t="shared" si="119"/>
        <v>0.11633934867201171</v>
      </c>
      <c r="S203">
        <f t="shared" si="106"/>
        <v>0.13779956848218636</v>
      </c>
      <c r="T203">
        <f t="shared" si="120"/>
        <v>54</v>
      </c>
    </row>
    <row r="204" spans="1:20" x14ac:dyDescent="0.45">
      <c r="A204">
        <v>5307</v>
      </c>
      <c r="B204" t="str">
        <f t="shared" si="103"/>
        <v>East Nusa Tenggara</v>
      </c>
      <c r="C204" t="str">
        <f t="shared" si="104"/>
        <v>Alor</v>
      </c>
      <c r="D204">
        <f t="shared" si="109"/>
        <v>114395</v>
      </c>
      <c r="E204">
        <f t="shared" si="110"/>
        <v>32302</v>
      </c>
      <c r="F204">
        <f>VLOOKUP($A204,'1971 census--school attendance'!$A$2:$E$321,4,FALSE)</f>
        <v>96738</v>
      </c>
      <c r="G204">
        <f>VLOOKUP($A204,'1971 census--school attendance'!$A$2:$E$321,5,FALSE)</f>
        <v>27826</v>
      </c>
      <c r="H204">
        <f t="shared" si="111"/>
        <v>7</v>
      </c>
      <c r="I204">
        <f t="shared" si="112"/>
        <v>7</v>
      </c>
      <c r="J204">
        <f t="shared" si="113"/>
        <v>8</v>
      </c>
      <c r="K204">
        <f t="shared" si="114"/>
        <v>8</v>
      </c>
      <c r="L204">
        <f t="shared" si="115"/>
        <v>6</v>
      </c>
      <c r="M204">
        <f t="shared" si="116"/>
        <v>6</v>
      </c>
      <c r="N204">
        <f t="shared" si="117"/>
        <v>114395</v>
      </c>
      <c r="O204">
        <f t="shared" si="118"/>
        <v>32302</v>
      </c>
      <c r="P204">
        <f t="shared" si="105"/>
        <v>96738</v>
      </c>
      <c r="Q204">
        <f t="shared" si="105"/>
        <v>27826</v>
      </c>
      <c r="R204">
        <f t="shared" si="119"/>
        <v>0.2432448970671795</v>
      </c>
      <c r="S204">
        <f t="shared" si="106"/>
        <v>0.28764291178233992</v>
      </c>
      <c r="T204">
        <f t="shared" si="120"/>
        <v>42</v>
      </c>
    </row>
    <row r="205" spans="1:20" x14ac:dyDescent="0.45">
      <c r="A205">
        <v>5308</v>
      </c>
      <c r="B205" t="str">
        <f t="shared" si="103"/>
        <v>East Nusa Tenggara</v>
      </c>
      <c r="C205" t="str">
        <f t="shared" si="104"/>
        <v>East Flores</v>
      </c>
      <c r="D205">
        <f t="shared" si="109"/>
        <v>229797</v>
      </c>
      <c r="E205">
        <f t="shared" si="110"/>
        <v>60659</v>
      </c>
      <c r="F205">
        <f>VLOOKUP($A205,'1971 census--school attendance'!$A$2:$E$321,4,FALSE)</f>
        <v>192731</v>
      </c>
      <c r="G205">
        <f>VLOOKUP($A205,'1971 census--school attendance'!$A$2:$E$321,5,FALSE)</f>
        <v>40553</v>
      </c>
      <c r="H205">
        <f t="shared" si="111"/>
        <v>13</v>
      </c>
      <c r="I205">
        <f t="shared" si="112"/>
        <v>13</v>
      </c>
      <c r="J205">
        <f t="shared" si="113"/>
        <v>13</v>
      </c>
      <c r="K205">
        <f t="shared" si="114"/>
        <v>13</v>
      </c>
      <c r="L205">
        <f t="shared" si="115"/>
        <v>16</v>
      </c>
      <c r="M205">
        <f t="shared" si="116"/>
        <v>16</v>
      </c>
      <c r="N205">
        <f t="shared" si="117"/>
        <v>229797</v>
      </c>
      <c r="O205">
        <f t="shared" si="118"/>
        <v>60659</v>
      </c>
      <c r="P205">
        <f t="shared" si="105"/>
        <v>192731</v>
      </c>
      <c r="Q205">
        <f t="shared" si="105"/>
        <v>40553</v>
      </c>
      <c r="R205">
        <f t="shared" si="119"/>
        <v>0.17647314803935649</v>
      </c>
      <c r="S205">
        <f t="shared" si="106"/>
        <v>0.21041244013677093</v>
      </c>
      <c r="T205">
        <f t="shared" si="120"/>
        <v>84</v>
      </c>
    </row>
    <row r="206" spans="1:20" x14ac:dyDescent="0.45">
      <c r="A206">
        <v>5309</v>
      </c>
      <c r="B206" t="str">
        <f t="shared" si="103"/>
        <v>East Nusa Tenggara</v>
      </c>
      <c r="C206" t="str">
        <f t="shared" si="104"/>
        <v>Sikka</v>
      </c>
      <c r="D206">
        <f t="shared" si="109"/>
        <v>189871</v>
      </c>
      <c r="E206">
        <f t="shared" si="110"/>
        <v>49564</v>
      </c>
      <c r="F206">
        <f>VLOOKUP($A206,'1971 census--school attendance'!$A$2:$E$321,4,FALSE)</f>
        <v>161853</v>
      </c>
      <c r="G206">
        <f>VLOOKUP($A206,'1971 census--school attendance'!$A$2:$E$321,5,FALSE)</f>
        <v>30634</v>
      </c>
      <c r="H206">
        <f t="shared" si="111"/>
        <v>7</v>
      </c>
      <c r="I206">
        <f t="shared" si="112"/>
        <v>7</v>
      </c>
      <c r="J206">
        <f t="shared" si="113"/>
        <v>7</v>
      </c>
      <c r="K206">
        <f t="shared" si="114"/>
        <v>7</v>
      </c>
      <c r="L206">
        <f t="shared" si="115"/>
        <v>12</v>
      </c>
      <c r="M206">
        <f t="shared" si="116"/>
        <v>12</v>
      </c>
      <c r="N206">
        <f t="shared" si="117"/>
        <v>189871</v>
      </c>
      <c r="O206">
        <f t="shared" si="118"/>
        <v>49564</v>
      </c>
      <c r="P206">
        <f t="shared" si="105"/>
        <v>161853</v>
      </c>
      <c r="Q206">
        <f t="shared" si="105"/>
        <v>30634</v>
      </c>
      <c r="R206">
        <f t="shared" si="119"/>
        <v>0.16134112107694171</v>
      </c>
      <c r="S206">
        <f t="shared" si="106"/>
        <v>0.1892705108956893</v>
      </c>
      <c r="T206">
        <f t="shared" si="120"/>
        <v>52</v>
      </c>
    </row>
    <row r="207" spans="1:20" x14ac:dyDescent="0.45">
      <c r="A207">
        <v>5310</v>
      </c>
      <c r="B207" t="str">
        <f t="shared" si="103"/>
        <v>East Nusa Tenggara</v>
      </c>
      <c r="C207" t="str">
        <f t="shared" si="104"/>
        <v>Ende</v>
      </c>
      <c r="D207">
        <f t="shared" si="109"/>
        <v>179331</v>
      </c>
      <c r="E207">
        <f t="shared" si="110"/>
        <v>45632</v>
      </c>
      <c r="F207">
        <f>VLOOKUP($A207,'1971 census--school attendance'!$A$2:$E$321,4,FALSE)</f>
        <v>151239</v>
      </c>
      <c r="G207">
        <f>VLOOKUP($A207,'1971 census--school attendance'!$A$2:$E$321,5,FALSE)</f>
        <v>32483</v>
      </c>
      <c r="H207">
        <f t="shared" si="111"/>
        <v>7</v>
      </c>
      <c r="I207">
        <f t="shared" si="112"/>
        <v>7</v>
      </c>
      <c r="J207">
        <f t="shared" si="113"/>
        <v>8</v>
      </c>
      <c r="K207">
        <f t="shared" si="114"/>
        <v>8</v>
      </c>
      <c r="L207">
        <f t="shared" si="115"/>
        <v>14</v>
      </c>
      <c r="M207">
        <f t="shared" si="116"/>
        <v>14</v>
      </c>
      <c r="N207">
        <f t="shared" si="117"/>
        <v>179331</v>
      </c>
      <c r="O207">
        <f t="shared" si="118"/>
        <v>45632</v>
      </c>
      <c r="P207">
        <f t="shared" si="105"/>
        <v>151239</v>
      </c>
      <c r="Q207">
        <f t="shared" si="105"/>
        <v>32483</v>
      </c>
      <c r="R207">
        <f t="shared" si="119"/>
        <v>0.18113432702655982</v>
      </c>
      <c r="S207">
        <f t="shared" si="106"/>
        <v>0.2147792566732126</v>
      </c>
      <c r="T207">
        <f t="shared" si="120"/>
        <v>58</v>
      </c>
    </row>
    <row r="208" spans="1:20" x14ac:dyDescent="0.45">
      <c r="A208">
        <v>5311</v>
      </c>
      <c r="B208" t="str">
        <f t="shared" si="103"/>
        <v>East Nusa Tenggara</v>
      </c>
      <c r="C208" t="str">
        <f t="shared" si="104"/>
        <v>Ngada</v>
      </c>
      <c r="D208">
        <f t="shared" si="109"/>
        <v>143763</v>
      </c>
      <c r="E208">
        <f t="shared" si="110"/>
        <v>37023</v>
      </c>
      <c r="F208">
        <f>VLOOKUP($A208,'1971 census--school attendance'!$A$2:$E$321,4,FALSE)</f>
        <v>120162</v>
      </c>
      <c r="G208">
        <f>VLOOKUP($A208,'1971 census--school attendance'!$A$2:$E$321,5,FALSE)</f>
        <v>24579</v>
      </c>
      <c r="H208">
        <f t="shared" si="111"/>
        <v>8</v>
      </c>
      <c r="I208">
        <f t="shared" si="112"/>
        <v>8</v>
      </c>
      <c r="J208">
        <f t="shared" si="113"/>
        <v>9</v>
      </c>
      <c r="K208">
        <f t="shared" si="114"/>
        <v>9</v>
      </c>
      <c r="L208">
        <f t="shared" si="115"/>
        <v>15</v>
      </c>
      <c r="M208">
        <f t="shared" si="116"/>
        <v>15</v>
      </c>
      <c r="N208">
        <f t="shared" si="117"/>
        <v>143763</v>
      </c>
      <c r="O208">
        <f t="shared" si="118"/>
        <v>37023</v>
      </c>
      <c r="P208">
        <f t="shared" si="105"/>
        <v>120162</v>
      </c>
      <c r="Q208">
        <f t="shared" si="105"/>
        <v>24579</v>
      </c>
      <c r="R208">
        <f t="shared" si="119"/>
        <v>0.17096888629202228</v>
      </c>
      <c r="S208">
        <f t="shared" si="106"/>
        <v>0.2045488590402956</v>
      </c>
      <c r="T208">
        <f t="shared" si="120"/>
        <v>64</v>
      </c>
    </row>
    <row r="209" spans="1:20" x14ac:dyDescent="0.45">
      <c r="A209">
        <v>5312</v>
      </c>
      <c r="B209" t="str">
        <f t="shared" si="103"/>
        <v>East Nusa Tenggara</v>
      </c>
      <c r="C209" t="str">
        <f t="shared" si="104"/>
        <v>Manggarai</v>
      </c>
      <c r="D209">
        <f t="shared" si="109"/>
        <v>320543</v>
      </c>
      <c r="E209">
        <f t="shared" si="110"/>
        <v>92226</v>
      </c>
      <c r="F209">
        <f>VLOOKUP($A209,'1971 census--school attendance'!$A$2:$E$321,4,FALSE)</f>
        <v>258276</v>
      </c>
      <c r="G209">
        <f>VLOOKUP($A209,'1971 census--school attendance'!$A$2:$E$321,5,FALSE)</f>
        <v>37859</v>
      </c>
      <c r="H209">
        <f t="shared" si="111"/>
        <v>11</v>
      </c>
      <c r="I209">
        <f t="shared" si="112"/>
        <v>11</v>
      </c>
      <c r="J209">
        <f t="shared" si="113"/>
        <v>14</v>
      </c>
      <c r="K209">
        <f t="shared" si="114"/>
        <v>14</v>
      </c>
      <c r="L209">
        <f t="shared" si="115"/>
        <v>35</v>
      </c>
      <c r="M209">
        <f t="shared" si="116"/>
        <v>35</v>
      </c>
      <c r="N209">
        <f t="shared" si="117"/>
        <v>320543</v>
      </c>
      <c r="O209">
        <f t="shared" si="118"/>
        <v>92226</v>
      </c>
      <c r="P209">
        <f t="shared" si="105"/>
        <v>258276</v>
      </c>
      <c r="Q209">
        <f t="shared" si="105"/>
        <v>37859</v>
      </c>
      <c r="R209">
        <f t="shared" si="119"/>
        <v>0.1181089588604337</v>
      </c>
      <c r="S209">
        <f t="shared" si="106"/>
        <v>0.14658349982189595</v>
      </c>
      <c r="T209">
        <f t="shared" si="120"/>
        <v>120</v>
      </c>
    </row>
    <row r="210" spans="1:20" x14ac:dyDescent="0.45">
      <c r="A210">
        <v>5401</v>
      </c>
      <c r="B210" t="s">
        <v>358</v>
      </c>
      <c r="C210" t="s">
        <v>345</v>
      </c>
    </row>
    <row r="211" spans="1:20" x14ac:dyDescent="0.45">
      <c r="A211">
        <v>5402</v>
      </c>
      <c r="B211" t="s">
        <v>358</v>
      </c>
      <c r="C211" t="s">
        <v>346</v>
      </c>
    </row>
    <row r="212" spans="1:20" x14ac:dyDescent="0.45">
      <c r="A212">
        <v>5403</v>
      </c>
      <c r="B212" t="s">
        <v>358</v>
      </c>
      <c r="C212" t="s">
        <v>347</v>
      </c>
    </row>
    <row r="213" spans="1:20" x14ac:dyDescent="0.45">
      <c r="A213">
        <v>5404</v>
      </c>
      <c r="B213" t="s">
        <v>358</v>
      </c>
      <c r="C213" t="s">
        <v>348</v>
      </c>
    </row>
    <row r="214" spans="1:20" x14ac:dyDescent="0.45">
      <c r="A214">
        <v>5405</v>
      </c>
      <c r="B214" t="s">
        <v>358</v>
      </c>
      <c r="C214" t="s">
        <v>349</v>
      </c>
    </row>
    <row r="215" spans="1:20" x14ac:dyDescent="0.45">
      <c r="A215">
        <v>5406</v>
      </c>
      <c r="B215" t="s">
        <v>358</v>
      </c>
      <c r="C215" t="s">
        <v>350</v>
      </c>
    </row>
    <row r="216" spans="1:20" x14ac:dyDescent="0.45">
      <c r="A216">
        <v>5407</v>
      </c>
      <c r="B216" t="s">
        <v>358</v>
      </c>
      <c r="C216" t="s">
        <v>351</v>
      </c>
    </row>
    <row r="217" spans="1:20" x14ac:dyDescent="0.45">
      <c r="A217">
        <v>5408</v>
      </c>
      <c r="B217" t="s">
        <v>358</v>
      </c>
      <c r="C217" t="s">
        <v>352</v>
      </c>
    </row>
    <row r="218" spans="1:20" x14ac:dyDescent="0.45">
      <c r="A218">
        <v>5409</v>
      </c>
      <c r="B218" t="s">
        <v>358</v>
      </c>
      <c r="C218" t="s">
        <v>353</v>
      </c>
    </row>
    <row r="219" spans="1:20" x14ac:dyDescent="0.45">
      <c r="A219">
        <v>5410</v>
      </c>
      <c r="B219" t="s">
        <v>358</v>
      </c>
      <c r="C219" t="s">
        <v>354</v>
      </c>
    </row>
    <row r="220" spans="1:20" x14ac:dyDescent="0.45">
      <c r="A220">
        <v>5411</v>
      </c>
      <c r="B220" t="s">
        <v>358</v>
      </c>
      <c r="C220" t="s">
        <v>355</v>
      </c>
    </row>
    <row r="221" spans="1:20" x14ac:dyDescent="0.45">
      <c r="A221">
        <v>5412</v>
      </c>
      <c r="B221" t="s">
        <v>358</v>
      </c>
      <c r="C221" t="s">
        <v>356</v>
      </c>
    </row>
    <row r="222" spans="1:20" x14ac:dyDescent="0.45">
      <c r="A222">
        <v>5413</v>
      </c>
      <c r="B222" t="s">
        <v>358</v>
      </c>
      <c r="C222" t="s">
        <v>357</v>
      </c>
    </row>
    <row r="223" spans="1:20" x14ac:dyDescent="0.45">
      <c r="A223">
        <v>6101</v>
      </c>
      <c r="B223" t="str">
        <f t="shared" ref="B223:B266" si="121">VLOOKUP($A223,Census1971,3,FALSE)</f>
        <v>West Kalimantan</v>
      </c>
      <c r="C223" t="str">
        <f t="shared" ref="C223:C266" si="122">VLOOKUP($A223,Census1971,2,FALSE)</f>
        <v>Sambas</v>
      </c>
      <c r="D223">
        <f t="shared" ref="D223:D261" si="123">VLOOKUP($A223,Census1971,7,FALSE)</f>
        <v>532572</v>
      </c>
      <c r="E223">
        <f t="shared" ref="E223:E261" si="124">VLOOKUP($A223,Census1971,6,FALSE)</f>
        <v>144865</v>
      </c>
      <c r="F223">
        <f>VLOOKUP($A223,'1971 census--school attendance'!$A$2:$E$321,4,FALSE)</f>
        <v>449571</v>
      </c>
      <c r="G223">
        <f>VLOOKUP($A223,'1971 census--school attendance'!$A$2:$E$321,5,FALSE)</f>
        <v>55375</v>
      </c>
      <c r="H223">
        <f t="shared" ref="H223:H231" si="125">VLOOKUP($A223,Schools7374,4,FALSE)</f>
        <v>21</v>
      </c>
      <c r="I223">
        <f t="shared" ref="I223:I231" si="126">VLOOKUP($A223,Schools7374,5,FALSE)</f>
        <v>20</v>
      </c>
      <c r="J223">
        <f t="shared" ref="J223:J231" si="127">VLOOKUP($A223,Schools75767778,4,FALSE)</f>
        <v>54</v>
      </c>
      <c r="K223">
        <f t="shared" ref="K223:K231" si="128">VLOOKUP($A223,Schools75767778,5,FALSE)</f>
        <v>54</v>
      </c>
      <c r="L223">
        <f t="shared" ref="L223:L231" si="129">VLOOKUP($A223,Schools75767778,6,FALSE)</f>
        <v>147</v>
      </c>
      <c r="M223">
        <f t="shared" ref="M223:M231" si="130">VLOOKUP($A223,Schools75767778,7,FALSE)</f>
        <v>147</v>
      </c>
      <c r="N223">
        <f t="shared" ref="N223:O230" si="131">D223</f>
        <v>532572</v>
      </c>
      <c r="O223">
        <f t="shared" si="131"/>
        <v>144865</v>
      </c>
      <c r="P223">
        <f t="shared" si="105"/>
        <v>449571</v>
      </c>
      <c r="Q223">
        <f t="shared" si="105"/>
        <v>55375</v>
      </c>
      <c r="R223">
        <f t="shared" ref="R223:R230" si="132">G223/N223</f>
        <v>0.10397655152730523</v>
      </c>
      <c r="S223">
        <f t="shared" si="106"/>
        <v>0.12317298046359752</v>
      </c>
      <c r="T223">
        <f t="shared" ref="T223:T231" si="133">SUM(H223:M223)</f>
        <v>443</v>
      </c>
    </row>
    <row r="224" spans="1:20" x14ac:dyDescent="0.45">
      <c r="A224">
        <v>6102</v>
      </c>
      <c r="B224" t="str">
        <f t="shared" si="121"/>
        <v>West Kalimantan</v>
      </c>
      <c r="C224" t="str">
        <f t="shared" si="122"/>
        <v>Pontianak, regency</v>
      </c>
      <c r="D224">
        <f t="shared" si="123"/>
        <v>451680</v>
      </c>
      <c r="E224">
        <f t="shared" si="124"/>
        <v>123925</v>
      </c>
      <c r="F224">
        <f>VLOOKUP($A224,'1971 census--school attendance'!$A$2:$E$321,4,FALSE)</f>
        <v>380722</v>
      </c>
      <c r="G224">
        <f>VLOOKUP($A224,'1971 census--school attendance'!$A$2:$E$321,5,FALSE)</f>
        <v>61048</v>
      </c>
      <c r="H224">
        <f t="shared" si="125"/>
        <v>23</v>
      </c>
      <c r="I224">
        <f t="shared" si="126"/>
        <v>19</v>
      </c>
      <c r="J224">
        <f t="shared" si="127"/>
        <v>53</v>
      </c>
      <c r="K224">
        <f t="shared" si="128"/>
        <v>53</v>
      </c>
      <c r="L224">
        <f t="shared" si="129"/>
        <v>145</v>
      </c>
      <c r="M224">
        <f t="shared" si="130"/>
        <v>145</v>
      </c>
      <c r="N224">
        <f t="shared" si="131"/>
        <v>451680</v>
      </c>
      <c r="O224">
        <f t="shared" si="131"/>
        <v>123925</v>
      </c>
      <c r="P224">
        <f t="shared" si="105"/>
        <v>380722</v>
      </c>
      <c r="Q224">
        <f t="shared" si="105"/>
        <v>61048</v>
      </c>
      <c r="R224">
        <f t="shared" si="132"/>
        <v>0.13515763372298972</v>
      </c>
      <c r="S224">
        <f t="shared" si="106"/>
        <v>0.16034797043512064</v>
      </c>
      <c r="T224">
        <f t="shared" si="133"/>
        <v>438</v>
      </c>
    </row>
    <row r="225" spans="1:20" x14ac:dyDescent="0.45">
      <c r="A225">
        <v>6103</v>
      </c>
      <c r="B225" t="str">
        <f t="shared" si="121"/>
        <v>West Kalimantan</v>
      </c>
      <c r="C225" t="str">
        <f t="shared" si="122"/>
        <v>Sanggau</v>
      </c>
      <c r="D225">
        <f t="shared" si="123"/>
        <v>281034</v>
      </c>
      <c r="E225">
        <f t="shared" si="124"/>
        <v>76576</v>
      </c>
      <c r="F225">
        <f>VLOOKUP($A225,'1971 census--school attendance'!$A$2:$E$321,4,FALSE)</f>
        <v>232547</v>
      </c>
      <c r="G225">
        <f>VLOOKUP($A225,'1971 census--school attendance'!$A$2:$E$321,5,FALSE)</f>
        <v>32634</v>
      </c>
      <c r="H225">
        <f t="shared" si="125"/>
        <v>21</v>
      </c>
      <c r="I225">
        <f t="shared" si="126"/>
        <v>25</v>
      </c>
      <c r="J225">
        <f t="shared" si="127"/>
        <v>38</v>
      </c>
      <c r="K225">
        <f t="shared" si="128"/>
        <v>38</v>
      </c>
      <c r="L225">
        <f t="shared" si="129"/>
        <v>103</v>
      </c>
      <c r="M225">
        <f t="shared" si="130"/>
        <v>103</v>
      </c>
      <c r="N225">
        <f t="shared" si="131"/>
        <v>281034</v>
      </c>
      <c r="O225">
        <f t="shared" si="131"/>
        <v>76576</v>
      </c>
      <c r="P225">
        <f t="shared" si="105"/>
        <v>232547</v>
      </c>
      <c r="Q225">
        <f t="shared" si="105"/>
        <v>32634</v>
      </c>
      <c r="R225">
        <f t="shared" si="132"/>
        <v>0.1161211810670595</v>
      </c>
      <c r="S225">
        <f t="shared" si="106"/>
        <v>0.14033292194696126</v>
      </c>
      <c r="T225">
        <f t="shared" si="133"/>
        <v>328</v>
      </c>
    </row>
    <row r="226" spans="1:20" x14ac:dyDescent="0.45">
      <c r="A226">
        <v>6104</v>
      </c>
      <c r="B226" t="str">
        <f t="shared" si="121"/>
        <v>West Kalimantan</v>
      </c>
      <c r="C226" t="str">
        <f t="shared" si="122"/>
        <v>Ketapang</v>
      </c>
      <c r="D226">
        <f t="shared" si="123"/>
        <v>200524</v>
      </c>
      <c r="E226">
        <f t="shared" si="124"/>
        <v>55419</v>
      </c>
      <c r="F226">
        <f>VLOOKUP($A226,'1971 census--school attendance'!$A$2:$E$321,4,FALSE)</f>
        <v>166998</v>
      </c>
      <c r="G226">
        <f>VLOOKUP($A226,'1971 census--school attendance'!$A$2:$E$321,5,FALSE)</f>
        <v>19606</v>
      </c>
      <c r="H226">
        <f t="shared" si="125"/>
        <v>15</v>
      </c>
      <c r="I226">
        <f t="shared" si="126"/>
        <v>14</v>
      </c>
      <c r="J226">
        <f t="shared" si="127"/>
        <v>24</v>
      </c>
      <c r="K226">
        <f t="shared" si="128"/>
        <v>24</v>
      </c>
      <c r="L226">
        <f t="shared" si="129"/>
        <v>65</v>
      </c>
      <c r="M226">
        <f t="shared" si="130"/>
        <v>65</v>
      </c>
      <c r="N226">
        <f t="shared" si="131"/>
        <v>200524</v>
      </c>
      <c r="O226">
        <f t="shared" si="131"/>
        <v>55419</v>
      </c>
      <c r="P226">
        <f t="shared" si="105"/>
        <v>166998</v>
      </c>
      <c r="Q226">
        <f t="shared" si="105"/>
        <v>19606</v>
      </c>
      <c r="R226">
        <f t="shared" si="132"/>
        <v>9.7773832558696219E-2</v>
      </c>
      <c r="S226">
        <f t="shared" si="106"/>
        <v>0.1174026036239955</v>
      </c>
      <c r="T226">
        <f t="shared" si="133"/>
        <v>207</v>
      </c>
    </row>
    <row r="227" spans="1:20" x14ac:dyDescent="0.45">
      <c r="A227">
        <v>6105</v>
      </c>
      <c r="B227" t="str">
        <f t="shared" si="121"/>
        <v>West Kalimantan</v>
      </c>
      <c r="C227" t="str">
        <f t="shared" si="122"/>
        <v>Sintang</v>
      </c>
      <c r="D227">
        <f t="shared" si="123"/>
        <v>224675</v>
      </c>
      <c r="E227">
        <f t="shared" si="124"/>
        <v>60241</v>
      </c>
      <c r="F227">
        <f>VLOOKUP($A227,'1971 census--school attendance'!$A$2:$E$321,4,FALSE)</f>
        <v>188019</v>
      </c>
      <c r="G227">
        <f>VLOOKUP($A227,'1971 census--school attendance'!$A$2:$E$321,5,FALSE)</f>
        <v>16372</v>
      </c>
      <c r="H227">
        <f t="shared" si="125"/>
        <v>19</v>
      </c>
      <c r="I227">
        <f t="shared" si="126"/>
        <v>19</v>
      </c>
      <c r="J227">
        <f t="shared" si="127"/>
        <v>28</v>
      </c>
      <c r="K227">
        <f t="shared" si="128"/>
        <v>28</v>
      </c>
      <c r="L227">
        <f t="shared" si="129"/>
        <v>76</v>
      </c>
      <c r="M227">
        <f t="shared" si="130"/>
        <v>76</v>
      </c>
      <c r="N227">
        <f t="shared" si="131"/>
        <v>224675</v>
      </c>
      <c r="O227">
        <f t="shared" si="131"/>
        <v>60241</v>
      </c>
      <c r="P227">
        <f t="shared" si="105"/>
        <v>188019</v>
      </c>
      <c r="Q227">
        <f t="shared" si="105"/>
        <v>16372</v>
      </c>
      <c r="R227">
        <f t="shared" si="132"/>
        <v>7.2869700678758212E-2</v>
      </c>
      <c r="S227">
        <f t="shared" si="106"/>
        <v>8.7076306117998714E-2</v>
      </c>
      <c r="T227">
        <f t="shared" si="133"/>
        <v>246</v>
      </c>
    </row>
    <row r="228" spans="1:20" x14ac:dyDescent="0.45">
      <c r="A228">
        <v>6106</v>
      </c>
      <c r="B228" t="str">
        <f t="shared" si="121"/>
        <v>West Kalimantan</v>
      </c>
      <c r="C228" t="str">
        <f t="shared" si="122"/>
        <v>Kapuas Hulu</v>
      </c>
      <c r="D228">
        <f t="shared" si="123"/>
        <v>111896</v>
      </c>
      <c r="E228">
        <f t="shared" si="124"/>
        <v>31743</v>
      </c>
      <c r="F228">
        <f>VLOOKUP($A228,'1971 census--school attendance'!$A$2:$E$321,4,FALSE)</f>
        <v>93411</v>
      </c>
      <c r="G228">
        <f>VLOOKUP($A228,'1971 census--school attendance'!$A$2:$E$321,5,FALSE)</f>
        <v>12281</v>
      </c>
      <c r="H228">
        <f t="shared" si="125"/>
        <v>17</v>
      </c>
      <c r="I228">
        <f t="shared" si="126"/>
        <v>19</v>
      </c>
      <c r="J228">
        <f t="shared" si="127"/>
        <v>16</v>
      </c>
      <c r="K228">
        <f t="shared" si="128"/>
        <v>16</v>
      </c>
      <c r="L228">
        <f t="shared" si="129"/>
        <v>43</v>
      </c>
      <c r="M228">
        <f t="shared" si="130"/>
        <v>43</v>
      </c>
      <c r="N228">
        <f t="shared" si="131"/>
        <v>111896</v>
      </c>
      <c r="O228">
        <f t="shared" si="131"/>
        <v>31743</v>
      </c>
      <c r="P228">
        <f t="shared" si="105"/>
        <v>93411</v>
      </c>
      <c r="Q228">
        <f t="shared" si="105"/>
        <v>12281</v>
      </c>
      <c r="R228">
        <f t="shared" si="132"/>
        <v>0.10975369986415957</v>
      </c>
      <c r="S228">
        <f t="shared" si="106"/>
        <v>0.13147273875667748</v>
      </c>
      <c r="T228">
        <f t="shared" si="133"/>
        <v>154</v>
      </c>
    </row>
    <row r="229" spans="1:20" x14ac:dyDescent="0.45">
      <c r="A229">
        <v>6171</v>
      </c>
      <c r="B229" t="str">
        <f t="shared" si="121"/>
        <v>West Kalimantan</v>
      </c>
      <c r="C229" t="str">
        <f t="shared" si="122"/>
        <v>Pontianak, city</v>
      </c>
      <c r="D229">
        <f t="shared" si="123"/>
        <v>217555</v>
      </c>
      <c r="E229">
        <f t="shared" si="124"/>
        <v>59178</v>
      </c>
      <c r="F229">
        <f>VLOOKUP($A229,'1971 census--school attendance'!$A$2:$E$321,4,FALSE)</f>
        <v>182603</v>
      </c>
      <c r="G229">
        <f>VLOOKUP($A229,'1971 census--school attendance'!$A$2:$E$321,5,FALSE)</f>
        <v>39708</v>
      </c>
      <c r="H229">
        <f t="shared" si="125"/>
        <v>4</v>
      </c>
      <c r="I229">
        <f t="shared" si="126"/>
        <v>4</v>
      </c>
      <c r="J229">
        <f t="shared" si="127"/>
        <v>27</v>
      </c>
      <c r="K229">
        <f t="shared" si="128"/>
        <v>27</v>
      </c>
      <c r="L229">
        <f t="shared" si="129"/>
        <v>73</v>
      </c>
      <c r="M229">
        <f t="shared" si="130"/>
        <v>73</v>
      </c>
      <c r="N229">
        <f t="shared" si="131"/>
        <v>217555</v>
      </c>
      <c r="O229">
        <f t="shared" si="131"/>
        <v>59178</v>
      </c>
      <c r="P229">
        <f t="shared" si="105"/>
        <v>182603</v>
      </c>
      <c r="Q229">
        <f t="shared" si="105"/>
        <v>39708</v>
      </c>
      <c r="R229">
        <f t="shared" si="132"/>
        <v>0.18251936291972146</v>
      </c>
      <c r="S229">
        <f t="shared" si="106"/>
        <v>0.21745535396461174</v>
      </c>
      <c r="T229">
        <f t="shared" si="133"/>
        <v>208</v>
      </c>
    </row>
    <row r="230" spans="1:20" x14ac:dyDescent="0.45">
      <c r="A230">
        <v>6201</v>
      </c>
      <c r="B230" t="str">
        <f t="shared" si="121"/>
        <v>Central Kalimantan</v>
      </c>
      <c r="C230" t="str">
        <f t="shared" si="122"/>
        <v>Kotawaringin Barat</v>
      </c>
      <c r="D230">
        <f t="shared" si="123"/>
        <v>68100</v>
      </c>
      <c r="E230">
        <f t="shared" si="124"/>
        <v>18538</v>
      </c>
      <c r="F230">
        <f>VLOOKUP($A230,'1971 census--school attendance'!$A$2:$E$321,4,FALSE)</f>
        <v>56947</v>
      </c>
      <c r="G230">
        <f>VLOOKUP($A230,'1971 census--school attendance'!$A$2:$E$321,5,FALSE)</f>
        <v>8929</v>
      </c>
      <c r="H230">
        <f t="shared" si="125"/>
        <v>11</v>
      </c>
      <c r="I230">
        <f t="shared" si="126"/>
        <v>11</v>
      </c>
      <c r="J230">
        <f t="shared" si="127"/>
        <v>13</v>
      </c>
      <c r="K230">
        <f t="shared" si="128"/>
        <v>13</v>
      </c>
      <c r="L230">
        <f t="shared" si="129"/>
        <v>22</v>
      </c>
      <c r="M230">
        <f t="shared" si="130"/>
        <v>22</v>
      </c>
      <c r="N230">
        <f t="shared" si="131"/>
        <v>68100</v>
      </c>
      <c r="O230">
        <f t="shared" si="131"/>
        <v>18538</v>
      </c>
      <c r="P230">
        <f t="shared" si="105"/>
        <v>56947</v>
      </c>
      <c r="Q230">
        <f t="shared" si="105"/>
        <v>8929</v>
      </c>
      <c r="R230">
        <f t="shared" si="132"/>
        <v>0.13111600587371514</v>
      </c>
      <c r="S230">
        <f t="shared" si="106"/>
        <v>0.15679491456968761</v>
      </c>
      <c r="T230">
        <f t="shared" si="133"/>
        <v>92</v>
      </c>
    </row>
    <row r="231" spans="1:20" x14ac:dyDescent="0.45">
      <c r="A231">
        <v>6202</v>
      </c>
      <c r="B231" t="str">
        <f t="shared" si="121"/>
        <v>Central Kalimantan</v>
      </c>
      <c r="C231" t="str">
        <f t="shared" si="122"/>
        <v>Kotawaringin Timur</v>
      </c>
      <c r="D231">
        <f t="shared" si="123"/>
        <v>129240</v>
      </c>
      <c r="E231">
        <f t="shared" si="124"/>
        <v>38122</v>
      </c>
      <c r="F231">
        <f>VLOOKUP($A231,'1971 census--school attendance'!$A$2:$E$321,4,FALSE)</f>
        <v>108184</v>
      </c>
      <c r="G231">
        <f>VLOOKUP($A231,'1971 census--school attendance'!$A$2:$E$321,5,FALSE)</f>
        <v>21639</v>
      </c>
      <c r="H231">
        <f t="shared" si="125"/>
        <v>24</v>
      </c>
      <c r="I231">
        <f t="shared" si="126"/>
        <v>24</v>
      </c>
      <c r="J231">
        <f t="shared" si="127"/>
        <v>22</v>
      </c>
      <c r="K231">
        <f t="shared" si="128"/>
        <v>22</v>
      </c>
      <c r="L231">
        <f t="shared" si="129"/>
        <v>28</v>
      </c>
      <c r="M231">
        <f t="shared" si="130"/>
        <v>28</v>
      </c>
      <c r="N231" s="1">
        <f>D231+D232</f>
        <v>178553</v>
      </c>
      <c r="O231" s="1">
        <f>E231+E232</f>
        <v>52294</v>
      </c>
      <c r="P231" s="1">
        <f>F231+F232</f>
        <v>148620</v>
      </c>
      <c r="Q231" s="1">
        <f>G231+G232</f>
        <v>29768</v>
      </c>
      <c r="R231" s="1">
        <f>(G231+G232)/N231</f>
        <v>0.16671800529814676</v>
      </c>
      <c r="S231" s="1">
        <f>(G231+G232)/P231</f>
        <v>0.20029605705826942</v>
      </c>
      <c r="T231">
        <f t="shared" si="133"/>
        <v>148</v>
      </c>
    </row>
    <row r="232" spans="1:20" x14ac:dyDescent="0.45">
      <c r="A232" s="3">
        <v>6212</v>
      </c>
      <c r="B232" t="str">
        <f t="shared" si="121"/>
        <v>Central Kalimantan</v>
      </c>
      <c r="C232" t="str">
        <f t="shared" si="122"/>
        <v>Katingan</v>
      </c>
      <c r="D232">
        <f t="shared" si="123"/>
        <v>49313</v>
      </c>
      <c r="E232">
        <f t="shared" si="124"/>
        <v>14172</v>
      </c>
      <c r="F232">
        <f>VLOOKUP($A232,'1971 census--school attendance'!$A$2:$E$321,4,FALSE)</f>
        <v>40436</v>
      </c>
      <c r="G232">
        <f>VLOOKUP($A232,'1971 census--school attendance'!$A$2:$E$321,5,FALSE)</f>
        <v>8129</v>
      </c>
      <c r="N232" s="1"/>
      <c r="O232" s="1"/>
    </row>
    <row r="233" spans="1:20" x14ac:dyDescent="0.45">
      <c r="A233">
        <v>6203</v>
      </c>
      <c r="B233" t="str">
        <f t="shared" si="121"/>
        <v>Central Kalimantan</v>
      </c>
      <c r="C233" t="str">
        <f t="shared" si="122"/>
        <v>Kapuas</v>
      </c>
      <c r="D233">
        <f t="shared" si="123"/>
        <v>194588</v>
      </c>
      <c r="E233">
        <f t="shared" si="124"/>
        <v>56876</v>
      </c>
      <c r="F233">
        <f>VLOOKUP($A233,'1971 census--school attendance'!$A$2:$E$321,4,FALSE)</f>
        <v>159720</v>
      </c>
      <c r="G233">
        <f>VLOOKUP($A233,'1971 census--school attendance'!$A$2:$E$321,5,FALSE)</f>
        <v>37593</v>
      </c>
      <c r="H233">
        <f>VLOOKUP($A233,Schools7374,4,FALSE)</f>
        <v>23</v>
      </c>
      <c r="I233">
        <f>VLOOKUP($A233,Schools7374,5,FALSE)</f>
        <v>23</v>
      </c>
      <c r="J233">
        <f>VLOOKUP($A233,Schools75767778,4,FALSE)</f>
        <v>30</v>
      </c>
      <c r="K233">
        <f>VLOOKUP($A233,Schools75767778,5,FALSE)</f>
        <v>30</v>
      </c>
      <c r="L233">
        <f>VLOOKUP($A233,Schools75767778,6,FALSE)</f>
        <v>36</v>
      </c>
      <c r="M233">
        <f>VLOOKUP($A233,Schools75767778,7,FALSE)</f>
        <v>36</v>
      </c>
      <c r="N233" s="1">
        <f>D233+D234</f>
        <v>240300</v>
      </c>
      <c r="O233" s="1">
        <f>E233+E234</f>
        <v>70115</v>
      </c>
      <c r="P233" s="1">
        <f>F233+F234</f>
        <v>195818</v>
      </c>
      <c r="Q233" s="1">
        <f>G233+G234</f>
        <v>46636</v>
      </c>
      <c r="R233" s="1">
        <f>(G233+G234)/N233</f>
        <v>0.19407407407407407</v>
      </c>
      <c r="S233" s="1">
        <f>(G233+G234)/P233</f>
        <v>0.2381599240110715</v>
      </c>
      <c r="T233">
        <f>SUM(H233:M233)</f>
        <v>178</v>
      </c>
    </row>
    <row r="234" spans="1:20" x14ac:dyDescent="0.45">
      <c r="A234" s="3">
        <v>6213</v>
      </c>
      <c r="B234" t="str">
        <f t="shared" si="121"/>
        <v>Central Kalimantan</v>
      </c>
      <c r="C234" t="str">
        <f t="shared" si="122"/>
        <v>Kakajan Hulu</v>
      </c>
      <c r="D234">
        <f t="shared" si="123"/>
        <v>45712</v>
      </c>
      <c r="E234">
        <f t="shared" si="124"/>
        <v>13239</v>
      </c>
      <c r="F234">
        <f>VLOOKUP($A234,'1971 census--school attendance'!$A$2:$E$321,4,FALSE)</f>
        <v>36098</v>
      </c>
      <c r="G234">
        <f>VLOOKUP($A234,'1971 census--school attendance'!$A$2:$E$321,5,FALSE)</f>
        <v>9043</v>
      </c>
      <c r="N234" s="1"/>
      <c r="O234" s="1"/>
    </row>
    <row r="235" spans="1:20" x14ac:dyDescent="0.45">
      <c r="A235">
        <v>6204</v>
      </c>
      <c r="B235" t="str">
        <f t="shared" si="121"/>
        <v>Central Kalimantan</v>
      </c>
      <c r="C235" t="str">
        <f t="shared" si="122"/>
        <v>Barito Selatan</v>
      </c>
      <c r="D235">
        <f t="shared" si="123"/>
        <v>52302</v>
      </c>
      <c r="E235">
        <f t="shared" si="124"/>
        <v>15248</v>
      </c>
      <c r="F235">
        <f>VLOOKUP($A235,'1971 census--school attendance'!$A$2:$E$321,4,FALSE)</f>
        <v>42659</v>
      </c>
      <c r="G235">
        <f>VLOOKUP($A235,'1971 census--school attendance'!$A$2:$E$321,5,FALSE)</f>
        <v>8869</v>
      </c>
      <c r="H235">
        <f>VLOOKUP($A235,Schools7374,4,FALSE)</f>
        <v>13</v>
      </c>
      <c r="I235">
        <f>VLOOKUP($A235,Schools7374,5,FALSE)</f>
        <v>13</v>
      </c>
      <c r="J235">
        <f>VLOOKUP($A235,Schools75767778,4,FALSE)</f>
        <v>11</v>
      </c>
      <c r="K235">
        <f>VLOOKUP($A235,Schools75767778,5,FALSE)</f>
        <v>11</v>
      </c>
      <c r="L235">
        <f>VLOOKUP($A235,Schools75767778,6,FALSE)</f>
        <v>19</v>
      </c>
      <c r="M235">
        <f>VLOOKUP($A235,Schools75767778,7,FALSE)</f>
        <v>19</v>
      </c>
      <c r="N235" s="1">
        <f>D235+D236</f>
        <v>90855</v>
      </c>
      <c r="O235" s="1">
        <f>E235+E236</f>
        <v>26109</v>
      </c>
      <c r="P235" s="1">
        <f>F235+F236</f>
        <v>74712</v>
      </c>
      <c r="Q235" s="1">
        <f>G235+G236</f>
        <v>17478</v>
      </c>
      <c r="R235" s="1">
        <f>(G235+G236)/N235</f>
        <v>0.19237246161466073</v>
      </c>
      <c r="S235" s="1">
        <f>(G235+G236)/P235</f>
        <v>0.23393832316093799</v>
      </c>
      <c r="T235">
        <f>SUM(H235:M235)</f>
        <v>86</v>
      </c>
    </row>
    <row r="236" spans="1:20" x14ac:dyDescent="0.45">
      <c r="A236" s="3">
        <v>6214</v>
      </c>
      <c r="B236" t="str">
        <f t="shared" si="121"/>
        <v>Central Kalimantan</v>
      </c>
      <c r="C236" t="str">
        <f t="shared" si="122"/>
        <v>Barito Timur</v>
      </c>
      <c r="D236">
        <f t="shared" si="123"/>
        <v>38553</v>
      </c>
      <c r="E236">
        <f t="shared" si="124"/>
        <v>10861</v>
      </c>
      <c r="F236">
        <f>VLOOKUP($A236,'1971 census--school attendance'!$A$2:$E$321,4,FALSE)</f>
        <v>32053</v>
      </c>
      <c r="G236">
        <f>VLOOKUP($A236,'1971 census--school attendance'!$A$2:$E$321,5,FALSE)</f>
        <v>8609</v>
      </c>
      <c r="N236" s="1"/>
      <c r="O236" s="1"/>
    </row>
    <row r="237" spans="1:20" x14ac:dyDescent="0.45">
      <c r="A237">
        <v>6205</v>
      </c>
      <c r="B237" t="str">
        <f t="shared" si="121"/>
        <v>Central Kalimantan</v>
      </c>
      <c r="C237" t="str">
        <f t="shared" si="122"/>
        <v>Barito Utara</v>
      </c>
      <c r="D237">
        <f t="shared" si="123"/>
        <v>46015</v>
      </c>
      <c r="E237">
        <f t="shared" si="124"/>
        <v>13022</v>
      </c>
      <c r="F237">
        <f>VLOOKUP($A237,'1971 census--school attendance'!$A$2:$E$321,4,FALSE)</f>
        <v>38688</v>
      </c>
      <c r="G237">
        <f>VLOOKUP($A237,'1971 census--school attendance'!$A$2:$E$321,5,FALSE)</f>
        <v>8672</v>
      </c>
      <c r="H237">
        <f>VLOOKUP($A237,Schools7374,4,FALSE)</f>
        <v>12</v>
      </c>
      <c r="I237">
        <f>VLOOKUP($A237,Schools7374,5,FALSE)</f>
        <v>12</v>
      </c>
      <c r="J237">
        <f>VLOOKUP($A237,Schools75767778,4,FALSE)</f>
        <v>11</v>
      </c>
      <c r="K237">
        <f>VLOOKUP($A237,Schools75767778,5,FALSE)</f>
        <v>11</v>
      </c>
      <c r="L237">
        <f>VLOOKUP($A237,Schools75767778,6,FALSE)</f>
        <v>19</v>
      </c>
      <c r="M237">
        <f>VLOOKUP($A237,Schools75767778,7,FALSE)</f>
        <v>19</v>
      </c>
      <c r="N237" s="1">
        <f>D237+D238</f>
        <v>94649</v>
      </c>
      <c r="O237" s="1">
        <f>E237+E238</f>
        <v>27134</v>
      </c>
      <c r="P237" s="1">
        <f>F237+F238</f>
        <v>78373</v>
      </c>
      <c r="Q237" s="1">
        <f>G237+G238</f>
        <v>17311</v>
      </c>
      <c r="R237" s="1">
        <f>(G237+G238)/N237</f>
        <v>0.18289680820716542</v>
      </c>
      <c r="S237" s="1">
        <f>(G237+G238)/P237</f>
        <v>0.22087963967182575</v>
      </c>
      <c r="T237">
        <f>SUM(H237:M237)</f>
        <v>84</v>
      </c>
    </row>
    <row r="238" spans="1:20" x14ac:dyDescent="0.45">
      <c r="A238" s="3">
        <v>6215</v>
      </c>
      <c r="B238" t="str">
        <f t="shared" si="121"/>
        <v>Central Kalimantan</v>
      </c>
      <c r="C238" t="str">
        <f t="shared" si="122"/>
        <v>Murung Raja</v>
      </c>
      <c r="D238">
        <f t="shared" si="123"/>
        <v>48634</v>
      </c>
      <c r="E238">
        <f t="shared" si="124"/>
        <v>14112</v>
      </c>
      <c r="F238">
        <f>VLOOKUP($A238,'1971 census--school attendance'!$A$2:$E$321,4,FALSE)</f>
        <v>39685</v>
      </c>
      <c r="G238">
        <f>VLOOKUP($A238,'1971 census--school attendance'!$A$2:$E$321,5,FALSE)</f>
        <v>8639</v>
      </c>
      <c r="N238" s="1"/>
      <c r="O238" s="1"/>
    </row>
    <row r="239" spans="1:20" x14ac:dyDescent="0.45">
      <c r="A239">
        <v>6271</v>
      </c>
      <c r="B239" t="str">
        <f t="shared" si="121"/>
        <v>Central Kalimantan</v>
      </c>
      <c r="C239" t="str">
        <f t="shared" si="122"/>
        <v>Palangka Raya</v>
      </c>
      <c r="D239">
        <f t="shared" si="123"/>
        <v>27132</v>
      </c>
      <c r="E239">
        <f t="shared" si="124"/>
        <v>6872</v>
      </c>
      <c r="F239">
        <f>VLOOKUP($A239,'1971 census--school attendance'!$A$2:$E$321,4,FALSE)</f>
        <v>22330</v>
      </c>
      <c r="G239">
        <f>VLOOKUP($A239,'1971 census--school attendance'!$A$2:$E$321,5,FALSE)</f>
        <v>7499</v>
      </c>
      <c r="H239">
        <f t="shared" ref="H239:H261" si="134">VLOOKUP($A239,Schools7374,4,FALSE)</f>
        <v>2</v>
      </c>
      <c r="I239">
        <f t="shared" ref="I239:I261" si="135">VLOOKUP($A239,Schools7374,5,FALSE)</f>
        <v>2</v>
      </c>
      <c r="J239">
        <f t="shared" ref="J239:J261" si="136">VLOOKUP($A239,Schools75767778,4,FALSE)</f>
        <v>8</v>
      </c>
      <c r="K239">
        <f t="shared" ref="K239:K261" si="137">VLOOKUP($A239,Schools75767778,5,FALSE)</f>
        <v>8</v>
      </c>
      <c r="L239">
        <f t="shared" ref="L239:L261" si="138">VLOOKUP($A239,Schools75767778,6,FALSE)</f>
        <v>16</v>
      </c>
      <c r="M239">
        <f t="shared" ref="M239:M261" si="139">VLOOKUP($A239,Schools75767778,7,FALSE)</f>
        <v>16</v>
      </c>
      <c r="N239">
        <f t="shared" ref="N239:N261" si="140">D239</f>
        <v>27132</v>
      </c>
      <c r="O239">
        <f t="shared" ref="O239:O261" si="141">E239</f>
        <v>6872</v>
      </c>
      <c r="P239">
        <f t="shared" si="105"/>
        <v>22330</v>
      </c>
      <c r="Q239">
        <f t="shared" si="105"/>
        <v>7499</v>
      </c>
      <c r="R239">
        <f t="shared" ref="R239:R261" si="142">G239/N239</f>
        <v>0.27638950316968891</v>
      </c>
      <c r="S239">
        <f t="shared" si="106"/>
        <v>0.33582624272279443</v>
      </c>
      <c r="T239">
        <f t="shared" ref="T239:T261" si="143">SUM(H239:M239)</f>
        <v>52</v>
      </c>
    </row>
    <row r="240" spans="1:20" x14ac:dyDescent="0.45">
      <c r="A240">
        <v>6301</v>
      </c>
      <c r="B240" t="str">
        <f t="shared" si="121"/>
        <v>South Kalimantan</v>
      </c>
      <c r="C240" t="str">
        <f t="shared" si="122"/>
        <v>Tanah Laut</v>
      </c>
      <c r="D240">
        <f t="shared" si="123"/>
        <v>77456</v>
      </c>
      <c r="E240">
        <f t="shared" si="124"/>
        <v>22918</v>
      </c>
      <c r="F240">
        <f>VLOOKUP($A240,'1971 census--school attendance'!$A$2:$E$321,4,FALSE)</f>
        <v>64869</v>
      </c>
      <c r="G240">
        <f>VLOOKUP($A240,'1971 census--school attendance'!$A$2:$E$321,5,FALSE)</f>
        <v>11175</v>
      </c>
      <c r="H240">
        <f t="shared" si="134"/>
        <v>6</v>
      </c>
      <c r="I240">
        <f t="shared" si="135"/>
        <v>6</v>
      </c>
      <c r="J240">
        <f t="shared" si="136"/>
        <v>12</v>
      </c>
      <c r="K240">
        <f t="shared" si="137"/>
        <v>12</v>
      </c>
      <c r="L240">
        <f t="shared" si="138"/>
        <v>11</v>
      </c>
      <c r="M240">
        <f t="shared" si="139"/>
        <v>11</v>
      </c>
      <c r="N240">
        <f t="shared" si="140"/>
        <v>77456</v>
      </c>
      <c r="O240">
        <f t="shared" si="141"/>
        <v>22918</v>
      </c>
      <c r="P240">
        <f t="shared" si="105"/>
        <v>64869</v>
      </c>
      <c r="Q240">
        <f t="shared" si="105"/>
        <v>11175</v>
      </c>
      <c r="R240">
        <f t="shared" si="142"/>
        <v>0.14427545961578186</v>
      </c>
      <c r="S240">
        <f t="shared" si="106"/>
        <v>0.17227026777042964</v>
      </c>
      <c r="T240">
        <f t="shared" si="143"/>
        <v>58</v>
      </c>
    </row>
    <row r="241" spans="1:20" x14ac:dyDescent="0.45">
      <c r="A241">
        <v>6302</v>
      </c>
      <c r="B241" t="str">
        <f t="shared" si="121"/>
        <v>South Kalimantan</v>
      </c>
      <c r="C241" t="str">
        <f t="shared" si="122"/>
        <v>Kota Baru</v>
      </c>
      <c r="D241">
        <f t="shared" si="123"/>
        <v>145197</v>
      </c>
      <c r="E241">
        <f t="shared" si="124"/>
        <v>39115</v>
      </c>
      <c r="F241">
        <f>VLOOKUP($A241,'1971 census--school attendance'!$A$2:$E$321,4,FALSE)</f>
        <v>121160</v>
      </c>
      <c r="G241">
        <f>VLOOKUP($A241,'1971 census--school attendance'!$A$2:$E$321,5,FALSE)</f>
        <v>15712</v>
      </c>
      <c r="H241">
        <f t="shared" si="134"/>
        <v>17</v>
      </c>
      <c r="I241">
        <f t="shared" si="135"/>
        <v>17</v>
      </c>
      <c r="J241">
        <f t="shared" si="136"/>
        <v>25</v>
      </c>
      <c r="K241">
        <f t="shared" si="137"/>
        <v>25</v>
      </c>
      <c r="L241">
        <f t="shared" si="138"/>
        <v>26</v>
      </c>
      <c r="M241">
        <f t="shared" si="139"/>
        <v>26</v>
      </c>
      <c r="N241">
        <f t="shared" si="140"/>
        <v>145197</v>
      </c>
      <c r="O241">
        <f t="shared" si="141"/>
        <v>39115</v>
      </c>
      <c r="P241">
        <f t="shared" si="105"/>
        <v>121160</v>
      </c>
      <c r="Q241">
        <f t="shared" si="105"/>
        <v>15712</v>
      </c>
      <c r="R241">
        <f t="shared" si="142"/>
        <v>0.10821160216808887</v>
      </c>
      <c r="S241">
        <f t="shared" si="106"/>
        <v>0.12967976229778805</v>
      </c>
      <c r="T241">
        <f t="shared" si="143"/>
        <v>136</v>
      </c>
    </row>
    <row r="242" spans="1:20" x14ac:dyDescent="0.45">
      <c r="A242">
        <v>6303</v>
      </c>
      <c r="B242" t="str">
        <f t="shared" si="121"/>
        <v>South Kalimantan</v>
      </c>
      <c r="C242" t="str">
        <f t="shared" si="122"/>
        <v>Banjar</v>
      </c>
      <c r="D242">
        <f t="shared" si="123"/>
        <v>285037</v>
      </c>
      <c r="E242">
        <f t="shared" si="124"/>
        <v>79898</v>
      </c>
      <c r="F242">
        <f>VLOOKUP($A242,'1971 census--school attendance'!$A$2:$E$321,4,FALSE)</f>
        <v>236649</v>
      </c>
      <c r="G242">
        <f>VLOOKUP($A242,'1971 census--school attendance'!$A$2:$E$321,5,FALSE)</f>
        <v>56101</v>
      </c>
      <c r="H242">
        <f t="shared" si="134"/>
        <v>13</v>
      </c>
      <c r="I242">
        <f t="shared" si="135"/>
        <v>13</v>
      </c>
      <c r="J242">
        <f t="shared" si="136"/>
        <v>55</v>
      </c>
      <c r="K242">
        <f t="shared" si="137"/>
        <v>55</v>
      </c>
      <c r="L242">
        <f t="shared" si="138"/>
        <v>56</v>
      </c>
      <c r="M242">
        <f t="shared" si="139"/>
        <v>56</v>
      </c>
      <c r="N242">
        <f t="shared" si="140"/>
        <v>285037</v>
      </c>
      <c r="O242">
        <f t="shared" si="141"/>
        <v>79898</v>
      </c>
      <c r="P242">
        <f t="shared" si="105"/>
        <v>236649</v>
      </c>
      <c r="Q242">
        <f t="shared" si="105"/>
        <v>56101</v>
      </c>
      <c r="R242">
        <f t="shared" si="142"/>
        <v>0.19682006195686877</v>
      </c>
      <c r="S242">
        <f t="shared" si="106"/>
        <v>0.23706417521307929</v>
      </c>
      <c r="T242">
        <f t="shared" si="143"/>
        <v>248</v>
      </c>
    </row>
    <row r="243" spans="1:20" x14ac:dyDescent="0.45">
      <c r="A243">
        <v>6304</v>
      </c>
      <c r="B243" t="str">
        <f t="shared" si="121"/>
        <v>South Kalimantan</v>
      </c>
      <c r="C243" t="str">
        <f t="shared" si="122"/>
        <v>Barito Kuala</v>
      </c>
      <c r="D243">
        <f t="shared" si="123"/>
        <v>128089</v>
      </c>
      <c r="E243">
        <f t="shared" si="124"/>
        <v>37659</v>
      </c>
      <c r="F243">
        <f>VLOOKUP($A243,'1971 census--school attendance'!$A$2:$E$321,4,FALSE)</f>
        <v>107481</v>
      </c>
      <c r="G243">
        <f>VLOOKUP($A243,'1971 census--school attendance'!$A$2:$E$321,5,FALSE)</f>
        <v>19815</v>
      </c>
      <c r="H243">
        <f t="shared" si="134"/>
        <v>11</v>
      </c>
      <c r="I243">
        <f t="shared" si="135"/>
        <v>11</v>
      </c>
      <c r="J243">
        <f t="shared" si="136"/>
        <v>22</v>
      </c>
      <c r="K243">
        <f t="shared" si="137"/>
        <v>22</v>
      </c>
      <c r="L243">
        <f t="shared" si="138"/>
        <v>23</v>
      </c>
      <c r="M243">
        <f t="shared" si="139"/>
        <v>23</v>
      </c>
      <c r="N243">
        <f t="shared" si="140"/>
        <v>128089</v>
      </c>
      <c r="O243">
        <f t="shared" si="141"/>
        <v>37659</v>
      </c>
      <c r="P243">
        <f t="shared" si="105"/>
        <v>107481</v>
      </c>
      <c r="Q243">
        <f t="shared" si="105"/>
        <v>19815</v>
      </c>
      <c r="R243">
        <f t="shared" si="142"/>
        <v>0.15469712465551297</v>
      </c>
      <c r="S243">
        <f t="shared" si="106"/>
        <v>0.18435816562927401</v>
      </c>
      <c r="T243">
        <f t="shared" si="143"/>
        <v>112</v>
      </c>
    </row>
    <row r="244" spans="1:20" x14ac:dyDescent="0.45">
      <c r="A244">
        <v>6305</v>
      </c>
      <c r="B244" t="str">
        <f t="shared" si="121"/>
        <v>South Kalimantan</v>
      </c>
      <c r="C244" t="str">
        <f t="shared" si="122"/>
        <v>Tapin</v>
      </c>
      <c r="D244">
        <f t="shared" si="123"/>
        <v>84267</v>
      </c>
      <c r="E244">
        <f t="shared" si="124"/>
        <v>23039</v>
      </c>
      <c r="F244">
        <f>VLOOKUP($A244,'1971 census--school attendance'!$A$2:$E$321,4,FALSE)</f>
        <v>72097</v>
      </c>
      <c r="G244">
        <f>VLOOKUP($A244,'1971 census--school attendance'!$A$2:$E$321,5,FALSE)</f>
        <v>15644</v>
      </c>
      <c r="H244">
        <f t="shared" si="134"/>
        <v>7</v>
      </c>
      <c r="I244">
        <f t="shared" si="135"/>
        <v>7</v>
      </c>
      <c r="J244">
        <f t="shared" si="136"/>
        <v>18</v>
      </c>
      <c r="K244">
        <f t="shared" si="137"/>
        <v>18</v>
      </c>
      <c r="L244">
        <f t="shared" si="138"/>
        <v>18</v>
      </c>
      <c r="M244">
        <f t="shared" si="139"/>
        <v>18</v>
      </c>
      <c r="N244">
        <f t="shared" si="140"/>
        <v>84267</v>
      </c>
      <c r="O244">
        <f t="shared" si="141"/>
        <v>23039</v>
      </c>
      <c r="P244">
        <f t="shared" si="105"/>
        <v>72097</v>
      </c>
      <c r="Q244">
        <f t="shared" si="105"/>
        <v>15644</v>
      </c>
      <c r="R244">
        <f t="shared" si="142"/>
        <v>0.18564799981012733</v>
      </c>
      <c r="S244">
        <f t="shared" si="106"/>
        <v>0.21698545015742679</v>
      </c>
      <c r="T244">
        <f t="shared" si="143"/>
        <v>86</v>
      </c>
    </row>
    <row r="245" spans="1:20" x14ac:dyDescent="0.45">
      <c r="A245">
        <v>6306</v>
      </c>
      <c r="B245" t="str">
        <f t="shared" si="121"/>
        <v>South Kalimantan</v>
      </c>
      <c r="C245" t="str">
        <f t="shared" si="122"/>
        <v>Hulu Sungai Selatan</v>
      </c>
      <c r="D245">
        <f t="shared" si="123"/>
        <v>165502</v>
      </c>
      <c r="E245">
        <f t="shared" si="124"/>
        <v>44611</v>
      </c>
      <c r="F245">
        <f>VLOOKUP($A245,'1971 census--school attendance'!$A$2:$E$321,4,FALSE)</f>
        <v>141987</v>
      </c>
      <c r="G245">
        <f>VLOOKUP($A245,'1971 census--school attendance'!$A$2:$E$321,5,FALSE)</f>
        <v>33474</v>
      </c>
      <c r="H245">
        <f t="shared" si="134"/>
        <v>8</v>
      </c>
      <c r="I245">
        <f t="shared" si="135"/>
        <v>8</v>
      </c>
      <c r="J245">
        <f t="shared" si="136"/>
        <v>28</v>
      </c>
      <c r="K245">
        <f t="shared" si="137"/>
        <v>28</v>
      </c>
      <c r="L245">
        <f t="shared" si="138"/>
        <v>30</v>
      </c>
      <c r="M245">
        <f t="shared" si="139"/>
        <v>30</v>
      </c>
      <c r="N245">
        <f t="shared" si="140"/>
        <v>165502</v>
      </c>
      <c r="O245">
        <f t="shared" si="141"/>
        <v>44611</v>
      </c>
      <c r="P245">
        <f t="shared" si="105"/>
        <v>141987</v>
      </c>
      <c r="Q245">
        <f t="shared" si="105"/>
        <v>33474</v>
      </c>
      <c r="R245">
        <f t="shared" si="142"/>
        <v>0.20225737453323828</v>
      </c>
      <c r="S245">
        <f t="shared" si="106"/>
        <v>0.23575397747681126</v>
      </c>
      <c r="T245">
        <f t="shared" si="143"/>
        <v>132</v>
      </c>
    </row>
    <row r="246" spans="1:20" x14ac:dyDescent="0.45">
      <c r="A246">
        <v>6307</v>
      </c>
      <c r="B246" t="str">
        <f t="shared" si="121"/>
        <v>South Kalimantan</v>
      </c>
      <c r="C246" t="str">
        <f t="shared" si="122"/>
        <v>Hulu Sungai Tengah</v>
      </c>
      <c r="D246">
        <f t="shared" si="123"/>
        <v>195989</v>
      </c>
      <c r="E246">
        <f t="shared" si="124"/>
        <v>56113</v>
      </c>
      <c r="F246">
        <f>VLOOKUP($A246,'1971 census--school attendance'!$A$2:$E$321,4,FALSE)</f>
        <v>167210</v>
      </c>
      <c r="G246">
        <f>VLOOKUP($A246,'1971 census--school attendance'!$A$2:$E$321,5,FALSE)</f>
        <v>39291</v>
      </c>
      <c r="H246">
        <f t="shared" si="134"/>
        <v>8</v>
      </c>
      <c r="I246">
        <f t="shared" si="135"/>
        <v>8</v>
      </c>
      <c r="J246">
        <f t="shared" si="136"/>
        <v>12</v>
      </c>
      <c r="K246">
        <f t="shared" si="137"/>
        <v>12</v>
      </c>
      <c r="L246">
        <f t="shared" si="138"/>
        <v>12</v>
      </c>
      <c r="M246">
        <f t="shared" si="139"/>
        <v>12</v>
      </c>
      <c r="N246">
        <f t="shared" si="140"/>
        <v>195989</v>
      </c>
      <c r="O246">
        <f t="shared" si="141"/>
        <v>56113</v>
      </c>
      <c r="P246">
        <f t="shared" si="105"/>
        <v>167210</v>
      </c>
      <c r="Q246">
        <f t="shared" si="105"/>
        <v>39291</v>
      </c>
      <c r="R246">
        <f t="shared" si="142"/>
        <v>0.20047553689237663</v>
      </c>
      <c r="S246">
        <f t="shared" si="106"/>
        <v>0.23497996531307935</v>
      </c>
      <c r="T246">
        <f t="shared" si="143"/>
        <v>64</v>
      </c>
    </row>
    <row r="247" spans="1:20" x14ac:dyDescent="0.45">
      <c r="A247">
        <v>6308</v>
      </c>
      <c r="B247" t="str">
        <f t="shared" si="121"/>
        <v>South Kalimantan</v>
      </c>
      <c r="C247" t="str">
        <f t="shared" si="122"/>
        <v>Hulu Sungai Utara</v>
      </c>
      <c r="D247">
        <f t="shared" si="123"/>
        <v>220923</v>
      </c>
      <c r="E247">
        <f t="shared" si="124"/>
        <v>60298</v>
      </c>
      <c r="F247">
        <f>VLOOKUP($A247,'1971 census--school attendance'!$A$2:$E$321,4,FALSE)</f>
        <v>187818</v>
      </c>
      <c r="G247">
        <f>VLOOKUP($A247,'1971 census--school attendance'!$A$2:$E$321,5,FALSE)</f>
        <v>34524</v>
      </c>
      <c r="H247">
        <f t="shared" si="134"/>
        <v>12</v>
      </c>
      <c r="I247">
        <f t="shared" si="135"/>
        <v>12</v>
      </c>
      <c r="J247">
        <f t="shared" si="136"/>
        <v>40</v>
      </c>
      <c r="K247">
        <f t="shared" si="137"/>
        <v>40</v>
      </c>
      <c r="L247">
        <f t="shared" si="138"/>
        <v>41</v>
      </c>
      <c r="M247">
        <f t="shared" si="139"/>
        <v>41</v>
      </c>
      <c r="N247">
        <f t="shared" si="140"/>
        <v>220923</v>
      </c>
      <c r="O247">
        <f t="shared" si="141"/>
        <v>60298</v>
      </c>
      <c r="P247">
        <f t="shared" si="105"/>
        <v>187818</v>
      </c>
      <c r="Q247">
        <f t="shared" si="105"/>
        <v>34524</v>
      </c>
      <c r="R247">
        <f t="shared" si="142"/>
        <v>0.15627164215586425</v>
      </c>
      <c r="S247">
        <f t="shared" si="106"/>
        <v>0.18381624764399579</v>
      </c>
      <c r="T247">
        <f t="shared" si="143"/>
        <v>186</v>
      </c>
    </row>
    <row r="248" spans="1:20" x14ac:dyDescent="0.45">
      <c r="A248">
        <v>6309</v>
      </c>
      <c r="B248" t="str">
        <f t="shared" si="121"/>
        <v>South Kalimantan</v>
      </c>
      <c r="C248" t="str">
        <f t="shared" si="122"/>
        <v>Tabalong</v>
      </c>
      <c r="D248">
        <f t="shared" si="123"/>
        <v>114972</v>
      </c>
      <c r="E248">
        <f t="shared" si="124"/>
        <v>32035</v>
      </c>
      <c r="F248">
        <f>VLOOKUP($A248,'1971 census--school attendance'!$A$2:$E$321,4,FALSE)</f>
        <v>97334</v>
      </c>
      <c r="G248">
        <f>VLOOKUP($A248,'1971 census--school attendance'!$A$2:$E$321,5,FALSE)</f>
        <v>22006</v>
      </c>
      <c r="H248">
        <f t="shared" si="134"/>
        <v>7</v>
      </c>
      <c r="I248">
        <f t="shared" si="135"/>
        <v>7</v>
      </c>
      <c r="J248">
        <f t="shared" si="136"/>
        <v>18</v>
      </c>
      <c r="K248">
        <f t="shared" si="137"/>
        <v>18</v>
      </c>
      <c r="L248">
        <f t="shared" si="138"/>
        <v>19</v>
      </c>
      <c r="M248">
        <f t="shared" si="139"/>
        <v>19</v>
      </c>
      <c r="N248">
        <f t="shared" si="140"/>
        <v>114972</v>
      </c>
      <c r="O248">
        <f t="shared" si="141"/>
        <v>32035</v>
      </c>
      <c r="P248">
        <f t="shared" si="105"/>
        <v>97334</v>
      </c>
      <c r="Q248">
        <f t="shared" si="105"/>
        <v>22006</v>
      </c>
      <c r="R248">
        <f t="shared" si="142"/>
        <v>0.19140312423894512</v>
      </c>
      <c r="S248">
        <f t="shared" si="106"/>
        <v>0.22608749255142088</v>
      </c>
      <c r="T248">
        <f t="shared" si="143"/>
        <v>88</v>
      </c>
    </row>
    <row r="249" spans="1:20" x14ac:dyDescent="0.45">
      <c r="A249">
        <v>6371</v>
      </c>
      <c r="B249" t="str">
        <f t="shared" si="121"/>
        <v>South Kalimantan</v>
      </c>
      <c r="C249" t="str">
        <f t="shared" si="122"/>
        <v>Banjarmasin</v>
      </c>
      <c r="D249">
        <f t="shared" si="123"/>
        <v>281673</v>
      </c>
      <c r="E249">
        <f t="shared" si="124"/>
        <v>78072</v>
      </c>
      <c r="F249">
        <f>VLOOKUP($A249,'1971 census--school attendance'!$A$2:$E$321,4,FALSE)</f>
        <v>237233</v>
      </c>
      <c r="G249">
        <f>VLOOKUP($A249,'1971 census--school attendance'!$A$2:$E$321,5,FALSE)</f>
        <v>55450</v>
      </c>
      <c r="H249">
        <f t="shared" si="134"/>
        <v>6</v>
      </c>
      <c r="I249">
        <f t="shared" si="135"/>
        <v>6</v>
      </c>
      <c r="J249">
        <f t="shared" si="136"/>
        <v>50</v>
      </c>
      <c r="K249">
        <f t="shared" si="137"/>
        <v>50</v>
      </c>
      <c r="L249">
        <f t="shared" si="138"/>
        <v>51</v>
      </c>
      <c r="M249">
        <f t="shared" si="139"/>
        <v>51</v>
      </c>
      <c r="N249">
        <f t="shared" si="140"/>
        <v>281673</v>
      </c>
      <c r="O249">
        <f t="shared" si="141"/>
        <v>78072</v>
      </c>
      <c r="P249">
        <f t="shared" si="105"/>
        <v>237233</v>
      </c>
      <c r="Q249">
        <f t="shared" si="105"/>
        <v>55450</v>
      </c>
      <c r="R249">
        <f t="shared" si="142"/>
        <v>0.19685947889929103</v>
      </c>
      <c r="S249">
        <f t="shared" si="106"/>
        <v>0.23373645319158801</v>
      </c>
      <c r="T249">
        <f t="shared" si="143"/>
        <v>214</v>
      </c>
    </row>
    <row r="250" spans="1:20" x14ac:dyDescent="0.45">
      <c r="A250">
        <v>6401</v>
      </c>
      <c r="B250" t="str">
        <f t="shared" si="121"/>
        <v>East Kalimantan</v>
      </c>
      <c r="C250" t="str">
        <f t="shared" si="122"/>
        <v>Pasir</v>
      </c>
      <c r="D250">
        <f t="shared" si="123"/>
        <v>57030</v>
      </c>
      <c r="E250">
        <f t="shared" si="124"/>
        <v>15800</v>
      </c>
      <c r="F250">
        <f>VLOOKUP($A250,'1971 census--school attendance'!$A$2:$E$321,4,FALSE)</f>
        <v>48447</v>
      </c>
      <c r="G250">
        <f>VLOOKUP($A250,'1971 census--school attendance'!$A$2:$E$321,5,FALSE)</f>
        <v>5489</v>
      </c>
      <c r="H250">
        <f t="shared" si="134"/>
        <v>10</v>
      </c>
      <c r="I250">
        <f t="shared" si="135"/>
        <v>10</v>
      </c>
      <c r="J250">
        <f t="shared" si="136"/>
        <v>6</v>
      </c>
      <c r="K250">
        <f t="shared" si="137"/>
        <v>6</v>
      </c>
      <c r="L250">
        <f t="shared" si="138"/>
        <v>20</v>
      </c>
      <c r="M250">
        <f t="shared" si="139"/>
        <v>20</v>
      </c>
      <c r="N250">
        <f t="shared" si="140"/>
        <v>57030</v>
      </c>
      <c r="O250">
        <f t="shared" si="141"/>
        <v>15800</v>
      </c>
      <c r="P250">
        <f t="shared" si="105"/>
        <v>48447</v>
      </c>
      <c r="Q250">
        <f t="shared" si="105"/>
        <v>5489</v>
      </c>
      <c r="R250">
        <f t="shared" si="142"/>
        <v>9.6247588988251795E-2</v>
      </c>
      <c r="S250">
        <f t="shared" si="106"/>
        <v>0.1132990690858051</v>
      </c>
      <c r="T250">
        <f t="shared" si="143"/>
        <v>72</v>
      </c>
    </row>
    <row r="251" spans="1:20" x14ac:dyDescent="0.45">
      <c r="A251">
        <v>6402</v>
      </c>
      <c r="B251" t="str">
        <f t="shared" si="121"/>
        <v>East Kalimantan</v>
      </c>
      <c r="C251" t="str">
        <f t="shared" si="122"/>
        <v>Kutai</v>
      </c>
      <c r="D251">
        <f t="shared" si="123"/>
        <v>250492</v>
      </c>
      <c r="E251">
        <f t="shared" si="124"/>
        <v>63342</v>
      </c>
      <c r="F251">
        <f>VLOOKUP($A251,'1971 census--school attendance'!$A$2:$E$321,4,FALSE)</f>
        <v>212984</v>
      </c>
      <c r="G251">
        <f>VLOOKUP($A251,'1971 census--school attendance'!$A$2:$E$321,5,FALSE)</f>
        <v>25970</v>
      </c>
      <c r="H251">
        <f t="shared" si="134"/>
        <v>30</v>
      </c>
      <c r="I251">
        <f t="shared" si="135"/>
        <v>30</v>
      </c>
      <c r="J251">
        <f t="shared" si="136"/>
        <v>18</v>
      </c>
      <c r="K251">
        <f t="shared" si="137"/>
        <v>18</v>
      </c>
      <c r="L251">
        <f t="shared" si="138"/>
        <v>40</v>
      </c>
      <c r="M251">
        <f t="shared" si="139"/>
        <v>40</v>
      </c>
      <c r="N251">
        <f t="shared" si="140"/>
        <v>250492</v>
      </c>
      <c r="O251">
        <f t="shared" si="141"/>
        <v>63342</v>
      </c>
      <c r="P251">
        <f t="shared" si="105"/>
        <v>212984</v>
      </c>
      <c r="Q251">
        <f t="shared" si="105"/>
        <v>25970</v>
      </c>
      <c r="R251">
        <f t="shared" si="142"/>
        <v>0.10367596569950338</v>
      </c>
      <c r="S251">
        <f t="shared" si="106"/>
        <v>0.12193404199376479</v>
      </c>
      <c r="T251">
        <f t="shared" si="143"/>
        <v>176</v>
      </c>
    </row>
    <row r="252" spans="1:20" x14ac:dyDescent="0.45">
      <c r="A252">
        <v>6403</v>
      </c>
      <c r="B252" t="str">
        <f t="shared" si="121"/>
        <v>East Kalimantan</v>
      </c>
      <c r="C252" t="str">
        <f t="shared" si="122"/>
        <v>Berau</v>
      </c>
      <c r="D252">
        <f t="shared" si="123"/>
        <v>31954</v>
      </c>
      <c r="E252">
        <f t="shared" si="124"/>
        <v>8207</v>
      </c>
      <c r="F252">
        <f>VLOOKUP($A252,'1971 census--school attendance'!$A$2:$E$321,4,FALSE)</f>
        <v>27285</v>
      </c>
      <c r="G252">
        <f>VLOOKUP($A252,'1971 census--school attendance'!$A$2:$E$321,5,FALSE)</f>
        <v>4605</v>
      </c>
      <c r="H252">
        <f t="shared" si="134"/>
        <v>8</v>
      </c>
      <c r="I252">
        <f t="shared" si="135"/>
        <v>8</v>
      </c>
      <c r="J252">
        <f t="shared" si="136"/>
        <v>6</v>
      </c>
      <c r="K252">
        <f t="shared" si="137"/>
        <v>6</v>
      </c>
      <c r="L252">
        <f t="shared" si="138"/>
        <v>20</v>
      </c>
      <c r="M252">
        <f t="shared" si="139"/>
        <v>20</v>
      </c>
      <c r="N252">
        <f t="shared" si="140"/>
        <v>31954</v>
      </c>
      <c r="O252">
        <f t="shared" si="141"/>
        <v>8207</v>
      </c>
      <c r="P252">
        <f t="shared" si="105"/>
        <v>27285</v>
      </c>
      <c r="Q252">
        <f t="shared" si="105"/>
        <v>4605</v>
      </c>
      <c r="R252">
        <f t="shared" si="142"/>
        <v>0.1441134130312324</v>
      </c>
      <c r="S252">
        <f t="shared" si="106"/>
        <v>0.16877405167674547</v>
      </c>
      <c r="T252">
        <f t="shared" si="143"/>
        <v>68</v>
      </c>
    </row>
    <row r="253" spans="1:20" x14ac:dyDescent="0.45">
      <c r="A253">
        <v>6404</v>
      </c>
      <c r="B253" t="str">
        <f t="shared" si="121"/>
        <v>East Kalimantan</v>
      </c>
      <c r="C253" t="str">
        <f t="shared" si="122"/>
        <v>Bulongan</v>
      </c>
      <c r="D253">
        <f t="shared" si="123"/>
        <v>119199</v>
      </c>
      <c r="E253">
        <f t="shared" si="124"/>
        <v>31923</v>
      </c>
      <c r="F253">
        <f>VLOOKUP($A253,'1971 census--school attendance'!$A$2:$E$321,4,FALSE)</f>
        <v>97072</v>
      </c>
      <c r="G253">
        <f>VLOOKUP($A253,'1971 census--school attendance'!$A$2:$E$321,5,FALSE)</f>
        <v>12734</v>
      </c>
      <c r="H253">
        <f t="shared" si="134"/>
        <v>14</v>
      </c>
      <c r="I253">
        <f t="shared" si="135"/>
        <v>14</v>
      </c>
      <c r="J253">
        <f t="shared" si="136"/>
        <v>10</v>
      </c>
      <c r="K253">
        <f t="shared" si="137"/>
        <v>10</v>
      </c>
      <c r="L253">
        <f t="shared" si="138"/>
        <v>27</v>
      </c>
      <c r="M253">
        <f t="shared" si="139"/>
        <v>27</v>
      </c>
      <c r="N253">
        <f t="shared" si="140"/>
        <v>119199</v>
      </c>
      <c r="O253">
        <f t="shared" si="141"/>
        <v>31923</v>
      </c>
      <c r="P253">
        <f t="shared" si="105"/>
        <v>97072</v>
      </c>
      <c r="Q253">
        <f t="shared" si="105"/>
        <v>12734</v>
      </c>
      <c r="R253">
        <f t="shared" si="142"/>
        <v>0.10682975528318191</v>
      </c>
      <c r="S253">
        <f t="shared" si="106"/>
        <v>0.13118097906708423</v>
      </c>
      <c r="T253">
        <f t="shared" si="143"/>
        <v>102</v>
      </c>
    </row>
    <row r="254" spans="1:20" x14ac:dyDescent="0.45">
      <c r="A254">
        <v>6471</v>
      </c>
      <c r="B254" t="str">
        <f t="shared" si="121"/>
        <v>East Kalimantan</v>
      </c>
      <c r="C254" t="str">
        <f t="shared" si="122"/>
        <v>Balikpapan</v>
      </c>
      <c r="D254">
        <f t="shared" si="123"/>
        <v>137340</v>
      </c>
      <c r="E254">
        <f t="shared" si="124"/>
        <v>38631</v>
      </c>
      <c r="F254">
        <f>VLOOKUP($A254,'1971 census--school attendance'!$A$2:$E$321,4,FALSE)</f>
        <v>116070</v>
      </c>
      <c r="G254">
        <f>VLOOKUP($A254,'1971 census--school attendance'!$A$2:$E$321,5,FALSE)</f>
        <v>28599</v>
      </c>
      <c r="H254">
        <f t="shared" si="134"/>
        <v>6</v>
      </c>
      <c r="I254">
        <f t="shared" si="135"/>
        <v>6</v>
      </c>
      <c r="J254">
        <f t="shared" si="136"/>
        <v>9</v>
      </c>
      <c r="K254">
        <f t="shared" si="137"/>
        <v>9</v>
      </c>
      <c r="L254">
        <f t="shared" si="138"/>
        <v>24</v>
      </c>
      <c r="M254">
        <f t="shared" si="139"/>
        <v>24</v>
      </c>
      <c r="N254">
        <f t="shared" si="140"/>
        <v>137340</v>
      </c>
      <c r="O254">
        <f t="shared" si="141"/>
        <v>38631</v>
      </c>
      <c r="P254">
        <f t="shared" si="105"/>
        <v>116070</v>
      </c>
      <c r="Q254">
        <f t="shared" si="105"/>
        <v>28599</v>
      </c>
      <c r="R254">
        <f t="shared" si="142"/>
        <v>0.2082350371341197</v>
      </c>
      <c r="S254">
        <f t="shared" si="106"/>
        <v>0.24639441716205737</v>
      </c>
      <c r="T254">
        <f t="shared" si="143"/>
        <v>78</v>
      </c>
    </row>
    <row r="255" spans="1:20" x14ac:dyDescent="0.45">
      <c r="A255">
        <v>6472</v>
      </c>
      <c r="B255" t="str">
        <f t="shared" si="121"/>
        <v>East Kalimantan</v>
      </c>
      <c r="C255" t="str">
        <f t="shared" si="122"/>
        <v>Samarinda</v>
      </c>
      <c r="D255">
        <f t="shared" si="123"/>
        <v>137521</v>
      </c>
      <c r="E255">
        <f t="shared" si="124"/>
        <v>36966</v>
      </c>
      <c r="F255">
        <f>VLOOKUP($A255,'1971 census--school attendance'!$A$2:$E$321,4,FALSE)</f>
        <v>113852</v>
      </c>
      <c r="G255">
        <f>VLOOKUP($A255,'1971 census--school attendance'!$A$2:$E$321,5,FALSE)</f>
        <v>27123</v>
      </c>
      <c r="H255">
        <f t="shared" si="134"/>
        <v>7</v>
      </c>
      <c r="I255">
        <f t="shared" si="135"/>
        <v>7</v>
      </c>
      <c r="J255">
        <f t="shared" si="136"/>
        <v>11</v>
      </c>
      <c r="K255">
        <f t="shared" si="137"/>
        <v>11</v>
      </c>
      <c r="L255">
        <f t="shared" si="138"/>
        <v>29</v>
      </c>
      <c r="M255">
        <f t="shared" si="139"/>
        <v>29</v>
      </c>
      <c r="N255">
        <f t="shared" si="140"/>
        <v>137521</v>
      </c>
      <c r="O255">
        <f t="shared" si="141"/>
        <v>36966</v>
      </c>
      <c r="P255">
        <f t="shared" si="105"/>
        <v>113852</v>
      </c>
      <c r="Q255">
        <f t="shared" si="105"/>
        <v>27123</v>
      </c>
      <c r="R255">
        <f t="shared" si="142"/>
        <v>0.19722805971451632</v>
      </c>
      <c r="S255">
        <f t="shared" si="106"/>
        <v>0.23823033411797773</v>
      </c>
      <c r="T255">
        <f t="shared" si="143"/>
        <v>94</v>
      </c>
    </row>
    <row r="256" spans="1:20" x14ac:dyDescent="0.45">
      <c r="A256">
        <v>7101</v>
      </c>
      <c r="B256" t="str">
        <f t="shared" si="121"/>
        <v>North Sulawesi</v>
      </c>
      <c r="C256" t="str">
        <f t="shared" si="122"/>
        <v>Gorontalo, regency</v>
      </c>
      <c r="D256">
        <f t="shared" si="123"/>
        <v>408519</v>
      </c>
      <c r="E256">
        <f t="shared" si="124"/>
        <v>116767</v>
      </c>
      <c r="F256">
        <f>VLOOKUP($A256,'1971 census--school attendance'!$A$2:$E$321,4,FALSE)</f>
        <v>324869</v>
      </c>
      <c r="G256">
        <f>VLOOKUP($A256,'1971 census--school attendance'!$A$2:$E$321,5,FALSE)</f>
        <v>71593</v>
      </c>
      <c r="H256">
        <f t="shared" si="134"/>
        <v>17</v>
      </c>
      <c r="I256">
        <f t="shared" si="135"/>
        <v>17</v>
      </c>
      <c r="J256">
        <f t="shared" si="136"/>
        <v>21</v>
      </c>
      <c r="K256">
        <f t="shared" si="137"/>
        <v>21</v>
      </c>
      <c r="L256">
        <f t="shared" si="138"/>
        <v>28</v>
      </c>
      <c r="M256">
        <f t="shared" si="139"/>
        <v>28</v>
      </c>
      <c r="N256">
        <f t="shared" si="140"/>
        <v>408519</v>
      </c>
      <c r="O256">
        <f t="shared" si="141"/>
        <v>116767</v>
      </c>
      <c r="P256">
        <f t="shared" si="105"/>
        <v>324869</v>
      </c>
      <c r="Q256">
        <f t="shared" si="105"/>
        <v>71593</v>
      </c>
      <c r="R256">
        <f t="shared" si="142"/>
        <v>0.17525011076596192</v>
      </c>
      <c r="S256">
        <f t="shared" si="106"/>
        <v>0.22037498191578758</v>
      </c>
      <c r="T256">
        <f t="shared" si="143"/>
        <v>132</v>
      </c>
    </row>
    <row r="257" spans="1:20" x14ac:dyDescent="0.45">
      <c r="A257">
        <v>7102</v>
      </c>
      <c r="B257" t="str">
        <f t="shared" si="121"/>
        <v>North Sulawesi</v>
      </c>
      <c r="C257" t="str">
        <f t="shared" si="122"/>
        <v>Bolaang Mengondow</v>
      </c>
      <c r="D257">
        <f t="shared" si="123"/>
        <v>211359</v>
      </c>
      <c r="E257">
        <f t="shared" si="124"/>
        <v>59972</v>
      </c>
      <c r="F257">
        <f>VLOOKUP($A257,'1971 census--school attendance'!$A$2:$E$321,4,FALSE)</f>
        <v>171641</v>
      </c>
      <c r="G257">
        <f>VLOOKUP($A257,'1971 census--school attendance'!$A$2:$E$321,5,FALSE)</f>
        <v>42962</v>
      </c>
      <c r="H257">
        <f t="shared" si="134"/>
        <v>16</v>
      </c>
      <c r="I257">
        <f t="shared" si="135"/>
        <v>16</v>
      </c>
      <c r="J257">
        <f t="shared" si="136"/>
        <v>22</v>
      </c>
      <c r="K257">
        <f t="shared" si="137"/>
        <v>22</v>
      </c>
      <c r="L257">
        <f t="shared" si="138"/>
        <v>45</v>
      </c>
      <c r="M257">
        <f t="shared" si="139"/>
        <v>45</v>
      </c>
      <c r="N257">
        <f t="shared" si="140"/>
        <v>211359</v>
      </c>
      <c r="O257">
        <f t="shared" si="141"/>
        <v>59972</v>
      </c>
      <c r="P257">
        <f t="shared" si="105"/>
        <v>171641</v>
      </c>
      <c r="Q257">
        <f t="shared" si="105"/>
        <v>42962</v>
      </c>
      <c r="R257">
        <f t="shared" si="142"/>
        <v>0.20326553399665973</v>
      </c>
      <c r="S257">
        <f t="shared" si="106"/>
        <v>0.25030150138952817</v>
      </c>
      <c r="T257">
        <f t="shared" si="143"/>
        <v>166</v>
      </c>
    </row>
    <row r="258" spans="1:20" x14ac:dyDescent="0.45">
      <c r="A258">
        <v>7103</v>
      </c>
      <c r="B258" t="str">
        <f t="shared" si="121"/>
        <v>North Sulawesi</v>
      </c>
      <c r="C258" t="str">
        <f t="shared" si="122"/>
        <v>Minahasa</v>
      </c>
      <c r="D258">
        <f t="shared" si="123"/>
        <v>616878</v>
      </c>
      <c r="E258">
        <f t="shared" si="124"/>
        <v>163543</v>
      </c>
      <c r="F258">
        <f>VLOOKUP($A258,'1971 census--school attendance'!$A$2:$E$321,4,FALSE)</f>
        <v>512234</v>
      </c>
      <c r="G258">
        <f>VLOOKUP($A258,'1971 census--school attendance'!$A$2:$E$321,5,FALSE)</f>
        <v>137180</v>
      </c>
      <c r="H258">
        <f t="shared" si="134"/>
        <v>28</v>
      </c>
      <c r="I258">
        <f t="shared" si="135"/>
        <v>28</v>
      </c>
      <c r="J258">
        <f t="shared" si="136"/>
        <v>24</v>
      </c>
      <c r="K258">
        <f t="shared" si="137"/>
        <v>24</v>
      </c>
      <c r="L258">
        <f t="shared" si="138"/>
        <v>32</v>
      </c>
      <c r="M258">
        <f t="shared" si="139"/>
        <v>32</v>
      </c>
      <c r="N258">
        <f t="shared" si="140"/>
        <v>616878</v>
      </c>
      <c r="O258">
        <f t="shared" si="141"/>
        <v>163543</v>
      </c>
      <c r="P258">
        <f t="shared" si="105"/>
        <v>512234</v>
      </c>
      <c r="Q258">
        <f t="shared" si="105"/>
        <v>137180</v>
      </c>
      <c r="R258">
        <f t="shared" si="142"/>
        <v>0.2223778445657002</v>
      </c>
      <c r="S258">
        <f t="shared" si="106"/>
        <v>0.26780729119894425</v>
      </c>
      <c r="T258">
        <f t="shared" si="143"/>
        <v>168</v>
      </c>
    </row>
    <row r="259" spans="1:20" x14ac:dyDescent="0.45">
      <c r="A259">
        <v>7104</v>
      </c>
      <c r="B259" t="str">
        <f t="shared" si="121"/>
        <v>North Sulawesi</v>
      </c>
      <c r="C259" t="str">
        <f t="shared" si="122"/>
        <v>Sangihe Talaud</v>
      </c>
      <c r="D259">
        <f t="shared" si="123"/>
        <v>229395</v>
      </c>
      <c r="E259">
        <f t="shared" si="124"/>
        <v>66354</v>
      </c>
      <c r="F259">
        <f>VLOOKUP($A259,'1971 census--school attendance'!$A$2:$E$321,4,FALSE)</f>
        <v>191041</v>
      </c>
      <c r="G259">
        <f>VLOOKUP($A259,'1971 census--school attendance'!$A$2:$E$321,5,FALSE)</f>
        <v>44825</v>
      </c>
      <c r="H259">
        <f t="shared" si="134"/>
        <v>17</v>
      </c>
      <c r="I259">
        <f t="shared" si="135"/>
        <v>17</v>
      </c>
      <c r="J259">
        <f t="shared" si="136"/>
        <v>19</v>
      </c>
      <c r="K259">
        <f t="shared" si="137"/>
        <v>19</v>
      </c>
      <c r="L259">
        <f t="shared" si="138"/>
        <v>25</v>
      </c>
      <c r="M259">
        <f t="shared" si="139"/>
        <v>25</v>
      </c>
      <c r="N259">
        <f t="shared" si="140"/>
        <v>229395</v>
      </c>
      <c r="O259">
        <f t="shared" si="141"/>
        <v>66354</v>
      </c>
      <c r="P259">
        <f t="shared" ref="P259:Q308" si="144">F259</f>
        <v>191041</v>
      </c>
      <c r="Q259">
        <f t="shared" si="144"/>
        <v>44825</v>
      </c>
      <c r="R259">
        <f t="shared" si="142"/>
        <v>0.19540530525948691</v>
      </c>
      <c r="S259">
        <f t="shared" ref="S259:S308" si="145">G259/P259</f>
        <v>0.23463549709224721</v>
      </c>
      <c r="T259">
        <f t="shared" si="143"/>
        <v>122</v>
      </c>
    </row>
    <row r="260" spans="1:20" x14ac:dyDescent="0.45">
      <c r="A260">
        <v>7171</v>
      </c>
      <c r="B260" t="str">
        <f t="shared" si="121"/>
        <v>North Sulawesi</v>
      </c>
      <c r="C260" t="str">
        <f t="shared" si="122"/>
        <v>Gorontalo, city</v>
      </c>
      <c r="D260">
        <f t="shared" si="123"/>
        <v>82320</v>
      </c>
      <c r="E260">
        <f t="shared" si="124"/>
        <v>22764</v>
      </c>
      <c r="F260">
        <f>VLOOKUP($A260,'1971 census--school attendance'!$A$2:$E$321,4,FALSE)</f>
        <v>67876</v>
      </c>
      <c r="G260">
        <f>VLOOKUP($A260,'1971 census--school attendance'!$A$2:$E$321,5,FALSE)</f>
        <v>16633</v>
      </c>
      <c r="H260">
        <f t="shared" si="134"/>
        <v>4</v>
      </c>
      <c r="I260">
        <f t="shared" si="135"/>
        <v>4</v>
      </c>
      <c r="J260">
        <f t="shared" si="136"/>
        <v>24</v>
      </c>
      <c r="K260">
        <f t="shared" si="137"/>
        <v>24</v>
      </c>
      <c r="L260">
        <f t="shared" si="138"/>
        <v>16</v>
      </c>
      <c r="M260">
        <f t="shared" si="139"/>
        <v>16</v>
      </c>
      <c r="N260">
        <f t="shared" si="140"/>
        <v>82320</v>
      </c>
      <c r="O260">
        <f t="shared" si="141"/>
        <v>22764</v>
      </c>
      <c r="P260">
        <f t="shared" si="144"/>
        <v>67876</v>
      </c>
      <c r="Q260">
        <f t="shared" si="144"/>
        <v>16633</v>
      </c>
      <c r="R260">
        <f t="shared" si="142"/>
        <v>0.20205296404275996</v>
      </c>
      <c r="S260">
        <f t="shared" si="145"/>
        <v>0.24504979668807825</v>
      </c>
      <c r="T260">
        <f t="shared" si="143"/>
        <v>88</v>
      </c>
    </row>
    <row r="261" spans="1:20" x14ac:dyDescent="0.45">
      <c r="A261">
        <v>7172</v>
      </c>
      <c r="B261" t="str">
        <f t="shared" si="121"/>
        <v>North Sulawesi</v>
      </c>
      <c r="C261" t="str">
        <f t="shared" si="122"/>
        <v>Manado</v>
      </c>
      <c r="D261">
        <f t="shared" si="123"/>
        <v>169684</v>
      </c>
      <c r="E261">
        <f t="shared" si="124"/>
        <v>42981</v>
      </c>
      <c r="F261">
        <f>VLOOKUP($A261,'1971 census--school attendance'!$A$2:$E$321,4,FALSE)</f>
        <v>144975</v>
      </c>
      <c r="G261">
        <f>VLOOKUP($A261,'1971 census--school attendance'!$A$2:$E$321,5,FALSE)</f>
        <v>41583</v>
      </c>
      <c r="H261">
        <f t="shared" si="134"/>
        <v>3</v>
      </c>
      <c r="I261">
        <f t="shared" si="135"/>
        <v>3</v>
      </c>
      <c r="J261">
        <f t="shared" si="136"/>
        <v>20</v>
      </c>
      <c r="K261">
        <f t="shared" si="137"/>
        <v>20</v>
      </c>
      <c r="L261">
        <f t="shared" si="138"/>
        <v>27</v>
      </c>
      <c r="M261">
        <f t="shared" si="139"/>
        <v>27</v>
      </c>
      <c r="N261">
        <f t="shared" si="140"/>
        <v>169684</v>
      </c>
      <c r="O261">
        <f t="shared" si="141"/>
        <v>42981</v>
      </c>
      <c r="P261">
        <f t="shared" si="144"/>
        <v>144975</v>
      </c>
      <c r="Q261">
        <f t="shared" si="144"/>
        <v>41583</v>
      </c>
      <c r="R261">
        <f t="shared" si="142"/>
        <v>0.24506140826477452</v>
      </c>
      <c r="S261">
        <f t="shared" si="145"/>
        <v>0.28682876357992759</v>
      </c>
      <c r="T261">
        <f t="shared" si="143"/>
        <v>100</v>
      </c>
    </row>
    <row r="262" spans="1:20" x14ac:dyDescent="0.45">
      <c r="A262">
        <v>7173</v>
      </c>
      <c r="B262" t="str">
        <f t="shared" si="121"/>
        <v>North Sulawesi</v>
      </c>
      <c r="C262" t="str">
        <f t="shared" si="122"/>
        <v>Bitung</v>
      </c>
      <c r="N262" s="1">
        <f t="shared" ref="N262:T262" si="146">N258</f>
        <v>616878</v>
      </c>
      <c r="O262" s="1">
        <f t="shared" si="146"/>
        <v>163543</v>
      </c>
      <c r="P262" s="1">
        <f t="shared" ref="P262" si="147">P258</f>
        <v>512234</v>
      </c>
      <c r="Q262" s="1">
        <f t="shared" si="146"/>
        <v>137180</v>
      </c>
      <c r="R262" s="1">
        <f t="shared" si="146"/>
        <v>0.2223778445657002</v>
      </c>
      <c r="S262" s="1">
        <f t="shared" si="146"/>
        <v>0.26780729119894425</v>
      </c>
      <c r="T262" s="1">
        <f t="shared" si="146"/>
        <v>168</v>
      </c>
    </row>
    <row r="263" spans="1:20" x14ac:dyDescent="0.45">
      <c r="A263">
        <v>7201</v>
      </c>
      <c r="B263" t="str">
        <f t="shared" si="121"/>
        <v>Central Sulawesi</v>
      </c>
      <c r="C263" t="str">
        <f t="shared" si="122"/>
        <v>Banggai</v>
      </c>
      <c r="D263">
        <f>VLOOKUP($A263,Census1971,7,FALSE)</f>
        <v>181698</v>
      </c>
      <c r="E263">
        <f>VLOOKUP($A263,Census1971,6,FALSE)</f>
        <v>49010</v>
      </c>
      <c r="F263">
        <f>VLOOKUP($A263,'1971 census--school attendance'!$A$2:$E$321,4,FALSE)</f>
        <v>150111</v>
      </c>
      <c r="G263">
        <f>VLOOKUP($A263,'1971 census--school attendance'!$A$2:$E$321,5,FALSE)</f>
        <v>38669</v>
      </c>
      <c r="H263">
        <f>VLOOKUP($A263,Schools7374,4,FALSE)</f>
        <v>15</v>
      </c>
      <c r="I263">
        <f>VLOOKUP($A263,Schools7374,5,FALSE)</f>
        <v>15</v>
      </c>
      <c r="J263">
        <f>VLOOKUP($A263,Schools75767778,4,FALSE)</f>
        <v>18</v>
      </c>
      <c r="K263">
        <f>VLOOKUP($A263,Schools75767778,5,FALSE)</f>
        <v>18</v>
      </c>
      <c r="L263">
        <f>VLOOKUP($A263,Schools75767778,6,FALSE)</f>
        <v>32</v>
      </c>
      <c r="M263">
        <f>VLOOKUP($A263,Schools75767778,7,FALSE)</f>
        <v>32</v>
      </c>
      <c r="N263">
        <f t="shared" ref="N263:O266" si="148">D263</f>
        <v>181698</v>
      </c>
      <c r="O263">
        <f t="shared" si="148"/>
        <v>49010</v>
      </c>
      <c r="P263">
        <f t="shared" si="144"/>
        <v>150111</v>
      </c>
      <c r="Q263">
        <f t="shared" si="144"/>
        <v>38669</v>
      </c>
      <c r="R263">
        <f>G263/N263</f>
        <v>0.21282017413510329</v>
      </c>
      <c r="S263">
        <f t="shared" si="145"/>
        <v>0.2576027073299092</v>
      </c>
      <c r="T263">
        <f>SUM(H263:M263)</f>
        <v>130</v>
      </c>
    </row>
    <row r="264" spans="1:20" x14ac:dyDescent="0.45">
      <c r="A264">
        <v>7202</v>
      </c>
      <c r="B264" t="str">
        <f t="shared" si="121"/>
        <v>Central Sulawesi</v>
      </c>
      <c r="C264" t="str">
        <f t="shared" si="122"/>
        <v>Poso</v>
      </c>
      <c r="D264">
        <f>VLOOKUP($A264,Census1971,7,FALSE)</f>
        <v>212557</v>
      </c>
      <c r="E264">
        <f>VLOOKUP($A264,Census1971,6,FALSE)</f>
        <v>61278</v>
      </c>
      <c r="F264">
        <f>VLOOKUP($A264,'1971 census--school attendance'!$A$2:$E$321,4,FALSE)</f>
        <v>175511</v>
      </c>
      <c r="G264">
        <f>VLOOKUP($A264,'1971 census--school attendance'!$A$2:$E$321,5,FALSE)</f>
        <v>43469</v>
      </c>
      <c r="H264">
        <f>VLOOKUP($A264,Schools7374,4,FALSE)</f>
        <v>21</v>
      </c>
      <c r="I264">
        <f>VLOOKUP($A264,Schools7374,5,FALSE)</f>
        <v>21</v>
      </c>
      <c r="J264">
        <f>VLOOKUP($A264,Schools75767778,4,FALSE)</f>
        <v>20</v>
      </c>
      <c r="K264">
        <f>VLOOKUP($A264,Schools75767778,5,FALSE)</f>
        <v>20</v>
      </c>
      <c r="L264">
        <f>VLOOKUP($A264,Schools75767778,6,FALSE)</f>
        <v>32</v>
      </c>
      <c r="M264">
        <f>VLOOKUP($A264,Schools75767778,7,FALSE)</f>
        <v>32</v>
      </c>
      <c r="N264">
        <f t="shared" si="148"/>
        <v>212557</v>
      </c>
      <c r="O264">
        <f t="shared" si="148"/>
        <v>61278</v>
      </c>
      <c r="P264">
        <f t="shared" si="144"/>
        <v>175511</v>
      </c>
      <c r="Q264">
        <f t="shared" si="144"/>
        <v>43469</v>
      </c>
      <c r="R264">
        <f>G264/N264</f>
        <v>0.20450514450241583</v>
      </c>
      <c r="S264">
        <f t="shared" si="145"/>
        <v>0.24767108614274888</v>
      </c>
      <c r="T264">
        <f>SUM(H264:M264)</f>
        <v>146</v>
      </c>
    </row>
    <row r="265" spans="1:20" x14ac:dyDescent="0.45">
      <c r="A265">
        <v>7203</v>
      </c>
      <c r="B265" t="str">
        <f t="shared" si="121"/>
        <v>Central Sulawesi</v>
      </c>
      <c r="C265" t="str">
        <f t="shared" si="122"/>
        <v>Donggala</v>
      </c>
      <c r="D265">
        <f>VLOOKUP($A265,Census1971,7,FALSE)</f>
        <v>398092</v>
      </c>
      <c r="E265">
        <f>VLOOKUP($A265,Census1971,6,FALSE)</f>
        <v>105942</v>
      </c>
      <c r="F265">
        <f>VLOOKUP($A265,'1971 census--school attendance'!$A$2:$E$321,4,FALSE)</f>
        <v>327573</v>
      </c>
      <c r="G265">
        <f>VLOOKUP($A265,'1971 census--school attendance'!$A$2:$E$321,5,FALSE)</f>
        <v>75050</v>
      </c>
      <c r="H265">
        <f>VLOOKUP($A265,Schools7374,4,FALSE)</f>
        <v>17</v>
      </c>
      <c r="I265">
        <f>VLOOKUP($A265,Schools7374,5,FALSE)</f>
        <v>17</v>
      </c>
      <c r="J265">
        <f>VLOOKUP($A265,Schools75767778,4,FALSE)</f>
        <v>32</v>
      </c>
      <c r="K265">
        <f>VLOOKUP($A265,Schools75767778,5,FALSE)</f>
        <v>32</v>
      </c>
      <c r="L265">
        <f>VLOOKUP($A265,Schools75767778,6,FALSE)</f>
        <v>77</v>
      </c>
      <c r="M265">
        <f>VLOOKUP($A265,Schools75767778,7,FALSE)</f>
        <v>77</v>
      </c>
      <c r="N265">
        <f t="shared" si="148"/>
        <v>398092</v>
      </c>
      <c r="O265">
        <f t="shared" si="148"/>
        <v>105942</v>
      </c>
      <c r="P265">
        <f t="shared" si="144"/>
        <v>327573</v>
      </c>
      <c r="Q265">
        <f t="shared" si="144"/>
        <v>75050</v>
      </c>
      <c r="R265">
        <f>G265/N265</f>
        <v>0.18852426072365183</v>
      </c>
      <c r="S265">
        <f t="shared" si="145"/>
        <v>0.22910923671975408</v>
      </c>
      <c r="T265">
        <f>SUM(H265:M265)</f>
        <v>252</v>
      </c>
    </row>
    <row r="266" spans="1:20" x14ac:dyDescent="0.45">
      <c r="A266">
        <v>7204</v>
      </c>
      <c r="B266" t="str">
        <f t="shared" si="121"/>
        <v>Central Sulawesi</v>
      </c>
      <c r="C266" t="str">
        <f t="shared" si="122"/>
        <v>Toli-Toli</v>
      </c>
      <c r="D266">
        <f>VLOOKUP($A266,Census1971,7,FALSE)</f>
        <v>121315</v>
      </c>
      <c r="E266">
        <f>VLOOKUP($A266,Census1971,6,FALSE)</f>
        <v>30506</v>
      </c>
      <c r="F266">
        <f>VLOOKUP($A266,'1971 census--school attendance'!$A$2:$E$321,4,FALSE)</f>
        <v>95545</v>
      </c>
      <c r="G266">
        <f>VLOOKUP($A266,'1971 census--school attendance'!$A$2:$E$321,5,FALSE)</f>
        <v>19684</v>
      </c>
      <c r="H266">
        <f>VLOOKUP($A266,Schools7374,4,FALSE)</f>
        <v>12</v>
      </c>
      <c r="I266">
        <f>VLOOKUP($A266,Schools7374,5,FALSE)</f>
        <v>12</v>
      </c>
      <c r="J266">
        <f>VLOOKUP($A266,Schools75767778,4,FALSE)</f>
        <v>10</v>
      </c>
      <c r="K266">
        <f>VLOOKUP($A266,Schools75767778,5,FALSE)</f>
        <v>10</v>
      </c>
      <c r="L266">
        <f>VLOOKUP($A266,Schools75767778,6,FALSE)</f>
        <v>25</v>
      </c>
      <c r="M266">
        <f>VLOOKUP($A266,Schools75767778,7,FALSE)</f>
        <v>25</v>
      </c>
      <c r="N266">
        <f t="shared" si="148"/>
        <v>121315</v>
      </c>
      <c r="O266">
        <f t="shared" si="148"/>
        <v>30506</v>
      </c>
      <c r="P266">
        <f t="shared" si="144"/>
        <v>95545</v>
      </c>
      <c r="Q266">
        <f t="shared" si="144"/>
        <v>19684</v>
      </c>
      <c r="R266">
        <f>G266/N266</f>
        <v>0.16225528582615506</v>
      </c>
      <c r="S266">
        <f t="shared" si="145"/>
        <v>0.20601810665131615</v>
      </c>
      <c r="T266">
        <f>SUM(H266:M266)</f>
        <v>94</v>
      </c>
    </row>
    <row r="267" spans="1:20" x14ac:dyDescent="0.45">
      <c r="A267">
        <v>7271</v>
      </c>
      <c r="B267" t="s">
        <v>304</v>
      </c>
      <c r="C267" t="s">
        <v>344</v>
      </c>
      <c r="N267" s="1">
        <f t="shared" ref="N267:T267" si="149">N265</f>
        <v>398092</v>
      </c>
      <c r="O267" s="1">
        <f t="shared" si="149"/>
        <v>105942</v>
      </c>
      <c r="P267" s="1">
        <f t="shared" ref="P267" si="150">P265</f>
        <v>327573</v>
      </c>
      <c r="Q267" s="1">
        <f t="shared" si="149"/>
        <v>75050</v>
      </c>
      <c r="R267" s="1">
        <f t="shared" si="149"/>
        <v>0.18852426072365183</v>
      </c>
      <c r="S267" s="1">
        <f t="shared" si="149"/>
        <v>0.22910923671975408</v>
      </c>
      <c r="T267" s="1">
        <f t="shared" si="149"/>
        <v>252</v>
      </c>
    </row>
    <row r="268" spans="1:20" x14ac:dyDescent="0.45">
      <c r="A268">
        <v>7301</v>
      </c>
      <c r="B268" t="str">
        <f t="shared" ref="B268:B309" si="151">VLOOKUP($A268,Census1971,3,FALSE)</f>
        <v>South Sulawesi</v>
      </c>
      <c r="C268" t="str">
        <f t="shared" ref="C268:C309" si="152">VLOOKUP($A268,Census1971,2,FALSE)</f>
        <v>Selayar</v>
      </c>
      <c r="D268">
        <f t="shared" ref="D268:D308" si="153">VLOOKUP($A268,Census1971,7,FALSE)</f>
        <v>92342</v>
      </c>
      <c r="E268">
        <f t="shared" ref="E268:E308" si="154">VLOOKUP($A268,Census1971,6,FALSE)</f>
        <v>21780</v>
      </c>
      <c r="F268">
        <f>VLOOKUP($A268,'1971 census--school attendance'!$A$2:$E$321,4,FALSE)</f>
        <v>80189</v>
      </c>
      <c r="G268">
        <f>VLOOKUP($A268,'1971 census--school attendance'!$A$2:$E$321,5,FALSE)</f>
        <v>12248</v>
      </c>
      <c r="H268">
        <f t="shared" ref="H268:H297" si="155">VLOOKUP($A268,Schools7374,4,FALSE)</f>
        <v>5</v>
      </c>
      <c r="I268">
        <f t="shared" ref="I268:I297" si="156">VLOOKUP($A268,Schools7374,5,FALSE)</f>
        <v>6</v>
      </c>
      <c r="J268">
        <f t="shared" ref="J268:J297" si="157">VLOOKUP($A268,Schools75767778,4,FALSE)</f>
        <v>9</v>
      </c>
      <c r="K268">
        <f t="shared" ref="K268:K297" si="158">VLOOKUP($A268,Schools75767778,5,FALSE)</f>
        <v>9</v>
      </c>
      <c r="L268">
        <f t="shared" ref="L268:L297" si="159">VLOOKUP($A268,Schools75767778,6,FALSE)</f>
        <v>10</v>
      </c>
      <c r="M268">
        <f t="shared" ref="M268:M297" si="160">VLOOKUP($A268,Schools75767778,7,FALSE)</f>
        <v>10</v>
      </c>
      <c r="N268">
        <f t="shared" ref="N268:N296" si="161">D268</f>
        <v>92342</v>
      </c>
      <c r="O268">
        <f t="shared" ref="O268:O296" si="162">E268</f>
        <v>21780</v>
      </c>
      <c r="P268">
        <f t="shared" si="144"/>
        <v>80189</v>
      </c>
      <c r="Q268">
        <f t="shared" si="144"/>
        <v>12248</v>
      </c>
      <c r="R268">
        <f t="shared" ref="R268:R308" si="163">G268/N268</f>
        <v>0.13263736977756602</v>
      </c>
      <c r="S268">
        <f t="shared" si="145"/>
        <v>0.15273915374926736</v>
      </c>
      <c r="T268">
        <f t="shared" ref="T268:T297" si="164">SUM(H268:M268)</f>
        <v>49</v>
      </c>
    </row>
    <row r="269" spans="1:20" x14ac:dyDescent="0.45">
      <c r="A269">
        <v>7302</v>
      </c>
      <c r="B269" t="str">
        <f t="shared" si="151"/>
        <v>South Sulawesi</v>
      </c>
      <c r="C269" t="str">
        <f t="shared" si="152"/>
        <v>Bulukumba</v>
      </c>
      <c r="D269">
        <f t="shared" si="153"/>
        <v>260841</v>
      </c>
      <c r="E269">
        <f t="shared" si="154"/>
        <v>69072</v>
      </c>
      <c r="F269">
        <f>VLOOKUP($A269,'1971 census--school attendance'!$A$2:$E$321,4,FALSE)</f>
        <v>215852</v>
      </c>
      <c r="G269">
        <f>VLOOKUP($A269,'1971 census--school attendance'!$A$2:$E$321,5,FALSE)</f>
        <v>44492</v>
      </c>
      <c r="H269">
        <f t="shared" si="155"/>
        <v>10</v>
      </c>
      <c r="I269">
        <f t="shared" si="156"/>
        <v>9</v>
      </c>
      <c r="J269">
        <f t="shared" si="157"/>
        <v>19</v>
      </c>
      <c r="K269">
        <f t="shared" si="158"/>
        <v>19</v>
      </c>
      <c r="L269">
        <f t="shared" si="159"/>
        <v>21</v>
      </c>
      <c r="M269">
        <f t="shared" si="160"/>
        <v>21</v>
      </c>
      <c r="N269">
        <f t="shared" si="161"/>
        <v>260841</v>
      </c>
      <c r="O269">
        <f t="shared" si="162"/>
        <v>69072</v>
      </c>
      <c r="P269">
        <f t="shared" si="144"/>
        <v>215852</v>
      </c>
      <c r="Q269">
        <f t="shared" si="144"/>
        <v>44492</v>
      </c>
      <c r="R269">
        <f t="shared" si="163"/>
        <v>0.17057134422885972</v>
      </c>
      <c r="S269">
        <f t="shared" si="145"/>
        <v>0.2061227137112466</v>
      </c>
      <c r="T269">
        <f t="shared" si="164"/>
        <v>99</v>
      </c>
    </row>
    <row r="270" spans="1:20" x14ac:dyDescent="0.45">
      <c r="A270">
        <v>7303</v>
      </c>
      <c r="B270" t="str">
        <f t="shared" si="151"/>
        <v>South Sulawesi</v>
      </c>
      <c r="C270" t="str">
        <f t="shared" si="152"/>
        <v>Bantaeng</v>
      </c>
      <c r="D270">
        <f t="shared" si="153"/>
        <v>89306</v>
      </c>
      <c r="E270">
        <f t="shared" si="154"/>
        <v>22785</v>
      </c>
      <c r="F270">
        <f>VLOOKUP($A270,'1971 census--school attendance'!$A$2:$E$321,4,FALSE)</f>
        <v>73411</v>
      </c>
      <c r="G270">
        <f>VLOOKUP($A270,'1971 census--school attendance'!$A$2:$E$321,5,FALSE)</f>
        <v>11196</v>
      </c>
      <c r="H270">
        <f t="shared" si="155"/>
        <v>4</v>
      </c>
      <c r="I270">
        <f t="shared" si="156"/>
        <v>5</v>
      </c>
      <c r="J270">
        <f t="shared" si="157"/>
        <v>7</v>
      </c>
      <c r="K270">
        <f t="shared" si="158"/>
        <v>7</v>
      </c>
      <c r="L270">
        <f t="shared" si="159"/>
        <v>8</v>
      </c>
      <c r="M270">
        <f t="shared" si="160"/>
        <v>8</v>
      </c>
      <c r="N270">
        <f t="shared" si="161"/>
        <v>89306</v>
      </c>
      <c r="O270">
        <f t="shared" si="162"/>
        <v>22785</v>
      </c>
      <c r="P270">
        <f t="shared" si="144"/>
        <v>73411</v>
      </c>
      <c r="Q270">
        <f t="shared" si="144"/>
        <v>11196</v>
      </c>
      <c r="R270">
        <f t="shared" si="163"/>
        <v>0.12536671668196986</v>
      </c>
      <c r="S270">
        <f t="shared" si="145"/>
        <v>0.15251120404299084</v>
      </c>
      <c r="T270">
        <f t="shared" si="164"/>
        <v>39</v>
      </c>
    </row>
    <row r="271" spans="1:20" x14ac:dyDescent="0.45">
      <c r="A271">
        <v>7304</v>
      </c>
      <c r="B271" t="str">
        <f t="shared" si="151"/>
        <v>South Sulawesi</v>
      </c>
      <c r="C271" t="str">
        <f t="shared" si="152"/>
        <v>Jeneponto</v>
      </c>
      <c r="D271">
        <f t="shared" si="153"/>
        <v>200605</v>
      </c>
      <c r="E271">
        <f t="shared" si="154"/>
        <v>53614</v>
      </c>
      <c r="F271">
        <f>VLOOKUP($A271,'1971 census--school attendance'!$A$2:$E$321,4,FALSE)</f>
        <v>165537</v>
      </c>
      <c r="G271">
        <f>VLOOKUP($A271,'1971 census--school attendance'!$A$2:$E$321,5,FALSE)</f>
        <v>29836</v>
      </c>
      <c r="H271">
        <f t="shared" si="155"/>
        <v>7</v>
      </c>
      <c r="I271">
        <f t="shared" si="156"/>
        <v>8</v>
      </c>
      <c r="J271">
        <f t="shared" si="157"/>
        <v>11</v>
      </c>
      <c r="K271">
        <f t="shared" si="158"/>
        <v>11</v>
      </c>
      <c r="L271">
        <f t="shared" si="159"/>
        <v>11</v>
      </c>
      <c r="M271">
        <f t="shared" si="160"/>
        <v>11</v>
      </c>
      <c r="N271">
        <f t="shared" si="161"/>
        <v>200605</v>
      </c>
      <c r="O271">
        <f t="shared" si="162"/>
        <v>53614</v>
      </c>
      <c r="P271">
        <f t="shared" si="144"/>
        <v>165537</v>
      </c>
      <c r="Q271">
        <f t="shared" si="144"/>
        <v>29836</v>
      </c>
      <c r="R271">
        <f t="shared" si="163"/>
        <v>0.14873009147329327</v>
      </c>
      <c r="S271">
        <f t="shared" si="145"/>
        <v>0.18023765079710277</v>
      </c>
      <c r="T271">
        <f t="shared" si="164"/>
        <v>59</v>
      </c>
    </row>
    <row r="272" spans="1:20" x14ac:dyDescent="0.45">
      <c r="A272">
        <v>7305</v>
      </c>
      <c r="B272" t="str">
        <f t="shared" si="151"/>
        <v>South Sulawesi</v>
      </c>
      <c r="C272" t="str">
        <f t="shared" si="152"/>
        <v>Takalar</v>
      </c>
      <c r="D272">
        <f t="shared" si="153"/>
        <v>152553</v>
      </c>
      <c r="E272">
        <f t="shared" si="154"/>
        <v>40090</v>
      </c>
      <c r="F272">
        <f>VLOOKUP($A272,'1971 census--school attendance'!$A$2:$E$321,4,FALSE)</f>
        <v>129932</v>
      </c>
      <c r="G272">
        <f>VLOOKUP($A272,'1971 census--school attendance'!$A$2:$E$321,5,FALSE)</f>
        <v>17659</v>
      </c>
      <c r="H272">
        <f t="shared" si="155"/>
        <v>8</v>
      </c>
      <c r="I272">
        <f t="shared" si="156"/>
        <v>8</v>
      </c>
      <c r="J272">
        <f t="shared" si="157"/>
        <v>12</v>
      </c>
      <c r="K272">
        <f t="shared" si="158"/>
        <v>12</v>
      </c>
      <c r="L272">
        <f t="shared" si="159"/>
        <v>12</v>
      </c>
      <c r="M272">
        <f t="shared" si="160"/>
        <v>12</v>
      </c>
      <c r="N272">
        <f t="shared" si="161"/>
        <v>152553</v>
      </c>
      <c r="O272">
        <f t="shared" si="162"/>
        <v>40090</v>
      </c>
      <c r="P272">
        <f t="shared" si="144"/>
        <v>129932</v>
      </c>
      <c r="Q272">
        <f t="shared" si="144"/>
        <v>17659</v>
      </c>
      <c r="R272">
        <f t="shared" si="163"/>
        <v>0.11575649118666956</v>
      </c>
      <c r="S272">
        <f t="shared" si="145"/>
        <v>0.13590955268909891</v>
      </c>
      <c r="T272">
        <f t="shared" si="164"/>
        <v>64</v>
      </c>
    </row>
    <row r="273" spans="1:20" x14ac:dyDescent="0.45">
      <c r="A273">
        <v>7306</v>
      </c>
      <c r="B273" t="str">
        <f t="shared" si="151"/>
        <v>South Sulawesi</v>
      </c>
      <c r="C273" t="str">
        <f t="shared" si="152"/>
        <v>Gowa</v>
      </c>
      <c r="D273">
        <f t="shared" si="153"/>
        <v>385616</v>
      </c>
      <c r="E273">
        <f t="shared" si="154"/>
        <v>105481</v>
      </c>
      <c r="F273">
        <f>VLOOKUP($A273,'1971 census--school attendance'!$A$2:$E$321,4,FALSE)</f>
        <v>320173</v>
      </c>
      <c r="G273">
        <f>VLOOKUP($A273,'1971 census--school attendance'!$A$2:$E$321,5,FALSE)</f>
        <v>50721</v>
      </c>
      <c r="H273">
        <f t="shared" si="155"/>
        <v>19</v>
      </c>
      <c r="I273">
        <f t="shared" si="156"/>
        <v>12</v>
      </c>
      <c r="J273">
        <f t="shared" si="157"/>
        <v>17</v>
      </c>
      <c r="K273">
        <f t="shared" si="158"/>
        <v>17</v>
      </c>
      <c r="L273">
        <f t="shared" si="159"/>
        <v>18</v>
      </c>
      <c r="M273">
        <f t="shared" si="160"/>
        <v>18</v>
      </c>
      <c r="N273">
        <f t="shared" si="161"/>
        <v>385616</v>
      </c>
      <c r="O273">
        <f t="shared" si="162"/>
        <v>105481</v>
      </c>
      <c r="P273">
        <f t="shared" si="144"/>
        <v>320173</v>
      </c>
      <c r="Q273">
        <f t="shared" si="144"/>
        <v>50721</v>
      </c>
      <c r="R273">
        <f t="shared" si="163"/>
        <v>0.13153240529438612</v>
      </c>
      <c r="S273">
        <f t="shared" si="145"/>
        <v>0.15841748054957788</v>
      </c>
      <c r="T273">
        <f t="shared" si="164"/>
        <v>101</v>
      </c>
    </row>
    <row r="274" spans="1:20" x14ac:dyDescent="0.45">
      <c r="A274">
        <v>7307</v>
      </c>
      <c r="B274" t="str">
        <f t="shared" si="151"/>
        <v>South Sulawesi</v>
      </c>
      <c r="C274" t="str">
        <f t="shared" si="152"/>
        <v>Sinjai</v>
      </c>
      <c r="D274">
        <f t="shared" si="153"/>
        <v>149414</v>
      </c>
      <c r="E274">
        <f t="shared" si="154"/>
        <v>40131</v>
      </c>
      <c r="F274">
        <f>VLOOKUP($A274,'1971 census--school attendance'!$A$2:$E$321,4,FALSE)</f>
        <v>122280</v>
      </c>
      <c r="G274">
        <f>VLOOKUP($A274,'1971 census--school attendance'!$A$2:$E$321,5,FALSE)</f>
        <v>17568</v>
      </c>
      <c r="H274">
        <f t="shared" si="155"/>
        <v>7</v>
      </c>
      <c r="I274">
        <f t="shared" si="156"/>
        <v>7</v>
      </c>
      <c r="J274">
        <f t="shared" si="157"/>
        <v>11</v>
      </c>
      <c r="K274">
        <f t="shared" si="158"/>
        <v>11</v>
      </c>
      <c r="L274">
        <f t="shared" si="159"/>
        <v>11</v>
      </c>
      <c r="M274">
        <f t="shared" si="160"/>
        <v>11</v>
      </c>
      <c r="N274">
        <f t="shared" si="161"/>
        <v>149414</v>
      </c>
      <c r="O274">
        <f t="shared" si="162"/>
        <v>40131</v>
      </c>
      <c r="P274">
        <f t="shared" si="144"/>
        <v>122280</v>
      </c>
      <c r="Q274">
        <f t="shared" si="144"/>
        <v>17568</v>
      </c>
      <c r="R274">
        <f t="shared" si="163"/>
        <v>0.11757934330116321</v>
      </c>
      <c r="S274">
        <f t="shared" si="145"/>
        <v>0.14367026496565261</v>
      </c>
      <c r="T274">
        <f t="shared" si="164"/>
        <v>58</v>
      </c>
    </row>
    <row r="275" spans="1:20" x14ac:dyDescent="0.45">
      <c r="A275">
        <v>7308</v>
      </c>
      <c r="B275" t="str">
        <f t="shared" si="151"/>
        <v>South Sulawesi</v>
      </c>
      <c r="C275" t="str">
        <f t="shared" si="152"/>
        <v>Maros</v>
      </c>
      <c r="D275">
        <f t="shared" si="153"/>
        <v>197424</v>
      </c>
      <c r="E275">
        <f t="shared" si="154"/>
        <v>54532</v>
      </c>
      <c r="F275">
        <f>VLOOKUP($A275,'1971 census--school attendance'!$A$2:$E$321,4,FALSE)</f>
        <v>163356</v>
      </c>
      <c r="G275">
        <f>VLOOKUP($A275,'1971 census--school attendance'!$A$2:$E$321,5,FALSE)</f>
        <v>18588</v>
      </c>
      <c r="H275">
        <f t="shared" si="155"/>
        <v>10</v>
      </c>
      <c r="I275">
        <f t="shared" si="156"/>
        <v>8</v>
      </c>
      <c r="J275">
        <f t="shared" si="157"/>
        <v>13</v>
      </c>
      <c r="K275">
        <f t="shared" si="158"/>
        <v>13</v>
      </c>
      <c r="L275">
        <f t="shared" si="159"/>
        <v>18</v>
      </c>
      <c r="M275">
        <f t="shared" si="160"/>
        <v>18</v>
      </c>
      <c r="N275">
        <f t="shared" si="161"/>
        <v>197424</v>
      </c>
      <c r="O275">
        <f t="shared" si="162"/>
        <v>54532</v>
      </c>
      <c r="P275">
        <f t="shared" si="144"/>
        <v>163356</v>
      </c>
      <c r="Q275">
        <f t="shared" si="144"/>
        <v>18588</v>
      </c>
      <c r="R275">
        <f t="shared" si="163"/>
        <v>9.4152686603452468E-2</v>
      </c>
      <c r="S275">
        <f t="shared" si="145"/>
        <v>0.11378829060456916</v>
      </c>
      <c r="T275">
        <f t="shared" si="164"/>
        <v>80</v>
      </c>
    </row>
    <row r="276" spans="1:20" x14ac:dyDescent="0.45">
      <c r="A276">
        <v>7309</v>
      </c>
      <c r="B276" t="str">
        <f t="shared" si="151"/>
        <v>South Sulawesi</v>
      </c>
      <c r="C276" t="str">
        <f t="shared" si="152"/>
        <v>Pangkajene Kepulauan</v>
      </c>
      <c r="D276">
        <f t="shared" si="153"/>
        <v>205169</v>
      </c>
      <c r="E276">
        <f t="shared" si="154"/>
        <v>53586</v>
      </c>
      <c r="F276">
        <f>VLOOKUP($A276,'1971 census--school attendance'!$A$2:$E$321,4,FALSE)</f>
        <v>170075</v>
      </c>
      <c r="G276">
        <f>VLOOKUP($A276,'1971 census--school attendance'!$A$2:$E$321,5,FALSE)</f>
        <v>25386</v>
      </c>
      <c r="H276">
        <f t="shared" si="155"/>
        <v>9</v>
      </c>
      <c r="I276">
        <f t="shared" si="156"/>
        <v>10</v>
      </c>
      <c r="J276">
        <f t="shared" si="157"/>
        <v>55</v>
      </c>
      <c r="K276">
        <f t="shared" si="158"/>
        <v>55</v>
      </c>
      <c r="L276">
        <f t="shared" si="159"/>
        <v>15</v>
      </c>
      <c r="M276">
        <f t="shared" si="160"/>
        <v>15</v>
      </c>
      <c r="N276">
        <f t="shared" si="161"/>
        <v>205169</v>
      </c>
      <c r="O276">
        <f t="shared" si="162"/>
        <v>53586</v>
      </c>
      <c r="P276">
        <f t="shared" si="144"/>
        <v>170075</v>
      </c>
      <c r="Q276">
        <f t="shared" si="144"/>
        <v>25386</v>
      </c>
      <c r="R276">
        <f t="shared" si="163"/>
        <v>0.12373214277010659</v>
      </c>
      <c r="S276">
        <f t="shared" si="145"/>
        <v>0.14926356019403206</v>
      </c>
      <c r="T276">
        <f t="shared" si="164"/>
        <v>159</v>
      </c>
    </row>
    <row r="277" spans="1:20" x14ac:dyDescent="0.45">
      <c r="A277">
        <v>7310</v>
      </c>
      <c r="B277" t="str">
        <f t="shared" si="151"/>
        <v>South Sulawesi</v>
      </c>
      <c r="C277" t="str">
        <f t="shared" si="152"/>
        <v>Barru</v>
      </c>
      <c r="D277">
        <f t="shared" si="153"/>
        <v>132718</v>
      </c>
      <c r="E277">
        <f t="shared" si="154"/>
        <v>34528</v>
      </c>
      <c r="F277">
        <f>VLOOKUP($A277,'1971 census--school attendance'!$A$2:$E$321,4,FALSE)</f>
        <v>112581</v>
      </c>
      <c r="G277">
        <f>VLOOKUP($A277,'1971 census--school attendance'!$A$2:$E$321,5,FALSE)</f>
        <v>24323</v>
      </c>
      <c r="H277">
        <f t="shared" si="155"/>
        <v>6</v>
      </c>
      <c r="I277">
        <f t="shared" si="156"/>
        <v>7</v>
      </c>
      <c r="J277">
        <f t="shared" si="157"/>
        <v>10</v>
      </c>
      <c r="K277">
        <f t="shared" si="158"/>
        <v>10</v>
      </c>
      <c r="L277">
        <f t="shared" si="159"/>
        <v>50</v>
      </c>
      <c r="M277">
        <f t="shared" si="160"/>
        <v>50</v>
      </c>
      <c r="N277">
        <f t="shared" si="161"/>
        <v>132718</v>
      </c>
      <c r="O277">
        <f t="shared" si="162"/>
        <v>34528</v>
      </c>
      <c r="P277">
        <f t="shared" si="144"/>
        <v>112581</v>
      </c>
      <c r="Q277">
        <f t="shared" si="144"/>
        <v>24323</v>
      </c>
      <c r="R277">
        <f t="shared" si="163"/>
        <v>0.18326828312662941</v>
      </c>
      <c r="S277">
        <f t="shared" si="145"/>
        <v>0.21604888924418864</v>
      </c>
      <c r="T277">
        <f t="shared" si="164"/>
        <v>133</v>
      </c>
    </row>
    <row r="278" spans="1:20" x14ac:dyDescent="0.45">
      <c r="A278">
        <v>7311</v>
      </c>
      <c r="B278" t="str">
        <f t="shared" si="151"/>
        <v>South Sulawesi</v>
      </c>
      <c r="C278" t="str">
        <f t="shared" si="152"/>
        <v>Bone</v>
      </c>
      <c r="D278">
        <f t="shared" si="153"/>
        <v>596943</v>
      </c>
      <c r="E278">
        <f t="shared" si="154"/>
        <v>87260</v>
      </c>
      <c r="F278">
        <f>VLOOKUP($A278,'1971 census--school attendance'!$A$2:$E$321,4,FALSE)</f>
        <v>487947</v>
      </c>
      <c r="G278">
        <f>VLOOKUP($A278,'1971 census--school attendance'!$A$2:$E$321,5,FALSE)</f>
        <v>80323</v>
      </c>
      <c r="H278">
        <f t="shared" si="155"/>
        <v>23</v>
      </c>
      <c r="I278">
        <f t="shared" si="156"/>
        <v>23</v>
      </c>
      <c r="J278">
        <f t="shared" si="157"/>
        <v>37</v>
      </c>
      <c r="K278">
        <f t="shared" si="158"/>
        <v>37</v>
      </c>
      <c r="L278">
        <f t="shared" si="159"/>
        <v>18</v>
      </c>
      <c r="M278">
        <f t="shared" si="160"/>
        <v>18</v>
      </c>
      <c r="N278">
        <f t="shared" si="161"/>
        <v>596943</v>
      </c>
      <c r="O278">
        <f t="shared" si="162"/>
        <v>87260</v>
      </c>
      <c r="P278">
        <f t="shared" si="144"/>
        <v>487947</v>
      </c>
      <c r="Q278">
        <f t="shared" si="144"/>
        <v>80323</v>
      </c>
      <c r="R278">
        <f t="shared" si="163"/>
        <v>0.13455723578298096</v>
      </c>
      <c r="S278">
        <f t="shared" si="145"/>
        <v>0.16461418965584376</v>
      </c>
      <c r="T278">
        <f t="shared" si="164"/>
        <v>156</v>
      </c>
    </row>
    <row r="279" spans="1:20" x14ac:dyDescent="0.45">
      <c r="A279">
        <v>7312</v>
      </c>
      <c r="B279" t="str">
        <f t="shared" si="151"/>
        <v>South Sulawesi</v>
      </c>
      <c r="C279" t="str">
        <f t="shared" si="152"/>
        <v>Soppeng</v>
      </c>
      <c r="D279">
        <f t="shared" si="153"/>
        <v>230625</v>
      </c>
      <c r="E279">
        <f t="shared" si="154"/>
        <v>56232</v>
      </c>
      <c r="F279">
        <f>VLOOKUP($A279,'1971 census--school attendance'!$A$2:$E$321,4,FALSE)</f>
        <v>196923</v>
      </c>
      <c r="G279">
        <f>VLOOKUP($A279,'1971 census--school attendance'!$A$2:$E$321,5,FALSE)</f>
        <v>36139</v>
      </c>
      <c r="H279">
        <f t="shared" si="155"/>
        <v>9</v>
      </c>
      <c r="I279">
        <f t="shared" si="156"/>
        <v>8</v>
      </c>
      <c r="J279">
        <f t="shared" si="157"/>
        <v>15</v>
      </c>
      <c r="K279">
        <f t="shared" si="158"/>
        <v>15</v>
      </c>
      <c r="L279">
        <f t="shared" si="159"/>
        <v>15</v>
      </c>
      <c r="M279">
        <f t="shared" si="160"/>
        <v>15</v>
      </c>
      <c r="N279">
        <f t="shared" si="161"/>
        <v>230625</v>
      </c>
      <c r="O279">
        <f t="shared" si="162"/>
        <v>56232</v>
      </c>
      <c r="P279">
        <f t="shared" si="144"/>
        <v>196923</v>
      </c>
      <c r="Q279">
        <f t="shared" si="144"/>
        <v>36139</v>
      </c>
      <c r="R279">
        <f t="shared" si="163"/>
        <v>0.15670027100271003</v>
      </c>
      <c r="S279">
        <f t="shared" si="145"/>
        <v>0.18351843106188714</v>
      </c>
      <c r="T279">
        <f t="shared" si="164"/>
        <v>77</v>
      </c>
    </row>
    <row r="280" spans="1:20" x14ac:dyDescent="0.45">
      <c r="A280">
        <v>7313</v>
      </c>
      <c r="B280" t="str">
        <f t="shared" si="151"/>
        <v>South Sulawesi</v>
      </c>
      <c r="C280" t="str">
        <f t="shared" si="152"/>
        <v>Wajo</v>
      </c>
      <c r="D280">
        <f t="shared" si="153"/>
        <v>322225</v>
      </c>
      <c r="E280">
        <f t="shared" si="154"/>
        <v>84681</v>
      </c>
      <c r="F280">
        <f>VLOOKUP($A280,'1971 census--school attendance'!$A$2:$E$321,4,FALSE)</f>
        <v>280220</v>
      </c>
      <c r="G280">
        <f>VLOOKUP($A280,'1971 census--school attendance'!$A$2:$E$321,5,FALSE)</f>
        <v>48311</v>
      </c>
      <c r="H280">
        <f t="shared" si="155"/>
        <v>15</v>
      </c>
      <c r="I280">
        <f t="shared" si="156"/>
        <v>13</v>
      </c>
      <c r="J280">
        <f t="shared" si="157"/>
        <v>23</v>
      </c>
      <c r="K280">
        <f t="shared" si="158"/>
        <v>23</v>
      </c>
      <c r="L280">
        <f t="shared" si="159"/>
        <v>23</v>
      </c>
      <c r="M280">
        <f t="shared" si="160"/>
        <v>23</v>
      </c>
      <c r="N280">
        <f t="shared" si="161"/>
        <v>322225</v>
      </c>
      <c r="O280">
        <f t="shared" si="162"/>
        <v>84681</v>
      </c>
      <c r="P280">
        <f t="shared" si="144"/>
        <v>280220</v>
      </c>
      <c r="Q280">
        <f t="shared" si="144"/>
        <v>48311</v>
      </c>
      <c r="R280">
        <f t="shared" si="163"/>
        <v>0.14992939716036932</v>
      </c>
      <c r="S280">
        <f t="shared" si="145"/>
        <v>0.172403825565627</v>
      </c>
      <c r="T280">
        <f t="shared" si="164"/>
        <v>120</v>
      </c>
    </row>
    <row r="281" spans="1:20" x14ac:dyDescent="0.45">
      <c r="A281">
        <v>7314</v>
      </c>
      <c r="B281" t="str">
        <f t="shared" si="151"/>
        <v>South Sulawesi</v>
      </c>
      <c r="C281" t="str">
        <f t="shared" si="152"/>
        <v>Sidenreng Rappang</v>
      </c>
      <c r="D281">
        <f t="shared" si="153"/>
        <v>181588</v>
      </c>
      <c r="E281">
        <f t="shared" si="154"/>
        <v>45257</v>
      </c>
      <c r="F281">
        <f>VLOOKUP($A281,'1971 census--school attendance'!$A$2:$E$321,4,FALSE)</f>
        <v>153315</v>
      </c>
      <c r="G281">
        <f>VLOOKUP($A281,'1971 census--school attendance'!$A$2:$E$321,5,FALSE)</f>
        <v>22758</v>
      </c>
      <c r="H281">
        <f t="shared" si="155"/>
        <v>9</v>
      </c>
      <c r="I281">
        <f t="shared" si="156"/>
        <v>9</v>
      </c>
      <c r="J281">
        <f t="shared" si="157"/>
        <v>12</v>
      </c>
      <c r="K281">
        <f t="shared" si="158"/>
        <v>12</v>
      </c>
      <c r="L281">
        <f t="shared" si="159"/>
        <v>12</v>
      </c>
      <c r="M281">
        <f t="shared" si="160"/>
        <v>12</v>
      </c>
      <c r="N281">
        <f t="shared" si="161"/>
        <v>181588</v>
      </c>
      <c r="O281">
        <f t="shared" si="162"/>
        <v>45257</v>
      </c>
      <c r="P281">
        <f t="shared" si="144"/>
        <v>153315</v>
      </c>
      <c r="Q281">
        <f t="shared" si="144"/>
        <v>22758</v>
      </c>
      <c r="R281">
        <f t="shared" si="163"/>
        <v>0.12532766482366675</v>
      </c>
      <c r="S281">
        <f t="shared" si="145"/>
        <v>0.14843948733000684</v>
      </c>
      <c r="T281">
        <f t="shared" si="164"/>
        <v>66</v>
      </c>
    </row>
    <row r="282" spans="1:20" x14ac:dyDescent="0.45">
      <c r="A282">
        <v>7315</v>
      </c>
      <c r="B282" t="str">
        <f t="shared" si="151"/>
        <v>South Sulawesi</v>
      </c>
      <c r="C282" t="str">
        <f t="shared" si="152"/>
        <v>Pinrang</v>
      </c>
      <c r="D282">
        <f t="shared" si="153"/>
        <v>258214</v>
      </c>
      <c r="E282">
        <f t="shared" si="154"/>
        <v>67335</v>
      </c>
      <c r="F282">
        <f>VLOOKUP($A282,'1971 census--school attendance'!$A$2:$E$321,4,FALSE)</f>
        <v>212341</v>
      </c>
      <c r="G282">
        <f>VLOOKUP($A282,'1971 census--school attendance'!$A$2:$E$321,5,FALSE)</f>
        <v>30325</v>
      </c>
      <c r="H282">
        <f t="shared" si="155"/>
        <v>12</v>
      </c>
      <c r="I282">
        <f t="shared" si="156"/>
        <v>10</v>
      </c>
      <c r="J282">
        <f t="shared" si="157"/>
        <v>15</v>
      </c>
      <c r="K282">
        <f t="shared" si="158"/>
        <v>15</v>
      </c>
      <c r="L282">
        <f t="shared" si="159"/>
        <v>15</v>
      </c>
      <c r="M282">
        <f t="shared" si="160"/>
        <v>15</v>
      </c>
      <c r="N282">
        <f t="shared" si="161"/>
        <v>258214</v>
      </c>
      <c r="O282">
        <f t="shared" si="162"/>
        <v>67335</v>
      </c>
      <c r="P282">
        <f t="shared" si="144"/>
        <v>212341</v>
      </c>
      <c r="Q282">
        <f t="shared" si="144"/>
        <v>30325</v>
      </c>
      <c r="R282">
        <f t="shared" si="163"/>
        <v>0.11744134709969251</v>
      </c>
      <c r="S282">
        <f t="shared" si="145"/>
        <v>0.14281273988537305</v>
      </c>
      <c r="T282">
        <f t="shared" si="164"/>
        <v>82</v>
      </c>
    </row>
    <row r="283" spans="1:20" x14ac:dyDescent="0.45">
      <c r="A283">
        <v>7316</v>
      </c>
      <c r="B283" t="str">
        <f t="shared" si="151"/>
        <v>South Sulawesi</v>
      </c>
      <c r="C283" t="str">
        <f t="shared" si="152"/>
        <v>Enrekang</v>
      </c>
      <c r="D283">
        <f t="shared" si="153"/>
        <v>121140</v>
      </c>
      <c r="E283">
        <f t="shared" si="154"/>
        <v>33391</v>
      </c>
      <c r="F283">
        <f>VLOOKUP($A283,'1971 census--school attendance'!$A$2:$E$321,4,FALSE)</f>
        <v>98323</v>
      </c>
      <c r="G283">
        <f>VLOOKUP($A283,'1971 census--school attendance'!$A$2:$E$321,5,FALSE)</f>
        <v>24348</v>
      </c>
      <c r="H283">
        <f t="shared" si="155"/>
        <v>5</v>
      </c>
      <c r="I283">
        <f t="shared" si="156"/>
        <v>7</v>
      </c>
      <c r="J283">
        <f t="shared" si="157"/>
        <v>8</v>
      </c>
      <c r="K283">
        <f t="shared" si="158"/>
        <v>8</v>
      </c>
      <c r="L283">
        <f t="shared" si="159"/>
        <v>9</v>
      </c>
      <c r="M283">
        <f t="shared" si="160"/>
        <v>9</v>
      </c>
      <c r="N283">
        <f t="shared" si="161"/>
        <v>121140</v>
      </c>
      <c r="O283">
        <f t="shared" si="162"/>
        <v>33391</v>
      </c>
      <c r="P283">
        <f t="shared" si="144"/>
        <v>98323</v>
      </c>
      <c r="Q283">
        <f t="shared" si="144"/>
        <v>24348</v>
      </c>
      <c r="R283">
        <f t="shared" si="163"/>
        <v>0.20099058940069342</v>
      </c>
      <c r="S283">
        <f t="shared" si="145"/>
        <v>0.24763280209106719</v>
      </c>
      <c r="T283">
        <f t="shared" si="164"/>
        <v>46</v>
      </c>
    </row>
    <row r="284" spans="1:20" x14ac:dyDescent="0.45">
      <c r="A284">
        <v>7317</v>
      </c>
      <c r="B284" t="str">
        <f t="shared" si="151"/>
        <v>South Sulawesi</v>
      </c>
      <c r="C284" t="str">
        <f t="shared" si="152"/>
        <v>Luwu</v>
      </c>
      <c r="D284">
        <f t="shared" si="153"/>
        <v>326062</v>
      </c>
      <c r="E284">
        <f t="shared" si="154"/>
        <v>81180</v>
      </c>
      <c r="F284">
        <f>VLOOKUP($A284,'1971 census--school attendance'!$A$2:$E$321,4,FALSE)</f>
        <v>267428</v>
      </c>
      <c r="G284">
        <f>VLOOKUP($A284,'1971 census--school attendance'!$A$2:$E$321,5,FALSE)</f>
        <v>55370</v>
      </c>
      <c r="H284">
        <f t="shared" si="155"/>
        <v>16</v>
      </c>
      <c r="I284">
        <f t="shared" si="156"/>
        <v>18</v>
      </c>
      <c r="J284">
        <f t="shared" si="157"/>
        <v>24</v>
      </c>
      <c r="K284">
        <f t="shared" si="158"/>
        <v>24</v>
      </c>
      <c r="L284">
        <f t="shared" si="159"/>
        <v>27</v>
      </c>
      <c r="M284">
        <f t="shared" si="160"/>
        <v>27</v>
      </c>
      <c r="N284">
        <f t="shared" si="161"/>
        <v>326062</v>
      </c>
      <c r="O284">
        <f t="shared" si="162"/>
        <v>81180</v>
      </c>
      <c r="P284">
        <f t="shared" si="144"/>
        <v>267428</v>
      </c>
      <c r="Q284">
        <f t="shared" si="144"/>
        <v>55370</v>
      </c>
      <c r="R284">
        <f t="shared" si="163"/>
        <v>0.16981432979003994</v>
      </c>
      <c r="S284">
        <f t="shared" si="145"/>
        <v>0.20704638257774055</v>
      </c>
      <c r="T284">
        <f t="shared" si="164"/>
        <v>136</v>
      </c>
    </row>
    <row r="285" spans="1:20" x14ac:dyDescent="0.45">
      <c r="A285">
        <v>7318</v>
      </c>
      <c r="B285" t="str">
        <f t="shared" si="151"/>
        <v>South Sulawesi</v>
      </c>
      <c r="C285" t="str">
        <f t="shared" si="152"/>
        <v>Tana Toraja</v>
      </c>
      <c r="D285">
        <f t="shared" si="153"/>
        <v>316986</v>
      </c>
      <c r="E285">
        <f t="shared" si="154"/>
        <v>88848</v>
      </c>
      <c r="F285">
        <f>VLOOKUP($A285,'1971 census--school attendance'!$A$2:$E$321,4,FALSE)</f>
        <v>250451</v>
      </c>
      <c r="G285">
        <f>VLOOKUP($A285,'1971 census--school attendance'!$A$2:$E$321,5,FALSE)</f>
        <v>47493</v>
      </c>
      <c r="H285">
        <f t="shared" si="155"/>
        <v>11</v>
      </c>
      <c r="I285">
        <f t="shared" si="156"/>
        <v>11</v>
      </c>
      <c r="J285">
        <f t="shared" si="157"/>
        <v>21</v>
      </c>
      <c r="K285">
        <f t="shared" si="158"/>
        <v>21</v>
      </c>
      <c r="L285">
        <f t="shared" si="159"/>
        <v>23</v>
      </c>
      <c r="M285">
        <f t="shared" si="160"/>
        <v>23</v>
      </c>
      <c r="N285">
        <f t="shared" si="161"/>
        <v>316986</v>
      </c>
      <c r="O285">
        <f t="shared" si="162"/>
        <v>88848</v>
      </c>
      <c r="P285">
        <f t="shared" si="144"/>
        <v>250451</v>
      </c>
      <c r="Q285">
        <f t="shared" si="144"/>
        <v>47493</v>
      </c>
      <c r="R285">
        <f t="shared" si="163"/>
        <v>0.14982680623119002</v>
      </c>
      <c r="S285">
        <f t="shared" si="145"/>
        <v>0.18962990764660553</v>
      </c>
      <c r="T285">
        <f t="shared" si="164"/>
        <v>110</v>
      </c>
    </row>
    <row r="286" spans="1:20" x14ac:dyDescent="0.45">
      <c r="A286">
        <v>7319</v>
      </c>
      <c r="B286" t="str">
        <f t="shared" si="151"/>
        <v>South Sulawesi</v>
      </c>
      <c r="C286" t="str">
        <f t="shared" si="152"/>
        <v>Polewali Mamasa</v>
      </c>
      <c r="D286">
        <f t="shared" si="153"/>
        <v>313559</v>
      </c>
      <c r="E286">
        <f t="shared" si="154"/>
        <v>82851</v>
      </c>
      <c r="F286">
        <f>VLOOKUP($A286,'1971 census--school attendance'!$A$2:$E$321,4,FALSE)</f>
        <v>257880</v>
      </c>
      <c r="G286">
        <f>VLOOKUP($A286,'1971 census--school attendance'!$A$2:$E$321,5,FALSE)</f>
        <v>52649</v>
      </c>
      <c r="H286">
        <f t="shared" si="155"/>
        <v>10</v>
      </c>
      <c r="I286">
        <f t="shared" si="156"/>
        <v>10</v>
      </c>
      <c r="J286">
        <f t="shared" si="157"/>
        <v>23</v>
      </c>
      <c r="K286">
        <f t="shared" si="158"/>
        <v>23</v>
      </c>
      <c r="L286">
        <f t="shared" si="159"/>
        <v>25</v>
      </c>
      <c r="M286">
        <f t="shared" si="160"/>
        <v>25</v>
      </c>
      <c r="N286">
        <f t="shared" si="161"/>
        <v>313559</v>
      </c>
      <c r="O286">
        <f t="shared" si="162"/>
        <v>82851</v>
      </c>
      <c r="P286">
        <f t="shared" si="144"/>
        <v>257880</v>
      </c>
      <c r="Q286">
        <f t="shared" si="144"/>
        <v>52649</v>
      </c>
      <c r="R286">
        <f t="shared" si="163"/>
        <v>0.16790779406746417</v>
      </c>
      <c r="S286">
        <f t="shared" si="145"/>
        <v>0.20416085000775555</v>
      </c>
      <c r="T286">
        <f t="shared" si="164"/>
        <v>116</v>
      </c>
    </row>
    <row r="287" spans="1:20" x14ac:dyDescent="0.45">
      <c r="A287">
        <v>7320</v>
      </c>
      <c r="B287" t="str">
        <f t="shared" si="151"/>
        <v>South Sulawesi</v>
      </c>
      <c r="C287" t="str">
        <f t="shared" si="152"/>
        <v>Majene</v>
      </c>
      <c r="D287">
        <f t="shared" si="153"/>
        <v>78925</v>
      </c>
      <c r="E287">
        <f t="shared" si="154"/>
        <v>19802</v>
      </c>
      <c r="F287">
        <f>VLOOKUP($A287,'1971 census--school attendance'!$A$2:$E$321,4,FALSE)</f>
        <v>66053</v>
      </c>
      <c r="G287">
        <f>VLOOKUP($A287,'1971 census--school attendance'!$A$2:$E$321,5,FALSE)</f>
        <v>13144</v>
      </c>
      <c r="H287">
        <f t="shared" si="155"/>
        <v>4</v>
      </c>
      <c r="I287">
        <f t="shared" si="156"/>
        <v>5</v>
      </c>
      <c r="J287">
        <f t="shared" si="157"/>
        <v>6</v>
      </c>
      <c r="K287">
        <f t="shared" si="158"/>
        <v>6</v>
      </c>
      <c r="L287">
        <f t="shared" si="159"/>
        <v>8</v>
      </c>
      <c r="M287">
        <f t="shared" si="160"/>
        <v>8</v>
      </c>
      <c r="N287">
        <f t="shared" si="161"/>
        <v>78925</v>
      </c>
      <c r="O287">
        <f t="shared" si="162"/>
        <v>19802</v>
      </c>
      <c r="P287">
        <f t="shared" si="144"/>
        <v>66053</v>
      </c>
      <c r="Q287">
        <f t="shared" si="144"/>
        <v>13144</v>
      </c>
      <c r="R287">
        <f t="shared" si="163"/>
        <v>0.16653785239151092</v>
      </c>
      <c r="S287">
        <f t="shared" si="145"/>
        <v>0.19899171877128971</v>
      </c>
      <c r="T287">
        <f t="shared" si="164"/>
        <v>37</v>
      </c>
    </row>
    <row r="288" spans="1:20" x14ac:dyDescent="0.45">
      <c r="A288">
        <v>7321</v>
      </c>
      <c r="B288" t="str">
        <f t="shared" si="151"/>
        <v>South Sulawesi</v>
      </c>
      <c r="C288" t="str">
        <f t="shared" si="152"/>
        <v>Mamuju</v>
      </c>
      <c r="D288">
        <f t="shared" si="153"/>
        <v>69668</v>
      </c>
      <c r="E288">
        <f t="shared" si="154"/>
        <v>17809</v>
      </c>
      <c r="F288">
        <f>VLOOKUP($A288,'1971 census--school attendance'!$A$2:$E$321,4,FALSE)</f>
        <v>58193</v>
      </c>
      <c r="G288">
        <f>VLOOKUP($A288,'1971 census--school attendance'!$A$2:$E$321,5,FALSE)</f>
        <v>11159</v>
      </c>
      <c r="H288">
        <f t="shared" si="155"/>
        <v>6</v>
      </c>
      <c r="I288">
        <f t="shared" si="156"/>
        <v>8</v>
      </c>
      <c r="J288">
        <f t="shared" si="157"/>
        <v>7</v>
      </c>
      <c r="K288">
        <f t="shared" si="158"/>
        <v>7</v>
      </c>
      <c r="L288">
        <f t="shared" si="159"/>
        <v>8</v>
      </c>
      <c r="M288">
        <f t="shared" si="160"/>
        <v>8</v>
      </c>
      <c r="N288">
        <f t="shared" si="161"/>
        <v>69668</v>
      </c>
      <c r="O288">
        <f t="shared" si="162"/>
        <v>17809</v>
      </c>
      <c r="P288">
        <f t="shared" si="144"/>
        <v>58193</v>
      </c>
      <c r="Q288">
        <f t="shared" si="144"/>
        <v>11159</v>
      </c>
      <c r="R288">
        <f t="shared" si="163"/>
        <v>0.16017396796233566</v>
      </c>
      <c r="S288">
        <f t="shared" si="145"/>
        <v>0.19175845892117607</v>
      </c>
      <c r="T288">
        <f t="shared" si="164"/>
        <v>44</v>
      </c>
    </row>
    <row r="289" spans="1:21" x14ac:dyDescent="0.45">
      <c r="A289">
        <v>7371</v>
      </c>
      <c r="B289" t="str">
        <f t="shared" si="151"/>
        <v>South Sulawesi</v>
      </c>
      <c r="C289" t="str">
        <f t="shared" si="152"/>
        <v>Ujung Pandang</v>
      </c>
      <c r="D289">
        <f t="shared" si="153"/>
        <v>434766</v>
      </c>
      <c r="E289">
        <f t="shared" si="154"/>
        <v>107234</v>
      </c>
      <c r="F289">
        <f>VLOOKUP($A289,'1971 census--school attendance'!$A$2:$E$321,4,FALSE)</f>
        <v>364837</v>
      </c>
      <c r="G289">
        <f>VLOOKUP($A289,'1971 census--school attendance'!$A$2:$E$321,5,FALSE)</f>
        <v>103093</v>
      </c>
      <c r="H289">
        <f t="shared" si="155"/>
        <v>11</v>
      </c>
      <c r="I289">
        <f t="shared" si="156"/>
        <v>13</v>
      </c>
      <c r="J289">
        <f t="shared" si="157"/>
        <v>20</v>
      </c>
      <c r="K289">
        <f t="shared" si="158"/>
        <v>20</v>
      </c>
      <c r="L289">
        <f t="shared" si="159"/>
        <v>30</v>
      </c>
      <c r="M289">
        <f t="shared" si="160"/>
        <v>30</v>
      </c>
      <c r="N289">
        <f t="shared" si="161"/>
        <v>434766</v>
      </c>
      <c r="O289">
        <f t="shared" si="162"/>
        <v>107234</v>
      </c>
      <c r="P289">
        <f t="shared" si="144"/>
        <v>364837</v>
      </c>
      <c r="Q289">
        <f t="shared" si="144"/>
        <v>103093</v>
      </c>
      <c r="R289">
        <f t="shared" si="163"/>
        <v>0.23712295809699929</v>
      </c>
      <c r="S289">
        <f t="shared" si="145"/>
        <v>0.28257276537193321</v>
      </c>
      <c r="T289">
        <f t="shared" si="164"/>
        <v>124</v>
      </c>
    </row>
    <row r="290" spans="1:21" x14ac:dyDescent="0.45">
      <c r="A290">
        <v>7372</v>
      </c>
      <c r="B290" t="str">
        <f t="shared" si="151"/>
        <v>South Sulawesi</v>
      </c>
      <c r="C290" t="str">
        <f t="shared" si="152"/>
        <v>Pare-Pare</v>
      </c>
      <c r="D290">
        <f t="shared" si="153"/>
        <v>72538</v>
      </c>
      <c r="E290">
        <f t="shared" si="154"/>
        <v>18678</v>
      </c>
      <c r="F290">
        <f>VLOOKUP($A290,'1971 census--school attendance'!$A$2:$E$321,4,FALSE)</f>
        <v>59854</v>
      </c>
      <c r="G290">
        <f>VLOOKUP($A290,'1971 census--school attendance'!$A$2:$E$321,5,FALSE)</f>
        <v>15261</v>
      </c>
      <c r="H290">
        <f t="shared" si="155"/>
        <v>4</v>
      </c>
      <c r="I290">
        <f t="shared" si="156"/>
        <v>5</v>
      </c>
      <c r="J290">
        <f t="shared" si="157"/>
        <v>5</v>
      </c>
      <c r="K290">
        <f t="shared" si="158"/>
        <v>5</v>
      </c>
      <c r="L290">
        <f t="shared" si="159"/>
        <v>7</v>
      </c>
      <c r="M290">
        <f t="shared" si="160"/>
        <v>7</v>
      </c>
      <c r="N290">
        <f t="shared" si="161"/>
        <v>72538</v>
      </c>
      <c r="O290">
        <f t="shared" si="162"/>
        <v>18678</v>
      </c>
      <c r="P290">
        <f t="shared" si="144"/>
        <v>59854</v>
      </c>
      <c r="Q290">
        <f t="shared" si="144"/>
        <v>15261</v>
      </c>
      <c r="R290">
        <f t="shared" si="163"/>
        <v>0.21038628029446635</v>
      </c>
      <c r="S290">
        <f t="shared" si="145"/>
        <v>0.25497042804156783</v>
      </c>
      <c r="T290">
        <f t="shared" si="164"/>
        <v>33</v>
      </c>
    </row>
    <row r="291" spans="1:21" x14ac:dyDescent="0.45">
      <c r="A291">
        <v>7401</v>
      </c>
      <c r="B291" t="str">
        <f t="shared" si="151"/>
        <v>Southeast Sulawesi</v>
      </c>
      <c r="C291" t="str">
        <f t="shared" si="152"/>
        <v>Buton</v>
      </c>
      <c r="D291">
        <f t="shared" si="153"/>
        <v>300434</v>
      </c>
      <c r="E291">
        <f t="shared" si="154"/>
        <v>85057</v>
      </c>
      <c r="F291">
        <f>VLOOKUP($A291,'1971 census--school attendance'!$A$2:$E$321,4,FALSE)</f>
        <v>249857</v>
      </c>
      <c r="G291">
        <f>VLOOKUP($A291,'1971 census--school attendance'!$A$2:$E$321,5,FALSE)</f>
        <v>50318</v>
      </c>
      <c r="H291">
        <f t="shared" si="155"/>
        <v>20</v>
      </c>
      <c r="I291">
        <f t="shared" si="156"/>
        <v>20</v>
      </c>
      <c r="J291">
        <f t="shared" si="157"/>
        <v>25</v>
      </c>
      <c r="K291">
        <f t="shared" si="158"/>
        <v>25</v>
      </c>
      <c r="L291">
        <f t="shared" si="159"/>
        <v>45</v>
      </c>
      <c r="M291">
        <f t="shared" si="160"/>
        <v>45</v>
      </c>
      <c r="N291">
        <f t="shared" si="161"/>
        <v>300434</v>
      </c>
      <c r="O291">
        <f t="shared" si="162"/>
        <v>85057</v>
      </c>
      <c r="P291">
        <f t="shared" si="144"/>
        <v>249857</v>
      </c>
      <c r="Q291">
        <f t="shared" si="144"/>
        <v>50318</v>
      </c>
      <c r="R291">
        <f t="shared" si="163"/>
        <v>0.16748437260762764</v>
      </c>
      <c r="S291">
        <f t="shared" si="145"/>
        <v>0.20138719347466752</v>
      </c>
      <c r="T291">
        <f t="shared" si="164"/>
        <v>180</v>
      </c>
    </row>
    <row r="292" spans="1:21" x14ac:dyDescent="0.45">
      <c r="A292">
        <v>7402</v>
      </c>
      <c r="B292" t="str">
        <f t="shared" si="151"/>
        <v>Southeast Sulawesi</v>
      </c>
      <c r="C292" t="str">
        <f t="shared" si="152"/>
        <v>Muna</v>
      </c>
      <c r="D292">
        <f t="shared" si="153"/>
        <v>154024</v>
      </c>
      <c r="E292">
        <f t="shared" si="154"/>
        <v>45567</v>
      </c>
      <c r="F292">
        <f>VLOOKUP($A292,'1971 census--school attendance'!$A$2:$E$321,4,FALSE)</f>
        <v>124068</v>
      </c>
      <c r="G292">
        <f>VLOOKUP($A292,'1971 census--school attendance'!$A$2:$E$321,5,FALSE)</f>
        <v>25039</v>
      </c>
      <c r="H292">
        <f t="shared" si="155"/>
        <v>8</v>
      </c>
      <c r="I292">
        <f t="shared" si="156"/>
        <v>8</v>
      </c>
      <c r="J292">
        <f t="shared" si="157"/>
        <v>24</v>
      </c>
      <c r="K292">
        <f t="shared" si="158"/>
        <v>24</v>
      </c>
      <c r="L292">
        <f t="shared" si="159"/>
        <v>43</v>
      </c>
      <c r="M292">
        <f t="shared" si="160"/>
        <v>43</v>
      </c>
      <c r="N292">
        <f t="shared" si="161"/>
        <v>154024</v>
      </c>
      <c r="O292">
        <f t="shared" si="162"/>
        <v>45567</v>
      </c>
      <c r="P292">
        <f t="shared" si="144"/>
        <v>124068</v>
      </c>
      <c r="Q292">
        <f t="shared" si="144"/>
        <v>25039</v>
      </c>
      <c r="R292">
        <f t="shared" si="163"/>
        <v>0.16256557419622916</v>
      </c>
      <c r="S292">
        <f t="shared" si="145"/>
        <v>0.20181674565560823</v>
      </c>
      <c r="T292">
        <f t="shared" si="164"/>
        <v>150</v>
      </c>
    </row>
    <row r="293" spans="1:21" x14ac:dyDescent="0.45">
      <c r="A293">
        <v>7403</v>
      </c>
      <c r="B293" t="str">
        <f t="shared" si="151"/>
        <v>Southeast Sulawesi</v>
      </c>
      <c r="C293" t="str">
        <f t="shared" si="152"/>
        <v>Kendari, regency</v>
      </c>
      <c r="D293">
        <f t="shared" si="153"/>
        <v>189968</v>
      </c>
      <c r="E293">
        <f t="shared" si="154"/>
        <v>52504</v>
      </c>
      <c r="F293">
        <f>VLOOKUP($A293,'1971 census--school attendance'!$A$2:$E$321,4,FALSE)</f>
        <v>152016</v>
      </c>
      <c r="G293">
        <f>VLOOKUP($A293,'1971 census--school attendance'!$A$2:$E$321,5,FALSE)</f>
        <v>35653</v>
      </c>
      <c r="H293">
        <f t="shared" si="155"/>
        <v>15</v>
      </c>
      <c r="I293">
        <f t="shared" si="156"/>
        <v>15</v>
      </c>
      <c r="J293">
        <f t="shared" si="157"/>
        <v>15</v>
      </c>
      <c r="K293">
        <f t="shared" si="158"/>
        <v>15</v>
      </c>
      <c r="L293">
        <f t="shared" si="159"/>
        <v>33</v>
      </c>
      <c r="M293">
        <f t="shared" si="160"/>
        <v>33</v>
      </c>
      <c r="N293">
        <f t="shared" si="161"/>
        <v>189968</v>
      </c>
      <c r="O293">
        <f t="shared" si="162"/>
        <v>52504</v>
      </c>
      <c r="P293">
        <f t="shared" si="144"/>
        <v>152016</v>
      </c>
      <c r="Q293">
        <f t="shared" si="144"/>
        <v>35653</v>
      </c>
      <c r="R293">
        <f t="shared" si="163"/>
        <v>0.18767897751200202</v>
      </c>
      <c r="S293">
        <f t="shared" si="145"/>
        <v>0.23453452268182295</v>
      </c>
      <c r="T293">
        <f t="shared" si="164"/>
        <v>126</v>
      </c>
    </row>
    <row r="294" spans="1:21" x14ac:dyDescent="0.45">
      <c r="A294">
        <v>7404</v>
      </c>
      <c r="B294" t="str">
        <f t="shared" si="151"/>
        <v>Southeast Sulawesi</v>
      </c>
      <c r="C294" t="str">
        <f t="shared" si="152"/>
        <v>Kolaka</v>
      </c>
      <c r="D294">
        <f t="shared" si="153"/>
        <v>69694</v>
      </c>
      <c r="E294">
        <f t="shared" si="154"/>
        <v>17970</v>
      </c>
      <c r="F294">
        <f>VLOOKUP($A294,'1971 census--school attendance'!$A$2:$E$321,4,FALSE)</f>
        <v>56302</v>
      </c>
      <c r="G294">
        <f>VLOOKUP($A294,'1971 census--school attendance'!$A$2:$E$321,5,FALSE)</f>
        <v>12372</v>
      </c>
      <c r="H294">
        <f t="shared" si="155"/>
        <v>7</v>
      </c>
      <c r="I294">
        <f t="shared" si="156"/>
        <v>7</v>
      </c>
      <c r="J294">
        <f t="shared" si="157"/>
        <v>6</v>
      </c>
      <c r="K294">
        <f t="shared" si="158"/>
        <v>6</v>
      </c>
      <c r="L294">
        <f t="shared" si="159"/>
        <v>17</v>
      </c>
      <c r="M294">
        <f t="shared" si="160"/>
        <v>17</v>
      </c>
      <c r="N294">
        <f t="shared" si="161"/>
        <v>69694</v>
      </c>
      <c r="O294">
        <f t="shared" si="162"/>
        <v>17970</v>
      </c>
      <c r="P294">
        <f t="shared" si="144"/>
        <v>56302</v>
      </c>
      <c r="Q294">
        <f t="shared" si="144"/>
        <v>12372</v>
      </c>
      <c r="R294">
        <f t="shared" si="163"/>
        <v>0.17751886819525353</v>
      </c>
      <c r="S294">
        <f t="shared" si="145"/>
        <v>0.21974352598486732</v>
      </c>
      <c r="T294">
        <f t="shared" si="164"/>
        <v>60</v>
      </c>
    </row>
    <row r="295" spans="1:21" x14ac:dyDescent="0.45">
      <c r="A295">
        <v>8101</v>
      </c>
      <c r="B295" t="str">
        <f t="shared" si="151"/>
        <v>Maluku</v>
      </c>
      <c r="C295" t="str">
        <f t="shared" si="152"/>
        <v>Maluku Tenggara</v>
      </c>
      <c r="D295">
        <f t="shared" si="153"/>
        <v>254134</v>
      </c>
      <c r="E295">
        <f t="shared" si="154"/>
        <v>72104</v>
      </c>
      <c r="F295">
        <f>VLOOKUP($A295,'1971 census--school attendance'!$A$2:$E$321,4,FALSE)</f>
        <v>186458</v>
      </c>
      <c r="G295">
        <f>VLOOKUP($A295,'1971 census--school attendance'!$A$2:$E$321,5,FALSE)</f>
        <v>55667</v>
      </c>
      <c r="H295">
        <f t="shared" si="155"/>
        <v>9</v>
      </c>
      <c r="I295">
        <f t="shared" si="156"/>
        <v>9</v>
      </c>
      <c r="J295">
        <f t="shared" si="157"/>
        <v>8</v>
      </c>
      <c r="K295">
        <f t="shared" si="158"/>
        <v>8</v>
      </c>
      <c r="L295">
        <f t="shared" si="159"/>
        <v>16</v>
      </c>
      <c r="M295">
        <f t="shared" si="160"/>
        <v>16</v>
      </c>
      <c r="N295">
        <f t="shared" si="161"/>
        <v>254134</v>
      </c>
      <c r="O295">
        <f t="shared" si="162"/>
        <v>72104</v>
      </c>
      <c r="P295">
        <f t="shared" si="144"/>
        <v>186458</v>
      </c>
      <c r="Q295">
        <f t="shared" si="144"/>
        <v>55667</v>
      </c>
      <c r="R295">
        <f t="shared" si="163"/>
        <v>0.21904585769712043</v>
      </c>
      <c r="S295">
        <f t="shared" si="145"/>
        <v>0.29854980746334298</v>
      </c>
      <c r="T295">
        <f t="shared" si="164"/>
        <v>66</v>
      </c>
    </row>
    <row r="296" spans="1:21" x14ac:dyDescent="0.45">
      <c r="A296">
        <v>8102</v>
      </c>
      <c r="B296" t="str">
        <f t="shared" si="151"/>
        <v>Maluku</v>
      </c>
      <c r="C296" t="str">
        <f t="shared" si="152"/>
        <v>Maluku Tengah</v>
      </c>
      <c r="D296">
        <f t="shared" si="153"/>
        <v>378870</v>
      </c>
      <c r="E296">
        <f t="shared" si="154"/>
        <v>105489</v>
      </c>
      <c r="F296">
        <f>VLOOKUP($A296,'1971 census--school attendance'!$A$2:$E$321,4,FALSE)</f>
        <v>339800</v>
      </c>
      <c r="G296">
        <f>VLOOKUP($A296,'1971 census--school attendance'!$A$2:$E$321,5,FALSE)</f>
        <v>73411</v>
      </c>
      <c r="H296">
        <f t="shared" si="155"/>
        <v>17</v>
      </c>
      <c r="I296">
        <f t="shared" si="156"/>
        <v>17</v>
      </c>
      <c r="J296">
        <f t="shared" si="157"/>
        <v>21</v>
      </c>
      <c r="K296">
        <f t="shared" si="158"/>
        <v>21</v>
      </c>
      <c r="L296">
        <f t="shared" si="159"/>
        <v>32</v>
      </c>
      <c r="M296">
        <f t="shared" si="160"/>
        <v>32</v>
      </c>
      <c r="N296">
        <f t="shared" si="161"/>
        <v>378870</v>
      </c>
      <c r="O296">
        <f t="shared" si="162"/>
        <v>105489</v>
      </c>
      <c r="P296">
        <f t="shared" si="144"/>
        <v>339800</v>
      </c>
      <c r="Q296">
        <f t="shared" si="144"/>
        <v>73411</v>
      </c>
      <c r="R296">
        <f t="shared" si="163"/>
        <v>0.19376303217462454</v>
      </c>
      <c r="S296">
        <f t="shared" si="145"/>
        <v>0.21604178928781637</v>
      </c>
      <c r="T296">
        <f t="shared" si="164"/>
        <v>140</v>
      </c>
    </row>
    <row r="297" spans="1:21" x14ac:dyDescent="0.45">
      <c r="A297">
        <v>8103</v>
      </c>
      <c r="B297" t="str">
        <f t="shared" si="151"/>
        <v>Maluku</v>
      </c>
      <c r="C297" t="str">
        <f t="shared" si="152"/>
        <v>Maluku Utara</v>
      </c>
      <c r="D297">
        <f t="shared" si="153"/>
        <v>306703</v>
      </c>
      <c r="E297">
        <f t="shared" si="154"/>
        <v>81433</v>
      </c>
      <c r="F297">
        <f>VLOOKUP($A297,'1971 census--school attendance'!$A$2:$E$321,4,FALSE)</f>
        <v>252347</v>
      </c>
      <c r="G297">
        <f>VLOOKUP($A297,'1971 census--school attendance'!$A$2:$E$321,5,FALSE)</f>
        <v>69115</v>
      </c>
      <c r="H297">
        <f t="shared" si="155"/>
        <v>26</v>
      </c>
      <c r="I297">
        <f t="shared" si="156"/>
        <v>26</v>
      </c>
      <c r="J297">
        <f t="shared" si="157"/>
        <v>26</v>
      </c>
      <c r="K297">
        <f t="shared" si="158"/>
        <v>26</v>
      </c>
      <c r="L297">
        <f t="shared" si="159"/>
        <v>38</v>
      </c>
      <c r="M297">
        <f t="shared" si="160"/>
        <v>38</v>
      </c>
      <c r="N297" s="1">
        <f>D297+D298</f>
        <v>376305</v>
      </c>
      <c r="O297" s="1">
        <f>E297+E298</f>
        <v>100274</v>
      </c>
      <c r="P297">
        <f t="shared" si="144"/>
        <v>252347</v>
      </c>
      <c r="Q297">
        <f t="shared" si="144"/>
        <v>69115</v>
      </c>
      <c r="R297">
        <f t="shared" si="163"/>
        <v>0.18366750375360413</v>
      </c>
      <c r="S297">
        <f t="shared" si="145"/>
        <v>0.27388873257855256</v>
      </c>
      <c r="T297">
        <f t="shared" si="164"/>
        <v>180</v>
      </c>
    </row>
    <row r="298" spans="1:21" x14ac:dyDescent="0.45">
      <c r="A298" s="1">
        <v>8104</v>
      </c>
      <c r="B298" t="str">
        <f t="shared" si="151"/>
        <v>Maluku</v>
      </c>
      <c r="C298" t="str">
        <f t="shared" si="152"/>
        <v>Halmahera Tengah</v>
      </c>
      <c r="D298">
        <f t="shared" si="153"/>
        <v>69602</v>
      </c>
      <c r="E298">
        <f t="shared" si="154"/>
        <v>18841</v>
      </c>
      <c r="F298">
        <f>VLOOKUP($A298,'1971 census--school attendance'!$A$2:$E$321,4,FALSE)</f>
        <v>57450</v>
      </c>
      <c r="G298">
        <f>VLOOKUP($A298,'1971 census--school attendance'!$A$2:$E$321,5,FALSE)</f>
        <v>13312</v>
      </c>
      <c r="N298" s="1">
        <f>N297</f>
        <v>376305</v>
      </c>
      <c r="O298" s="1">
        <f>O297</f>
        <v>100274</v>
      </c>
      <c r="P298">
        <f t="shared" si="144"/>
        <v>57450</v>
      </c>
      <c r="Q298">
        <f t="shared" si="144"/>
        <v>13312</v>
      </c>
      <c r="R298">
        <f t="shared" si="163"/>
        <v>3.5375559718845088E-2</v>
      </c>
      <c r="S298">
        <f t="shared" si="145"/>
        <v>0.23171453437771974</v>
      </c>
      <c r="T298" s="1">
        <f>T297</f>
        <v>180</v>
      </c>
    </row>
    <row r="299" spans="1:21" x14ac:dyDescent="0.45">
      <c r="A299">
        <v>8171</v>
      </c>
      <c r="B299" t="str">
        <f t="shared" si="151"/>
        <v>Maluku</v>
      </c>
      <c r="C299" t="str">
        <f t="shared" si="152"/>
        <v>Ambon</v>
      </c>
      <c r="D299">
        <f t="shared" si="153"/>
        <v>79636</v>
      </c>
      <c r="E299">
        <f t="shared" si="154"/>
        <v>19670</v>
      </c>
      <c r="F299">
        <f>VLOOKUP($A299,'1971 census--school attendance'!$A$2:$E$321,4,FALSE)</f>
        <v>67005</v>
      </c>
      <c r="G299">
        <f>VLOOKUP($A299,'1971 census--school attendance'!$A$2:$E$321,5,FALSE)</f>
        <v>21371</v>
      </c>
      <c r="H299">
        <f t="shared" ref="H299:H308" si="165">VLOOKUP($A299,Schools7374,4,FALSE)</f>
        <v>3</v>
      </c>
      <c r="I299">
        <f t="shared" ref="I299:I308" si="166">VLOOKUP($A299,Schools7374,5,FALSE)</f>
        <v>3</v>
      </c>
      <c r="J299">
        <f t="shared" ref="J299:J308" si="167">VLOOKUP($A299,Schools75767778,4,FALSE)</f>
        <v>5</v>
      </c>
      <c r="K299">
        <f t="shared" ref="K299:K308" si="168">VLOOKUP($A299,Schools75767778,5,FALSE)</f>
        <v>5</v>
      </c>
      <c r="L299">
        <f t="shared" ref="L299:L308" si="169">VLOOKUP($A299,Schools75767778,6,FALSE)</f>
        <v>13</v>
      </c>
      <c r="M299">
        <f t="shared" ref="M299:M308" si="170">VLOOKUP($A299,Schools75767778,7,FALSE)</f>
        <v>13</v>
      </c>
      <c r="N299">
        <f t="shared" ref="N299:N308" si="171">D299</f>
        <v>79636</v>
      </c>
      <c r="O299">
        <f t="shared" ref="O299:O308" si="172">E299</f>
        <v>19670</v>
      </c>
      <c r="P299">
        <f t="shared" si="144"/>
        <v>67005</v>
      </c>
      <c r="Q299">
        <f t="shared" si="144"/>
        <v>21371</v>
      </c>
      <c r="R299">
        <f t="shared" si="163"/>
        <v>0.2683585313174946</v>
      </c>
      <c r="S299">
        <f t="shared" si="145"/>
        <v>0.31894634728751586</v>
      </c>
      <c r="T299">
        <f t="shared" ref="T299:T308" si="173">SUM(H299:M299)</f>
        <v>42</v>
      </c>
      <c r="U299" s="2"/>
    </row>
    <row r="300" spans="1:21" x14ac:dyDescent="0.45">
      <c r="A300">
        <v>8201</v>
      </c>
      <c r="B300" t="str">
        <f t="shared" si="151"/>
        <v>Irian Jaya</v>
      </c>
      <c r="C300" t="str">
        <f t="shared" si="152"/>
        <v>Merauke</v>
      </c>
      <c r="D300">
        <f t="shared" si="153"/>
        <v>160727</v>
      </c>
      <c r="E300">
        <f t="shared" si="154"/>
        <v>41073</v>
      </c>
      <c r="F300">
        <f>VLOOKUP($A300,'1971 census--school attendance'!$A$2:$E$321,4,FALSE)</f>
        <v>18360</v>
      </c>
      <c r="G300">
        <f>VLOOKUP($A300,'1971 census--school attendance'!$A$2:$E$321,5,FALSE)</f>
        <v>7628</v>
      </c>
      <c r="H300">
        <f t="shared" si="165"/>
        <v>6</v>
      </c>
      <c r="I300">
        <f t="shared" si="166"/>
        <v>18</v>
      </c>
      <c r="J300">
        <f t="shared" si="167"/>
        <v>10</v>
      </c>
      <c r="K300">
        <f t="shared" si="168"/>
        <v>10</v>
      </c>
      <c r="L300">
        <f t="shared" si="169"/>
        <v>10</v>
      </c>
      <c r="M300">
        <f t="shared" si="170"/>
        <v>10</v>
      </c>
      <c r="N300">
        <f t="shared" si="171"/>
        <v>160727</v>
      </c>
      <c r="O300">
        <f t="shared" si="172"/>
        <v>41073</v>
      </c>
      <c r="P300">
        <f t="shared" si="144"/>
        <v>18360</v>
      </c>
      <c r="Q300">
        <f t="shared" si="144"/>
        <v>7628</v>
      </c>
      <c r="R300">
        <f t="shared" si="163"/>
        <v>4.7459356548681927E-2</v>
      </c>
      <c r="S300">
        <f t="shared" si="145"/>
        <v>0.41546840958605663</v>
      </c>
      <c r="T300">
        <f t="shared" si="173"/>
        <v>64</v>
      </c>
    </row>
    <row r="301" spans="1:21" x14ac:dyDescent="0.45">
      <c r="A301">
        <v>8202</v>
      </c>
      <c r="B301" t="str">
        <f t="shared" si="151"/>
        <v>Irian Jaya</v>
      </c>
      <c r="C301" t="str">
        <f t="shared" si="152"/>
        <v>Jayawijaya</v>
      </c>
      <c r="D301">
        <f t="shared" si="153"/>
        <v>174872</v>
      </c>
      <c r="E301">
        <f t="shared" si="154"/>
        <v>43742</v>
      </c>
      <c r="F301">
        <f>VLOOKUP($A301,'1971 census--school attendance'!$A$2:$E$321,4,FALSE)</f>
        <v>1165</v>
      </c>
      <c r="G301">
        <f>VLOOKUP($A301,'1971 census--school attendance'!$A$2:$E$321,5,FALSE)</f>
        <v>250</v>
      </c>
      <c r="H301">
        <f t="shared" si="165"/>
        <v>10</v>
      </c>
      <c r="I301">
        <f t="shared" si="166"/>
        <v>12</v>
      </c>
      <c r="J301">
        <f t="shared" si="167"/>
        <v>7</v>
      </c>
      <c r="K301">
        <f t="shared" si="168"/>
        <v>7</v>
      </c>
      <c r="L301">
        <f t="shared" si="169"/>
        <v>7</v>
      </c>
      <c r="M301">
        <f t="shared" si="170"/>
        <v>7</v>
      </c>
      <c r="N301">
        <f t="shared" si="171"/>
        <v>174872</v>
      </c>
      <c r="O301">
        <f t="shared" si="172"/>
        <v>43742</v>
      </c>
      <c r="P301">
        <f t="shared" si="144"/>
        <v>1165</v>
      </c>
      <c r="Q301">
        <f t="shared" si="144"/>
        <v>250</v>
      </c>
      <c r="R301">
        <f t="shared" si="163"/>
        <v>1.4296170913582506E-3</v>
      </c>
      <c r="S301">
        <f t="shared" si="145"/>
        <v>0.21459227467811159</v>
      </c>
      <c r="T301">
        <f t="shared" si="173"/>
        <v>50</v>
      </c>
    </row>
    <row r="302" spans="1:21" x14ac:dyDescent="0.45">
      <c r="A302">
        <v>8203</v>
      </c>
      <c r="B302" t="str">
        <f t="shared" si="151"/>
        <v>Irian Jaya</v>
      </c>
      <c r="C302" t="str">
        <f t="shared" si="152"/>
        <v>Jayapura, regency</v>
      </c>
      <c r="D302">
        <f t="shared" si="153"/>
        <v>100753</v>
      </c>
      <c r="E302">
        <f t="shared" si="154"/>
        <v>25525</v>
      </c>
      <c r="F302">
        <f>VLOOKUP($A302,'1971 census--school attendance'!$A$2:$E$321,4,FALSE)</f>
        <v>38313</v>
      </c>
      <c r="G302">
        <f>VLOOKUP($A302,'1971 census--school attendance'!$A$2:$E$321,5,FALSE)</f>
        <v>11143</v>
      </c>
      <c r="H302">
        <f t="shared" si="165"/>
        <v>6</v>
      </c>
      <c r="I302">
        <f t="shared" si="166"/>
        <v>21</v>
      </c>
      <c r="J302">
        <f t="shared" si="167"/>
        <v>11</v>
      </c>
      <c r="K302">
        <f t="shared" si="168"/>
        <v>11</v>
      </c>
      <c r="L302">
        <f t="shared" si="169"/>
        <v>10</v>
      </c>
      <c r="M302">
        <f t="shared" si="170"/>
        <v>10</v>
      </c>
      <c r="N302">
        <f t="shared" si="171"/>
        <v>100753</v>
      </c>
      <c r="O302">
        <f t="shared" si="172"/>
        <v>25525</v>
      </c>
      <c r="P302">
        <f t="shared" si="144"/>
        <v>38313</v>
      </c>
      <c r="Q302">
        <f t="shared" si="144"/>
        <v>11143</v>
      </c>
      <c r="R302">
        <f t="shared" si="163"/>
        <v>0.11059720306095104</v>
      </c>
      <c r="S302">
        <f t="shared" si="145"/>
        <v>0.29084122882572494</v>
      </c>
      <c r="T302">
        <f t="shared" si="173"/>
        <v>69</v>
      </c>
    </row>
    <row r="303" spans="1:21" x14ac:dyDescent="0.45">
      <c r="A303">
        <v>8204</v>
      </c>
      <c r="B303" t="str">
        <f t="shared" si="151"/>
        <v>Irian Jaya</v>
      </c>
      <c r="C303" t="str">
        <f t="shared" si="152"/>
        <v>Nabire</v>
      </c>
      <c r="D303">
        <f t="shared" si="153"/>
        <v>155483</v>
      </c>
      <c r="E303">
        <f t="shared" si="154"/>
        <v>45586</v>
      </c>
      <c r="F303">
        <f>VLOOKUP($A303,'1971 census--school attendance'!$A$2:$E$321,4,FALSE)</f>
        <v>2877</v>
      </c>
      <c r="G303">
        <f>VLOOKUP($A303,'1971 census--school attendance'!$A$2:$E$321,5,FALSE)</f>
        <v>761</v>
      </c>
      <c r="H303">
        <f t="shared" si="165"/>
        <v>8</v>
      </c>
      <c r="I303">
        <f t="shared" si="166"/>
        <v>17</v>
      </c>
      <c r="J303">
        <f t="shared" si="167"/>
        <v>9</v>
      </c>
      <c r="K303">
        <f t="shared" si="168"/>
        <v>9</v>
      </c>
      <c r="L303">
        <f t="shared" si="169"/>
        <v>9</v>
      </c>
      <c r="M303">
        <f t="shared" si="170"/>
        <v>9</v>
      </c>
      <c r="N303">
        <f t="shared" si="171"/>
        <v>155483</v>
      </c>
      <c r="O303">
        <f t="shared" si="172"/>
        <v>45586</v>
      </c>
      <c r="P303">
        <f t="shared" si="144"/>
        <v>2877</v>
      </c>
      <c r="Q303">
        <f t="shared" si="144"/>
        <v>761</v>
      </c>
      <c r="R303">
        <f t="shared" si="163"/>
        <v>4.8944257571567305E-3</v>
      </c>
      <c r="S303">
        <f t="shared" si="145"/>
        <v>0.26451164407368788</v>
      </c>
      <c r="T303">
        <f t="shared" si="173"/>
        <v>61</v>
      </c>
    </row>
    <row r="304" spans="1:21" x14ac:dyDescent="0.45">
      <c r="A304">
        <v>8205</v>
      </c>
      <c r="B304" t="str">
        <f t="shared" si="151"/>
        <v>Irian Jaya</v>
      </c>
      <c r="C304" t="str">
        <f t="shared" si="152"/>
        <v>Fak-Fak</v>
      </c>
      <c r="D304">
        <f t="shared" si="153"/>
        <v>50907</v>
      </c>
      <c r="E304">
        <f t="shared" si="154"/>
        <v>14269</v>
      </c>
      <c r="F304">
        <f>VLOOKUP($A304,'1971 census--school attendance'!$A$2:$E$321,4,FALSE)</f>
        <v>11480</v>
      </c>
      <c r="G304">
        <f>VLOOKUP($A304,'1971 census--school attendance'!$A$2:$E$321,5,FALSE)</f>
        <v>4606</v>
      </c>
      <c r="H304">
        <f t="shared" si="165"/>
        <v>4</v>
      </c>
      <c r="I304">
        <f t="shared" si="166"/>
        <v>8</v>
      </c>
      <c r="J304">
        <f t="shared" si="167"/>
        <v>8</v>
      </c>
      <c r="K304">
        <f t="shared" si="168"/>
        <v>8</v>
      </c>
      <c r="L304">
        <f t="shared" si="169"/>
        <v>8</v>
      </c>
      <c r="M304">
        <f t="shared" si="170"/>
        <v>8</v>
      </c>
      <c r="N304">
        <f t="shared" si="171"/>
        <v>50907</v>
      </c>
      <c r="O304">
        <f t="shared" si="172"/>
        <v>14269</v>
      </c>
      <c r="P304">
        <f t="shared" si="144"/>
        <v>11480</v>
      </c>
      <c r="Q304">
        <f t="shared" si="144"/>
        <v>4606</v>
      </c>
      <c r="R304">
        <f t="shared" si="163"/>
        <v>9.047871609012513E-2</v>
      </c>
      <c r="S304">
        <f t="shared" si="145"/>
        <v>0.40121951219512197</v>
      </c>
      <c r="T304">
        <f t="shared" si="173"/>
        <v>44</v>
      </c>
    </row>
    <row r="305" spans="1:20" x14ac:dyDescent="0.45">
      <c r="A305">
        <v>8206</v>
      </c>
      <c r="B305" t="str">
        <f t="shared" si="151"/>
        <v>Irian Jaya</v>
      </c>
      <c r="C305" t="str">
        <f t="shared" si="152"/>
        <v>Sorong, regency</v>
      </c>
      <c r="D305">
        <f t="shared" si="153"/>
        <v>106713</v>
      </c>
      <c r="E305">
        <f t="shared" si="154"/>
        <v>28871</v>
      </c>
      <c r="F305">
        <f>VLOOKUP($A305,'1971 census--school attendance'!$A$2:$E$321,4,FALSE)</f>
        <v>19938</v>
      </c>
      <c r="G305">
        <f>VLOOKUP($A305,'1971 census--school attendance'!$A$2:$E$321,5,FALSE)</f>
        <v>5377</v>
      </c>
      <c r="H305">
        <f t="shared" si="165"/>
        <v>4</v>
      </c>
      <c r="I305">
        <f t="shared" si="166"/>
        <v>15</v>
      </c>
      <c r="J305">
        <f t="shared" si="167"/>
        <v>8</v>
      </c>
      <c r="K305">
        <f t="shared" si="168"/>
        <v>8</v>
      </c>
      <c r="L305">
        <f t="shared" si="169"/>
        <v>8</v>
      </c>
      <c r="M305">
        <f t="shared" si="170"/>
        <v>8</v>
      </c>
      <c r="N305">
        <f t="shared" si="171"/>
        <v>106713</v>
      </c>
      <c r="O305">
        <f t="shared" si="172"/>
        <v>28871</v>
      </c>
      <c r="P305">
        <f t="shared" si="144"/>
        <v>19938</v>
      </c>
      <c r="Q305">
        <f t="shared" si="144"/>
        <v>5377</v>
      </c>
      <c r="R305">
        <f t="shared" si="163"/>
        <v>5.0387487934928268E-2</v>
      </c>
      <c r="S305">
        <f t="shared" si="145"/>
        <v>0.26968602668271641</v>
      </c>
      <c r="T305">
        <f t="shared" si="173"/>
        <v>51</v>
      </c>
    </row>
    <row r="306" spans="1:20" x14ac:dyDescent="0.45">
      <c r="A306">
        <v>8207</v>
      </c>
      <c r="B306" t="str">
        <f t="shared" si="151"/>
        <v>Irian Jaya</v>
      </c>
      <c r="C306" t="str">
        <f t="shared" si="152"/>
        <v>Manokwari</v>
      </c>
      <c r="D306">
        <f t="shared" si="153"/>
        <v>63837</v>
      </c>
      <c r="E306">
        <f t="shared" si="154"/>
        <v>16718</v>
      </c>
      <c r="F306">
        <f>VLOOKUP($A306,'1971 census--school attendance'!$A$2:$E$321,4,FALSE)</f>
        <v>11750</v>
      </c>
      <c r="G306">
        <f>VLOOKUP($A306,'1971 census--school attendance'!$A$2:$E$321,5,FALSE)</f>
        <v>4397</v>
      </c>
      <c r="H306">
        <f t="shared" si="165"/>
        <v>4</v>
      </c>
      <c r="I306">
        <f t="shared" si="166"/>
        <v>12</v>
      </c>
      <c r="J306">
        <f t="shared" si="167"/>
        <v>8</v>
      </c>
      <c r="K306">
        <f t="shared" si="168"/>
        <v>8</v>
      </c>
      <c r="L306">
        <f t="shared" si="169"/>
        <v>8</v>
      </c>
      <c r="M306">
        <f t="shared" si="170"/>
        <v>8</v>
      </c>
      <c r="N306">
        <f t="shared" si="171"/>
        <v>63837</v>
      </c>
      <c r="O306">
        <f t="shared" si="172"/>
        <v>16718</v>
      </c>
      <c r="P306">
        <f t="shared" si="144"/>
        <v>11750</v>
      </c>
      <c r="Q306">
        <f t="shared" si="144"/>
        <v>4397</v>
      </c>
      <c r="R306">
        <f t="shared" si="163"/>
        <v>6.8878550057176871E-2</v>
      </c>
      <c r="S306">
        <f t="shared" si="145"/>
        <v>0.37421276595744679</v>
      </c>
      <c r="T306">
        <f t="shared" si="173"/>
        <v>48</v>
      </c>
    </row>
    <row r="307" spans="1:20" x14ac:dyDescent="0.45">
      <c r="A307">
        <v>8208</v>
      </c>
      <c r="B307" t="str">
        <f t="shared" si="151"/>
        <v>Irian Jaya</v>
      </c>
      <c r="C307" t="str">
        <f t="shared" si="152"/>
        <v>Yapen Waropen</v>
      </c>
      <c r="D307">
        <f t="shared" si="153"/>
        <v>50888</v>
      </c>
      <c r="E307">
        <f t="shared" si="154"/>
        <v>15420</v>
      </c>
      <c r="F307">
        <f>VLOOKUP($A307,'1971 census--school attendance'!$A$2:$E$321,4,FALSE)</f>
        <v>4415</v>
      </c>
      <c r="G307">
        <f>VLOOKUP($A307,'1971 census--school attendance'!$A$2:$E$321,5,FALSE)</f>
        <v>1872</v>
      </c>
      <c r="H307">
        <f t="shared" si="165"/>
        <v>4</v>
      </c>
      <c r="I307">
        <f t="shared" si="166"/>
        <v>5</v>
      </c>
      <c r="J307">
        <f t="shared" si="167"/>
        <v>6</v>
      </c>
      <c r="K307">
        <f t="shared" si="168"/>
        <v>6</v>
      </c>
      <c r="L307">
        <f t="shared" si="169"/>
        <v>6</v>
      </c>
      <c r="M307">
        <f t="shared" si="170"/>
        <v>6</v>
      </c>
      <c r="N307">
        <f t="shared" si="171"/>
        <v>50888</v>
      </c>
      <c r="O307">
        <f t="shared" si="172"/>
        <v>15420</v>
      </c>
      <c r="P307">
        <f t="shared" si="144"/>
        <v>4415</v>
      </c>
      <c r="Q307">
        <f t="shared" si="144"/>
        <v>1872</v>
      </c>
      <c r="R307">
        <f t="shared" si="163"/>
        <v>3.6786668762773152E-2</v>
      </c>
      <c r="S307">
        <f t="shared" si="145"/>
        <v>0.42400906002265004</v>
      </c>
      <c r="T307">
        <f t="shared" si="173"/>
        <v>33</v>
      </c>
    </row>
    <row r="308" spans="1:20" x14ac:dyDescent="0.45">
      <c r="A308">
        <v>8209</v>
      </c>
      <c r="B308" t="str">
        <f t="shared" si="151"/>
        <v>Irian Jaya</v>
      </c>
      <c r="C308" t="str">
        <f t="shared" si="152"/>
        <v>Biak Numfor</v>
      </c>
      <c r="D308">
        <f t="shared" si="153"/>
        <v>59260</v>
      </c>
      <c r="E308">
        <f t="shared" si="154"/>
        <v>18344</v>
      </c>
      <c r="F308">
        <f>VLOOKUP($A308,'1971 census--school attendance'!$A$2:$E$321,4,FALSE)</f>
        <v>17909</v>
      </c>
      <c r="G308">
        <f>VLOOKUP($A308,'1971 census--school attendance'!$A$2:$E$321,5,FALSE)</f>
        <v>7106</v>
      </c>
      <c r="H308">
        <f t="shared" si="165"/>
        <v>4</v>
      </c>
      <c r="I308">
        <f t="shared" si="166"/>
        <v>8</v>
      </c>
      <c r="J308">
        <f t="shared" si="167"/>
        <v>8</v>
      </c>
      <c r="K308">
        <f t="shared" si="168"/>
        <v>8</v>
      </c>
      <c r="L308">
        <f t="shared" si="169"/>
        <v>8</v>
      </c>
      <c r="M308">
        <f t="shared" si="170"/>
        <v>8</v>
      </c>
      <c r="N308">
        <f t="shared" si="171"/>
        <v>59260</v>
      </c>
      <c r="O308">
        <f t="shared" si="172"/>
        <v>18344</v>
      </c>
      <c r="P308">
        <f t="shared" si="144"/>
        <v>17909</v>
      </c>
      <c r="Q308">
        <f t="shared" si="144"/>
        <v>7106</v>
      </c>
      <c r="R308">
        <f t="shared" si="163"/>
        <v>0.11991225109686129</v>
      </c>
      <c r="S308">
        <f t="shared" si="145"/>
        <v>0.39678374001898487</v>
      </c>
      <c r="T308">
        <f t="shared" si="173"/>
        <v>44</v>
      </c>
    </row>
    <row r="309" spans="1:20" x14ac:dyDescent="0.45">
      <c r="A309">
        <v>8271</v>
      </c>
      <c r="B309" t="str">
        <f t="shared" si="151"/>
        <v>Irian Jaya</v>
      </c>
      <c r="C309" t="str">
        <f t="shared" si="152"/>
        <v>Jayapura, city</v>
      </c>
      <c r="F309">
        <f>VLOOKUP($A309,'1971 census--school attendance'!$A$2:$E$321,4,FALSE)</f>
        <v>0</v>
      </c>
      <c r="G309">
        <f>VLOOKUP($A309,'1971 census--school attendance'!$A$2:$E$321,5,FALSE)</f>
        <v>0</v>
      </c>
      <c r="N309" s="1">
        <f t="shared" ref="N309:T309" si="174">N302</f>
        <v>100753</v>
      </c>
      <c r="O309" s="1">
        <f t="shared" si="174"/>
        <v>25525</v>
      </c>
      <c r="P309" s="1">
        <f t="shared" ref="P309" si="175">P302</f>
        <v>38313</v>
      </c>
      <c r="Q309" s="1">
        <f t="shared" si="174"/>
        <v>11143</v>
      </c>
      <c r="R309" s="1">
        <f t="shared" si="174"/>
        <v>0.11059720306095104</v>
      </c>
      <c r="S309" s="1">
        <f t="shared" si="174"/>
        <v>0.29084122882572494</v>
      </c>
      <c r="T309" s="1">
        <f t="shared" si="174"/>
        <v>69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4897-E945-4463-B42B-53DDB28686AA}">
  <dimension ref="A1:R295"/>
  <sheetViews>
    <sheetView tabSelected="1" workbookViewId="0">
      <pane xSplit="3" ySplit="1" topLeftCell="D2" activePane="bottomRight" state="frozen"/>
      <selection activeCell="I25" sqref="I25"/>
      <selection pane="topRight" activeCell="I25" sqref="I25"/>
      <selection pane="bottomLeft" activeCell="I25" sqref="I25"/>
      <selection pane="bottomRight" activeCell="I25" sqref="I25"/>
    </sheetView>
  </sheetViews>
  <sheetFormatPr defaultRowHeight="14.25" x14ac:dyDescent="0.45"/>
  <cols>
    <col min="1" max="1" width="9.19921875" bestFit="1" customWidth="1"/>
    <col min="2" max="2" width="22.796875" customWidth="1"/>
    <col min="3" max="3" width="19" customWidth="1"/>
    <col min="10" max="15" width="9.06640625" customWidth="1"/>
    <col min="16" max="16" width="8.1328125" style="3" customWidth="1"/>
    <col min="18" max="18" width="2.9296875" customWidth="1"/>
  </cols>
  <sheetData>
    <row r="1" spans="1:15" x14ac:dyDescent="0.45">
      <c r="A1" t="s">
        <v>0</v>
      </c>
      <c r="B1" t="s">
        <v>330</v>
      </c>
      <c r="C1" t="s">
        <v>331</v>
      </c>
      <c r="D1" t="s">
        <v>309</v>
      </c>
      <c r="E1" t="s">
        <v>310</v>
      </c>
      <c r="F1">
        <v>514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  <c r="M1" t="s">
        <v>319</v>
      </c>
      <c r="N1" t="s">
        <v>317</v>
      </c>
      <c r="O1" t="s">
        <v>318</v>
      </c>
    </row>
    <row r="2" spans="1:15" x14ac:dyDescent="0.45">
      <c r="A2">
        <v>1101</v>
      </c>
      <c r="B2" t="s">
        <v>122</v>
      </c>
      <c r="C2" t="s">
        <v>285</v>
      </c>
      <c r="D2">
        <v>35248</v>
      </c>
      <c r="E2">
        <v>31430</v>
      </c>
      <c r="F2">
        <f>D2+E2</f>
        <v>66678</v>
      </c>
      <c r="G2">
        <v>234785</v>
      </c>
    </row>
    <row r="3" spans="1:15" x14ac:dyDescent="0.45">
      <c r="A3">
        <v>1102</v>
      </c>
      <c r="B3" t="s">
        <v>123</v>
      </c>
      <c r="C3" t="s">
        <v>285</v>
      </c>
      <c r="D3">
        <v>19112</v>
      </c>
      <c r="E3">
        <v>17541</v>
      </c>
      <c r="F3">
        <f t="shared" ref="F3:F66" si="0">D3+E3</f>
        <v>36653</v>
      </c>
      <c r="G3">
        <v>122818</v>
      </c>
    </row>
    <row r="4" spans="1:15" x14ac:dyDescent="0.45">
      <c r="A4">
        <v>1103</v>
      </c>
      <c r="B4" t="s">
        <v>124</v>
      </c>
      <c r="C4" t="s">
        <v>285</v>
      </c>
      <c r="D4">
        <v>46526</v>
      </c>
      <c r="E4">
        <v>43037</v>
      </c>
      <c r="F4">
        <f t="shared" si="0"/>
        <v>89563</v>
      </c>
      <c r="G4">
        <v>303815</v>
      </c>
    </row>
    <row r="5" spans="1:15" x14ac:dyDescent="0.45">
      <c r="A5">
        <v>1104</v>
      </c>
      <c r="B5" t="s">
        <v>125</v>
      </c>
      <c r="C5" t="s">
        <v>285</v>
      </c>
      <c r="D5">
        <v>15169</v>
      </c>
      <c r="E5">
        <v>14412</v>
      </c>
      <c r="F5">
        <f t="shared" si="0"/>
        <v>29581</v>
      </c>
      <c r="G5">
        <v>105043</v>
      </c>
    </row>
    <row r="6" spans="1:15" x14ac:dyDescent="0.45">
      <c r="A6">
        <v>1105</v>
      </c>
      <c r="B6" t="s">
        <v>126</v>
      </c>
      <c r="C6" t="s">
        <v>285</v>
      </c>
      <c r="D6">
        <v>31826</v>
      </c>
      <c r="E6">
        <v>28457</v>
      </c>
      <c r="F6">
        <f t="shared" si="0"/>
        <v>60283</v>
      </c>
      <c r="G6">
        <v>225111</v>
      </c>
    </row>
    <row r="7" spans="1:15" x14ac:dyDescent="0.45">
      <c r="A7">
        <v>1106</v>
      </c>
      <c r="B7" t="s">
        <v>127</v>
      </c>
      <c r="C7" t="s">
        <v>285</v>
      </c>
      <c r="D7">
        <v>24751</v>
      </c>
      <c r="E7">
        <v>23022</v>
      </c>
      <c r="F7">
        <f t="shared" si="0"/>
        <v>47773</v>
      </c>
      <c r="G7">
        <v>181801</v>
      </c>
    </row>
    <row r="8" spans="1:15" x14ac:dyDescent="0.45">
      <c r="A8">
        <v>1107</v>
      </c>
      <c r="B8" t="s">
        <v>1</v>
      </c>
      <c r="C8" t="s">
        <v>285</v>
      </c>
      <c r="D8">
        <v>38305</v>
      </c>
      <c r="E8">
        <v>35034</v>
      </c>
      <c r="F8">
        <f t="shared" si="0"/>
        <v>73339</v>
      </c>
      <c r="G8">
        <v>293397</v>
      </c>
    </row>
    <row r="9" spans="1:15" x14ac:dyDescent="0.45">
      <c r="A9">
        <v>1108</v>
      </c>
      <c r="B9" t="s">
        <v>270</v>
      </c>
      <c r="C9" t="s">
        <v>285</v>
      </c>
      <c r="D9">
        <v>67318</v>
      </c>
      <c r="E9">
        <v>62224</v>
      </c>
      <c r="F9">
        <f t="shared" si="0"/>
        <v>129542</v>
      </c>
      <c r="G9">
        <v>470855</v>
      </c>
    </row>
    <row r="10" spans="1:15" x14ac:dyDescent="0.45">
      <c r="A10">
        <v>1171</v>
      </c>
      <c r="B10" t="s">
        <v>128</v>
      </c>
      <c r="C10" t="s">
        <v>285</v>
      </c>
      <c r="D10">
        <v>7071</v>
      </c>
      <c r="E10">
        <v>6519</v>
      </c>
      <c r="F10">
        <f t="shared" si="0"/>
        <v>13590</v>
      </c>
      <c r="G10">
        <v>53668</v>
      </c>
    </row>
    <row r="11" spans="1:15" x14ac:dyDescent="0.45">
      <c r="A11">
        <v>1172</v>
      </c>
      <c r="B11" t="s">
        <v>2</v>
      </c>
      <c r="C11" t="s">
        <v>285</v>
      </c>
      <c r="D11">
        <v>2255</v>
      </c>
      <c r="E11">
        <v>2144</v>
      </c>
      <c r="F11">
        <f t="shared" si="0"/>
        <v>4399</v>
      </c>
      <c r="G11">
        <v>17625</v>
      </c>
    </row>
    <row r="12" spans="1:15" x14ac:dyDescent="0.45">
      <c r="A12">
        <v>1201</v>
      </c>
      <c r="B12" t="s">
        <v>3</v>
      </c>
      <c r="C12" t="s">
        <v>286</v>
      </c>
      <c r="D12">
        <v>56515</v>
      </c>
      <c r="E12">
        <v>49741</v>
      </c>
      <c r="F12">
        <f t="shared" si="0"/>
        <v>106256</v>
      </c>
      <c r="G12">
        <f>H12+I12</f>
        <v>372483</v>
      </c>
      <c r="H12">
        <v>190282</v>
      </c>
      <c r="I12">
        <v>182201</v>
      </c>
    </row>
    <row r="13" spans="1:15" x14ac:dyDescent="0.45">
      <c r="A13">
        <v>1202</v>
      </c>
      <c r="B13" t="s">
        <v>129</v>
      </c>
      <c r="C13" t="s">
        <v>286</v>
      </c>
      <c r="D13">
        <v>98779</v>
      </c>
      <c r="E13">
        <v>92263</v>
      </c>
      <c r="F13">
        <f t="shared" si="0"/>
        <v>191042</v>
      </c>
      <c r="G13">
        <f t="shared" ref="G13:G28" si="1">H13+I13</f>
        <v>626931</v>
      </c>
      <c r="H13">
        <v>313046</v>
      </c>
      <c r="I13">
        <v>313885</v>
      </c>
    </row>
    <row r="14" spans="1:15" x14ac:dyDescent="0.45">
      <c r="A14">
        <v>1203</v>
      </c>
      <c r="B14" t="s">
        <v>130</v>
      </c>
      <c r="C14" t="s">
        <v>286</v>
      </c>
      <c r="D14">
        <v>20426</v>
      </c>
      <c r="E14">
        <v>19170</v>
      </c>
      <c r="F14">
        <f t="shared" si="0"/>
        <v>39596</v>
      </c>
      <c r="G14">
        <f t="shared" si="1"/>
        <v>135857</v>
      </c>
      <c r="H14">
        <v>68292</v>
      </c>
      <c r="I14">
        <v>67565</v>
      </c>
    </row>
    <row r="15" spans="1:15" x14ac:dyDescent="0.45">
      <c r="A15">
        <v>1204</v>
      </c>
      <c r="B15" t="s">
        <v>131</v>
      </c>
      <c r="C15" t="s">
        <v>286</v>
      </c>
      <c r="D15">
        <v>100613</v>
      </c>
      <c r="E15">
        <v>91662</v>
      </c>
      <c r="F15">
        <f t="shared" si="0"/>
        <v>192275</v>
      </c>
      <c r="G15">
        <f t="shared" si="1"/>
        <v>623530</v>
      </c>
      <c r="H15">
        <v>304630</v>
      </c>
      <c r="I15">
        <v>318900</v>
      </c>
    </row>
    <row r="16" spans="1:15" x14ac:dyDescent="0.45">
      <c r="A16">
        <v>1205</v>
      </c>
      <c r="B16" t="s">
        <v>132</v>
      </c>
      <c r="C16" t="s">
        <v>286</v>
      </c>
      <c r="D16">
        <v>56629</v>
      </c>
      <c r="E16">
        <v>52889</v>
      </c>
      <c r="F16">
        <f t="shared" si="0"/>
        <v>109518</v>
      </c>
      <c r="G16">
        <f t="shared" si="1"/>
        <v>360153</v>
      </c>
      <c r="H16">
        <v>184028</v>
      </c>
      <c r="I16">
        <v>176125</v>
      </c>
    </row>
    <row r="17" spans="1:15" x14ac:dyDescent="0.45">
      <c r="A17">
        <v>1206</v>
      </c>
      <c r="B17" t="s">
        <v>4</v>
      </c>
      <c r="C17" t="s">
        <v>286</v>
      </c>
      <c r="D17">
        <v>93264</v>
      </c>
      <c r="E17">
        <v>88458</v>
      </c>
      <c r="F17">
        <f t="shared" si="0"/>
        <v>181722</v>
      </c>
      <c r="G17">
        <f t="shared" si="1"/>
        <v>593584</v>
      </c>
      <c r="H17">
        <v>300416</v>
      </c>
      <c r="I17">
        <v>293168</v>
      </c>
    </row>
    <row r="18" spans="1:15" x14ac:dyDescent="0.45">
      <c r="A18">
        <v>1207</v>
      </c>
      <c r="B18" t="s">
        <v>133</v>
      </c>
      <c r="C18" t="s">
        <v>286</v>
      </c>
      <c r="D18">
        <v>104880</v>
      </c>
      <c r="E18">
        <v>99629</v>
      </c>
      <c r="F18">
        <f t="shared" si="0"/>
        <v>204509</v>
      </c>
      <c r="G18">
        <f t="shared" si="1"/>
        <v>662257</v>
      </c>
      <c r="H18">
        <v>332246</v>
      </c>
      <c r="I18">
        <v>330011</v>
      </c>
    </row>
    <row r="19" spans="1:15" x14ac:dyDescent="0.45">
      <c r="A19">
        <v>1208</v>
      </c>
      <c r="B19" t="s">
        <v>5</v>
      </c>
      <c r="C19" t="s">
        <v>286</v>
      </c>
      <c r="D19">
        <v>28878</v>
      </c>
      <c r="E19">
        <v>26535</v>
      </c>
      <c r="F19">
        <f t="shared" si="0"/>
        <v>55413</v>
      </c>
      <c r="G19">
        <f t="shared" si="1"/>
        <v>184829</v>
      </c>
      <c r="H19">
        <v>92919</v>
      </c>
      <c r="I19">
        <v>91910</v>
      </c>
    </row>
    <row r="20" spans="1:15" x14ac:dyDescent="0.45">
      <c r="A20">
        <v>1209</v>
      </c>
      <c r="B20" t="s">
        <v>6</v>
      </c>
      <c r="C20" t="s">
        <v>286</v>
      </c>
      <c r="D20">
        <v>26563</v>
      </c>
      <c r="E20">
        <v>24852</v>
      </c>
      <c r="F20">
        <f t="shared" si="0"/>
        <v>51415</v>
      </c>
      <c r="G20">
        <f t="shared" si="1"/>
        <v>182156</v>
      </c>
      <c r="H20">
        <v>90064</v>
      </c>
      <c r="I20">
        <v>92092</v>
      </c>
    </row>
    <row r="21" spans="1:15" x14ac:dyDescent="0.45">
      <c r="A21">
        <v>1210</v>
      </c>
      <c r="B21" t="s">
        <v>134</v>
      </c>
      <c r="C21" t="s">
        <v>286</v>
      </c>
      <c r="D21">
        <v>226606</v>
      </c>
      <c r="E21">
        <v>214335</v>
      </c>
      <c r="F21">
        <f t="shared" si="0"/>
        <v>440941</v>
      </c>
      <c r="G21">
        <f t="shared" si="1"/>
        <v>1430637</v>
      </c>
      <c r="H21">
        <v>726915</v>
      </c>
      <c r="I21">
        <v>703722</v>
      </c>
    </row>
    <row r="22" spans="1:15" x14ac:dyDescent="0.45">
      <c r="A22">
        <v>1211</v>
      </c>
      <c r="B22" t="s">
        <v>7</v>
      </c>
      <c r="C22" t="s">
        <v>286</v>
      </c>
      <c r="D22">
        <v>82341</v>
      </c>
      <c r="E22">
        <v>76997</v>
      </c>
      <c r="F22">
        <f t="shared" si="0"/>
        <v>159338</v>
      </c>
      <c r="G22">
        <f t="shared" si="1"/>
        <v>519459</v>
      </c>
      <c r="H22">
        <v>265910</v>
      </c>
      <c r="I22">
        <v>253549</v>
      </c>
    </row>
    <row r="23" spans="1:15" x14ac:dyDescent="0.45">
      <c r="A23">
        <v>1271</v>
      </c>
      <c r="B23" t="s">
        <v>8</v>
      </c>
      <c r="C23" t="s">
        <v>286</v>
      </c>
      <c r="D23">
        <v>6218</v>
      </c>
      <c r="E23">
        <v>5775</v>
      </c>
      <c r="F23">
        <f t="shared" si="0"/>
        <v>11993</v>
      </c>
      <c r="G23">
        <f t="shared" si="1"/>
        <v>42223</v>
      </c>
      <c r="H23">
        <v>21594</v>
      </c>
      <c r="I23">
        <v>20629</v>
      </c>
    </row>
    <row r="24" spans="1:15" x14ac:dyDescent="0.45">
      <c r="A24">
        <v>1272</v>
      </c>
      <c r="B24" t="s">
        <v>135</v>
      </c>
      <c r="C24" t="s">
        <v>286</v>
      </c>
      <c r="D24">
        <v>4821</v>
      </c>
      <c r="E24">
        <v>4786</v>
      </c>
      <c r="F24">
        <f t="shared" si="0"/>
        <v>9607</v>
      </c>
      <c r="G24">
        <f t="shared" si="1"/>
        <v>33604</v>
      </c>
      <c r="H24">
        <f>2672+4821+3082+6126</f>
        <v>16701</v>
      </c>
      <c r="I24">
        <f>2602+4786+3251+6264</f>
        <v>16903</v>
      </c>
    </row>
    <row r="25" spans="1:15" x14ac:dyDescent="0.45">
      <c r="A25">
        <v>1273</v>
      </c>
      <c r="B25" t="s">
        <v>136</v>
      </c>
      <c r="C25" t="s">
        <v>286</v>
      </c>
      <c r="D25">
        <v>19221</v>
      </c>
      <c r="E25">
        <v>18155</v>
      </c>
      <c r="F25">
        <f t="shared" si="0"/>
        <v>37376</v>
      </c>
      <c r="G25">
        <f t="shared" si="1"/>
        <v>129232</v>
      </c>
      <c r="H25">
        <v>65581</v>
      </c>
      <c r="I25">
        <v>63651</v>
      </c>
    </row>
    <row r="26" spans="1:15" x14ac:dyDescent="0.45">
      <c r="A26">
        <v>1274</v>
      </c>
      <c r="B26" t="s">
        <v>137</v>
      </c>
      <c r="C26" t="s">
        <v>286</v>
      </c>
      <c r="D26">
        <v>4324</v>
      </c>
      <c r="E26">
        <v>4208</v>
      </c>
      <c r="F26">
        <f t="shared" si="0"/>
        <v>8532</v>
      </c>
      <c r="G26">
        <f t="shared" si="1"/>
        <v>30314</v>
      </c>
      <c r="H26">
        <v>15175</v>
      </c>
      <c r="I26">
        <v>15139</v>
      </c>
    </row>
    <row r="27" spans="1:15" x14ac:dyDescent="0.45">
      <c r="A27">
        <v>1275</v>
      </c>
      <c r="B27" t="s">
        <v>9</v>
      </c>
      <c r="C27" t="s">
        <v>286</v>
      </c>
      <c r="D27">
        <v>89923</v>
      </c>
      <c r="E27">
        <v>87312</v>
      </c>
      <c r="F27">
        <f t="shared" si="0"/>
        <v>177235</v>
      </c>
      <c r="G27">
        <f t="shared" si="1"/>
        <v>635562</v>
      </c>
      <c r="H27">
        <v>321522</v>
      </c>
      <c r="I27">
        <v>314040</v>
      </c>
    </row>
    <row r="28" spans="1:15" x14ac:dyDescent="0.45">
      <c r="A28">
        <v>1276</v>
      </c>
      <c r="B28" t="s">
        <v>10</v>
      </c>
      <c r="C28" t="s">
        <v>286</v>
      </c>
      <c r="D28">
        <v>9013</v>
      </c>
      <c r="E28">
        <v>8596</v>
      </c>
      <c r="F28">
        <f t="shared" si="0"/>
        <v>17609</v>
      </c>
      <c r="G28">
        <f t="shared" si="1"/>
        <v>59882</v>
      </c>
      <c r="H28">
        <v>30544</v>
      </c>
      <c r="I28">
        <v>29338</v>
      </c>
    </row>
    <row r="29" spans="1:15" x14ac:dyDescent="0.45">
      <c r="A29">
        <v>1301</v>
      </c>
      <c r="B29" s="1" t="s">
        <v>138</v>
      </c>
      <c r="C29" t="s">
        <v>287</v>
      </c>
      <c r="D29">
        <f>J29+M29</f>
        <v>38302</v>
      </c>
      <c r="E29">
        <f>K29+N29</f>
        <v>34671</v>
      </c>
      <c r="F29">
        <f t="shared" si="0"/>
        <v>72973</v>
      </c>
      <c r="G29">
        <f t="shared" ref="G29:G42" si="2">L29+O29</f>
        <v>253606</v>
      </c>
      <c r="J29">
        <v>36089</v>
      </c>
      <c r="K29">
        <v>32602</v>
      </c>
      <c r="L29">
        <v>238413</v>
      </c>
      <c r="M29">
        <v>2213</v>
      </c>
      <c r="N29">
        <v>2069</v>
      </c>
      <c r="O29">
        <v>15193</v>
      </c>
    </row>
    <row r="30" spans="1:15" x14ac:dyDescent="0.45">
      <c r="A30">
        <v>1302</v>
      </c>
      <c r="B30" s="1" t="s">
        <v>139</v>
      </c>
      <c r="C30" t="s">
        <v>287</v>
      </c>
      <c r="D30">
        <f t="shared" ref="D30:D42" si="3">J30+M30</f>
        <v>42448</v>
      </c>
      <c r="E30">
        <f t="shared" ref="E30:E42" si="4">K30+N30</f>
        <v>40546</v>
      </c>
      <c r="F30">
        <f t="shared" si="0"/>
        <v>82994</v>
      </c>
      <c r="G30">
        <f t="shared" si="2"/>
        <v>295398</v>
      </c>
      <c r="J30">
        <v>42448</v>
      </c>
      <c r="K30">
        <v>40546</v>
      </c>
      <c r="L30">
        <v>295398</v>
      </c>
    </row>
    <row r="31" spans="1:15" x14ac:dyDescent="0.45">
      <c r="A31">
        <v>1303</v>
      </c>
      <c r="B31" t="s">
        <v>140</v>
      </c>
      <c r="C31" t="s">
        <v>287</v>
      </c>
      <c r="D31">
        <f t="shared" si="3"/>
        <v>23366</v>
      </c>
      <c r="E31">
        <f t="shared" si="4"/>
        <v>21197</v>
      </c>
      <c r="F31">
        <f t="shared" si="0"/>
        <v>44563</v>
      </c>
      <c r="G31">
        <f t="shared" si="2"/>
        <v>161227</v>
      </c>
      <c r="H31" s="3"/>
      <c r="J31">
        <v>22389</v>
      </c>
      <c r="K31">
        <v>20322</v>
      </c>
      <c r="L31">
        <v>154688</v>
      </c>
      <c r="M31">
        <v>977</v>
      </c>
      <c r="N31">
        <v>875</v>
      </c>
      <c r="O31">
        <v>6539</v>
      </c>
    </row>
    <row r="32" spans="1:15" x14ac:dyDescent="0.45">
      <c r="A32">
        <v>1304</v>
      </c>
      <c r="B32" s="1" t="s">
        <v>141</v>
      </c>
      <c r="C32" t="s">
        <v>287</v>
      </c>
      <c r="D32">
        <f t="shared" si="3"/>
        <v>41796</v>
      </c>
      <c r="E32">
        <f t="shared" si="4"/>
        <v>39659</v>
      </c>
      <c r="F32">
        <f t="shared" si="0"/>
        <v>81455</v>
      </c>
      <c r="G32">
        <f t="shared" si="2"/>
        <v>291591</v>
      </c>
      <c r="J32">
        <v>40036</v>
      </c>
      <c r="K32">
        <v>37924</v>
      </c>
      <c r="L32">
        <v>278977</v>
      </c>
      <c r="M32">
        <v>1760</v>
      </c>
      <c r="N32">
        <v>1735</v>
      </c>
      <c r="O32">
        <v>12614</v>
      </c>
    </row>
    <row r="33" spans="1:15" x14ac:dyDescent="0.45">
      <c r="A33">
        <v>1305</v>
      </c>
      <c r="B33" s="1" t="s">
        <v>142</v>
      </c>
      <c r="C33" t="s">
        <v>287</v>
      </c>
      <c r="D33">
        <f t="shared" si="3"/>
        <v>83685</v>
      </c>
      <c r="E33">
        <f t="shared" si="4"/>
        <v>76644</v>
      </c>
      <c r="F33">
        <f t="shared" si="0"/>
        <v>160329</v>
      </c>
      <c r="G33">
        <f t="shared" si="2"/>
        <v>555250</v>
      </c>
      <c r="J33">
        <v>81045</v>
      </c>
      <c r="K33">
        <v>74200</v>
      </c>
      <c r="L33">
        <v>538402</v>
      </c>
      <c r="M33">
        <v>2640</v>
      </c>
      <c r="N33">
        <v>2444</v>
      </c>
      <c r="O33">
        <v>16848</v>
      </c>
    </row>
    <row r="34" spans="1:15" x14ac:dyDescent="0.45">
      <c r="A34">
        <v>1306</v>
      </c>
      <c r="B34" s="1" t="s">
        <v>11</v>
      </c>
      <c r="C34" t="s">
        <v>287</v>
      </c>
      <c r="D34">
        <f t="shared" si="3"/>
        <v>49932</v>
      </c>
      <c r="E34">
        <f t="shared" si="4"/>
        <v>47650</v>
      </c>
      <c r="F34">
        <f t="shared" si="0"/>
        <v>97582</v>
      </c>
      <c r="G34">
        <f t="shared" si="2"/>
        <v>347044</v>
      </c>
      <c r="J34">
        <v>46969</v>
      </c>
      <c r="K34">
        <v>44998</v>
      </c>
      <c r="L34">
        <v>328370</v>
      </c>
      <c r="M34">
        <v>2963</v>
      </c>
      <c r="N34">
        <v>2652</v>
      </c>
      <c r="O34">
        <v>18674</v>
      </c>
    </row>
    <row r="35" spans="1:15" x14ac:dyDescent="0.45">
      <c r="A35" s="1">
        <v>1307</v>
      </c>
      <c r="B35" t="s">
        <v>143</v>
      </c>
      <c r="C35" t="s">
        <v>287</v>
      </c>
      <c r="D35">
        <f t="shared" si="3"/>
        <v>28897</v>
      </c>
      <c r="E35">
        <f t="shared" si="4"/>
        <v>26856</v>
      </c>
      <c r="F35">
        <f t="shared" si="0"/>
        <v>55753</v>
      </c>
      <c r="G35">
        <f t="shared" si="2"/>
        <v>224056</v>
      </c>
      <c r="H35" s="3"/>
      <c r="J35">
        <v>28897</v>
      </c>
      <c r="K35">
        <v>26856</v>
      </c>
      <c r="L35">
        <v>224056</v>
      </c>
    </row>
    <row r="36" spans="1:15" x14ac:dyDescent="0.45">
      <c r="A36">
        <v>1308</v>
      </c>
      <c r="B36" s="1" t="s">
        <v>12</v>
      </c>
      <c r="C36" t="s">
        <v>287</v>
      </c>
      <c r="D36">
        <f t="shared" si="3"/>
        <v>41163</v>
      </c>
      <c r="E36">
        <f t="shared" si="4"/>
        <v>38369</v>
      </c>
      <c r="F36">
        <f t="shared" si="0"/>
        <v>79532</v>
      </c>
      <c r="G36">
        <f t="shared" si="2"/>
        <v>274256</v>
      </c>
      <c r="J36">
        <v>38263</v>
      </c>
      <c r="K36">
        <v>35622</v>
      </c>
      <c r="L36">
        <v>254615</v>
      </c>
      <c r="M36">
        <v>2900</v>
      </c>
      <c r="N36">
        <v>2747</v>
      </c>
      <c r="O36">
        <v>19641</v>
      </c>
    </row>
    <row r="37" spans="1:15" x14ac:dyDescent="0.45">
      <c r="A37">
        <v>1371</v>
      </c>
      <c r="B37" s="1" t="s">
        <v>13</v>
      </c>
      <c r="C37" t="s">
        <v>287</v>
      </c>
      <c r="D37">
        <f t="shared" si="3"/>
        <v>28025</v>
      </c>
      <c r="E37">
        <f t="shared" si="4"/>
        <v>26696</v>
      </c>
      <c r="F37">
        <f t="shared" si="0"/>
        <v>54721</v>
      </c>
      <c r="G37">
        <f t="shared" si="2"/>
        <v>196339</v>
      </c>
      <c r="M37">
        <v>28025</v>
      </c>
      <c r="N37">
        <v>26696</v>
      </c>
      <c r="O37">
        <v>196339</v>
      </c>
    </row>
    <row r="38" spans="1:15" x14ac:dyDescent="0.45">
      <c r="A38">
        <v>1372</v>
      </c>
      <c r="B38" s="1" t="s">
        <v>144</v>
      </c>
      <c r="C38" t="s">
        <v>287</v>
      </c>
      <c r="D38">
        <f t="shared" si="3"/>
        <v>3496</v>
      </c>
      <c r="E38">
        <f t="shared" si="4"/>
        <v>3399</v>
      </c>
      <c r="F38">
        <f t="shared" si="0"/>
        <v>6895</v>
      </c>
      <c r="G38">
        <f t="shared" si="2"/>
        <v>24771</v>
      </c>
      <c r="M38">
        <v>3496</v>
      </c>
      <c r="N38">
        <v>3399</v>
      </c>
      <c r="O38">
        <v>24771</v>
      </c>
    </row>
    <row r="39" spans="1:15" x14ac:dyDescent="0.45">
      <c r="A39">
        <v>1373</v>
      </c>
      <c r="B39" t="s">
        <v>145</v>
      </c>
      <c r="C39" t="s">
        <v>287</v>
      </c>
      <c r="D39">
        <f t="shared" si="3"/>
        <v>1899</v>
      </c>
      <c r="E39">
        <f t="shared" si="4"/>
        <v>1897</v>
      </c>
      <c r="F39">
        <f t="shared" si="0"/>
        <v>3796</v>
      </c>
      <c r="G39">
        <f t="shared" si="2"/>
        <v>12427</v>
      </c>
      <c r="H39" s="3"/>
      <c r="M39">
        <v>1899</v>
      </c>
      <c r="N39">
        <v>1897</v>
      </c>
      <c r="O39">
        <v>12427</v>
      </c>
    </row>
    <row r="40" spans="1:15" x14ac:dyDescent="0.45">
      <c r="A40">
        <v>1374</v>
      </c>
      <c r="B40" s="1" t="s">
        <v>146</v>
      </c>
      <c r="C40" t="s">
        <v>287</v>
      </c>
      <c r="D40">
        <f t="shared" si="3"/>
        <v>4227</v>
      </c>
      <c r="E40">
        <f t="shared" si="4"/>
        <v>4088</v>
      </c>
      <c r="F40">
        <f t="shared" si="0"/>
        <v>8315</v>
      </c>
      <c r="G40">
        <f t="shared" si="2"/>
        <v>30711</v>
      </c>
      <c r="M40">
        <v>4227</v>
      </c>
      <c r="N40">
        <v>4088</v>
      </c>
      <c r="O40">
        <v>30711</v>
      </c>
    </row>
    <row r="41" spans="1:15" x14ac:dyDescent="0.45">
      <c r="A41">
        <v>1375</v>
      </c>
      <c r="B41" s="1" t="s">
        <v>147</v>
      </c>
      <c r="C41" t="s">
        <v>287</v>
      </c>
      <c r="D41">
        <f t="shared" si="3"/>
        <v>8564</v>
      </c>
      <c r="E41">
        <f t="shared" si="4"/>
        <v>8331</v>
      </c>
      <c r="F41">
        <f t="shared" si="0"/>
        <v>16895</v>
      </c>
      <c r="G41">
        <f t="shared" si="2"/>
        <v>63132</v>
      </c>
      <c r="M41">
        <v>8564</v>
      </c>
      <c r="N41">
        <v>8331</v>
      </c>
      <c r="O41">
        <v>63132</v>
      </c>
    </row>
    <row r="42" spans="1:15" x14ac:dyDescent="0.45">
      <c r="A42" s="2">
        <v>1376</v>
      </c>
      <c r="B42" s="1" t="s">
        <v>148</v>
      </c>
      <c r="C42" t="s">
        <v>287</v>
      </c>
      <c r="D42">
        <f t="shared" si="3"/>
        <v>8986</v>
      </c>
      <c r="E42">
        <f t="shared" si="4"/>
        <v>8713</v>
      </c>
      <c r="F42">
        <f t="shared" si="0"/>
        <v>17699</v>
      </c>
      <c r="G42">
        <f t="shared" si="2"/>
        <v>63388</v>
      </c>
      <c r="M42">
        <v>8986</v>
      </c>
      <c r="N42">
        <v>8713</v>
      </c>
      <c r="O42">
        <v>63388</v>
      </c>
    </row>
    <row r="43" spans="1:15" x14ac:dyDescent="0.45">
      <c r="A43">
        <v>1401</v>
      </c>
      <c r="B43" t="s">
        <v>149</v>
      </c>
      <c r="C43" t="s">
        <v>288</v>
      </c>
      <c r="D43">
        <v>30306</v>
      </c>
      <c r="E43">
        <v>28739</v>
      </c>
      <c r="F43">
        <f t="shared" si="0"/>
        <v>59045</v>
      </c>
      <c r="G43">
        <f>H43+I43</f>
        <v>197202</v>
      </c>
      <c r="H43">
        <v>97642</v>
      </c>
      <c r="I43">
        <v>99560</v>
      </c>
    </row>
    <row r="44" spans="1:15" x14ac:dyDescent="0.45">
      <c r="A44">
        <v>1402</v>
      </c>
      <c r="B44" t="s">
        <v>150</v>
      </c>
      <c r="C44" t="s">
        <v>288</v>
      </c>
      <c r="D44">
        <v>39648</v>
      </c>
      <c r="E44">
        <v>36865</v>
      </c>
      <c r="F44">
        <f t="shared" si="0"/>
        <v>76513</v>
      </c>
      <c r="G44">
        <f t="shared" ref="G44:G48" si="5">H44+I44</f>
        <v>286028</v>
      </c>
      <c r="H44">
        <v>147803</v>
      </c>
      <c r="I44">
        <v>138225</v>
      </c>
    </row>
    <row r="45" spans="1:15" x14ac:dyDescent="0.45">
      <c r="A45">
        <v>1403</v>
      </c>
      <c r="B45" t="s">
        <v>151</v>
      </c>
      <c r="C45" t="s">
        <v>288</v>
      </c>
      <c r="D45">
        <v>47328</v>
      </c>
      <c r="E45">
        <v>44801</v>
      </c>
      <c r="F45">
        <f t="shared" si="0"/>
        <v>92129</v>
      </c>
      <c r="G45">
        <f t="shared" si="5"/>
        <v>331136</v>
      </c>
      <c r="H45">
        <v>172622</v>
      </c>
      <c r="I45">
        <v>158514</v>
      </c>
    </row>
    <row r="46" spans="1:15" x14ac:dyDescent="0.45">
      <c r="A46">
        <v>1404</v>
      </c>
      <c r="B46" t="s">
        <v>14</v>
      </c>
      <c r="C46" t="s">
        <v>288</v>
      </c>
      <c r="D46">
        <v>40620</v>
      </c>
      <c r="E46">
        <v>38523</v>
      </c>
      <c r="F46">
        <f t="shared" si="0"/>
        <v>79143</v>
      </c>
      <c r="G46">
        <f t="shared" si="5"/>
        <v>258692</v>
      </c>
      <c r="H46">
        <v>129481</v>
      </c>
      <c r="I46">
        <v>129211</v>
      </c>
    </row>
    <row r="47" spans="1:15" x14ac:dyDescent="0.45">
      <c r="A47">
        <v>1405</v>
      </c>
      <c r="B47" t="s">
        <v>152</v>
      </c>
      <c r="C47" t="s">
        <v>288</v>
      </c>
      <c r="D47">
        <v>62122</v>
      </c>
      <c r="E47">
        <v>59142</v>
      </c>
      <c r="F47">
        <f t="shared" si="0"/>
        <v>121264</v>
      </c>
      <c r="G47">
        <f t="shared" si="5"/>
        <v>423503</v>
      </c>
      <c r="H47">
        <v>219900</v>
      </c>
      <c r="I47">
        <v>203603</v>
      </c>
    </row>
    <row r="48" spans="1:15" x14ac:dyDescent="0.45">
      <c r="A48">
        <v>1471</v>
      </c>
      <c r="B48" t="s">
        <v>153</v>
      </c>
      <c r="C48" t="s">
        <v>288</v>
      </c>
      <c r="D48">
        <v>21152</v>
      </c>
      <c r="E48">
        <v>19939</v>
      </c>
      <c r="F48">
        <f t="shared" si="0"/>
        <v>41091</v>
      </c>
      <c r="G48">
        <f t="shared" si="5"/>
        <v>145030</v>
      </c>
      <c r="H48">
        <v>76580</v>
      </c>
      <c r="I48">
        <v>68450</v>
      </c>
    </row>
    <row r="49" spans="1:7" x14ac:dyDescent="0.45">
      <c r="A49">
        <v>1472</v>
      </c>
      <c r="B49" t="s">
        <v>15</v>
      </c>
      <c r="C49" t="s">
        <v>288</v>
      </c>
    </row>
    <row r="50" spans="1:7" x14ac:dyDescent="0.45">
      <c r="A50">
        <v>1501</v>
      </c>
      <c r="B50" t="s">
        <v>16</v>
      </c>
      <c r="C50" t="s">
        <v>17</v>
      </c>
      <c r="D50">
        <v>26894</v>
      </c>
      <c r="E50">
        <v>25842</v>
      </c>
      <c r="F50">
        <f t="shared" si="0"/>
        <v>52736</v>
      </c>
      <c r="G50">
        <v>186615</v>
      </c>
    </row>
    <row r="51" spans="1:7" x14ac:dyDescent="0.45">
      <c r="A51">
        <v>1502</v>
      </c>
      <c r="B51" t="s">
        <v>154</v>
      </c>
      <c r="C51" t="s">
        <v>17</v>
      </c>
      <c r="D51">
        <v>21429</v>
      </c>
      <c r="E51">
        <v>19297</v>
      </c>
      <c r="F51">
        <f t="shared" si="0"/>
        <v>40726</v>
      </c>
      <c r="G51">
        <v>143357</v>
      </c>
    </row>
    <row r="52" spans="1:7" x14ac:dyDescent="0.45">
      <c r="A52">
        <v>1503</v>
      </c>
      <c r="B52" t="s">
        <v>155</v>
      </c>
      <c r="C52" t="s">
        <v>17</v>
      </c>
      <c r="D52">
        <v>23342</v>
      </c>
      <c r="E52">
        <v>21775</v>
      </c>
      <c r="F52">
        <f t="shared" si="0"/>
        <v>45117</v>
      </c>
      <c r="G52">
        <v>160076</v>
      </c>
    </row>
    <row r="53" spans="1:7" x14ac:dyDescent="0.45">
      <c r="A53">
        <v>1504</v>
      </c>
      <c r="B53" t="s">
        <v>156</v>
      </c>
      <c r="C53" t="s">
        <v>17</v>
      </c>
      <c r="D53">
        <v>28157</v>
      </c>
      <c r="E53">
        <v>24771</v>
      </c>
      <c r="F53">
        <f t="shared" si="0"/>
        <v>52928</v>
      </c>
      <c r="G53">
        <v>215496</v>
      </c>
    </row>
    <row r="54" spans="1:7" x14ac:dyDescent="0.45">
      <c r="A54">
        <v>1505</v>
      </c>
      <c r="B54" t="s">
        <v>157</v>
      </c>
      <c r="C54" t="s">
        <v>17</v>
      </c>
      <c r="D54">
        <v>21520</v>
      </c>
      <c r="E54">
        <v>19689</v>
      </c>
      <c r="F54">
        <f t="shared" si="0"/>
        <v>41209</v>
      </c>
      <c r="G54">
        <v>141981</v>
      </c>
    </row>
    <row r="55" spans="1:7" x14ac:dyDescent="0.45">
      <c r="A55">
        <v>1571</v>
      </c>
      <c r="B55" t="s">
        <v>17</v>
      </c>
      <c r="C55" t="s">
        <v>17</v>
      </c>
      <c r="D55">
        <v>23595</v>
      </c>
      <c r="E55">
        <v>21819</v>
      </c>
      <c r="F55">
        <f t="shared" si="0"/>
        <v>45414</v>
      </c>
      <c r="G55">
        <v>158559</v>
      </c>
    </row>
    <row r="56" spans="1:7" x14ac:dyDescent="0.45">
      <c r="A56">
        <v>1601</v>
      </c>
      <c r="B56" t="s">
        <v>158</v>
      </c>
      <c r="C56" t="s">
        <v>289</v>
      </c>
      <c r="D56">
        <v>80910</v>
      </c>
      <c r="E56">
        <v>73719</v>
      </c>
      <c r="F56">
        <f t="shared" si="0"/>
        <v>154629</v>
      </c>
      <c r="G56">
        <v>542631</v>
      </c>
    </row>
    <row r="57" spans="1:7" x14ac:dyDescent="0.45">
      <c r="A57">
        <v>1602</v>
      </c>
      <c r="B57" t="s">
        <v>159</v>
      </c>
      <c r="C57" t="s">
        <v>289</v>
      </c>
      <c r="D57">
        <v>66643</v>
      </c>
      <c r="E57">
        <v>62742</v>
      </c>
      <c r="F57">
        <f t="shared" si="0"/>
        <v>129385</v>
      </c>
      <c r="G57">
        <v>445788</v>
      </c>
    </row>
    <row r="58" spans="1:7" x14ac:dyDescent="0.45">
      <c r="A58">
        <v>1603</v>
      </c>
      <c r="B58" t="s">
        <v>160</v>
      </c>
      <c r="C58" t="s">
        <v>289</v>
      </c>
      <c r="D58">
        <v>54332</v>
      </c>
      <c r="E58">
        <v>50754</v>
      </c>
      <c r="F58">
        <f t="shared" si="0"/>
        <v>105086</v>
      </c>
      <c r="G58">
        <v>363769</v>
      </c>
    </row>
    <row r="59" spans="1:7" x14ac:dyDescent="0.45">
      <c r="A59">
        <v>1604</v>
      </c>
      <c r="B59" t="s">
        <v>18</v>
      </c>
      <c r="C59" t="s">
        <v>289</v>
      </c>
      <c r="D59">
        <v>54614</v>
      </c>
      <c r="E59">
        <v>51874</v>
      </c>
      <c r="F59">
        <f t="shared" si="0"/>
        <v>106488</v>
      </c>
      <c r="G59">
        <v>371709</v>
      </c>
    </row>
    <row r="60" spans="1:7" x14ac:dyDescent="0.45">
      <c r="A60">
        <v>1605</v>
      </c>
      <c r="B60" t="s">
        <v>161</v>
      </c>
      <c r="C60" t="s">
        <v>289</v>
      </c>
      <c r="D60">
        <v>38266</v>
      </c>
      <c r="E60">
        <v>34381</v>
      </c>
      <c r="F60">
        <f t="shared" si="0"/>
        <v>72647</v>
      </c>
      <c r="G60">
        <v>252652</v>
      </c>
    </row>
    <row r="61" spans="1:7" x14ac:dyDescent="0.45">
      <c r="A61">
        <v>1606</v>
      </c>
      <c r="B61" t="s">
        <v>162</v>
      </c>
      <c r="C61" t="s">
        <v>289</v>
      </c>
      <c r="D61">
        <v>55318</v>
      </c>
      <c r="E61">
        <v>51409</v>
      </c>
      <c r="F61">
        <f t="shared" si="0"/>
        <v>106727</v>
      </c>
      <c r="G61">
        <v>376753</v>
      </c>
    </row>
    <row r="62" spans="1:7" x14ac:dyDescent="0.45">
      <c r="A62">
        <v>1607</v>
      </c>
      <c r="B62" t="s">
        <v>19</v>
      </c>
      <c r="C62" t="s">
        <v>289</v>
      </c>
      <c r="D62">
        <v>45610</v>
      </c>
      <c r="E62">
        <v>42691</v>
      </c>
      <c r="F62">
        <f t="shared" si="0"/>
        <v>88301</v>
      </c>
      <c r="G62">
        <v>303804</v>
      </c>
    </row>
    <row r="63" spans="1:7" x14ac:dyDescent="0.45">
      <c r="A63">
        <v>1608</v>
      </c>
      <c r="B63" t="s">
        <v>20</v>
      </c>
      <c r="C63" t="s">
        <v>289</v>
      </c>
      <c r="D63">
        <v>18026</v>
      </c>
      <c r="E63">
        <v>16807</v>
      </c>
      <c r="F63">
        <f t="shared" si="0"/>
        <v>34833</v>
      </c>
      <c r="G63">
        <v>128949</v>
      </c>
    </row>
    <row r="64" spans="1:7" x14ac:dyDescent="0.45">
      <c r="A64">
        <v>1671</v>
      </c>
      <c r="B64" t="s">
        <v>163</v>
      </c>
      <c r="C64" t="s">
        <v>289</v>
      </c>
      <c r="D64">
        <v>84577</v>
      </c>
      <c r="E64">
        <v>81130</v>
      </c>
      <c r="F64">
        <f t="shared" si="0"/>
        <v>165707</v>
      </c>
      <c r="G64">
        <v>582961</v>
      </c>
    </row>
    <row r="65" spans="1:9" x14ac:dyDescent="0.45">
      <c r="A65">
        <v>1672</v>
      </c>
      <c r="B65" t="s">
        <v>164</v>
      </c>
      <c r="C65" t="s">
        <v>289</v>
      </c>
      <c r="D65">
        <v>11098</v>
      </c>
      <c r="E65">
        <v>10828</v>
      </c>
      <c r="F65">
        <f t="shared" si="0"/>
        <v>21926</v>
      </c>
      <c r="G65">
        <v>74733</v>
      </c>
    </row>
    <row r="66" spans="1:9" x14ac:dyDescent="0.45">
      <c r="A66">
        <v>1701</v>
      </c>
      <c r="B66" t="s">
        <v>165</v>
      </c>
      <c r="C66" t="s">
        <v>21</v>
      </c>
      <c r="D66">
        <v>27712</v>
      </c>
      <c r="E66">
        <v>25267</v>
      </c>
      <c r="F66">
        <f t="shared" si="0"/>
        <v>52979</v>
      </c>
      <c r="G66">
        <v>179554</v>
      </c>
    </row>
    <row r="67" spans="1:9" x14ac:dyDescent="0.45">
      <c r="A67">
        <v>1702</v>
      </c>
      <c r="B67" t="s">
        <v>166</v>
      </c>
      <c r="C67" t="s">
        <v>21</v>
      </c>
      <c r="D67">
        <v>30299</v>
      </c>
      <c r="E67">
        <v>28372</v>
      </c>
      <c r="F67">
        <f t="shared" ref="F67:F130" si="6">D67+E67</f>
        <v>58671</v>
      </c>
      <c r="G67">
        <v>205136</v>
      </c>
    </row>
    <row r="68" spans="1:9" x14ac:dyDescent="0.45">
      <c r="A68">
        <v>1703</v>
      </c>
      <c r="B68" t="s">
        <v>167</v>
      </c>
      <c r="C68" t="s">
        <v>21</v>
      </c>
      <c r="D68">
        <v>15693</v>
      </c>
      <c r="E68">
        <v>13999</v>
      </c>
      <c r="F68">
        <f t="shared" si="6"/>
        <v>29692</v>
      </c>
      <c r="G68">
        <v>102810</v>
      </c>
    </row>
    <row r="69" spans="1:9" x14ac:dyDescent="0.45">
      <c r="A69">
        <v>1771</v>
      </c>
      <c r="B69" t="s">
        <v>21</v>
      </c>
      <c r="C69" t="s">
        <v>21</v>
      </c>
      <c r="D69">
        <v>4696</v>
      </c>
      <c r="E69">
        <v>4407</v>
      </c>
      <c r="F69">
        <f t="shared" si="6"/>
        <v>9103</v>
      </c>
      <c r="G69">
        <v>31866</v>
      </c>
    </row>
    <row r="70" spans="1:9" x14ac:dyDescent="0.45">
      <c r="A70">
        <v>1801</v>
      </c>
      <c r="B70" t="s">
        <v>168</v>
      </c>
      <c r="C70" t="s">
        <v>290</v>
      </c>
      <c r="D70">
        <v>164117</v>
      </c>
      <c r="E70">
        <v>148974</v>
      </c>
      <c r="F70">
        <f t="shared" si="6"/>
        <v>313091</v>
      </c>
      <c r="G70">
        <v>1114765</v>
      </c>
    </row>
    <row r="71" spans="1:9" x14ac:dyDescent="0.45">
      <c r="A71">
        <v>1802</v>
      </c>
      <c r="B71" t="s">
        <v>169</v>
      </c>
      <c r="C71" t="s">
        <v>290</v>
      </c>
      <c r="D71">
        <v>152462</v>
      </c>
      <c r="E71">
        <v>138050</v>
      </c>
      <c r="F71">
        <f t="shared" si="6"/>
        <v>290512</v>
      </c>
      <c r="G71">
        <v>998500</v>
      </c>
    </row>
    <row r="72" spans="1:9" x14ac:dyDescent="0.45">
      <c r="A72">
        <v>1803</v>
      </c>
      <c r="B72" t="s">
        <v>170</v>
      </c>
      <c r="C72" t="s">
        <v>290</v>
      </c>
      <c r="D72">
        <v>68229</v>
      </c>
      <c r="E72">
        <v>62139</v>
      </c>
      <c r="F72">
        <f t="shared" si="6"/>
        <v>130368</v>
      </c>
      <c r="G72">
        <v>464834</v>
      </c>
    </row>
    <row r="73" spans="1:9" x14ac:dyDescent="0.45">
      <c r="A73">
        <v>1804</v>
      </c>
      <c r="B73" t="s">
        <v>171</v>
      </c>
      <c r="C73" t="s">
        <v>290</v>
      </c>
    </row>
    <row r="74" spans="1:9" x14ac:dyDescent="0.45">
      <c r="A74">
        <v>1871</v>
      </c>
      <c r="B74" t="s">
        <v>172</v>
      </c>
      <c r="C74" t="s">
        <v>290</v>
      </c>
      <c r="D74">
        <v>27741</v>
      </c>
      <c r="E74">
        <v>26779</v>
      </c>
      <c r="F74">
        <f t="shared" si="6"/>
        <v>54520</v>
      </c>
      <c r="G74">
        <v>198986</v>
      </c>
    </row>
    <row r="75" spans="1:9" x14ac:dyDescent="0.45">
      <c r="A75">
        <v>3171</v>
      </c>
      <c r="B75" t="s">
        <v>173</v>
      </c>
      <c r="C75" t="s">
        <v>291</v>
      </c>
      <c r="D75">
        <v>141896</v>
      </c>
      <c r="E75">
        <v>141084</v>
      </c>
      <c r="F75">
        <f t="shared" si="6"/>
        <v>282980</v>
      </c>
      <c r="G75">
        <v>1054635</v>
      </c>
    </row>
    <row r="76" spans="1:9" x14ac:dyDescent="0.45">
      <c r="A76">
        <v>3172</v>
      </c>
      <c r="B76" t="s">
        <v>174</v>
      </c>
      <c r="C76" t="s">
        <v>291</v>
      </c>
      <c r="D76">
        <v>110986</v>
      </c>
      <c r="E76" s="1">
        <v>108299</v>
      </c>
      <c r="F76">
        <f t="shared" si="6"/>
        <v>219285</v>
      </c>
      <c r="G76">
        <v>805722</v>
      </c>
    </row>
    <row r="77" spans="1:9" x14ac:dyDescent="0.45">
      <c r="A77">
        <v>3173</v>
      </c>
      <c r="B77" t="s">
        <v>175</v>
      </c>
      <c r="C77" t="s">
        <v>291</v>
      </c>
      <c r="D77">
        <v>160624</v>
      </c>
      <c r="E77">
        <v>159209</v>
      </c>
      <c r="F77">
        <f t="shared" si="6"/>
        <v>319833</v>
      </c>
      <c r="G77">
        <v>1273813</v>
      </c>
    </row>
    <row r="78" spans="1:9" x14ac:dyDescent="0.45">
      <c r="A78">
        <v>3174</v>
      </c>
      <c r="B78" t="s">
        <v>176</v>
      </c>
      <c r="C78" t="s">
        <v>291</v>
      </c>
      <c r="D78">
        <v>108697</v>
      </c>
      <c r="E78">
        <v>107052</v>
      </c>
      <c r="F78">
        <f t="shared" si="6"/>
        <v>215749</v>
      </c>
      <c r="G78">
        <v>824190</v>
      </c>
    </row>
    <row r="79" spans="1:9" x14ac:dyDescent="0.45">
      <c r="A79">
        <v>3175</v>
      </c>
      <c r="B79" t="s">
        <v>177</v>
      </c>
      <c r="C79" t="s">
        <v>291</v>
      </c>
      <c r="D79">
        <v>80627</v>
      </c>
      <c r="E79">
        <v>77925</v>
      </c>
      <c r="F79">
        <f t="shared" si="6"/>
        <v>158552</v>
      </c>
      <c r="G79">
        <v>617649</v>
      </c>
    </row>
    <row r="80" spans="1:9" x14ac:dyDescent="0.45">
      <c r="A80">
        <v>3201</v>
      </c>
      <c r="B80" t="s">
        <v>178</v>
      </c>
      <c r="C80" t="s">
        <v>292</v>
      </c>
      <c r="D80">
        <v>85445</v>
      </c>
      <c r="E80">
        <v>75272</v>
      </c>
      <c r="F80">
        <f t="shared" si="6"/>
        <v>160717</v>
      </c>
      <c r="G80">
        <f t="shared" ref="G80:G91" si="7">H80+I80</f>
        <v>572628</v>
      </c>
      <c r="H80">
        <v>285727</v>
      </c>
      <c r="I80">
        <v>286901</v>
      </c>
    </row>
    <row r="81" spans="1:11" x14ac:dyDescent="0.45">
      <c r="A81">
        <v>3202</v>
      </c>
      <c r="B81" t="s">
        <v>22</v>
      </c>
      <c r="C81" t="s">
        <v>292</v>
      </c>
      <c r="D81">
        <v>82473</v>
      </c>
      <c r="E81">
        <v>71089</v>
      </c>
      <c r="F81">
        <f t="shared" si="6"/>
        <v>153562</v>
      </c>
      <c r="G81">
        <f t="shared" si="7"/>
        <v>546364</v>
      </c>
      <c r="H81">
        <v>274070</v>
      </c>
      <c r="I81">
        <v>272294</v>
      </c>
    </row>
    <row r="82" spans="1:11" x14ac:dyDescent="0.45">
      <c r="A82">
        <v>3203</v>
      </c>
      <c r="B82" t="s">
        <v>179</v>
      </c>
      <c r="C82" t="s">
        <v>292</v>
      </c>
      <c r="D82">
        <v>248637</v>
      </c>
      <c r="E82">
        <v>223504</v>
      </c>
      <c r="F82">
        <f t="shared" si="6"/>
        <v>472141</v>
      </c>
      <c r="G82">
        <f t="shared" si="7"/>
        <v>1668778</v>
      </c>
      <c r="H82">
        <v>841741</v>
      </c>
      <c r="I82">
        <v>827037</v>
      </c>
    </row>
    <row r="83" spans="1:11" x14ac:dyDescent="0.45">
      <c r="A83">
        <v>3204</v>
      </c>
      <c r="B83" t="s">
        <v>180</v>
      </c>
      <c r="C83" t="s">
        <v>292</v>
      </c>
      <c r="D83">
        <v>179316</v>
      </c>
      <c r="E83">
        <v>166200</v>
      </c>
      <c r="F83">
        <f t="shared" si="6"/>
        <v>345516</v>
      </c>
      <c r="G83">
        <f t="shared" si="7"/>
        <v>1211817</v>
      </c>
      <c r="H83">
        <v>604169</v>
      </c>
      <c r="I83">
        <v>607648</v>
      </c>
    </row>
    <row r="84" spans="1:11" x14ac:dyDescent="0.45">
      <c r="A84">
        <v>3205</v>
      </c>
      <c r="B84" t="s">
        <v>23</v>
      </c>
      <c r="C84" t="s">
        <v>292</v>
      </c>
      <c r="D84">
        <v>162911</v>
      </c>
      <c r="E84">
        <v>152924</v>
      </c>
      <c r="F84">
        <f t="shared" si="6"/>
        <v>315835</v>
      </c>
      <c r="G84">
        <f t="shared" si="7"/>
        <v>1125647</v>
      </c>
      <c r="H84">
        <v>559648</v>
      </c>
      <c r="I84">
        <v>565999</v>
      </c>
    </row>
    <row r="85" spans="1:11" x14ac:dyDescent="0.45">
      <c r="A85">
        <v>3206</v>
      </c>
      <c r="B85" t="s">
        <v>181</v>
      </c>
      <c r="C85" t="s">
        <v>292</v>
      </c>
      <c r="D85">
        <v>279151</v>
      </c>
      <c r="E85">
        <v>263684</v>
      </c>
      <c r="F85">
        <f t="shared" si="6"/>
        <v>542835</v>
      </c>
      <c r="G85">
        <f t="shared" si="7"/>
        <v>1974614</v>
      </c>
      <c r="H85">
        <v>976434</v>
      </c>
      <c r="I85">
        <v>998180</v>
      </c>
    </row>
    <row r="86" spans="1:11" x14ac:dyDescent="0.45">
      <c r="A86">
        <v>3207</v>
      </c>
      <c r="B86" t="s">
        <v>24</v>
      </c>
      <c r="C86" t="s">
        <v>292</v>
      </c>
      <c r="D86">
        <v>173508</v>
      </c>
      <c r="E86">
        <v>161089</v>
      </c>
      <c r="F86">
        <f t="shared" si="6"/>
        <v>334597</v>
      </c>
      <c r="G86">
        <f t="shared" si="7"/>
        <v>1200554</v>
      </c>
      <c r="H86">
        <v>586893</v>
      </c>
      <c r="I86">
        <v>613661</v>
      </c>
    </row>
    <row r="87" spans="1:11" x14ac:dyDescent="0.45">
      <c r="A87">
        <v>3208</v>
      </c>
      <c r="B87" t="s">
        <v>182</v>
      </c>
      <c r="C87" t="s">
        <v>292</v>
      </c>
      <c r="D87">
        <v>192834</v>
      </c>
      <c r="E87">
        <v>181175</v>
      </c>
      <c r="F87">
        <f t="shared" si="6"/>
        <v>374009</v>
      </c>
      <c r="G87">
        <f t="shared" si="7"/>
        <v>1313406</v>
      </c>
      <c r="H87">
        <v>638282</v>
      </c>
      <c r="I87">
        <v>675124</v>
      </c>
    </row>
    <row r="88" spans="1:11" x14ac:dyDescent="0.45">
      <c r="A88">
        <v>3209</v>
      </c>
      <c r="B88" t="s">
        <v>25</v>
      </c>
      <c r="C88" t="s">
        <v>292</v>
      </c>
      <c r="D88">
        <v>168630</v>
      </c>
      <c r="E88">
        <v>157139</v>
      </c>
      <c r="F88">
        <f t="shared" si="6"/>
        <v>325769</v>
      </c>
      <c r="G88">
        <f t="shared" si="7"/>
        <v>1225689</v>
      </c>
      <c r="H88">
        <v>603002</v>
      </c>
      <c r="I88">
        <v>622687</v>
      </c>
    </row>
    <row r="89" spans="1:11" x14ac:dyDescent="0.45">
      <c r="A89">
        <v>3210</v>
      </c>
      <c r="B89" t="s">
        <v>26</v>
      </c>
      <c r="C89" t="s">
        <v>292</v>
      </c>
      <c r="D89">
        <v>91846</v>
      </c>
      <c r="E89">
        <v>84671</v>
      </c>
      <c r="F89">
        <f t="shared" si="6"/>
        <v>176517</v>
      </c>
      <c r="G89">
        <f t="shared" si="7"/>
        <v>658593</v>
      </c>
      <c r="H89">
        <v>323425</v>
      </c>
      <c r="I89">
        <v>335168</v>
      </c>
    </row>
    <row r="90" spans="1:11" x14ac:dyDescent="0.45">
      <c r="A90">
        <v>3211</v>
      </c>
      <c r="B90" t="s">
        <v>183</v>
      </c>
      <c r="C90" t="s">
        <v>292</v>
      </c>
      <c r="D90">
        <v>136120</v>
      </c>
      <c r="E90">
        <v>121443</v>
      </c>
      <c r="F90">
        <f t="shared" si="6"/>
        <v>257563</v>
      </c>
      <c r="G90">
        <f t="shared" si="7"/>
        <v>1041688</v>
      </c>
      <c r="H90">
        <v>506827</v>
      </c>
      <c r="I90">
        <v>534861</v>
      </c>
    </row>
    <row r="91" spans="1:11" x14ac:dyDescent="0.45">
      <c r="A91">
        <v>3212</v>
      </c>
      <c r="B91" t="s">
        <v>184</v>
      </c>
      <c r="C91" t="s">
        <v>292</v>
      </c>
      <c r="D91">
        <v>96516</v>
      </c>
      <c r="E91">
        <v>89508</v>
      </c>
      <c r="F91">
        <f t="shared" si="6"/>
        <v>186024</v>
      </c>
      <c r="G91">
        <f t="shared" si="7"/>
        <v>765893</v>
      </c>
      <c r="H91">
        <v>371280</v>
      </c>
      <c r="I91">
        <v>394613</v>
      </c>
    </row>
    <row r="92" spans="1:11" x14ac:dyDescent="0.45">
      <c r="A92">
        <v>3213</v>
      </c>
      <c r="B92" t="s">
        <v>27</v>
      </c>
      <c r="C92" t="s">
        <v>292</v>
      </c>
      <c r="D92">
        <v>86185</v>
      </c>
      <c r="E92">
        <v>80586</v>
      </c>
      <c r="F92">
        <f t="shared" si="6"/>
        <v>166771</v>
      </c>
      <c r="G92">
        <v>637918</v>
      </c>
      <c r="K92">
        <v>323227</v>
      </c>
    </row>
    <row r="93" spans="1:11" x14ac:dyDescent="0.45">
      <c r="A93">
        <v>3214</v>
      </c>
      <c r="B93" t="s">
        <v>185</v>
      </c>
      <c r="C93" t="s">
        <v>292</v>
      </c>
      <c r="D93">
        <v>128343</v>
      </c>
      <c r="E93">
        <v>114683</v>
      </c>
      <c r="F93">
        <f t="shared" si="6"/>
        <v>243026</v>
      </c>
      <c r="G93">
        <v>985462</v>
      </c>
      <c r="K93">
        <v>502335</v>
      </c>
    </row>
    <row r="94" spans="1:11" x14ac:dyDescent="0.45">
      <c r="A94">
        <v>3215</v>
      </c>
      <c r="B94" t="s">
        <v>28</v>
      </c>
      <c r="C94" t="s">
        <v>292</v>
      </c>
      <c r="D94">
        <v>118448</v>
      </c>
      <c r="E94">
        <v>103175</v>
      </c>
      <c r="F94">
        <f t="shared" si="6"/>
        <v>221623</v>
      </c>
      <c r="G94">
        <v>898448</v>
      </c>
      <c r="K94">
        <v>454418</v>
      </c>
    </row>
    <row r="95" spans="1:11" x14ac:dyDescent="0.45">
      <c r="A95">
        <v>3216</v>
      </c>
      <c r="B95" t="s">
        <v>186</v>
      </c>
      <c r="C95" t="s">
        <v>292</v>
      </c>
      <c r="D95">
        <v>52129</v>
      </c>
      <c r="E95">
        <v>46895</v>
      </c>
      <c r="F95">
        <f t="shared" si="6"/>
        <v>99024</v>
      </c>
      <c r="G95">
        <v>371658</v>
      </c>
      <c r="K95">
        <v>185774</v>
      </c>
    </row>
    <row r="96" spans="1:11" x14ac:dyDescent="0.45">
      <c r="A96">
        <v>3217</v>
      </c>
      <c r="B96" t="s">
        <v>29</v>
      </c>
      <c r="C96" t="s">
        <v>292</v>
      </c>
      <c r="D96">
        <v>132423</v>
      </c>
      <c r="E96">
        <v>116458</v>
      </c>
      <c r="F96">
        <f t="shared" si="6"/>
        <v>248881</v>
      </c>
      <c r="G96">
        <v>1004261</v>
      </c>
    </row>
    <row r="97" spans="1:9" x14ac:dyDescent="0.45">
      <c r="A97">
        <v>3218</v>
      </c>
      <c r="B97" t="s">
        <v>30</v>
      </c>
      <c r="C97" t="s">
        <v>292</v>
      </c>
      <c r="D97">
        <v>115655</v>
      </c>
      <c r="E97">
        <v>99920</v>
      </c>
      <c r="F97">
        <f t="shared" si="6"/>
        <v>215575</v>
      </c>
      <c r="G97">
        <v>830721</v>
      </c>
    </row>
    <row r="98" spans="1:9" x14ac:dyDescent="0.45">
      <c r="A98">
        <v>3219</v>
      </c>
      <c r="B98" t="s">
        <v>187</v>
      </c>
      <c r="C98" t="s">
        <v>292</v>
      </c>
      <c r="D98">
        <v>157949</v>
      </c>
      <c r="E98">
        <v>139000</v>
      </c>
      <c r="F98">
        <f t="shared" si="6"/>
        <v>296949</v>
      </c>
      <c r="G98">
        <v>1066695</v>
      </c>
    </row>
    <row r="99" spans="1:9" x14ac:dyDescent="0.45">
      <c r="A99">
        <v>3220</v>
      </c>
      <c r="B99" t="s">
        <v>31</v>
      </c>
      <c r="C99" t="s">
        <v>292</v>
      </c>
      <c r="D99">
        <v>125267</v>
      </c>
      <c r="E99">
        <v>107502</v>
      </c>
      <c r="F99">
        <f t="shared" si="6"/>
        <v>232769</v>
      </c>
      <c r="G99">
        <v>859467</v>
      </c>
    </row>
    <row r="100" spans="1:9" x14ac:dyDescent="0.45">
      <c r="A100">
        <v>3271</v>
      </c>
      <c r="B100" t="s">
        <v>188</v>
      </c>
      <c r="C100" t="s">
        <v>292</v>
      </c>
      <c r="D100">
        <v>26558</v>
      </c>
      <c r="E100">
        <v>26079</v>
      </c>
      <c r="F100">
        <f t="shared" si="6"/>
        <v>52637</v>
      </c>
      <c r="G100">
        <v>195882</v>
      </c>
    </row>
    <row r="101" spans="1:9" x14ac:dyDescent="0.45">
      <c r="A101">
        <v>3272</v>
      </c>
      <c r="B101" t="s">
        <v>189</v>
      </c>
      <c r="C101" t="s">
        <v>292</v>
      </c>
      <c r="D101">
        <v>12976</v>
      </c>
      <c r="E101">
        <v>12956</v>
      </c>
      <c r="F101">
        <f t="shared" si="6"/>
        <v>25932</v>
      </c>
      <c r="G101">
        <v>96242</v>
      </c>
    </row>
    <row r="102" spans="1:9" x14ac:dyDescent="0.45">
      <c r="A102">
        <v>3273</v>
      </c>
      <c r="B102" t="s">
        <v>190</v>
      </c>
      <c r="C102" t="s">
        <v>292</v>
      </c>
      <c r="D102">
        <v>160066</v>
      </c>
      <c r="E102">
        <v>159205</v>
      </c>
      <c r="F102">
        <f t="shared" si="6"/>
        <v>319271</v>
      </c>
      <c r="G102">
        <v>1201730</v>
      </c>
    </row>
    <row r="103" spans="1:9" x14ac:dyDescent="0.45">
      <c r="A103">
        <v>3274</v>
      </c>
      <c r="B103" t="s">
        <v>191</v>
      </c>
      <c r="C103" t="s">
        <v>292</v>
      </c>
      <c r="D103">
        <v>22910</v>
      </c>
      <c r="E103">
        <v>22782</v>
      </c>
      <c r="F103">
        <f t="shared" si="6"/>
        <v>45692</v>
      </c>
      <c r="G103">
        <v>178529</v>
      </c>
    </row>
    <row r="104" spans="1:9" x14ac:dyDescent="0.45">
      <c r="A104">
        <v>3275</v>
      </c>
      <c r="B104" t="s">
        <v>192</v>
      </c>
      <c r="C104" t="s">
        <v>292</v>
      </c>
    </row>
    <row r="105" spans="1:9" x14ac:dyDescent="0.45">
      <c r="A105">
        <v>3301</v>
      </c>
      <c r="B105" t="s">
        <v>32</v>
      </c>
      <c r="C105" t="s">
        <v>293</v>
      </c>
      <c r="D105">
        <v>170779</v>
      </c>
      <c r="E105">
        <v>162871</v>
      </c>
      <c r="F105">
        <f t="shared" si="6"/>
        <v>333650</v>
      </c>
      <c r="G105">
        <f t="shared" ref="G105:G125" si="8">H105+I105</f>
        <v>1187495</v>
      </c>
      <c r="H105">
        <v>591088</v>
      </c>
      <c r="I105">
        <v>596407</v>
      </c>
    </row>
    <row r="106" spans="1:9" x14ac:dyDescent="0.45">
      <c r="A106">
        <v>3302</v>
      </c>
      <c r="B106" t="s">
        <v>33</v>
      </c>
      <c r="C106" t="s">
        <v>293</v>
      </c>
      <c r="D106">
        <v>143380</v>
      </c>
      <c r="E106">
        <v>135785</v>
      </c>
      <c r="F106">
        <f t="shared" si="6"/>
        <v>279165</v>
      </c>
      <c r="G106">
        <f t="shared" si="8"/>
        <v>1043153</v>
      </c>
      <c r="H106">
        <v>516062</v>
      </c>
      <c r="I106">
        <v>527091</v>
      </c>
    </row>
    <row r="107" spans="1:9" x14ac:dyDescent="0.45">
      <c r="A107">
        <v>3303</v>
      </c>
      <c r="B107" t="s">
        <v>193</v>
      </c>
      <c r="C107" t="s">
        <v>293</v>
      </c>
      <c r="D107">
        <v>77989</v>
      </c>
      <c r="E107">
        <v>75300</v>
      </c>
      <c r="F107">
        <f t="shared" si="6"/>
        <v>153289</v>
      </c>
      <c r="G107">
        <f t="shared" si="8"/>
        <v>586111</v>
      </c>
      <c r="H107">
        <v>287310</v>
      </c>
      <c r="I107">
        <v>298801</v>
      </c>
    </row>
    <row r="108" spans="1:9" x14ac:dyDescent="0.45">
      <c r="A108">
        <v>3304</v>
      </c>
      <c r="B108" t="s">
        <v>194</v>
      </c>
      <c r="C108" t="s">
        <v>293</v>
      </c>
      <c r="D108">
        <v>81828</v>
      </c>
      <c r="E108">
        <v>78810</v>
      </c>
      <c r="F108">
        <f t="shared" si="6"/>
        <v>160638</v>
      </c>
      <c r="G108">
        <f t="shared" si="8"/>
        <v>591655</v>
      </c>
      <c r="H108">
        <v>292352</v>
      </c>
      <c r="I108">
        <v>299303</v>
      </c>
    </row>
    <row r="109" spans="1:9" x14ac:dyDescent="0.45">
      <c r="A109">
        <v>3305</v>
      </c>
      <c r="B109" t="s">
        <v>34</v>
      </c>
      <c r="C109" t="s">
        <v>293</v>
      </c>
      <c r="D109">
        <v>138233</v>
      </c>
      <c r="E109">
        <v>133768</v>
      </c>
      <c r="F109">
        <f t="shared" si="6"/>
        <v>272001</v>
      </c>
      <c r="G109">
        <f t="shared" si="8"/>
        <v>935024</v>
      </c>
      <c r="H109">
        <v>458919</v>
      </c>
      <c r="I109">
        <v>476105</v>
      </c>
    </row>
    <row r="110" spans="1:9" x14ac:dyDescent="0.45">
      <c r="A110">
        <v>3306</v>
      </c>
      <c r="B110" t="s">
        <v>195</v>
      </c>
      <c r="C110" t="s">
        <v>293</v>
      </c>
      <c r="D110">
        <v>99044</v>
      </c>
      <c r="E110">
        <v>93427</v>
      </c>
      <c r="F110">
        <f t="shared" si="6"/>
        <v>192471</v>
      </c>
      <c r="G110">
        <f t="shared" si="8"/>
        <v>659088</v>
      </c>
      <c r="H110">
        <v>322491</v>
      </c>
      <c r="I110">
        <v>336597</v>
      </c>
    </row>
    <row r="111" spans="1:9" x14ac:dyDescent="0.45">
      <c r="A111">
        <v>3307</v>
      </c>
      <c r="B111" t="s">
        <v>35</v>
      </c>
      <c r="C111" t="s">
        <v>293</v>
      </c>
      <c r="D111">
        <v>70148</v>
      </c>
      <c r="E111">
        <v>69536</v>
      </c>
      <c r="F111">
        <f t="shared" si="6"/>
        <v>139684</v>
      </c>
      <c r="G111">
        <f t="shared" si="8"/>
        <v>517216</v>
      </c>
      <c r="H111">
        <v>256222</v>
      </c>
      <c r="I111">
        <v>260994</v>
      </c>
    </row>
    <row r="112" spans="1:9" x14ac:dyDescent="0.45">
      <c r="A112">
        <v>3308</v>
      </c>
      <c r="B112" t="s">
        <v>196</v>
      </c>
      <c r="C112" t="s">
        <v>293</v>
      </c>
      <c r="D112">
        <v>110502</v>
      </c>
      <c r="E112">
        <v>108432</v>
      </c>
      <c r="F112">
        <f t="shared" si="6"/>
        <v>218934</v>
      </c>
      <c r="G112">
        <f t="shared" si="8"/>
        <v>830199</v>
      </c>
      <c r="H112">
        <v>408789</v>
      </c>
      <c r="I112">
        <v>421410</v>
      </c>
    </row>
    <row r="113" spans="1:9" x14ac:dyDescent="0.45">
      <c r="A113">
        <v>3309</v>
      </c>
      <c r="B113" t="s">
        <v>36</v>
      </c>
      <c r="C113" t="s">
        <v>293</v>
      </c>
      <c r="D113">
        <v>101661</v>
      </c>
      <c r="E113">
        <v>101039</v>
      </c>
      <c r="F113">
        <f t="shared" si="6"/>
        <v>202700</v>
      </c>
      <c r="G113">
        <f t="shared" si="8"/>
        <v>708631</v>
      </c>
      <c r="H113">
        <v>345917</v>
      </c>
      <c r="I113">
        <v>362714</v>
      </c>
    </row>
    <row r="114" spans="1:9" x14ac:dyDescent="0.45">
      <c r="A114">
        <v>3310</v>
      </c>
      <c r="B114" t="s">
        <v>37</v>
      </c>
      <c r="C114" t="s">
        <v>293</v>
      </c>
      <c r="D114">
        <v>133004</v>
      </c>
      <c r="E114">
        <v>132090</v>
      </c>
      <c r="F114">
        <f t="shared" si="6"/>
        <v>265094</v>
      </c>
      <c r="G114">
        <f t="shared" si="8"/>
        <v>957496</v>
      </c>
      <c r="H114">
        <v>462304</v>
      </c>
      <c r="I114">
        <v>495192</v>
      </c>
    </row>
    <row r="115" spans="1:9" x14ac:dyDescent="0.45">
      <c r="A115">
        <v>3311</v>
      </c>
      <c r="B115" t="s">
        <v>197</v>
      </c>
      <c r="C115" t="s">
        <v>293</v>
      </c>
      <c r="D115">
        <v>71214</v>
      </c>
      <c r="E115">
        <v>69622</v>
      </c>
      <c r="F115">
        <f t="shared" si="6"/>
        <v>140836</v>
      </c>
      <c r="G115">
        <f t="shared" si="8"/>
        <v>493712</v>
      </c>
      <c r="H115">
        <v>242051</v>
      </c>
      <c r="I115">
        <v>251661</v>
      </c>
    </row>
    <row r="116" spans="1:9" x14ac:dyDescent="0.45">
      <c r="A116">
        <v>3312</v>
      </c>
      <c r="B116" t="s">
        <v>38</v>
      </c>
      <c r="C116" t="s">
        <v>293</v>
      </c>
      <c r="D116">
        <v>131422</v>
      </c>
      <c r="E116">
        <v>122914</v>
      </c>
      <c r="F116">
        <f t="shared" si="6"/>
        <v>254336</v>
      </c>
      <c r="G116">
        <f t="shared" si="8"/>
        <v>893060</v>
      </c>
      <c r="H116">
        <v>440338</v>
      </c>
      <c r="I116">
        <v>452722</v>
      </c>
    </row>
    <row r="117" spans="1:9" x14ac:dyDescent="0.45">
      <c r="A117">
        <v>3313</v>
      </c>
      <c r="B117" t="s">
        <v>198</v>
      </c>
      <c r="C117" t="s">
        <v>293</v>
      </c>
      <c r="D117">
        <v>73484</v>
      </c>
      <c r="E117">
        <v>71399</v>
      </c>
      <c r="F117">
        <f t="shared" si="6"/>
        <v>144883</v>
      </c>
      <c r="G117">
        <f t="shared" si="8"/>
        <v>501975</v>
      </c>
      <c r="H117">
        <v>247834</v>
      </c>
      <c r="I117">
        <v>254141</v>
      </c>
    </row>
    <row r="118" spans="1:9" x14ac:dyDescent="0.45">
      <c r="A118">
        <v>3314</v>
      </c>
      <c r="B118" t="s">
        <v>39</v>
      </c>
      <c r="C118" t="s">
        <v>293</v>
      </c>
      <c r="D118">
        <v>95389</v>
      </c>
      <c r="E118">
        <v>89898</v>
      </c>
      <c r="F118">
        <f t="shared" si="6"/>
        <v>185287</v>
      </c>
      <c r="G118">
        <f t="shared" si="8"/>
        <v>642007</v>
      </c>
      <c r="H118">
        <v>317168</v>
      </c>
      <c r="I118">
        <v>324839</v>
      </c>
    </row>
    <row r="119" spans="1:9" x14ac:dyDescent="0.45">
      <c r="A119">
        <v>3315</v>
      </c>
      <c r="B119" t="s">
        <v>40</v>
      </c>
      <c r="C119" t="s">
        <v>293</v>
      </c>
      <c r="D119">
        <v>132129</v>
      </c>
      <c r="E119">
        <v>123510</v>
      </c>
      <c r="F119">
        <f t="shared" si="6"/>
        <v>255639</v>
      </c>
      <c r="G119">
        <f t="shared" si="8"/>
        <v>882868</v>
      </c>
      <c r="H119">
        <v>436580</v>
      </c>
      <c r="I119">
        <v>446288</v>
      </c>
    </row>
    <row r="120" spans="1:9" x14ac:dyDescent="0.45">
      <c r="A120">
        <v>3316</v>
      </c>
      <c r="B120" t="s">
        <v>41</v>
      </c>
      <c r="C120" t="s">
        <v>293</v>
      </c>
      <c r="D120">
        <v>91193</v>
      </c>
      <c r="E120">
        <v>84252</v>
      </c>
      <c r="F120">
        <f t="shared" si="6"/>
        <v>175445</v>
      </c>
      <c r="G120">
        <f t="shared" si="8"/>
        <v>620621</v>
      </c>
      <c r="H120">
        <v>306071</v>
      </c>
      <c r="I120">
        <v>314550</v>
      </c>
    </row>
    <row r="121" spans="1:9" x14ac:dyDescent="0.45">
      <c r="A121">
        <v>3317</v>
      </c>
      <c r="B121" t="s">
        <v>42</v>
      </c>
      <c r="C121" t="s">
        <v>293</v>
      </c>
      <c r="D121">
        <v>51864</v>
      </c>
      <c r="E121">
        <v>47469</v>
      </c>
      <c r="F121">
        <f t="shared" si="6"/>
        <v>99333</v>
      </c>
      <c r="G121">
        <f t="shared" si="8"/>
        <v>367021</v>
      </c>
      <c r="H121">
        <v>181119</v>
      </c>
      <c r="I121">
        <v>185902</v>
      </c>
    </row>
    <row r="122" spans="1:9" x14ac:dyDescent="0.45">
      <c r="A122">
        <v>3318</v>
      </c>
      <c r="B122" t="s">
        <v>43</v>
      </c>
      <c r="C122" t="s">
        <v>293</v>
      </c>
      <c r="D122">
        <v>124258</v>
      </c>
      <c r="E122">
        <v>114993</v>
      </c>
      <c r="F122">
        <f t="shared" si="6"/>
        <v>239251</v>
      </c>
      <c r="G122">
        <f t="shared" si="8"/>
        <v>842488</v>
      </c>
      <c r="H122">
        <v>413664</v>
      </c>
      <c r="I122">
        <v>428824</v>
      </c>
    </row>
    <row r="123" spans="1:9" x14ac:dyDescent="0.45">
      <c r="A123">
        <v>3319</v>
      </c>
      <c r="B123" t="s">
        <v>44</v>
      </c>
      <c r="C123" t="s">
        <v>293</v>
      </c>
      <c r="D123">
        <v>62481</v>
      </c>
      <c r="E123">
        <v>60289</v>
      </c>
      <c r="F123">
        <f t="shared" si="6"/>
        <v>122770</v>
      </c>
      <c r="G123">
        <f t="shared" si="8"/>
        <v>449432</v>
      </c>
      <c r="H123">
        <v>217919</v>
      </c>
      <c r="I123">
        <v>231513</v>
      </c>
    </row>
    <row r="124" spans="1:9" x14ac:dyDescent="0.45">
      <c r="A124">
        <v>3320</v>
      </c>
      <c r="B124" t="s">
        <v>45</v>
      </c>
      <c r="C124" t="s">
        <v>293</v>
      </c>
      <c r="D124">
        <v>83267</v>
      </c>
      <c r="E124">
        <v>76934</v>
      </c>
      <c r="F124">
        <f t="shared" si="6"/>
        <v>160201</v>
      </c>
      <c r="G124">
        <f t="shared" si="8"/>
        <v>591564</v>
      </c>
      <c r="H124">
        <v>291508</v>
      </c>
      <c r="I124">
        <v>300056</v>
      </c>
    </row>
    <row r="125" spans="1:9" x14ac:dyDescent="0.45">
      <c r="A125">
        <v>3321</v>
      </c>
      <c r="B125" t="s">
        <v>46</v>
      </c>
      <c r="C125" t="s">
        <v>293</v>
      </c>
      <c r="D125">
        <v>89010</v>
      </c>
      <c r="E125">
        <v>83725</v>
      </c>
      <c r="F125">
        <f t="shared" si="6"/>
        <v>172735</v>
      </c>
      <c r="G125">
        <f t="shared" si="8"/>
        <v>594539</v>
      </c>
      <c r="H125">
        <v>293586</v>
      </c>
      <c r="I125">
        <v>300953</v>
      </c>
    </row>
    <row r="126" spans="1:9" x14ac:dyDescent="0.45">
      <c r="A126">
        <v>3322</v>
      </c>
      <c r="B126" t="s">
        <v>199</v>
      </c>
      <c r="C126" t="s">
        <v>293</v>
      </c>
      <c r="D126">
        <v>96113</v>
      </c>
      <c r="E126">
        <v>95568</v>
      </c>
      <c r="F126">
        <f t="shared" si="6"/>
        <v>191681</v>
      </c>
      <c r="G126">
        <v>677274</v>
      </c>
    </row>
    <row r="127" spans="1:9" x14ac:dyDescent="0.45">
      <c r="A127">
        <v>3323</v>
      </c>
      <c r="B127" t="s">
        <v>200</v>
      </c>
      <c r="C127" t="s">
        <v>293</v>
      </c>
      <c r="D127">
        <v>65259</v>
      </c>
      <c r="E127">
        <v>64974</v>
      </c>
      <c r="F127">
        <f t="shared" si="6"/>
        <v>130233</v>
      </c>
      <c r="G127">
        <v>471637</v>
      </c>
    </row>
    <row r="128" spans="1:9" x14ac:dyDescent="0.45">
      <c r="A128">
        <v>3324</v>
      </c>
      <c r="B128" t="s">
        <v>47</v>
      </c>
      <c r="C128" t="s">
        <v>293</v>
      </c>
      <c r="D128">
        <v>89964</v>
      </c>
      <c r="E128">
        <v>88848</v>
      </c>
      <c r="F128">
        <f t="shared" si="6"/>
        <v>178812</v>
      </c>
      <c r="G128">
        <v>650935</v>
      </c>
    </row>
    <row r="129" spans="1:9" x14ac:dyDescent="0.45">
      <c r="A129">
        <v>3325</v>
      </c>
      <c r="B129" t="s">
        <v>48</v>
      </c>
      <c r="C129" t="s">
        <v>293</v>
      </c>
      <c r="D129">
        <v>61000</v>
      </c>
      <c r="E129">
        <v>57302</v>
      </c>
      <c r="F129">
        <f t="shared" si="6"/>
        <v>118302</v>
      </c>
      <c r="G129">
        <f t="shared" ref="G129:G139" si="9">H129+I129</f>
        <v>455101</v>
      </c>
      <c r="H129">
        <v>223456</v>
      </c>
      <c r="I129">
        <v>231645</v>
      </c>
    </row>
    <row r="130" spans="1:9" x14ac:dyDescent="0.45">
      <c r="A130">
        <v>3326</v>
      </c>
      <c r="B130" t="s">
        <v>201</v>
      </c>
      <c r="C130" t="s">
        <v>293</v>
      </c>
      <c r="D130">
        <v>74079</v>
      </c>
      <c r="E130">
        <v>69133</v>
      </c>
      <c r="F130">
        <f t="shared" si="6"/>
        <v>143212</v>
      </c>
      <c r="G130">
        <f t="shared" si="9"/>
        <v>554119</v>
      </c>
      <c r="H130">
        <v>270720</v>
      </c>
      <c r="I130">
        <v>283399</v>
      </c>
    </row>
    <row r="131" spans="1:9" x14ac:dyDescent="0.45">
      <c r="A131">
        <v>3327</v>
      </c>
      <c r="B131" t="s">
        <v>49</v>
      </c>
      <c r="C131" t="s">
        <v>293</v>
      </c>
      <c r="D131">
        <v>107532</v>
      </c>
      <c r="E131">
        <v>100336</v>
      </c>
      <c r="F131">
        <f t="shared" ref="F131:F194" si="10">D131+E131</f>
        <v>207868</v>
      </c>
      <c r="G131">
        <f t="shared" si="9"/>
        <v>804833</v>
      </c>
      <c r="H131">
        <v>387211</v>
      </c>
      <c r="I131">
        <v>417622</v>
      </c>
    </row>
    <row r="132" spans="1:9" x14ac:dyDescent="0.45">
      <c r="A132">
        <v>3328</v>
      </c>
      <c r="B132" t="s">
        <v>202</v>
      </c>
      <c r="C132" t="s">
        <v>293</v>
      </c>
      <c r="D132">
        <v>116354</v>
      </c>
      <c r="E132">
        <v>108816</v>
      </c>
      <c r="F132">
        <f t="shared" si="10"/>
        <v>225170</v>
      </c>
      <c r="G132">
        <f t="shared" si="9"/>
        <v>865641</v>
      </c>
      <c r="H132">
        <v>412298</v>
      </c>
      <c r="I132">
        <v>453343</v>
      </c>
    </row>
    <row r="133" spans="1:9" x14ac:dyDescent="0.45">
      <c r="A133">
        <v>3329</v>
      </c>
      <c r="B133" t="s">
        <v>50</v>
      </c>
      <c r="C133" t="s">
        <v>293</v>
      </c>
      <c r="D133">
        <v>139469</v>
      </c>
      <c r="E133">
        <v>127556</v>
      </c>
      <c r="F133">
        <f t="shared" si="10"/>
        <v>267025</v>
      </c>
      <c r="G133">
        <f t="shared" si="9"/>
        <v>1043883</v>
      </c>
      <c r="H133">
        <v>502716</v>
      </c>
      <c r="I133">
        <v>541167</v>
      </c>
    </row>
    <row r="134" spans="1:9" x14ac:dyDescent="0.45">
      <c r="A134">
        <v>3371</v>
      </c>
      <c r="B134" t="s">
        <v>203</v>
      </c>
      <c r="C134" t="s">
        <v>293</v>
      </c>
      <c r="D134">
        <v>14038</v>
      </c>
      <c r="E134">
        <v>13781</v>
      </c>
      <c r="F134">
        <f t="shared" si="10"/>
        <v>27819</v>
      </c>
      <c r="G134">
        <f t="shared" si="9"/>
        <v>110308</v>
      </c>
      <c r="H134">
        <v>53480</v>
      </c>
      <c r="I134">
        <v>56828</v>
      </c>
    </row>
    <row r="135" spans="1:9" x14ac:dyDescent="0.45">
      <c r="A135">
        <v>3372</v>
      </c>
      <c r="B135" t="s">
        <v>204</v>
      </c>
      <c r="C135" t="s">
        <v>293</v>
      </c>
      <c r="D135">
        <v>51294</v>
      </c>
      <c r="E135">
        <v>51962</v>
      </c>
      <c r="F135">
        <f t="shared" si="10"/>
        <v>103256</v>
      </c>
      <c r="G135">
        <f t="shared" si="9"/>
        <v>414285</v>
      </c>
      <c r="H135">
        <v>197624</v>
      </c>
      <c r="I135">
        <v>216661</v>
      </c>
    </row>
    <row r="136" spans="1:9" x14ac:dyDescent="0.45">
      <c r="A136">
        <v>3373</v>
      </c>
      <c r="B136" t="s">
        <v>51</v>
      </c>
      <c r="C136" t="s">
        <v>293</v>
      </c>
      <c r="D136">
        <v>9293</v>
      </c>
      <c r="E136">
        <v>9181</v>
      </c>
      <c r="F136">
        <f t="shared" si="10"/>
        <v>18474</v>
      </c>
      <c r="G136">
        <f t="shared" si="9"/>
        <v>69831</v>
      </c>
      <c r="H136">
        <v>34278</v>
      </c>
      <c r="I136">
        <v>35553</v>
      </c>
    </row>
    <row r="137" spans="1:9" x14ac:dyDescent="0.45">
      <c r="A137">
        <v>3374</v>
      </c>
      <c r="B137" t="s">
        <v>205</v>
      </c>
      <c r="C137" t="s">
        <v>293</v>
      </c>
      <c r="D137">
        <v>82616</v>
      </c>
      <c r="E137">
        <v>82070</v>
      </c>
      <c r="F137">
        <f t="shared" si="10"/>
        <v>164686</v>
      </c>
      <c r="G137">
        <f t="shared" si="9"/>
        <v>646590</v>
      </c>
      <c r="H137">
        <v>316995</v>
      </c>
      <c r="I137">
        <v>329595</v>
      </c>
    </row>
    <row r="138" spans="1:9" x14ac:dyDescent="0.45">
      <c r="A138">
        <v>3375</v>
      </c>
      <c r="B138" t="s">
        <v>206</v>
      </c>
      <c r="C138" t="s">
        <v>293</v>
      </c>
      <c r="D138">
        <v>13751</v>
      </c>
      <c r="E138">
        <v>13162</v>
      </c>
      <c r="F138">
        <f t="shared" si="10"/>
        <v>26913</v>
      </c>
      <c r="G138">
        <f t="shared" si="9"/>
        <v>111537</v>
      </c>
      <c r="H138">
        <v>54048</v>
      </c>
      <c r="I138">
        <v>57489</v>
      </c>
    </row>
    <row r="139" spans="1:9" x14ac:dyDescent="0.45">
      <c r="A139">
        <v>3376</v>
      </c>
      <c r="B139" t="s">
        <v>207</v>
      </c>
      <c r="C139" t="s">
        <v>293</v>
      </c>
      <c r="D139">
        <v>13591</v>
      </c>
      <c r="E139">
        <v>12922</v>
      </c>
      <c r="F139">
        <f t="shared" si="10"/>
        <v>26513</v>
      </c>
      <c r="G139">
        <f t="shared" si="9"/>
        <v>105752</v>
      </c>
      <c r="H139">
        <v>51580</v>
      </c>
      <c r="I139">
        <v>54172</v>
      </c>
    </row>
    <row r="140" spans="1:9" x14ac:dyDescent="0.45">
      <c r="A140">
        <v>3401</v>
      </c>
      <c r="B140" t="s">
        <v>208</v>
      </c>
      <c r="C140" t="s">
        <v>294</v>
      </c>
      <c r="D140">
        <v>52660</v>
      </c>
      <c r="E140">
        <v>50891</v>
      </c>
      <c r="F140">
        <f t="shared" si="10"/>
        <v>103551</v>
      </c>
      <c r="G140">
        <v>370646</v>
      </c>
    </row>
    <row r="141" spans="1:9" x14ac:dyDescent="0.45">
      <c r="A141">
        <v>3402</v>
      </c>
      <c r="B141" t="s">
        <v>52</v>
      </c>
      <c r="C141" t="s">
        <v>294</v>
      </c>
      <c r="D141">
        <v>80656</v>
      </c>
      <c r="E141">
        <v>78778</v>
      </c>
      <c r="F141">
        <f t="shared" si="10"/>
        <v>159434</v>
      </c>
      <c r="G141">
        <v>568636</v>
      </c>
    </row>
    <row r="142" spans="1:9" x14ac:dyDescent="0.45">
      <c r="A142">
        <v>3403</v>
      </c>
      <c r="B142" t="s">
        <v>209</v>
      </c>
      <c r="C142" t="s">
        <v>294</v>
      </c>
      <c r="D142">
        <v>92419</v>
      </c>
      <c r="E142">
        <v>87617</v>
      </c>
      <c r="F142">
        <f t="shared" si="10"/>
        <v>180036</v>
      </c>
      <c r="G142">
        <v>620145</v>
      </c>
    </row>
    <row r="143" spans="1:9" x14ac:dyDescent="0.45">
      <c r="A143">
        <v>3404</v>
      </c>
      <c r="B143" t="s">
        <v>53</v>
      </c>
      <c r="C143" t="s">
        <v>294</v>
      </c>
      <c r="D143">
        <v>81131</v>
      </c>
      <c r="E143">
        <v>78794</v>
      </c>
      <c r="F143">
        <f t="shared" si="10"/>
        <v>159925</v>
      </c>
      <c r="G143">
        <v>588304</v>
      </c>
    </row>
    <row r="144" spans="1:9" x14ac:dyDescent="0.45">
      <c r="A144">
        <v>3471</v>
      </c>
      <c r="B144" t="s">
        <v>210</v>
      </c>
      <c r="C144" t="s">
        <v>294</v>
      </c>
      <c r="D144">
        <v>41082</v>
      </c>
      <c r="E144">
        <v>39913</v>
      </c>
      <c r="F144">
        <f t="shared" si="10"/>
        <v>80995</v>
      </c>
      <c r="G144">
        <v>342267</v>
      </c>
    </row>
    <row r="145" spans="1:7" x14ac:dyDescent="0.45">
      <c r="A145">
        <v>3501</v>
      </c>
      <c r="B145" t="s">
        <v>54</v>
      </c>
      <c r="C145" t="s">
        <v>295</v>
      </c>
      <c r="D145">
        <v>71887</v>
      </c>
      <c r="E145">
        <v>66564</v>
      </c>
      <c r="F145">
        <f t="shared" si="10"/>
        <v>138451</v>
      </c>
      <c r="G145">
        <v>476562</v>
      </c>
    </row>
    <row r="146" spans="1:7" x14ac:dyDescent="0.45">
      <c r="A146">
        <v>3502</v>
      </c>
      <c r="B146" t="s">
        <v>55</v>
      </c>
      <c r="C146" t="s">
        <v>295</v>
      </c>
      <c r="D146">
        <v>104126</v>
      </c>
      <c r="E146">
        <v>96717</v>
      </c>
      <c r="F146">
        <f t="shared" si="10"/>
        <v>200843</v>
      </c>
      <c r="G146">
        <v>738756</v>
      </c>
    </row>
    <row r="147" spans="1:7" x14ac:dyDescent="0.45">
      <c r="A147">
        <v>3503</v>
      </c>
      <c r="B147" t="s">
        <v>211</v>
      </c>
      <c r="C147" t="s">
        <v>295</v>
      </c>
      <c r="D147">
        <v>77311</v>
      </c>
      <c r="E147">
        <v>71718</v>
      </c>
      <c r="F147">
        <f t="shared" si="10"/>
        <v>149029</v>
      </c>
      <c r="G147">
        <v>521279</v>
      </c>
    </row>
    <row r="148" spans="1:7" x14ac:dyDescent="0.45">
      <c r="A148">
        <v>3504</v>
      </c>
      <c r="B148" t="s">
        <v>212</v>
      </c>
      <c r="C148" t="s">
        <v>295</v>
      </c>
      <c r="D148">
        <v>104200</v>
      </c>
      <c r="E148">
        <v>99126</v>
      </c>
      <c r="F148">
        <f t="shared" si="10"/>
        <v>203326</v>
      </c>
      <c r="G148">
        <v>759850</v>
      </c>
    </row>
    <row r="149" spans="1:7" x14ac:dyDescent="0.45">
      <c r="A149">
        <v>3505</v>
      </c>
      <c r="B149" t="s">
        <v>213</v>
      </c>
      <c r="C149" t="s">
        <v>295</v>
      </c>
      <c r="D149">
        <v>134222</v>
      </c>
      <c r="E149">
        <v>130271</v>
      </c>
      <c r="F149">
        <f t="shared" si="10"/>
        <v>264493</v>
      </c>
      <c r="G149">
        <v>950802</v>
      </c>
    </row>
    <row r="150" spans="1:7" x14ac:dyDescent="0.45">
      <c r="A150">
        <v>3506</v>
      </c>
      <c r="B150" t="s">
        <v>214</v>
      </c>
      <c r="C150" t="s">
        <v>295</v>
      </c>
      <c r="D150">
        <v>150157</v>
      </c>
      <c r="E150">
        <v>144796</v>
      </c>
      <c r="F150">
        <f t="shared" si="10"/>
        <v>294953</v>
      </c>
      <c r="G150">
        <v>1080695</v>
      </c>
    </row>
    <row r="151" spans="1:7" x14ac:dyDescent="0.45">
      <c r="A151">
        <v>3507</v>
      </c>
      <c r="B151" t="s">
        <v>215</v>
      </c>
      <c r="C151" t="s">
        <v>295</v>
      </c>
      <c r="D151">
        <v>237684</v>
      </c>
      <c r="E151">
        <v>224915</v>
      </c>
      <c r="F151">
        <f t="shared" si="10"/>
        <v>462599</v>
      </c>
      <c r="G151">
        <v>1767055</v>
      </c>
    </row>
    <row r="152" spans="1:7" x14ac:dyDescent="0.45">
      <c r="A152">
        <v>3508</v>
      </c>
      <c r="B152" t="s">
        <v>56</v>
      </c>
      <c r="C152" t="s">
        <v>295</v>
      </c>
      <c r="D152">
        <v>102231</v>
      </c>
      <c r="E152">
        <v>93841</v>
      </c>
      <c r="F152">
        <f t="shared" si="10"/>
        <v>196072</v>
      </c>
      <c r="G152">
        <v>786628</v>
      </c>
    </row>
    <row r="153" spans="1:7" x14ac:dyDescent="0.45">
      <c r="A153">
        <v>3509</v>
      </c>
      <c r="B153" t="s">
        <v>57</v>
      </c>
      <c r="C153" t="s">
        <v>295</v>
      </c>
      <c r="D153">
        <v>214467</v>
      </c>
      <c r="E153">
        <v>197103</v>
      </c>
      <c r="F153">
        <f t="shared" si="10"/>
        <v>411570</v>
      </c>
      <c r="G153">
        <v>1706271</v>
      </c>
    </row>
    <row r="154" spans="1:7" x14ac:dyDescent="0.45">
      <c r="A154">
        <v>3510</v>
      </c>
      <c r="B154" t="s">
        <v>216</v>
      </c>
      <c r="C154" t="s">
        <v>295</v>
      </c>
      <c r="D154">
        <v>174232</v>
      </c>
      <c r="E154">
        <v>164397</v>
      </c>
      <c r="F154">
        <f t="shared" si="10"/>
        <v>338629</v>
      </c>
      <c r="G154">
        <v>1304367</v>
      </c>
    </row>
    <row r="155" spans="1:7" x14ac:dyDescent="0.45">
      <c r="A155">
        <v>3511</v>
      </c>
      <c r="B155" t="s">
        <v>217</v>
      </c>
      <c r="C155" t="s">
        <v>295</v>
      </c>
      <c r="D155">
        <v>64236</v>
      </c>
      <c r="E155">
        <v>55962</v>
      </c>
      <c r="F155">
        <f t="shared" si="10"/>
        <v>120198</v>
      </c>
      <c r="G155">
        <v>554229</v>
      </c>
    </row>
    <row r="156" spans="1:7" x14ac:dyDescent="0.45">
      <c r="A156">
        <v>3512</v>
      </c>
      <c r="B156" t="s">
        <v>218</v>
      </c>
      <c r="C156" t="s">
        <v>295</v>
      </c>
      <c r="D156">
        <v>54752</v>
      </c>
      <c r="E156">
        <v>46828</v>
      </c>
      <c r="F156">
        <f t="shared" si="10"/>
        <v>101580</v>
      </c>
      <c r="G156">
        <v>470107</v>
      </c>
    </row>
    <row r="157" spans="1:7" x14ac:dyDescent="0.45">
      <c r="A157">
        <v>3513</v>
      </c>
      <c r="B157" t="s">
        <v>219</v>
      </c>
      <c r="C157" t="s">
        <v>295</v>
      </c>
      <c r="D157">
        <v>96189</v>
      </c>
      <c r="E157">
        <v>85659</v>
      </c>
      <c r="F157">
        <f t="shared" si="10"/>
        <v>181848</v>
      </c>
      <c r="G157">
        <v>756375</v>
      </c>
    </row>
    <row r="158" spans="1:7" x14ac:dyDescent="0.45">
      <c r="A158">
        <v>3514</v>
      </c>
      <c r="B158" t="s">
        <v>220</v>
      </c>
      <c r="C158" t="s">
        <v>295</v>
      </c>
      <c r="D158">
        <v>124512</v>
      </c>
      <c r="E158">
        <v>117926</v>
      </c>
      <c r="F158">
        <f t="shared" si="10"/>
        <v>242438</v>
      </c>
      <c r="G158">
        <v>872792</v>
      </c>
    </row>
    <row r="159" spans="1:7" x14ac:dyDescent="0.45">
      <c r="A159">
        <v>3515</v>
      </c>
      <c r="B159" t="s">
        <v>58</v>
      </c>
      <c r="C159" t="s">
        <v>295</v>
      </c>
      <c r="D159">
        <v>96282</v>
      </c>
      <c r="E159">
        <v>93283</v>
      </c>
      <c r="F159">
        <f t="shared" si="10"/>
        <v>189565</v>
      </c>
      <c r="G159">
        <v>667639</v>
      </c>
    </row>
    <row r="160" spans="1:7" x14ac:dyDescent="0.45">
      <c r="A160">
        <v>3516</v>
      </c>
      <c r="B160" t="s">
        <v>221</v>
      </c>
      <c r="C160" t="s">
        <v>295</v>
      </c>
      <c r="D160">
        <v>84569</v>
      </c>
      <c r="E160">
        <v>80006</v>
      </c>
      <c r="F160">
        <f t="shared" si="10"/>
        <v>164575</v>
      </c>
      <c r="G160">
        <v>596185</v>
      </c>
    </row>
    <row r="161" spans="1:9" x14ac:dyDescent="0.45">
      <c r="A161">
        <v>3517</v>
      </c>
      <c r="B161" t="s">
        <v>59</v>
      </c>
      <c r="C161" t="s">
        <v>295</v>
      </c>
      <c r="D161">
        <v>111995</v>
      </c>
      <c r="E161">
        <v>105290</v>
      </c>
      <c r="F161">
        <f t="shared" si="10"/>
        <v>217285</v>
      </c>
      <c r="G161">
        <v>812485</v>
      </c>
    </row>
    <row r="162" spans="1:9" x14ac:dyDescent="0.45">
      <c r="A162">
        <v>3518</v>
      </c>
      <c r="B162" t="s">
        <v>60</v>
      </c>
      <c r="C162" t="s">
        <v>295</v>
      </c>
      <c r="D162">
        <v>107435</v>
      </c>
      <c r="E162">
        <v>102438</v>
      </c>
      <c r="F162">
        <f t="shared" si="10"/>
        <v>209873</v>
      </c>
      <c r="G162">
        <v>774590</v>
      </c>
    </row>
    <row r="163" spans="1:9" x14ac:dyDescent="0.45">
      <c r="A163">
        <v>3519</v>
      </c>
      <c r="B163" t="s">
        <v>222</v>
      </c>
      <c r="C163" t="s">
        <v>295</v>
      </c>
      <c r="D163">
        <v>84098</v>
      </c>
      <c r="E163">
        <v>79418</v>
      </c>
      <c r="F163">
        <f t="shared" si="10"/>
        <v>163516</v>
      </c>
      <c r="G163">
        <v>583934</v>
      </c>
    </row>
    <row r="164" spans="1:9" x14ac:dyDescent="0.45">
      <c r="A164">
        <v>3520</v>
      </c>
      <c r="B164" t="s">
        <v>61</v>
      </c>
      <c r="C164" t="s">
        <v>295</v>
      </c>
      <c r="D164">
        <v>74535</v>
      </c>
      <c r="E164">
        <v>71477</v>
      </c>
      <c r="F164">
        <f t="shared" si="10"/>
        <v>146012</v>
      </c>
      <c r="G164">
        <v>557081</v>
      </c>
    </row>
    <row r="165" spans="1:9" x14ac:dyDescent="0.45">
      <c r="A165">
        <v>3521</v>
      </c>
      <c r="B165" t="s">
        <v>62</v>
      </c>
      <c r="C165" t="s">
        <v>295</v>
      </c>
      <c r="D165">
        <v>100258</v>
      </c>
      <c r="E165">
        <v>94932</v>
      </c>
      <c r="F165">
        <f t="shared" si="10"/>
        <v>195190</v>
      </c>
      <c r="G165">
        <v>694079</v>
      </c>
    </row>
    <row r="166" spans="1:9" x14ac:dyDescent="0.45">
      <c r="A166">
        <v>3522</v>
      </c>
      <c r="B166" t="s">
        <v>223</v>
      </c>
      <c r="C166" t="s">
        <v>295</v>
      </c>
      <c r="D166">
        <v>122568</v>
      </c>
      <c r="E166">
        <v>111332</v>
      </c>
      <c r="F166">
        <f t="shared" si="10"/>
        <v>233900</v>
      </c>
      <c r="G166">
        <v>862428</v>
      </c>
    </row>
    <row r="167" spans="1:9" x14ac:dyDescent="0.45">
      <c r="A167">
        <v>3523</v>
      </c>
      <c r="B167" t="s">
        <v>63</v>
      </c>
      <c r="C167" t="s">
        <v>295</v>
      </c>
      <c r="D167">
        <v>104416</v>
      </c>
      <c r="E167">
        <v>93927</v>
      </c>
      <c r="F167">
        <f t="shared" si="10"/>
        <v>198343</v>
      </c>
      <c r="G167">
        <v>748657</v>
      </c>
    </row>
    <row r="168" spans="1:9" x14ac:dyDescent="0.45">
      <c r="A168">
        <v>3524</v>
      </c>
      <c r="B168" t="s">
        <v>64</v>
      </c>
      <c r="C168" t="s">
        <v>295</v>
      </c>
      <c r="D168">
        <v>125771</v>
      </c>
      <c r="E168">
        <v>115224</v>
      </c>
      <c r="F168">
        <f t="shared" si="10"/>
        <v>240995</v>
      </c>
      <c r="G168">
        <v>909038</v>
      </c>
    </row>
    <row r="169" spans="1:9" x14ac:dyDescent="0.45">
      <c r="A169">
        <v>3525</v>
      </c>
      <c r="B169" t="s">
        <v>65</v>
      </c>
      <c r="C169" t="s">
        <v>295</v>
      </c>
      <c r="D169">
        <v>83507</v>
      </c>
      <c r="E169">
        <v>77598</v>
      </c>
      <c r="F169">
        <f t="shared" si="10"/>
        <v>161105</v>
      </c>
      <c r="G169">
        <v>610944</v>
      </c>
    </row>
    <row r="170" spans="1:9" x14ac:dyDescent="0.45">
      <c r="A170">
        <v>3526</v>
      </c>
      <c r="B170" t="s">
        <v>224</v>
      </c>
      <c r="C170" t="s">
        <v>295</v>
      </c>
      <c r="D170">
        <v>89585</v>
      </c>
      <c r="E170">
        <v>83291</v>
      </c>
      <c r="F170">
        <f t="shared" si="10"/>
        <v>172876</v>
      </c>
      <c r="G170">
        <f t="shared" ref="G170:G181" si="11">H170+I170</f>
        <v>631455</v>
      </c>
      <c r="H170">
        <v>296957</v>
      </c>
      <c r="I170">
        <v>334498</v>
      </c>
    </row>
    <row r="171" spans="1:9" x14ac:dyDescent="0.45">
      <c r="A171">
        <v>3527</v>
      </c>
      <c r="B171" t="s">
        <v>66</v>
      </c>
      <c r="C171" t="s">
        <v>295</v>
      </c>
      <c r="D171">
        <v>78634</v>
      </c>
      <c r="E171">
        <v>74365</v>
      </c>
      <c r="F171">
        <f t="shared" si="10"/>
        <v>152999</v>
      </c>
      <c r="G171">
        <f t="shared" si="11"/>
        <v>535615</v>
      </c>
      <c r="H171">
        <v>251247</v>
      </c>
      <c r="I171">
        <v>284368</v>
      </c>
    </row>
    <row r="172" spans="1:9" x14ac:dyDescent="0.45">
      <c r="A172">
        <v>3528</v>
      </c>
      <c r="B172" t="s">
        <v>225</v>
      </c>
      <c r="C172" t="s">
        <v>295</v>
      </c>
      <c r="D172">
        <v>63591</v>
      </c>
      <c r="E172">
        <v>58366</v>
      </c>
      <c r="F172">
        <f t="shared" si="10"/>
        <v>121957</v>
      </c>
      <c r="G172">
        <f t="shared" si="11"/>
        <v>455362</v>
      </c>
      <c r="H172">
        <v>218288</v>
      </c>
      <c r="I172">
        <v>237074</v>
      </c>
    </row>
    <row r="173" spans="1:9" x14ac:dyDescent="0.45">
      <c r="A173">
        <v>3529</v>
      </c>
      <c r="B173" t="s">
        <v>67</v>
      </c>
      <c r="C173" t="s">
        <v>295</v>
      </c>
      <c r="D173">
        <v>93674</v>
      </c>
      <c r="E173">
        <v>80887</v>
      </c>
      <c r="F173">
        <f t="shared" si="10"/>
        <v>174561</v>
      </c>
      <c r="G173">
        <f t="shared" si="11"/>
        <v>762616</v>
      </c>
      <c r="H173">
        <v>364392</v>
      </c>
      <c r="I173">
        <v>398224</v>
      </c>
    </row>
    <row r="174" spans="1:9" x14ac:dyDescent="0.45">
      <c r="A174">
        <v>3571</v>
      </c>
      <c r="B174" t="s">
        <v>226</v>
      </c>
      <c r="C174" t="s">
        <v>295</v>
      </c>
      <c r="D174">
        <v>23651</v>
      </c>
      <c r="E174">
        <v>23003</v>
      </c>
      <c r="F174">
        <f t="shared" si="10"/>
        <v>46654</v>
      </c>
      <c r="G174">
        <f t="shared" si="11"/>
        <v>178865</v>
      </c>
      <c r="H174">
        <v>87576</v>
      </c>
      <c r="I174">
        <v>91289</v>
      </c>
    </row>
    <row r="175" spans="1:9" x14ac:dyDescent="0.45">
      <c r="A175">
        <v>3572</v>
      </c>
      <c r="B175" t="s">
        <v>227</v>
      </c>
      <c r="C175" t="s">
        <v>295</v>
      </c>
      <c r="D175">
        <v>8626</v>
      </c>
      <c r="E175">
        <v>8640</v>
      </c>
      <c r="F175">
        <f t="shared" si="10"/>
        <v>17266</v>
      </c>
      <c r="G175">
        <f t="shared" si="11"/>
        <v>67856</v>
      </c>
      <c r="H175">
        <v>32410</v>
      </c>
      <c r="I175">
        <v>35446</v>
      </c>
    </row>
    <row r="176" spans="1:9" x14ac:dyDescent="0.45">
      <c r="A176">
        <v>3573</v>
      </c>
      <c r="B176" t="s">
        <v>228</v>
      </c>
      <c r="C176" t="s">
        <v>295</v>
      </c>
      <c r="D176">
        <v>51875</v>
      </c>
      <c r="E176">
        <v>51988</v>
      </c>
      <c r="F176">
        <f t="shared" si="10"/>
        <v>103863</v>
      </c>
      <c r="G176">
        <f t="shared" si="11"/>
        <v>422428</v>
      </c>
      <c r="H176">
        <v>204047</v>
      </c>
      <c r="I176">
        <v>218381</v>
      </c>
    </row>
    <row r="177" spans="1:9" x14ac:dyDescent="0.45">
      <c r="A177">
        <v>3574</v>
      </c>
      <c r="B177" t="s">
        <v>229</v>
      </c>
      <c r="C177" t="s">
        <v>295</v>
      </c>
      <c r="D177">
        <v>10653</v>
      </c>
      <c r="E177">
        <v>10133</v>
      </c>
      <c r="F177">
        <f t="shared" si="10"/>
        <v>20786</v>
      </c>
      <c r="G177">
        <f t="shared" si="11"/>
        <v>82008</v>
      </c>
      <c r="H177">
        <v>39934</v>
      </c>
      <c r="I177">
        <v>42074</v>
      </c>
    </row>
    <row r="178" spans="1:9" x14ac:dyDescent="0.45">
      <c r="A178">
        <v>3575</v>
      </c>
      <c r="B178" t="s">
        <v>230</v>
      </c>
      <c r="C178" t="s">
        <v>295</v>
      </c>
      <c r="D178">
        <v>9574</v>
      </c>
      <c r="E178">
        <v>9575</v>
      </c>
      <c r="F178">
        <f t="shared" si="10"/>
        <v>19149</v>
      </c>
      <c r="G178">
        <f t="shared" si="11"/>
        <v>75266</v>
      </c>
      <c r="H178">
        <v>36197</v>
      </c>
      <c r="I178">
        <v>39069</v>
      </c>
    </row>
    <row r="179" spans="1:9" x14ac:dyDescent="0.45">
      <c r="A179">
        <v>3576</v>
      </c>
      <c r="B179" t="s">
        <v>231</v>
      </c>
      <c r="C179" t="s">
        <v>295</v>
      </c>
      <c r="D179">
        <v>7797</v>
      </c>
      <c r="E179">
        <v>7543</v>
      </c>
      <c r="F179">
        <f t="shared" si="10"/>
        <v>15340</v>
      </c>
      <c r="G179">
        <f t="shared" si="11"/>
        <v>60013</v>
      </c>
      <c r="H179">
        <v>28775</v>
      </c>
      <c r="I179">
        <v>31238</v>
      </c>
    </row>
    <row r="180" spans="1:9" x14ac:dyDescent="0.45">
      <c r="A180">
        <v>3577</v>
      </c>
      <c r="B180" t="s">
        <v>232</v>
      </c>
      <c r="C180" t="s">
        <v>295</v>
      </c>
      <c r="D180">
        <v>17652</v>
      </c>
      <c r="E180">
        <v>17804</v>
      </c>
      <c r="F180">
        <f t="shared" si="10"/>
        <v>35456</v>
      </c>
      <c r="G180">
        <f t="shared" si="11"/>
        <v>136147</v>
      </c>
      <c r="H180">
        <v>64902</v>
      </c>
      <c r="I180">
        <v>71245</v>
      </c>
    </row>
    <row r="181" spans="1:9" x14ac:dyDescent="0.45">
      <c r="A181">
        <v>3578</v>
      </c>
      <c r="B181" t="s">
        <v>68</v>
      </c>
      <c r="C181" t="s">
        <v>295</v>
      </c>
      <c r="D181">
        <v>185190</v>
      </c>
      <c r="E181">
        <v>186190</v>
      </c>
      <c r="F181">
        <f t="shared" si="10"/>
        <v>371380</v>
      </c>
      <c r="G181">
        <f t="shared" si="11"/>
        <v>1556255</v>
      </c>
      <c r="H181">
        <v>759439</v>
      </c>
      <c r="I181">
        <v>796816</v>
      </c>
    </row>
    <row r="182" spans="1:9" x14ac:dyDescent="0.45">
      <c r="A182">
        <v>5101</v>
      </c>
      <c r="B182" t="s">
        <v>69</v>
      </c>
      <c r="C182" t="s">
        <v>296</v>
      </c>
      <c r="D182">
        <v>23793</v>
      </c>
      <c r="E182">
        <v>21406</v>
      </c>
      <c r="F182">
        <f t="shared" si="10"/>
        <v>45199</v>
      </c>
      <c r="G182">
        <v>172006</v>
      </c>
    </row>
    <row r="183" spans="1:9" x14ac:dyDescent="0.45">
      <c r="A183">
        <v>5102</v>
      </c>
      <c r="B183" t="s">
        <v>70</v>
      </c>
      <c r="C183" t="s">
        <v>296</v>
      </c>
      <c r="D183">
        <v>41285</v>
      </c>
      <c r="E183">
        <v>37388</v>
      </c>
      <c r="F183">
        <f t="shared" si="10"/>
        <v>78673</v>
      </c>
      <c r="G183">
        <v>328064</v>
      </c>
    </row>
    <row r="184" spans="1:9" x14ac:dyDescent="0.45">
      <c r="A184">
        <v>5103</v>
      </c>
      <c r="B184" t="s">
        <v>71</v>
      </c>
      <c r="C184" t="s">
        <v>296</v>
      </c>
      <c r="D184">
        <v>50116</v>
      </c>
      <c r="E184">
        <v>46376</v>
      </c>
      <c r="F184">
        <f t="shared" si="10"/>
        <v>96492</v>
      </c>
      <c r="G184">
        <v>400396</v>
      </c>
    </row>
    <row r="185" spans="1:9" x14ac:dyDescent="0.45">
      <c r="A185">
        <v>5104</v>
      </c>
      <c r="B185" t="s">
        <v>72</v>
      </c>
      <c r="C185" t="s">
        <v>296</v>
      </c>
      <c r="D185">
        <v>33455</v>
      </c>
      <c r="E185">
        <v>30125</v>
      </c>
      <c r="F185">
        <f t="shared" si="10"/>
        <v>63580</v>
      </c>
      <c r="G185">
        <v>271592</v>
      </c>
    </row>
    <row r="186" spans="1:9" x14ac:dyDescent="0.45">
      <c r="A186">
        <v>5105</v>
      </c>
      <c r="B186" t="s">
        <v>233</v>
      </c>
      <c r="C186" t="s">
        <v>296</v>
      </c>
      <c r="D186">
        <v>17882</v>
      </c>
      <c r="E186">
        <v>16565</v>
      </c>
      <c r="F186">
        <f t="shared" si="10"/>
        <v>34447</v>
      </c>
      <c r="G186">
        <v>139307</v>
      </c>
    </row>
    <row r="187" spans="1:9" x14ac:dyDescent="0.45">
      <c r="A187">
        <v>5106</v>
      </c>
      <c r="B187" t="s">
        <v>73</v>
      </c>
      <c r="C187" t="s">
        <v>296</v>
      </c>
      <c r="D187">
        <v>17147</v>
      </c>
      <c r="E187">
        <v>15788</v>
      </c>
      <c r="F187">
        <f t="shared" si="10"/>
        <v>32935</v>
      </c>
      <c r="G187">
        <v>138327</v>
      </c>
    </row>
    <row r="188" spans="1:9" x14ac:dyDescent="0.45">
      <c r="A188">
        <v>5107</v>
      </c>
      <c r="B188" t="s">
        <v>234</v>
      </c>
      <c r="C188" t="s">
        <v>296</v>
      </c>
      <c r="D188">
        <v>33538</v>
      </c>
      <c r="E188">
        <v>29993</v>
      </c>
      <c r="F188">
        <f t="shared" si="10"/>
        <v>63531</v>
      </c>
      <c r="G188">
        <v>267352</v>
      </c>
    </row>
    <row r="189" spans="1:9" x14ac:dyDescent="0.45">
      <c r="A189">
        <v>5108</v>
      </c>
      <c r="B189" t="s">
        <v>74</v>
      </c>
      <c r="C189" t="s">
        <v>296</v>
      </c>
      <c r="D189">
        <v>52661</v>
      </c>
      <c r="E189">
        <v>48337</v>
      </c>
      <c r="F189">
        <f t="shared" si="10"/>
        <v>100998</v>
      </c>
      <c r="G189">
        <v>403294</v>
      </c>
    </row>
    <row r="190" spans="1:9" x14ac:dyDescent="0.45">
      <c r="A190">
        <v>5171</v>
      </c>
      <c r="B190" t="s">
        <v>75</v>
      </c>
      <c r="C190" t="s">
        <v>296</v>
      </c>
    </row>
    <row r="191" spans="1:9" x14ac:dyDescent="0.45">
      <c r="A191">
        <v>5201</v>
      </c>
      <c r="B191" t="s">
        <v>235</v>
      </c>
      <c r="C191" t="s">
        <v>297</v>
      </c>
      <c r="D191">
        <v>63679</v>
      </c>
      <c r="E191">
        <v>58595</v>
      </c>
      <c r="F191">
        <f t="shared" si="10"/>
        <v>122274</v>
      </c>
      <c r="G191">
        <v>509812</v>
      </c>
    </row>
    <row r="192" spans="1:9" x14ac:dyDescent="0.45">
      <c r="A192">
        <v>5202</v>
      </c>
      <c r="B192" t="s">
        <v>236</v>
      </c>
      <c r="C192" t="s">
        <v>297</v>
      </c>
      <c r="D192">
        <v>64647</v>
      </c>
      <c r="E192">
        <v>61662</v>
      </c>
      <c r="F192">
        <f t="shared" si="10"/>
        <v>126309</v>
      </c>
      <c r="G192">
        <v>476986</v>
      </c>
    </row>
    <row r="193" spans="1:7" x14ac:dyDescent="0.45">
      <c r="A193">
        <v>5203</v>
      </c>
      <c r="B193" t="s">
        <v>237</v>
      </c>
      <c r="C193" t="s">
        <v>297</v>
      </c>
      <c r="D193">
        <v>81953</v>
      </c>
      <c r="E193">
        <v>74909</v>
      </c>
      <c r="F193">
        <f t="shared" si="10"/>
        <v>156862</v>
      </c>
      <c r="G193">
        <v>594395</v>
      </c>
    </row>
    <row r="194" spans="1:7" x14ac:dyDescent="0.45">
      <c r="A194">
        <v>5204</v>
      </c>
      <c r="B194" t="s">
        <v>76</v>
      </c>
      <c r="C194" t="s">
        <v>297</v>
      </c>
      <c r="D194">
        <v>34188</v>
      </c>
      <c r="E194">
        <v>30781</v>
      </c>
      <c r="F194">
        <f t="shared" si="10"/>
        <v>64969</v>
      </c>
      <c r="G194">
        <v>243577</v>
      </c>
    </row>
    <row r="195" spans="1:7" x14ac:dyDescent="0.45">
      <c r="A195">
        <v>5205</v>
      </c>
      <c r="B195" t="s">
        <v>77</v>
      </c>
      <c r="C195" t="s">
        <v>297</v>
      </c>
      <c r="D195">
        <v>10585</v>
      </c>
      <c r="E195">
        <v>9409</v>
      </c>
      <c r="F195">
        <f t="shared" ref="F195:F258" si="12">D195+E195</f>
        <v>19994</v>
      </c>
      <c r="G195">
        <v>74150</v>
      </c>
    </row>
    <row r="196" spans="1:7" x14ac:dyDescent="0.45">
      <c r="A196">
        <v>5206</v>
      </c>
      <c r="B196" t="s">
        <v>78</v>
      </c>
      <c r="C196" t="s">
        <v>297</v>
      </c>
      <c r="D196">
        <v>43922</v>
      </c>
      <c r="E196">
        <v>40133</v>
      </c>
      <c r="F196">
        <f t="shared" si="12"/>
        <v>84055</v>
      </c>
      <c r="G196">
        <v>303413</v>
      </c>
    </row>
    <row r="197" spans="1:7" x14ac:dyDescent="0.45">
      <c r="A197">
        <v>5271</v>
      </c>
      <c r="B197" t="s">
        <v>79</v>
      </c>
      <c r="C197" t="s">
        <v>297</v>
      </c>
    </row>
    <row r="198" spans="1:7" x14ac:dyDescent="0.45">
      <c r="A198">
        <v>5301</v>
      </c>
      <c r="B198" t="s">
        <v>238</v>
      </c>
      <c r="C198" t="s">
        <v>298</v>
      </c>
      <c r="D198">
        <v>25693</v>
      </c>
      <c r="E198">
        <v>22100</v>
      </c>
      <c r="F198">
        <f t="shared" si="12"/>
        <v>47793</v>
      </c>
      <c r="G198">
        <v>187676</v>
      </c>
    </row>
    <row r="199" spans="1:7" x14ac:dyDescent="0.45">
      <c r="A199">
        <v>5302</v>
      </c>
      <c r="B199" t="s">
        <v>239</v>
      </c>
      <c r="C199" t="s">
        <v>298</v>
      </c>
      <c r="D199">
        <v>12653</v>
      </c>
      <c r="E199">
        <v>11109</v>
      </c>
      <c r="F199">
        <f t="shared" si="12"/>
        <v>23762</v>
      </c>
      <c r="G199">
        <v>103519</v>
      </c>
    </row>
    <row r="200" spans="1:7" x14ac:dyDescent="0.45">
      <c r="A200">
        <v>5303</v>
      </c>
      <c r="B200" t="s">
        <v>271</v>
      </c>
      <c r="C200" t="s">
        <v>298</v>
      </c>
      <c r="D200">
        <v>42144</v>
      </c>
      <c r="E200">
        <v>38300</v>
      </c>
      <c r="F200">
        <f t="shared" si="12"/>
        <v>80444</v>
      </c>
      <c r="G200">
        <v>314836</v>
      </c>
    </row>
    <row r="201" spans="1:7" x14ac:dyDescent="0.45">
      <c r="A201">
        <v>5304</v>
      </c>
      <c r="B201" t="s">
        <v>240</v>
      </c>
      <c r="C201" t="s">
        <v>298</v>
      </c>
      <c r="D201">
        <v>36786</v>
      </c>
      <c r="E201">
        <v>32381</v>
      </c>
      <c r="F201">
        <f t="shared" si="12"/>
        <v>69167</v>
      </c>
      <c r="G201">
        <v>240791</v>
      </c>
    </row>
    <row r="202" spans="1:7" x14ac:dyDescent="0.45">
      <c r="A202">
        <v>5305</v>
      </c>
      <c r="B202" t="s">
        <v>241</v>
      </c>
      <c r="C202" t="s">
        <v>298</v>
      </c>
      <c r="D202">
        <v>16674</v>
      </c>
      <c r="E202">
        <v>14899</v>
      </c>
      <c r="F202">
        <f t="shared" si="12"/>
        <v>31573</v>
      </c>
      <c r="G202">
        <v>117259</v>
      </c>
    </row>
    <row r="203" spans="1:7" x14ac:dyDescent="0.45">
      <c r="A203">
        <v>5306</v>
      </c>
      <c r="B203" t="s">
        <v>80</v>
      </c>
      <c r="C203" t="s">
        <v>298</v>
      </c>
      <c r="D203">
        <v>20733</v>
      </c>
      <c r="E203">
        <v>19008</v>
      </c>
      <c r="F203">
        <f t="shared" si="12"/>
        <v>39741</v>
      </c>
      <c r="G203">
        <v>153164</v>
      </c>
    </row>
    <row r="204" spans="1:7" x14ac:dyDescent="0.45">
      <c r="A204">
        <v>5307</v>
      </c>
      <c r="B204" t="s">
        <v>81</v>
      </c>
      <c r="C204" t="s">
        <v>298</v>
      </c>
      <c r="D204">
        <v>16887</v>
      </c>
      <c r="E204">
        <v>15415</v>
      </c>
      <c r="F204">
        <f t="shared" si="12"/>
        <v>32302</v>
      </c>
      <c r="G204">
        <v>114395</v>
      </c>
    </row>
    <row r="205" spans="1:7" x14ac:dyDescent="0.45">
      <c r="A205">
        <v>5308</v>
      </c>
      <c r="B205" t="s">
        <v>242</v>
      </c>
      <c r="C205" t="s">
        <v>298</v>
      </c>
      <c r="D205">
        <v>31590</v>
      </c>
      <c r="E205">
        <v>29069</v>
      </c>
      <c r="F205">
        <f t="shared" si="12"/>
        <v>60659</v>
      </c>
      <c r="G205">
        <v>229797</v>
      </c>
    </row>
    <row r="206" spans="1:7" x14ac:dyDescent="0.45">
      <c r="A206">
        <v>5309</v>
      </c>
      <c r="B206" t="s">
        <v>82</v>
      </c>
      <c r="C206" t="s">
        <v>298</v>
      </c>
      <c r="D206">
        <v>25893</v>
      </c>
      <c r="E206">
        <v>23671</v>
      </c>
      <c r="F206">
        <f t="shared" si="12"/>
        <v>49564</v>
      </c>
      <c r="G206">
        <v>189871</v>
      </c>
    </row>
    <row r="207" spans="1:7" x14ac:dyDescent="0.45">
      <c r="A207">
        <v>5310</v>
      </c>
      <c r="B207" t="s">
        <v>83</v>
      </c>
      <c r="C207" t="s">
        <v>298</v>
      </c>
      <c r="D207">
        <v>23724</v>
      </c>
      <c r="E207">
        <v>21908</v>
      </c>
      <c r="F207">
        <f t="shared" si="12"/>
        <v>45632</v>
      </c>
      <c r="G207">
        <v>179331</v>
      </c>
    </row>
    <row r="208" spans="1:7" x14ac:dyDescent="0.45">
      <c r="A208">
        <v>5311</v>
      </c>
      <c r="B208" t="s">
        <v>84</v>
      </c>
      <c r="C208" t="s">
        <v>298</v>
      </c>
      <c r="D208">
        <v>19138</v>
      </c>
      <c r="E208">
        <v>17885</v>
      </c>
      <c r="F208">
        <f t="shared" si="12"/>
        <v>37023</v>
      </c>
      <c r="G208">
        <v>143763</v>
      </c>
    </row>
    <row r="209" spans="1:18" x14ac:dyDescent="0.45">
      <c r="A209">
        <v>5312</v>
      </c>
      <c r="B209" t="s">
        <v>243</v>
      </c>
      <c r="C209" t="s">
        <v>298</v>
      </c>
      <c r="D209">
        <v>48054</v>
      </c>
      <c r="E209">
        <v>44172</v>
      </c>
      <c r="F209">
        <f t="shared" si="12"/>
        <v>92226</v>
      </c>
      <c r="G209">
        <v>320543</v>
      </c>
    </row>
    <row r="210" spans="1:18" x14ac:dyDescent="0.45">
      <c r="A210">
        <v>6101</v>
      </c>
      <c r="B210" t="s">
        <v>85</v>
      </c>
      <c r="C210" t="s">
        <v>299</v>
      </c>
      <c r="D210">
        <v>74098</v>
      </c>
      <c r="E210">
        <v>70767</v>
      </c>
      <c r="F210">
        <f t="shared" si="12"/>
        <v>144865</v>
      </c>
      <c r="G210">
        <v>532572</v>
      </c>
    </row>
    <row r="211" spans="1:18" x14ac:dyDescent="0.45">
      <c r="A211">
        <v>6102</v>
      </c>
      <c r="B211" t="s">
        <v>244</v>
      </c>
      <c r="C211" t="s">
        <v>299</v>
      </c>
      <c r="D211">
        <v>64788</v>
      </c>
      <c r="E211">
        <v>59137</v>
      </c>
      <c r="F211">
        <f t="shared" si="12"/>
        <v>123925</v>
      </c>
      <c r="G211">
        <v>451680</v>
      </c>
    </row>
    <row r="212" spans="1:18" x14ac:dyDescent="0.45">
      <c r="A212">
        <v>6103</v>
      </c>
      <c r="B212" t="s">
        <v>86</v>
      </c>
      <c r="C212" t="s">
        <v>299</v>
      </c>
      <c r="D212">
        <v>39592</v>
      </c>
      <c r="E212">
        <v>36984</v>
      </c>
      <c r="F212">
        <f t="shared" si="12"/>
        <v>76576</v>
      </c>
      <c r="G212">
        <v>281034</v>
      </c>
    </row>
    <row r="213" spans="1:18" x14ac:dyDescent="0.45">
      <c r="A213">
        <v>6104</v>
      </c>
      <c r="B213" t="s">
        <v>87</v>
      </c>
      <c r="C213" t="s">
        <v>299</v>
      </c>
      <c r="D213">
        <v>29247</v>
      </c>
      <c r="E213">
        <v>26172</v>
      </c>
      <c r="F213">
        <f t="shared" si="12"/>
        <v>55419</v>
      </c>
      <c r="G213">
        <v>200524</v>
      </c>
      <c r="R213" t="s">
        <v>332</v>
      </c>
    </row>
    <row r="214" spans="1:18" x14ac:dyDescent="0.45">
      <c r="A214">
        <v>6105</v>
      </c>
      <c r="B214" t="s">
        <v>88</v>
      </c>
      <c r="C214" t="s">
        <v>299</v>
      </c>
      <c r="D214">
        <v>31457</v>
      </c>
      <c r="E214">
        <v>28784</v>
      </c>
      <c r="F214">
        <f t="shared" si="12"/>
        <v>60241</v>
      </c>
      <c r="G214">
        <v>224675</v>
      </c>
      <c r="R214" t="s">
        <v>333</v>
      </c>
    </row>
    <row r="215" spans="1:18" x14ac:dyDescent="0.45">
      <c r="A215">
        <v>6106</v>
      </c>
      <c r="B215" t="s">
        <v>245</v>
      </c>
      <c r="C215" t="s">
        <v>299</v>
      </c>
      <c r="D215">
        <v>16075</v>
      </c>
      <c r="E215">
        <v>15668</v>
      </c>
      <c r="F215">
        <f t="shared" si="12"/>
        <v>31743</v>
      </c>
      <c r="G215">
        <v>111896</v>
      </c>
      <c r="R215" t="s">
        <v>334</v>
      </c>
    </row>
    <row r="216" spans="1:18" x14ac:dyDescent="0.45">
      <c r="A216">
        <v>6171</v>
      </c>
      <c r="B216" t="s">
        <v>246</v>
      </c>
      <c r="C216" t="s">
        <v>299</v>
      </c>
      <c r="D216">
        <v>30439</v>
      </c>
      <c r="E216">
        <v>28739</v>
      </c>
      <c r="F216">
        <f t="shared" si="12"/>
        <v>59178</v>
      </c>
      <c r="G216">
        <v>217555</v>
      </c>
      <c r="R216" t="s">
        <v>335</v>
      </c>
    </row>
    <row r="217" spans="1:18" x14ac:dyDescent="0.45">
      <c r="A217">
        <v>6201</v>
      </c>
      <c r="B217" t="s">
        <v>272</v>
      </c>
      <c r="C217" t="s">
        <v>300</v>
      </c>
      <c r="D217">
        <v>9622</v>
      </c>
      <c r="E217">
        <v>8916</v>
      </c>
      <c r="F217">
        <f t="shared" si="12"/>
        <v>18538</v>
      </c>
      <c r="G217">
        <v>68100</v>
      </c>
      <c r="R217" t="s">
        <v>336</v>
      </c>
    </row>
    <row r="218" spans="1:18" x14ac:dyDescent="0.45">
      <c r="A218">
        <v>6202</v>
      </c>
      <c r="B218" t="s">
        <v>273</v>
      </c>
      <c r="C218" t="s">
        <v>300</v>
      </c>
      <c r="D218">
        <v>19727</v>
      </c>
      <c r="E218">
        <v>18395</v>
      </c>
      <c r="F218">
        <f t="shared" si="12"/>
        <v>38122</v>
      </c>
      <c r="G218">
        <v>129240</v>
      </c>
      <c r="R218" t="s">
        <v>337</v>
      </c>
    </row>
    <row r="219" spans="1:18" x14ac:dyDescent="0.45">
      <c r="A219" s="3">
        <v>6212</v>
      </c>
      <c r="B219" s="3" t="s">
        <v>326</v>
      </c>
      <c r="C219" t="s">
        <v>300</v>
      </c>
      <c r="D219">
        <v>7284</v>
      </c>
      <c r="E219">
        <v>6888</v>
      </c>
      <c r="F219">
        <f t="shared" si="12"/>
        <v>14172</v>
      </c>
      <c r="G219">
        <v>49313</v>
      </c>
      <c r="R219" t="s">
        <v>338</v>
      </c>
    </row>
    <row r="220" spans="1:18" x14ac:dyDescent="0.45">
      <c r="A220">
        <v>6203</v>
      </c>
      <c r="B220" t="s">
        <v>89</v>
      </c>
      <c r="C220" t="s">
        <v>300</v>
      </c>
      <c r="D220">
        <v>29400</v>
      </c>
      <c r="E220">
        <v>27476</v>
      </c>
      <c r="F220">
        <f t="shared" si="12"/>
        <v>56876</v>
      </c>
      <c r="G220">
        <v>194588</v>
      </c>
      <c r="R220" t="s">
        <v>339</v>
      </c>
    </row>
    <row r="221" spans="1:18" x14ac:dyDescent="0.45">
      <c r="A221" s="3">
        <v>6213</v>
      </c>
      <c r="B221" s="3" t="s">
        <v>329</v>
      </c>
      <c r="C221" t="s">
        <v>300</v>
      </c>
      <c r="D221">
        <v>6699</v>
      </c>
      <c r="E221">
        <v>6540</v>
      </c>
      <c r="F221">
        <f t="shared" si="12"/>
        <v>13239</v>
      </c>
      <c r="G221">
        <v>45712</v>
      </c>
      <c r="R221" t="s">
        <v>340</v>
      </c>
    </row>
    <row r="222" spans="1:18" x14ac:dyDescent="0.45">
      <c r="A222">
        <v>6204</v>
      </c>
      <c r="B222" t="s">
        <v>320</v>
      </c>
      <c r="C222" t="s">
        <v>300</v>
      </c>
      <c r="D222">
        <v>7702</v>
      </c>
      <c r="E222">
        <v>7546</v>
      </c>
      <c r="F222">
        <f t="shared" si="12"/>
        <v>15248</v>
      </c>
      <c r="G222">
        <v>52302</v>
      </c>
    </row>
    <row r="223" spans="1:18" x14ac:dyDescent="0.45">
      <c r="A223" s="3">
        <v>6214</v>
      </c>
      <c r="B223" s="3" t="s">
        <v>327</v>
      </c>
      <c r="C223" t="s">
        <v>300</v>
      </c>
      <c r="D223">
        <v>5530</v>
      </c>
      <c r="E223">
        <v>5331</v>
      </c>
      <c r="F223">
        <f t="shared" si="12"/>
        <v>10861</v>
      </c>
      <c r="G223">
        <v>38553</v>
      </c>
    </row>
    <row r="224" spans="1:18" x14ac:dyDescent="0.45">
      <c r="A224">
        <v>6205</v>
      </c>
      <c r="B224" t="s">
        <v>274</v>
      </c>
      <c r="C224" t="s">
        <v>300</v>
      </c>
      <c r="D224">
        <v>6714</v>
      </c>
      <c r="E224">
        <v>6308</v>
      </c>
      <c r="F224">
        <f t="shared" si="12"/>
        <v>13022</v>
      </c>
      <c r="G224">
        <v>46015</v>
      </c>
      <c r="R224" t="s">
        <v>341</v>
      </c>
    </row>
    <row r="225" spans="1:7" x14ac:dyDescent="0.45">
      <c r="A225" s="3">
        <v>6215</v>
      </c>
      <c r="B225" s="3" t="s">
        <v>328</v>
      </c>
      <c r="C225" t="s">
        <v>300</v>
      </c>
      <c r="D225">
        <v>7334</v>
      </c>
      <c r="E225">
        <v>6778</v>
      </c>
      <c r="F225">
        <f t="shared" si="12"/>
        <v>14112</v>
      </c>
      <c r="G225">
        <v>48634</v>
      </c>
    </row>
    <row r="226" spans="1:7" x14ac:dyDescent="0.45">
      <c r="A226">
        <v>6271</v>
      </c>
      <c r="B226" t="s">
        <v>247</v>
      </c>
      <c r="C226" t="s">
        <v>300</v>
      </c>
      <c r="D226">
        <v>3506</v>
      </c>
      <c r="E226">
        <v>3366</v>
      </c>
      <c r="F226">
        <f t="shared" si="12"/>
        <v>6872</v>
      </c>
      <c r="G226">
        <v>27132</v>
      </c>
    </row>
    <row r="227" spans="1:7" x14ac:dyDescent="0.45">
      <c r="A227">
        <v>6301</v>
      </c>
      <c r="B227" t="s">
        <v>248</v>
      </c>
      <c r="C227" t="s">
        <v>301</v>
      </c>
      <c r="D227">
        <v>11687</v>
      </c>
      <c r="E227">
        <v>11231</v>
      </c>
      <c r="F227">
        <f t="shared" si="12"/>
        <v>22918</v>
      </c>
      <c r="G227">
        <v>77456</v>
      </c>
    </row>
    <row r="228" spans="1:7" x14ac:dyDescent="0.45">
      <c r="A228">
        <v>6302</v>
      </c>
      <c r="B228" t="s">
        <v>249</v>
      </c>
      <c r="C228" t="s">
        <v>301</v>
      </c>
      <c r="D228">
        <v>20542</v>
      </c>
      <c r="E228">
        <v>18573</v>
      </c>
      <c r="F228">
        <f t="shared" si="12"/>
        <v>39115</v>
      </c>
      <c r="G228">
        <v>145197</v>
      </c>
    </row>
    <row r="229" spans="1:7" x14ac:dyDescent="0.45">
      <c r="A229">
        <v>6303</v>
      </c>
      <c r="B229" t="s">
        <v>90</v>
      </c>
      <c r="C229" t="s">
        <v>301</v>
      </c>
      <c r="D229">
        <v>40849</v>
      </c>
      <c r="E229">
        <v>39049</v>
      </c>
      <c r="F229">
        <f t="shared" si="12"/>
        <v>79898</v>
      </c>
      <c r="G229">
        <v>285037</v>
      </c>
    </row>
    <row r="230" spans="1:7" x14ac:dyDescent="0.45">
      <c r="A230">
        <v>6304</v>
      </c>
      <c r="B230" t="s">
        <v>250</v>
      </c>
      <c r="C230" t="s">
        <v>301</v>
      </c>
      <c r="D230">
        <v>19598</v>
      </c>
      <c r="E230">
        <v>18061</v>
      </c>
      <c r="F230">
        <f t="shared" si="12"/>
        <v>37659</v>
      </c>
      <c r="G230">
        <v>128089</v>
      </c>
    </row>
    <row r="231" spans="1:7" x14ac:dyDescent="0.45">
      <c r="A231">
        <v>6305</v>
      </c>
      <c r="B231" t="s">
        <v>91</v>
      </c>
      <c r="C231" t="s">
        <v>301</v>
      </c>
      <c r="D231">
        <v>11884</v>
      </c>
      <c r="E231">
        <v>11155</v>
      </c>
      <c r="F231">
        <f t="shared" si="12"/>
        <v>23039</v>
      </c>
      <c r="G231">
        <v>84267</v>
      </c>
    </row>
    <row r="232" spans="1:7" x14ac:dyDescent="0.45">
      <c r="A232">
        <v>6306</v>
      </c>
      <c r="B232" t="s">
        <v>321</v>
      </c>
      <c r="C232" t="s">
        <v>301</v>
      </c>
      <c r="D232">
        <v>22597</v>
      </c>
      <c r="E232">
        <v>22014</v>
      </c>
      <c r="F232">
        <f t="shared" si="12"/>
        <v>44611</v>
      </c>
      <c r="G232">
        <v>165502</v>
      </c>
    </row>
    <row r="233" spans="1:7" x14ac:dyDescent="0.45">
      <c r="A233">
        <v>6307</v>
      </c>
      <c r="B233" t="s">
        <v>275</v>
      </c>
      <c r="C233" t="s">
        <v>301</v>
      </c>
      <c r="D233">
        <v>28313</v>
      </c>
      <c r="E233">
        <v>27800</v>
      </c>
      <c r="F233">
        <f t="shared" si="12"/>
        <v>56113</v>
      </c>
      <c r="G233">
        <v>195989</v>
      </c>
    </row>
    <row r="234" spans="1:7" x14ac:dyDescent="0.45">
      <c r="A234">
        <v>6308</v>
      </c>
      <c r="B234" t="s">
        <v>276</v>
      </c>
      <c r="C234" t="s">
        <v>301</v>
      </c>
      <c r="D234">
        <v>30918</v>
      </c>
      <c r="E234">
        <v>29380</v>
      </c>
      <c r="F234">
        <f t="shared" si="12"/>
        <v>60298</v>
      </c>
      <c r="G234">
        <v>220923</v>
      </c>
    </row>
    <row r="235" spans="1:7" x14ac:dyDescent="0.45">
      <c r="A235">
        <v>6309</v>
      </c>
      <c r="B235" t="s">
        <v>92</v>
      </c>
      <c r="C235" t="s">
        <v>301</v>
      </c>
      <c r="D235">
        <v>16403</v>
      </c>
      <c r="E235">
        <v>15632</v>
      </c>
      <c r="F235">
        <f t="shared" si="12"/>
        <v>32035</v>
      </c>
      <c r="G235">
        <v>114972</v>
      </c>
    </row>
    <row r="236" spans="1:7" x14ac:dyDescent="0.45">
      <c r="A236">
        <v>6371</v>
      </c>
      <c r="B236" t="s">
        <v>251</v>
      </c>
      <c r="C236" t="s">
        <v>301</v>
      </c>
      <c r="D236">
        <v>39614</v>
      </c>
      <c r="E236">
        <v>38458</v>
      </c>
      <c r="F236">
        <f t="shared" si="12"/>
        <v>78072</v>
      </c>
      <c r="G236">
        <v>281673</v>
      </c>
    </row>
    <row r="237" spans="1:7" x14ac:dyDescent="0.45">
      <c r="A237">
        <v>6401</v>
      </c>
      <c r="B237" t="s">
        <v>322</v>
      </c>
      <c r="C237" t="s">
        <v>302</v>
      </c>
      <c r="D237">
        <v>8368</v>
      </c>
      <c r="E237">
        <v>7432</v>
      </c>
      <c r="F237">
        <f t="shared" si="12"/>
        <v>15800</v>
      </c>
      <c r="G237">
        <v>57030</v>
      </c>
    </row>
    <row r="238" spans="1:7" x14ac:dyDescent="0.45">
      <c r="A238">
        <v>6402</v>
      </c>
      <c r="B238" t="s">
        <v>93</v>
      </c>
      <c r="C238" t="s">
        <v>302</v>
      </c>
      <c r="D238">
        <v>33496</v>
      </c>
      <c r="E238">
        <v>29846</v>
      </c>
      <c r="F238">
        <f t="shared" si="12"/>
        <v>63342</v>
      </c>
      <c r="G238">
        <v>250492</v>
      </c>
    </row>
    <row r="239" spans="1:7" x14ac:dyDescent="0.45">
      <c r="A239">
        <v>6403</v>
      </c>
      <c r="B239" t="s">
        <v>94</v>
      </c>
      <c r="C239" t="s">
        <v>302</v>
      </c>
      <c r="D239">
        <v>4271</v>
      </c>
      <c r="E239">
        <v>3936</v>
      </c>
      <c r="F239">
        <f t="shared" si="12"/>
        <v>8207</v>
      </c>
      <c r="G239">
        <v>31954</v>
      </c>
    </row>
    <row r="240" spans="1:7" x14ac:dyDescent="0.45">
      <c r="A240">
        <v>6404</v>
      </c>
      <c r="B240" t="s">
        <v>95</v>
      </c>
      <c r="C240" t="s">
        <v>302</v>
      </c>
      <c r="D240">
        <v>16677</v>
      </c>
      <c r="E240">
        <v>15246</v>
      </c>
      <c r="F240">
        <f t="shared" si="12"/>
        <v>31923</v>
      </c>
      <c r="G240">
        <v>119199</v>
      </c>
    </row>
    <row r="241" spans="1:7" x14ac:dyDescent="0.45">
      <c r="A241">
        <v>6471</v>
      </c>
      <c r="B241" t="s">
        <v>252</v>
      </c>
      <c r="C241" t="s">
        <v>302</v>
      </c>
      <c r="D241">
        <v>19822</v>
      </c>
      <c r="E241">
        <v>18809</v>
      </c>
      <c r="F241">
        <f t="shared" si="12"/>
        <v>38631</v>
      </c>
      <c r="G241">
        <v>137340</v>
      </c>
    </row>
    <row r="242" spans="1:7" x14ac:dyDescent="0.45">
      <c r="A242">
        <v>6472</v>
      </c>
      <c r="B242" t="s">
        <v>253</v>
      </c>
      <c r="C242" t="s">
        <v>302</v>
      </c>
      <c r="D242">
        <v>19097</v>
      </c>
      <c r="E242">
        <v>17869</v>
      </c>
      <c r="F242">
        <f t="shared" si="12"/>
        <v>36966</v>
      </c>
      <c r="G242">
        <v>137521</v>
      </c>
    </row>
    <row r="243" spans="1:7" x14ac:dyDescent="0.45">
      <c r="A243">
        <v>7101</v>
      </c>
      <c r="B243" t="s">
        <v>254</v>
      </c>
      <c r="C243" t="s">
        <v>303</v>
      </c>
      <c r="D243">
        <v>60458</v>
      </c>
      <c r="E243">
        <v>56309</v>
      </c>
      <c r="F243">
        <f t="shared" si="12"/>
        <v>116767</v>
      </c>
      <c r="G243">
        <v>408519</v>
      </c>
    </row>
    <row r="244" spans="1:7" x14ac:dyDescent="0.45">
      <c r="A244">
        <v>7102</v>
      </c>
      <c r="B244" t="s">
        <v>255</v>
      </c>
      <c r="C244" t="s">
        <v>303</v>
      </c>
      <c r="D244">
        <v>31319</v>
      </c>
      <c r="E244">
        <v>28653</v>
      </c>
      <c r="F244">
        <f t="shared" si="12"/>
        <v>59972</v>
      </c>
      <c r="G244">
        <v>211359</v>
      </c>
    </row>
    <row r="245" spans="1:7" x14ac:dyDescent="0.45">
      <c r="A245">
        <v>7103</v>
      </c>
      <c r="B245" t="s">
        <v>96</v>
      </c>
      <c r="C245" t="s">
        <v>303</v>
      </c>
      <c r="D245">
        <v>85009</v>
      </c>
      <c r="E245">
        <v>78534</v>
      </c>
      <c r="F245">
        <f t="shared" si="12"/>
        <v>163543</v>
      </c>
      <c r="G245">
        <v>616878</v>
      </c>
    </row>
    <row r="246" spans="1:7" x14ac:dyDescent="0.45">
      <c r="A246">
        <v>7104</v>
      </c>
      <c r="B246" t="s">
        <v>256</v>
      </c>
      <c r="C246" t="s">
        <v>303</v>
      </c>
      <c r="D246">
        <v>34833</v>
      </c>
      <c r="E246">
        <v>31521</v>
      </c>
      <c r="F246">
        <f t="shared" si="12"/>
        <v>66354</v>
      </c>
      <c r="G246">
        <v>229395</v>
      </c>
    </row>
    <row r="247" spans="1:7" x14ac:dyDescent="0.45">
      <c r="A247">
        <v>7171</v>
      </c>
      <c r="B247" t="s">
        <v>257</v>
      </c>
      <c r="C247" t="s">
        <v>303</v>
      </c>
      <c r="D247">
        <v>11485</v>
      </c>
      <c r="E247">
        <v>11279</v>
      </c>
      <c r="F247">
        <f t="shared" si="12"/>
        <v>22764</v>
      </c>
      <c r="G247">
        <v>82320</v>
      </c>
    </row>
    <row r="248" spans="1:7" x14ac:dyDescent="0.45">
      <c r="A248">
        <v>7172</v>
      </c>
      <c r="B248" t="s">
        <v>97</v>
      </c>
      <c r="C248" t="s">
        <v>303</v>
      </c>
      <c r="D248">
        <v>22374</v>
      </c>
      <c r="E248">
        <v>20607</v>
      </c>
      <c r="F248">
        <f t="shared" si="12"/>
        <v>42981</v>
      </c>
      <c r="G248">
        <v>169684</v>
      </c>
    </row>
    <row r="249" spans="1:7" x14ac:dyDescent="0.45">
      <c r="A249">
        <v>7173</v>
      </c>
      <c r="B249" t="s">
        <v>98</v>
      </c>
      <c r="C249" t="s">
        <v>303</v>
      </c>
    </row>
    <row r="250" spans="1:7" x14ac:dyDescent="0.45">
      <c r="A250">
        <v>7201</v>
      </c>
      <c r="B250" t="s">
        <v>99</v>
      </c>
      <c r="C250" t="s">
        <v>304</v>
      </c>
      <c r="D250">
        <v>25780</v>
      </c>
      <c r="E250">
        <v>23230</v>
      </c>
      <c r="F250">
        <f t="shared" si="12"/>
        <v>49010</v>
      </c>
      <c r="G250">
        <v>181698</v>
      </c>
    </row>
    <row r="251" spans="1:7" x14ac:dyDescent="0.45">
      <c r="A251">
        <v>7202</v>
      </c>
      <c r="B251" t="s">
        <v>100</v>
      </c>
      <c r="C251" t="s">
        <v>304</v>
      </c>
      <c r="D251">
        <v>32292</v>
      </c>
      <c r="E251">
        <v>28986</v>
      </c>
      <c r="F251">
        <f t="shared" si="12"/>
        <v>61278</v>
      </c>
      <c r="G251">
        <v>212557</v>
      </c>
    </row>
    <row r="252" spans="1:7" x14ac:dyDescent="0.45">
      <c r="A252">
        <v>7203</v>
      </c>
      <c r="B252" t="s">
        <v>101</v>
      </c>
      <c r="C252" t="s">
        <v>304</v>
      </c>
      <c r="D252">
        <v>55906</v>
      </c>
      <c r="E252">
        <v>50036</v>
      </c>
      <c r="F252">
        <f t="shared" si="12"/>
        <v>105942</v>
      </c>
      <c r="G252">
        <v>398092</v>
      </c>
    </row>
    <row r="253" spans="1:7" x14ac:dyDescent="0.45">
      <c r="A253">
        <v>7204</v>
      </c>
      <c r="B253" t="s">
        <v>277</v>
      </c>
      <c r="C253" t="s">
        <v>304</v>
      </c>
      <c r="D253">
        <v>16368</v>
      </c>
      <c r="E253">
        <v>14138</v>
      </c>
      <c r="F253">
        <f t="shared" si="12"/>
        <v>30506</v>
      </c>
      <c r="G253">
        <v>121315</v>
      </c>
    </row>
    <row r="254" spans="1:7" x14ac:dyDescent="0.45">
      <c r="A254">
        <v>7301</v>
      </c>
      <c r="B254" t="s">
        <v>102</v>
      </c>
      <c r="C254" t="s">
        <v>305</v>
      </c>
      <c r="D254">
        <v>11524</v>
      </c>
      <c r="E254">
        <v>10256</v>
      </c>
      <c r="F254">
        <f t="shared" si="12"/>
        <v>21780</v>
      </c>
      <c r="G254">
        <v>92342</v>
      </c>
    </row>
    <row r="255" spans="1:7" x14ac:dyDescent="0.45">
      <c r="A255">
        <v>7302</v>
      </c>
      <c r="B255" t="s">
        <v>258</v>
      </c>
      <c r="C255" t="s">
        <v>305</v>
      </c>
      <c r="D255">
        <v>36610</v>
      </c>
      <c r="E255">
        <v>32462</v>
      </c>
      <c r="F255">
        <f t="shared" si="12"/>
        <v>69072</v>
      </c>
      <c r="G255">
        <v>260841</v>
      </c>
    </row>
    <row r="256" spans="1:7" x14ac:dyDescent="0.45">
      <c r="A256">
        <v>7303</v>
      </c>
      <c r="B256" t="s">
        <v>103</v>
      </c>
      <c r="C256" t="s">
        <v>305</v>
      </c>
      <c r="D256">
        <v>12002</v>
      </c>
      <c r="E256">
        <v>10783</v>
      </c>
      <c r="F256">
        <f t="shared" si="12"/>
        <v>22785</v>
      </c>
      <c r="G256">
        <v>89306</v>
      </c>
    </row>
    <row r="257" spans="1:7" x14ac:dyDescent="0.45">
      <c r="A257">
        <v>7304</v>
      </c>
      <c r="B257" t="s">
        <v>259</v>
      </c>
      <c r="C257" t="s">
        <v>305</v>
      </c>
      <c r="D257">
        <v>28568</v>
      </c>
      <c r="E257">
        <v>25046</v>
      </c>
      <c r="F257">
        <f t="shared" si="12"/>
        <v>53614</v>
      </c>
      <c r="G257">
        <v>200605</v>
      </c>
    </row>
    <row r="258" spans="1:7" x14ac:dyDescent="0.45">
      <c r="A258">
        <v>7305</v>
      </c>
      <c r="B258" t="s">
        <v>104</v>
      </c>
      <c r="C258" t="s">
        <v>305</v>
      </c>
      <c r="D258">
        <v>21462</v>
      </c>
      <c r="E258">
        <v>18628</v>
      </c>
      <c r="F258">
        <f t="shared" si="12"/>
        <v>40090</v>
      </c>
      <c r="G258">
        <v>152553</v>
      </c>
    </row>
    <row r="259" spans="1:7" x14ac:dyDescent="0.45">
      <c r="A259">
        <v>7306</v>
      </c>
      <c r="B259" t="s">
        <v>105</v>
      </c>
      <c r="C259" t="s">
        <v>305</v>
      </c>
      <c r="D259">
        <v>55570</v>
      </c>
      <c r="E259">
        <v>49911</v>
      </c>
      <c r="F259">
        <f t="shared" ref="F259:F294" si="13">D259+E259</f>
        <v>105481</v>
      </c>
      <c r="G259">
        <v>385616</v>
      </c>
    </row>
    <row r="260" spans="1:7" x14ac:dyDescent="0.45">
      <c r="A260">
        <v>7307</v>
      </c>
      <c r="B260" t="s">
        <v>106</v>
      </c>
      <c r="C260" t="s">
        <v>305</v>
      </c>
      <c r="D260">
        <v>21500</v>
      </c>
      <c r="E260">
        <v>18631</v>
      </c>
      <c r="F260">
        <f t="shared" si="13"/>
        <v>40131</v>
      </c>
      <c r="G260">
        <v>149414</v>
      </c>
    </row>
    <row r="261" spans="1:7" x14ac:dyDescent="0.45">
      <c r="A261" s="1">
        <v>7311</v>
      </c>
      <c r="B261" t="s">
        <v>108</v>
      </c>
      <c r="C261" t="s">
        <v>305</v>
      </c>
      <c r="D261">
        <v>80219</v>
      </c>
      <c r="E261">
        <v>7041</v>
      </c>
      <c r="F261">
        <f t="shared" si="13"/>
        <v>87260</v>
      </c>
      <c r="G261">
        <v>596943</v>
      </c>
    </row>
    <row r="262" spans="1:7" x14ac:dyDescent="0.45">
      <c r="A262" s="1">
        <v>7308</v>
      </c>
      <c r="B262" t="s">
        <v>107</v>
      </c>
      <c r="C262" t="s">
        <v>305</v>
      </c>
      <c r="D262">
        <v>28927</v>
      </c>
      <c r="E262">
        <v>25605</v>
      </c>
      <c r="F262">
        <f t="shared" si="13"/>
        <v>54532</v>
      </c>
      <c r="G262">
        <v>197424</v>
      </c>
    </row>
    <row r="263" spans="1:7" x14ac:dyDescent="0.45">
      <c r="A263" s="1">
        <v>7309</v>
      </c>
      <c r="B263" t="s">
        <v>260</v>
      </c>
      <c r="C263" t="s">
        <v>305</v>
      </c>
      <c r="D263">
        <v>28669</v>
      </c>
      <c r="E263">
        <v>24917</v>
      </c>
      <c r="F263">
        <f t="shared" si="13"/>
        <v>53586</v>
      </c>
      <c r="G263">
        <v>205169</v>
      </c>
    </row>
    <row r="264" spans="1:7" x14ac:dyDescent="0.45">
      <c r="A264" s="1">
        <v>7310</v>
      </c>
      <c r="B264" t="s">
        <v>323</v>
      </c>
      <c r="C264" t="s">
        <v>305</v>
      </c>
      <c r="D264">
        <v>18059</v>
      </c>
      <c r="E264">
        <v>16469</v>
      </c>
      <c r="F264">
        <f t="shared" si="13"/>
        <v>34528</v>
      </c>
      <c r="G264">
        <v>132718</v>
      </c>
    </row>
    <row r="265" spans="1:7" x14ac:dyDescent="0.45">
      <c r="A265">
        <v>7312</v>
      </c>
      <c r="B265" t="s">
        <v>109</v>
      </c>
      <c r="C265" t="s">
        <v>305</v>
      </c>
      <c r="D265">
        <v>29865</v>
      </c>
      <c r="E265">
        <v>26367</v>
      </c>
      <c r="F265">
        <f t="shared" si="13"/>
        <v>56232</v>
      </c>
      <c r="G265">
        <v>230625</v>
      </c>
    </row>
    <row r="266" spans="1:7" x14ac:dyDescent="0.45">
      <c r="A266">
        <v>7313</v>
      </c>
      <c r="B266" t="s">
        <v>110</v>
      </c>
      <c r="C266" t="s">
        <v>305</v>
      </c>
      <c r="D266">
        <v>44682</v>
      </c>
      <c r="E266">
        <v>39999</v>
      </c>
      <c r="F266">
        <f t="shared" si="13"/>
        <v>84681</v>
      </c>
      <c r="G266">
        <v>322225</v>
      </c>
    </row>
    <row r="267" spans="1:7" x14ac:dyDescent="0.45">
      <c r="A267">
        <v>7314</v>
      </c>
      <c r="B267" t="s">
        <v>261</v>
      </c>
      <c r="C267" t="s">
        <v>305</v>
      </c>
      <c r="D267">
        <v>23563</v>
      </c>
      <c r="E267">
        <v>21694</v>
      </c>
      <c r="F267">
        <f t="shared" si="13"/>
        <v>45257</v>
      </c>
      <c r="G267">
        <v>181588</v>
      </c>
    </row>
    <row r="268" spans="1:7" x14ac:dyDescent="0.45">
      <c r="A268">
        <v>7315</v>
      </c>
      <c r="B268" t="s">
        <v>111</v>
      </c>
      <c r="C268" t="s">
        <v>305</v>
      </c>
      <c r="D268">
        <v>34821</v>
      </c>
      <c r="E268">
        <v>32514</v>
      </c>
      <c r="F268">
        <f t="shared" si="13"/>
        <v>67335</v>
      </c>
      <c r="G268">
        <v>258214</v>
      </c>
    </row>
    <row r="269" spans="1:7" x14ac:dyDescent="0.45">
      <c r="A269">
        <v>7316</v>
      </c>
      <c r="B269" t="s">
        <v>112</v>
      </c>
      <c r="C269" t="s">
        <v>305</v>
      </c>
      <c r="D269">
        <v>17580</v>
      </c>
      <c r="E269">
        <v>15811</v>
      </c>
      <c r="F269">
        <f t="shared" si="13"/>
        <v>33391</v>
      </c>
      <c r="G269">
        <v>121140</v>
      </c>
    </row>
    <row r="270" spans="1:7" x14ac:dyDescent="0.45">
      <c r="A270">
        <v>7317</v>
      </c>
      <c r="B270" t="s">
        <v>113</v>
      </c>
      <c r="C270" t="s">
        <v>305</v>
      </c>
      <c r="D270">
        <v>42941</v>
      </c>
      <c r="E270">
        <v>38239</v>
      </c>
      <c r="F270">
        <f t="shared" si="13"/>
        <v>81180</v>
      </c>
      <c r="G270">
        <v>326062</v>
      </c>
    </row>
    <row r="271" spans="1:7" x14ac:dyDescent="0.45">
      <c r="A271">
        <v>7318</v>
      </c>
      <c r="B271" t="s">
        <v>262</v>
      </c>
      <c r="C271" t="s">
        <v>305</v>
      </c>
      <c r="D271">
        <v>46953</v>
      </c>
      <c r="E271">
        <v>41895</v>
      </c>
      <c r="F271">
        <f t="shared" si="13"/>
        <v>88848</v>
      </c>
      <c r="G271">
        <v>316986</v>
      </c>
    </row>
    <row r="272" spans="1:7" x14ac:dyDescent="0.45">
      <c r="A272">
        <v>7319</v>
      </c>
      <c r="B272" t="s">
        <v>263</v>
      </c>
      <c r="C272" t="s">
        <v>305</v>
      </c>
      <c r="D272">
        <v>44201</v>
      </c>
      <c r="E272">
        <v>38650</v>
      </c>
      <c r="F272">
        <f t="shared" si="13"/>
        <v>82851</v>
      </c>
      <c r="G272">
        <v>313559</v>
      </c>
    </row>
    <row r="273" spans="1:7" x14ac:dyDescent="0.45">
      <c r="A273">
        <v>7320</v>
      </c>
      <c r="B273" t="s">
        <v>114</v>
      </c>
      <c r="C273" t="s">
        <v>305</v>
      </c>
      <c r="D273">
        <v>10440</v>
      </c>
      <c r="E273">
        <v>9362</v>
      </c>
      <c r="F273">
        <f t="shared" si="13"/>
        <v>19802</v>
      </c>
      <c r="G273">
        <v>78925</v>
      </c>
    </row>
    <row r="274" spans="1:7" x14ac:dyDescent="0.45">
      <c r="A274">
        <v>7321</v>
      </c>
      <c r="B274" t="s">
        <v>115</v>
      </c>
      <c r="C274" t="s">
        <v>305</v>
      </c>
      <c r="D274">
        <v>9531</v>
      </c>
      <c r="E274">
        <v>8278</v>
      </c>
      <c r="F274">
        <f t="shared" si="13"/>
        <v>17809</v>
      </c>
      <c r="G274">
        <v>69668</v>
      </c>
    </row>
    <row r="275" spans="1:7" x14ac:dyDescent="0.45">
      <c r="A275">
        <v>7371</v>
      </c>
      <c r="B275" t="s">
        <v>264</v>
      </c>
      <c r="C275" t="s">
        <v>305</v>
      </c>
      <c r="D275">
        <v>54699</v>
      </c>
      <c r="E275">
        <v>52535</v>
      </c>
      <c r="F275">
        <f t="shared" si="13"/>
        <v>107234</v>
      </c>
      <c r="G275">
        <v>434766</v>
      </c>
    </row>
    <row r="276" spans="1:7" x14ac:dyDescent="0.45">
      <c r="A276">
        <v>7372</v>
      </c>
      <c r="B276" t="s">
        <v>265</v>
      </c>
      <c r="C276" t="s">
        <v>305</v>
      </c>
      <c r="D276">
        <v>9590</v>
      </c>
      <c r="E276">
        <v>9088</v>
      </c>
      <c r="F276">
        <f t="shared" si="13"/>
        <v>18678</v>
      </c>
      <c r="G276">
        <v>72538</v>
      </c>
    </row>
    <row r="277" spans="1:7" x14ac:dyDescent="0.45">
      <c r="A277">
        <v>7401</v>
      </c>
      <c r="B277" t="s">
        <v>116</v>
      </c>
      <c r="C277" t="s">
        <v>306</v>
      </c>
      <c r="D277">
        <v>44591</v>
      </c>
      <c r="E277">
        <v>40466</v>
      </c>
      <c r="F277">
        <f t="shared" si="13"/>
        <v>85057</v>
      </c>
      <c r="G277">
        <v>300434</v>
      </c>
    </row>
    <row r="278" spans="1:7" x14ac:dyDescent="0.45">
      <c r="A278">
        <v>7402</v>
      </c>
      <c r="B278" t="s">
        <v>117</v>
      </c>
      <c r="C278" t="s">
        <v>306</v>
      </c>
      <c r="D278">
        <v>23538</v>
      </c>
      <c r="E278">
        <v>22029</v>
      </c>
      <c r="F278">
        <f t="shared" si="13"/>
        <v>45567</v>
      </c>
      <c r="G278">
        <v>154024</v>
      </c>
    </row>
    <row r="279" spans="1:7" x14ac:dyDescent="0.45">
      <c r="A279">
        <v>7403</v>
      </c>
      <c r="B279" t="s">
        <v>278</v>
      </c>
      <c r="C279" t="s">
        <v>306</v>
      </c>
      <c r="D279">
        <v>27939</v>
      </c>
      <c r="E279">
        <v>24565</v>
      </c>
      <c r="F279">
        <f t="shared" si="13"/>
        <v>52504</v>
      </c>
      <c r="G279">
        <v>189968</v>
      </c>
    </row>
    <row r="280" spans="1:7" x14ac:dyDescent="0.45">
      <c r="A280">
        <v>7404</v>
      </c>
      <c r="B280" t="s">
        <v>118</v>
      </c>
      <c r="C280" t="s">
        <v>306</v>
      </c>
      <c r="D280">
        <v>9738</v>
      </c>
      <c r="E280">
        <v>8232</v>
      </c>
      <c r="F280">
        <f t="shared" si="13"/>
        <v>17970</v>
      </c>
      <c r="G280">
        <v>69694</v>
      </c>
    </row>
    <row r="281" spans="1:7" x14ac:dyDescent="0.45">
      <c r="A281">
        <v>8101</v>
      </c>
      <c r="B281" t="s">
        <v>279</v>
      </c>
      <c r="C281" t="s">
        <v>307</v>
      </c>
      <c r="D281">
        <v>37255</v>
      </c>
      <c r="E281">
        <v>34849</v>
      </c>
      <c r="F281">
        <f t="shared" si="13"/>
        <v>72104</v>
      </c>
      <c r="G281">
        <v>254134</v>
      </c>
    </row>
    <row r="282" spans="1:7" x14ac:dyDescent="0.45">
      <c r="A282">
        <v>8102</v>
      </c>
      <c r="B282" t="s">
        <v>280</v>
      </c>
      <c r="C282" t="s">
        <v>307</v>
      </c>
      <c r="D282">
        <v>56131</v>
      </c>
      <c r="E282">
        <v>49358</v>
      </c>
      <c r="F282">
        <f t="shared" si="13"/>
        <v>105489</v>
      </c>
      <c r="G282">
        <v>378870</v>
      </c>
    </row>
    <row r="283" spans="1:7" x14ac:dyDescent="0.45">
      <c r="A283" s="1">
        <v>8104</v>
      </c>
      <c r="B283" t="s">
        <v>282</v>
      </c>
      <c r="C283" t="s">
        <v>307</v>
      </c>
      <c r="D283">
        <v>10118</v>
      </c>
      <c r="E283">
        <v>8723</v>
      </c>
      <c r="F283">
        <f t="shared" si="13"/>
        <v>18841</v>
      </c>
      <c r="G283">
        <v>69602</v>
      </c>
    </row>
    <row r="284" spans="1:7" x14ac:dyDescent="0.45">
      <c r="A284" s="1">
        <v>8103</v>
      </c>
      <c r="B284" t="s">
        <v>281</v>
      </c>
      <c r="C284" t="s">
        <v>307</v>
      </c>
      <c r="D284">
        <v>43991</v>
      </c>
      <c r="E284">
        <v>37442</v>
      </c>
      <c r="F284">
        <f t="shared" si="13"/>
        <v>81433</v>
      </c>
      <c r="G284">
        <v>306703</v>
      </c>
    </row>
    <row r="285" spans="1:7" x14ac:dyDescent="0.45">
      <c r="A285">
        <v>8171</v>
      </c>
      <c r="B285" t="s">
        <v>119</v>
      </c>
      <c r="C285" t="s">
        <v>307</v>
      </c>
      <c r="D285">
        <v>10275</v>
      </c>
      <c r="E285">
        <v>9395</v>
      </c>
      <c r="F285">
        <f t="shared" si="13"/>
        <v>19670</v>
      </c>
      <c r="G285">
        <v>79636</v>
      </c>
    </row>
    <row r="286" spans="1:7" x14ac:dyDescent="0.45">
      <c r="A286">
        <v>8201</v>
      </c>
      <c r="B286" t="s">
        <v>120</v>
      </c>
      <c r="C286" t="s">
        <v>308</v>
      </c>
      <c r="D286">
        <v>22070</v>
      </c>
      <c r="E286">
        <v>19003</v>
      </c>
      <c r="F286">
        <f t="shared" si="13"/>
        <v>41073</v>
      </c>
      <c r="G286">
        <v>160727</v>
      </c>
    </row>
    <row r="287" spans="1:7" x14ac:dyDescent="0.45">
      <c r="A287">
        <v>8202</v>
      </c>
      <c r="B287" t="s">
        <v>324</v>
      </c>
      <c r="C287" t="s">
        <v>308</v>
      </c>
      <c r="D287">
        <v>24260</v>
      </c>
      <c r="E287">
        <v>19482</v>
      </c>
      <c r="F287">
        <f t="shared" si="13"/>
        <v>43742</v>
      </c>
      <c r="G287">
        <v>174872</v>
      </c>
    </row>
    <row r="288" spans="1:7" x14ac:dyDescent="0.45">
      <c r="A288">
        <v>8203</v>
      </c>
      <c r="B288" t="s">
        <v>266</v>
      </c>
      <c r="C288" t="s">
        <v>308</v>
      </c>
      <c r="D288">
        <v>13756</v>
      </c>
      <c r="E288">
        <v>11769</v>
      </c>
      <c r="F288">
        <f t="shared" si="13"/>
        <v>25525</v>
      </c>
      <c r="G288">
        <v>100753</v>
      </c>
    </row>
    <row r="289" spans="1:7" x14ac:dyDescent="0.45">
      <c r="A289">
        <v>8204</v>
      </c>
      <c r="B289" t="s">
        <v>283</v>
      </c>
      <c r="C289" t="s">
        <v>308</v>
      </c>
      <c r="D289">
        <v>24976</v>
      </c>
      <c r="E289">
        <v>20610</v>
      </c>
      <c r="F289">
        <f t="shared" si="13"/>
        <v>45586</v>
      </c>
      <c r="G289">
        <v>155483</v>
      </c>
    </row>
    <row r="290" spans="1:7" x14ac:dyDescent="0.45">
      <c r="A290">
        <v>8205</v>
      </c>
      <c r="B290" t="s">
        <v>121</v>
      </c>
      <c r="C290" t="s">
        <v>308</v>
      </c>
      <c r="D290">
        <v>7566</v>
      </c>
      <c r="E290">
        <v>6703</v>
      </c>
      <c r="F290">
        <f t="shared" si="13"/>
        <v>14269</v>
      </c>
      <c r="G290">
        <v>50907</v>
      </c>
    </row>
    <row r="291" spans="1:7" x14ac:dyDescent="0.45">
      <c r="A291">
        <v>8206</v>
      </c>
      <c r="B291" t="s">
        <v>284</v>
      </c>
      <c r="C291" t="s">
        <v>308</v>
      </c>
      <c r="D291">
        <v>15726</v>
      </c>
      <c r="E291">
        <v>13145</v>
      </c>
      <c r="F291">
        <f t="shared" si="13"/>
        <v>28871</v>
      </c>
      <c r="G291">
        <v>106713</v>
      </c>
    </row>
    <row r="292" spans="1:7" x14ac:dyDescent="0.45">
      <c r="A292">
        <v>8207</v>
      </c>
      <c r="B292" t="s">
        <v>267</v>
      </c>
      <c r="C292" t="s">
        <v>308</v>
      </c>
      <c r="D292">
        <v>9237</v>
      </c>
      <c r="E292">
        <v>7481</v>
      </c>
      <c r="F292">
        <f t="shared" si="13"/>
        <v>16718</v>
      </c>
      <c r="G292">
        <v>63837</v>
      </c>
    </row>
    <row r="293" spans="1:7" x14ac:dyDescent="0.45">
      <c r="A293">
        <v>8208</v>
      </c>
      <c r="B293" t="s">
        <v>325</v>
      </c>
      <c r="C293" t="s">
        <v>308</v>
      </c>
      <c r="D293">
        <v>8106</v>
      </c>
      <c r="E293">
        <v>7314</v>
      </c>
      <c r="F293">
        <f t="shared" si="13"/>
        <v>15420</v>
      </c>
      <c r="G293">
        <v>50888</v>
      </c>
    </row>
    <row r="294" spans="1:7" x14ac:dyDescent="0.45">
      <c r="A294">
        <v>8209</v>
      </c>
      <c r="B294" t="s">
        <v>268</v>
      </c>
      <c r="C294" t="s">
        <v>308</v>
      </c>
      <c r="D294">
        <v>9689</v>
      </c>
      <c r="E294">
        <v>8655</v>
      </c>
      <c r="F294">
        <f t="shared" si="13"/>
        <v>18344</v>
      </c>
      <c r="G294">
        <v>59260</v>
      </c>
    </row>
    <row r="295" spans="1:7" x14ac:dyDescent="0.45">
      <c r="A295">
        <v>8271</v>
      </c>
      <c r="B295" t="s">
        <v>269</v>
      </c>
      <c r="C295" t="s">
        <v>308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B95B-FAAA-4FB6-A516-035E9983BADC}">
  <dimension ref="A1:H321"/>
  <sheetViews>
    <sheetView tabSelected="1" zoomScale="101" zoomScaleNormal="70" workbookViewId="0">
      <pane ySplit="1" topLeftCell="A2" activePane="bottomLeft" state="frozen"/>
      <selection activeCell="I25" sqref="I25"/>
      <selection pane="bottomLeft" activeCell="I25" sqref="I25"/>
    </sheetView>
  </sheetViews>
  <sheetFormatPr defaultRowHeight="14.25" x14ac:dyDescent="0.45"/>
  <cols>
    <col min="1" max="1" width="9.19921875" style="2" bestFit="1" customWidth="1"/>
    <col min="2" max="2" width="22.796875" style="2" customWidth="1"/>
    <col min="3" max="3" width="19" style="2" customWidth="1"/>
    <col min="4" max="4" width="15.06640625" bestFit="1" customWidth="1"/>
    <col min="5" max="5" width="16" bestFit="1" customWidth="1"/>
    <col min="6" max="6" width="13.265625" bestFit="1" customWidth="1"/>
  </cols>
  <sheetData>
    <row r="1" spans="1:8" x14ac:dyDescent="0.45">
      <c r="A1" s="2" t="s">
        <v>0</v>
      </c>
      <c r="B1" s="2" t="s">
        <v>330</v>
      </c>
      <c r="C1" s="2" t="s">
        <v>331</v>
      </c>
      <c r="D1" s="2" t="s">
        <v>365</v>
      </c>
      <c r="E1" s="2" t="s">
        <v>366</v>
      </c>
      <c r="H1" s="1"/>
    </row>
    <row r="2" spans="1:8" x14ac:dyDescent="0.45">
      <c r="A2" s="2">
        <v>1106</v>
      </c>
      <c r="B2" s="2" t="s">
        <v>127</v>
      </c>
      <c r="C2" s="2" t="s">
        <v>285</v>
      </c>
      <c r="D2">
        <v>153021</v>
      </c>
      <c r="E2">
        <v>34888</v>
      </c>
      <c r="F2" s="5">
        <f t="shared" ref="F2:F30" si="0">E2/D2</f>
        <v>0.22799485038001321</v>
      </c>
    </row>
    <row r="3" spans="1:8" x14ac:dyDescent="0.45">
      <c r="A3" s="2">
        <v>1107</v>
      </c>
      <c r="B3" s="2" t="s">
        <v>1</v>
      </c>
      <c r="C3" s="2" t="s">
        <v>285</v>
      </c>
      <c r="D3">
        <v>246813</v>
      </c>
      <c r="E3">
        <v>46862</v>
      </c>
      <c r="F3" s="5">
        <f t="shared" si="0"/>
        <v>0.18986844291021948</v>
      </c>
    </row>
    <row r="4" spans="1:8" x14ac:dyDescent="0.45">
      <c r="A4" s="2">
        <v>1108</v>
      </c>
      <c r="B4" s="2" t="s">
        <v>270</v>
      </c>
      <c r="C4" s="2" t="s">
        <v>285</v>
      </c>
      <c r="D4">
        <v>394081</v>
      </c>
      <c r="E4">
        <v>84907</v>
      </c>
      <c r="F4" s="5">
        <f t="shared" si="0"/>
        <v>0.21545570580667425</v>
      </c>
    </row>
    <row r="5" spans="1:8" x14ac:dyDescent="0.45">
      <c r="A5" s="2">
        <v>1103</v>
      </c>
      <c r="B5" s="2" t="s">
        <v>124</v>
      </c>
      <c r="C5" s="2" t="s">
        <v>285</v>
      </c>
      <c r="D5">
        <v>251584</v>
      </c>
      <c r="E5">
        <v>55307</v>
      </c>
      <c r="F5" s="5">
        <f t="shared" si="0"/>
        <v>0.21983512465021623</v>
      </c>
    </row>
    <row r="6" spans="1:8" x14ac:dyDescent="0.45">
      <c r="A6" s="2">
        <v>1104</v>
      </c>
      <c r="B6" s="2" t="s">
        <v>125</v>
      </c>
      <c r="C6" s="2" t="s">
        <v>285</v>
      </c>
      <c r="D6">
        <v>85559</v>
      </c>
      <c r="E6">
        <v>24237</v>
      </c>
      <c r="F6" s="5">
        <f t="shared" si="0"/>
        <v>0.28327820568262835</v>
      </c>
    </row>
    <row r="7" spans="1:8" x14ac:dyDescent="0.45">
      <c r="A7" s="2">
        <v>1105</v>
      </c>
      <c r="B7" s="2" t="s">
        <v>126</v>
      </c>
      <c r="C7" s="2" t="s">
        <v>285</v>
      </c>
      <c r="D7">
        <v>187504</v>
      </c>
      <c r="E7">
        <v>42882</v>
      </c>
      <c r="F7" s="5">
        <f t="shared" si="0"/>
        <v>0.22869912108541685</v>
      </c>
    </row>
    <row r="8" spans="1:8" x14ac:dyDescent="0.45">
      <c r="A8" s="2">
        <v>1101</v>
      </c>
      <c r="B8" s="2" t="s">
        <v>122</v>
      </c>
      <c r="C8" s="2" t="s">
        <v>285</v>
      </c>
      <c r="D8">
        <v>192861</v>
      </c>
      <c r="E8">
        <v>37697</v>
      </c>
      <c r="F8" s="5">
        <f t="shared" si="0"/>
        <v>0.19546201668559221</v>
      </c>
    </row>
    <row r="9" spans="1:8" x14ac:dyDescent="0.45">
      <c r="A9" s="2">
        <v>1102</v>
      </c>
      <c r="B9" s="2" t="s">
        <v>123</v>
      </c>
      <c r="C9" s="2" t="s">
        <v>285</v>
      </c>
      <c r="D9">
        <v>97002</v>
      </c>
      <c r="E9">
        <v>22099</v>
      </c>
      <c r="F9" s="5">
        <f t="shared" si="0"/>
        <v>0.22782004494752686</v>
      </c>
    </row>
    <row r="10" spans="1:8" x14ac:dyDescent="0.45">
      <c r="A10" s="2">
        <v>1171</v>
      </c>
      <c r="B10" s="2" t="s">
        <v>128</v>
      </c>
      <c r="C10" s="2" t="s">
        <v>285</v>
      </c>
      <c r="D10">
        <v>44927</v>
      </c>
      <c r="E10">
        <v>18235</v>
      </c>
      <c r="F10" s="5">
        <f t="shared" si="0"/>
        <v>0.40588065083357444</v>
      </c>
    </row>
    <row r="11" spans="1:8" x14ac:dyDescent="0.45">
      <c r="A11" s="2">
        <v>1172</v>
      </c>
      <c r="B11" s="2" t="s">
        <v>2</v>
      </c>
      <c r="C11" s="2" t="s">
        <v>285</v>
      </c>
      <c r="D11">
        <v>14864</v>
      </c>
      <c r="E11">
        <v>3211</v>
      </c>
      <c r="F11" s="5">
        <f t="shared" si="0"/>
        <v>0.21602529601722281</v>
      </c>
    </row>
    <row r="12" spans="1:8" x14ac:dyDescent="0.45">
      <c r="D12">
        <f>SUM(D2:D11)</f>
        <v>1668216</v>
      </c>
      <c r="E12">
        <f>SUM(E2:E11)</f>
        <v>370325</v>
      </c>
      <c r="F12" s="5">
        <f t="shared" si="0"/>
        <v>0.22198863936085014</v>
      </c>
    </row>
    <row r="13" spans="1:8" x14ac:dyDescent="0.45">
      <c r="A13" s="2">
        <v>1210</v>
      </c>
      <c r="B13" s="2" t="s">
        <v>134</v>
      </c>
      <c r="C13" s="2" t="s">
        <v>286</v>
      </c>
      <c r="D13">
        <v>1172976</v>
      </c>
      <c r="E13">
        <v>252304</v>
      </c>
      <c r="F13" s="5">
        <f t="shared" si="0"/>
        <v>0.21509732509446058</v>
      </c>
    </row>
    <row r="14" spans="1:8" x14ac:dyDescent="0.45">
      <c r="A14" s="2">
        <v>1211</v>
      </c>
      <c r="B14" s="2" t="s">
        <v>7</v>
      </c>
      <c r="C14" s="2" t="s">
        <v>286</v>
      </c>
      <c r="D14">
        <v>422035</v>
      </c>
      <c r="E14">
        <v>83725</v>
      </c>
      <c r="F14" s="5">
        <f t="shared" si="0"/>
        <v>0.19838402028267799</v>
      </c>
    </row>
    <row r="15" spans="1:8" x14ac:dyDescent="0.45">
      <c r="A15" s="2">
        <v>1209</v>
      </c>
      <c r="B15" s="2" t="s">
        <v>6</v>
      </c>
      <c r="C15" s="2" t="s">
        <v>286</v>
      </c>
      <c r="D15">
        <v>151775</v>
      </c>
      <c r="E15">
        <v>42438</v>
      </c>
      <c r="F15" s="5">
        <f t="shared" si="0"/>
        <v>0.27961126667764785</v>
      </c>
    </row>
    <row r="16" spans="1:8" x14ac:dyDescent="0.45">
      <c r="A16" s="2">
        <v>1207</v>
      </c>
      <c r="B16" s="2" t="s">
        <v>133</v>
      </c>
      <c r="C16" s="2" t="s">
        <v>286</v>
      </c>
      <c r="D16">
        <v>542534</v>
      </c>
      <c r="E16">
        <v>122487</v>
      </c>
      <c r="F16" s="5">
        <f t="shared" si="0"/>
        <v>0.22576833894281281</v>
      </c>
    </row>
    <row r="17" spans="1:6" x14ac:dyDescent="0.45">
      <c r="A17" s="2">
        <v>1206</v>
      </c>
      <c r="B17" s="2" t="s">
        <v>4</v>
      </c>
      <c r="C17" s="2" t="s">
        <v>286</v>
      </c>
      <c r="D17">
        <v>487959</v>
      </c>
      <c r="E17">
        <v>93740</v>
      </c>
      <c r="F17" s="5">
        <f t="shared" si="0"/>
        <v>0.19210630401324702</v>
      </c>
    </row>
    <row r="18" spans="1:6" x14ac:dyDescent="0.45">
      <c r="A18" s="2">
        <v>1205</v>
      </c>
      <c r="B18" s="2" t="s">
        <v>132</v>
      </c>
      <c r="C18" s="2" t="s">
        <v>286</v>
      </c>
      <c r="D18">
        <v>292185</v>
      </c>
      <c r="E18">
        <v>48819</v>
      </c>
      <c r="F18" s="5">
        <f t="shared" si="0"/>
        <v>0.16708249910159659</v>
      </c>
    </row>
    <row r="19" spans="1:6" x14ac:dyDescent="0.45">
      <c r="A19" s="2">
        <v>1203</v>
      </c>
      <c r="B19" s="2" t="s">
        <v>130</v>
      </c>
      <c r="C19" s="2" t="s">
        <v>286</v>
      </c>
      <c r="D19">
        <v>110606</v>
      </c>
      <c r="E19">
        <v>21338</v>
      </c>
      <c r="F19" s="5">
        <f t="shared" si="0"/>
        <v>0.19291900981863552</v>
      </c>
    </row>
    <row r="20" spans="1:6" x14ac:dyDescent="0.45">
      <c r="A20" s="2">
        <v>1202</v>
      </c>
      <c r="B20" s="2" t="s">
        <v>129</v>
      </c>
      <c r="C20" s="2" t="s">
        <v>286</v>
      </c>
      <c r="D20">
        <v>522629</v>
      </c>
      <c r="E20">
        <v>144058</v>
      </c>
      <c r="F20" s="5">
        <f t="shared" si="0"/>
        <v>0.27564103790643074</v>
      </c>
    </row>
    <row r="21" spans="1:6" x14ac:dyDescent="0.45">
      <c r="A21" s="2">
        <v>1204</v>
      </c>
      <c r="B21" s="2" t="s">
        <v>131</v>
      </c>
      <c r="C21" s="2" t="s">
        <v>286</v>
      </c>
      <c r="D21">
        <v>505524</v>
      </c>
      <c r="E21">
        <v>155109</v>
      </c>
      <c r="F21" s="5">
        <f t="shared" si="0"/>
        <v>0.30682816246112943</v>
      </c>
    </row>
    <row r="22" spans="1:6" x14ac:dyDescent="0.45">
      <c r="A22" s="2">
        <v>1201</v>
      </c>
      <c r="B22" s="2" t="s">
        <v>3</v>
      </c>
      <c r="C22" s="2" t="s">
        <v>286</v>
      </c>
      <c r="D22">
        <v>312951</v>
      </c>
      <c r="E22">
        <v>44572</v>
      </c>
      <c r="F22" s="5">
        <f t="shared" si="0"/>
        <v>0.14242485245293993</v>
      </c>
    </row>
    <row r="23" spans="1:6" x14ac:dyDescent="0.45">
      <c r="A23" s="2">
        <v>1208</v>
      </c>
      <c r="B23" s="2" t="s">
        <v>5</v>
      </c>
      <c r="C23" s="2" t="s">
        <v>286</v>
      </c>
      <c r="D23">
        <v>147467</v>
      </c>
      <c r="E23">
        <v>37924</v>
      </c>
      <c r="F23" s="5">
        <f t="shared" si="0"/>
        <v>0.25716940061166227</v>
      </c>
    </row>
    <row r="24" spans="1:6" x14ac:dyDescent="0.45">
      <c r="A24" s="2">
        <v>1275</v>
      </c>
      <c r="B24" s="2" t="s">
        <v>9</v>
      </c>
      <c r="C24" s="2" t="s">
        <v>286</v>
      </c>
      <c r="D24">
        <v>535805</v>
      </c>
      <c r="E24">
        <v>180350</v>
      </c>
      <c r="F24" s="5">
        <f t="shared" si="0"/>
        <v>0.33659633635371078</v>
      </c>
    </row>
    <row r="25" spans="1:6" x14ac:dyDescent="0.45">
      <c r="A25" s="2">
        <v>1273</v>
      </c>
      <c r="B25" s="2" t="s">
        <v>136</v>
      </c>
      <c r="C25" s="2" t="s">
        <v>286</v>
      </c>
      <c r="D25">
        <v>108991</v>
      </c>
      <c r="E25">
        <v>41141</v>
      </c>
      <c r="F25" s="5">
        <f t="shared" si="0"/>
        <v>0.37747153434687269</v>
      </c>
    </row>
    <row r="26" spans="1:6" x14ac:dyDescent="0.45">
      <c r="A26" s="2">
        <v>1272</v>
      </c>
      <c r="B26" s="2" t="s">
        <v>135</v>
      </c>
      <c r="C26" s="2" t="s">
        <v>286</v>
      </c>
      <c r="D26">
        <v>28228</v>
      </c>
      <c r="E26">
        <v>7282</v>
      </c>
      <c r="F26" s="5">
        <f t="shared" si="0"/>
        <v>0.25797080912569081</v>
      </c>
    </row>
    <row r="27" spans="1:6" x14ac:dyDescent="0.45">
      <c r="A27" s="2">
        <v>1276</v>
      </c>
      <c r="B27" s="2" t="s">
        <v>10</v>
      </c>
      <c r="C27" s="2" t="s">
        <v>286</v>
      </c>
      <c r="D27">
        <v>49918</v>
      </c>
      <c r="E27">
        <v>13301</v>
      </c>
      <c r="F27" s="5">
        <f t="shared" si="0"/>
        <v>0.26645698946271884</v>
      </c>
    </row>
    <row r="28" spans="1:6" x14ac:dyDescent="0.45">
      <c r="A28" s="2">
        <v>1274</v>
      </c>
      <c r="B28" s="2" t="s">
        <v>137</v>
      </c>
      <c r="C28" s="2" t="s">
        <v>286</v>
      </c>
      <c r="D28">
        <v>25472</v>
      </c>
      <c r="E28">
        <v>7341</v>
      </c>
      <c r="F28" s="5">
        <f t="shared" si="0"/>
        <v>0.28819880653266333</v>
      </c>
    </row>
    <row r="29" spans="1:6" x14ac:dyDescent="0.45">
      <c r="A29" s="2">
        <v>1271</v>
      </c>
      <c r="B29" s="2" t="s">
        <v>8</v>
      </c>
      <c r="C29" s="2" t="s">
        <v>286</v>
      </c>
      <c r="D29">
        <v>35313</v>
      </c>
      <c r="E29">
        <v>11283</v>
      </c>
      <c r="F29" s="5">
        <f t="shared" si="0"/>
        <v>0.31951405997791182</v>
      </c>
    </row>
    <row r="30" spans="1:6" x14ac:dyDescent="0.45">
      <c r="D30">
        <f>SUM(D13:D29)</f>
        <v>5452368</v>
      </c>
      <c r="E30">
        <f>SUM(E13:E29)</f>
        <v>1307212</v>
      </c>
      <c r="F30" s="5">
        <f t="shared" si="0"/>
        <v>0.23975124202915138</v>
      </c>
    </row>
    <row r="31" spans="1:6" x14ac:dyDescent="0.45">
      <c r="A31" s="2">
        <v>1306</v>
      </c>
      <c r="B31" s="2" t="s">
        <v>11</v>
      </c>
      <c r="C31" s="2" t="s">
        <v>287</v>
      </c>
      <c r="D31">
        <v>296154</v>
      </c>
      <c r="E31">
        <v>66057</v>
      </c>
      <c r="F31" s="5">
        <f t="shared" ref="F31:F43" si="1">E31/D31</f>
        <v>0.2230494945197431</v>
      </c>
    </row>
    <row r="32" spans="1:6" x14ac:dyDescent="0.45">
      <c r="A32" s="2">
        <v>1308</v>
      </c>
      <c r="B32" s="2" t="s">
        <v>12</v>
      </c>
      <c r="C32" s="2" t="s">
        <v>287</v>
      </c>
      <c r="D32">
        <v>227563</v>
      </c>
      <c r="E32">
        <v>45170</v>
      </c>
      <c r="F32" s="5">
        <f t="shared" si="1"/>
        <v>0.19849448284650845</v>
      </c>
    </row>
    <row r="33" spans="1:6" x14ac:dyDescent="0.45">
      <c r="A33" s="2">
        <v>1307</v>
      </c>
      <c r="B33" s="2" t="s">
        <v>143</v>
      </c>
      <c r="C33" s="2" t="s">
        <v>287</v>
      </c>
      <c r="D33">
        <v>244419</v>
      </c>
      <c r="E33">
        <v>51738</v>
      </c>
      <c r="F33" s="5">
        <f t="shared" si="1"/>
        <v>0.21167748824764032</v>
      </c>
    </row>
    <row r="34" spans="1:6" x14ac:dyDescent="0.45">
      <c r="A34" s="2">
        <v>1302</v>
      </c>
      <c r="B34" s="2" t="s">
        <v>139</v>
      </c>
      <c r="C34" s="2" t="s">
        <v>287</v>
      </c>
      <c r="D34">
        <v>267388</v>
      </c>
      <c r="E34">
        <v>51222</v>
      </c>
      <c r="F34" s="5">
        <f t="shared" si="1"/>
        <v>0.19156431851840772</v>
      </c>
    </row>
    <row r="35" spans="1:6" x14ac:dyDescent="0.45">
      <c r="A35" s="2">
        <v>1305</v>
      </c>
      <c r="B35" s="2" t="s">
        <v>142</v>
      </c>
      <c r="C35" s="2" t="s">
        <v>287</v>
      </c>
      <c r="D35">
        <v>455770</v>
      </c>
      <c r="E35">
        <v>96585</v>
      </c>
      <c r="F35" s="5">
        <f t="shared" si="1"/>
        <v>0.21191609803190206</v>
      </c>
    </row>
    <row r="36" spans="1:6" x14ac:dyDescent="0.45">
      <c r="A36" s="2">
        <v>1301</v>
      </c>
      <c r="B36" s="2" t="s">
        <v>138</v>
      </c>
      <c r="C36" s="2" t="s">
        <v>287</v>
      </c>
      <c r="D36">
        <v>210053</v>
      </c>
      <c r="E36">
        <v>44378</v>
      </c>
      <c r="F36" s="5">
        <f t="shared" si="1"/>
        <v>0.21127048887661684</v>
      </c>
    </row>
    <row r="37" spans="1:6" x14ac:dyDescent="0.45">
      <c r="A37" s="2">
        <v>1304</v>
      </c>
      <c r="B37" s="2" t="s">
        <v>141</v>
      </c>
      <c r="C37" s="2" t="s">
        <v>287</v>
      </c>
      <c r="D37">
        <v>249560</v>
      </c>
      <c r="E37">
        <v>55535</v>
      </c>
      <c r="F37" s="5">
        <f t="shared" si="1"/>
        <v>0.22253165571405675</v>
      </c>
    </row>
    <row r="38" spans="1:6" x14ac:dyDescent="0.45">
      <c r="A38" s="2">
        <v>1303</v>
      </c>
      <c r="B38" s="2" t="s">
        <v>140</v>
      </c>
      <c r="C38" s="2" t="s">
        <v>287</v>
      </c>
      <c r="D38">
        <v>136225</v>
      </c>
      <c r="E38">
        <v>23044</v>
      </c>
      <c r="F38" s="5">
        <f t="shared" si="1"/>
        <v>0.16916131400256929</v>
      </c>
    </row>
    <row r="39" spans="1:6" x14ac:dyDescent="0.45">
      <c r="A39" s="2">
        <v>1375</v>
      </c>
      <c r="B39" s="2" t="s">
        <v>147</v>
      </c>
      <c r="C39" s="2" t="s">
        <v>287</v>
      </c>
      <c r="D39">
        <v>53291</v>
      </c>
      <c r="E39">
        <v>21500</v>
      </c>
      <c r="F39" s="5">
        <f t="shared" si="1"/>
        <v>0.40344523465500742</v>
      </c>
    </row>
    <row r="40" spans="1:6" x14ac:dyDescent="0.45">
      <c r="A40" s="2">
        <v>1371</v>
      </c>
      <c r="B40" s="2" t="s">
        <v>13</v>
      </c>
      <c r="C40" s="2" t="s">
        <v>287</v>
      </c>
      <c r="D40">
        <v>163501</v>
      </c>
      <c r="E40">
        <v>56690</v>
      </c>
      <c r="F40" s="5">
        <f t="shared" si="1"/>
        <v>0.34672570809964465</v>
      </c>
    </row>
    <row r="41" spans="1:6" x14ac:dyDescent="0.45">
      <c r="A41" s="2">
        <v>1373</v>
      </c>
      <c r="B41" s="2" t="s">
        <v>145</v>
      </c>
      <c r="C41" s="2" t="s">
        <v>287</v>
      </c>
      <c r="D41">
        <v>10117</v>
      </c>
      <c r="E41">
        <v>3268</v>
      </c>
      <c r="F41" s="5">
        <f t="shared" si="1"/>
        <v>0.32302065829791438</v>
      </c>
    </row>
    <row r="42" spans="1:6" x14ac:dyDescent="0.45">
      <c r="A42" s="2">
        <v>1374</v>
      </c>
      <c r="B42" s="2" t="s">
        <v>146</v>
      </c>
      <c r="C42" s="2" t="s">
        <v>287</v>
      </c>
      <c r="D42">
        <v>25929</v>
      </c>
      <c r="E42">
        <v>9063</v>
      </c>
      <c r="F42" s="5">
        <f t="shared" si="1"/>
        <v>0.34953141270392224</v>
      </c>
    </row>
    <row r="43" spans="1:6" x14ac:dyDescent="0.45">
      <c r="D43">
        <f>SUM(D31:D42)</f>
        <v>2339970</v>
      </c>
      <c r="E43">
        <f>SUM(E31:E42)</f>
        <v>524250</v>
      </c>
      <c r="F43" s="5">
        <f t="shared" si="1"/>
        <v>0.22404133386325464</v>
      </c>
    </row>
    <row r="44" spans="1:6" x14ac:dyDescent="0.45">
      <c r="A44" s="2">
        <v>1372</v>
      </c>
      <c r="B44" s="2" t="s">
        <v>144</v>
      </c>
      <c r="C44" s="2" t="s">
        <v>287</v>
      </c>
    </row>
    <row r="45" spans="1:6" x14ac:dyDescent="0.45">
      <c r="A45" s="2">
        <v>1376</v>
      </c>
      <c r="B45" s="2" t="s">
        <v>148</v>
      </c>
      <c r="C45" s="2" t="s">
        <v>287</v>
      </c>
    </row>
    <row r="46" spans="1:6" x14ac:dyDescent="0.45">
      <c r="A46" s="2">
        <v>1404</v>
      </c>
      <c r="B46" s="2" t="s">
        <v>14</v>
      </c>
      <c r="C46" s="2" t="s">
        <v>288</v>
      </c>
      <c r="D46">
        <v>216566</v>
      </c>
      <c r="E46">
        <v>37536</v>
      </c>
    </row>
    <row r="47" spans="1:6" x14ac:dyDescent="0.45">
      <c r="A47" s="2">
        <v>1402</v>
      </c>
      <c r="B47" s="2" t="s">
        <v>150</v>
      </c>
      <c r="C47" s="2" t="s">
        <v>288</v>
      </c>
      <c r="D47">
        <v>236729</v>
      </c>
      <c r="E47">
        <v>32953</v>
      </c>
    </row>
    <row r="48" spans="1:6" x14ac:dyDescent="0.45">
      <c r="A48" s="2">
        <v>1405</v>
      </c>
      <c r="B48" s="2" t="s">
        <v>152</v>
      </c>
      <c r="C48" s="2" t="s">
        <v>288</v>
      </c>
      <c r="D48">
        <v>354729</v>
      </c>
      <c r="E48">
        <v>60030</v>
      </c>
    </row>
    <row r="49" spans="1:6" x14ac:dyDescent="0.45">
      <c r="A49" s="2">
        <v>1403</v>
      </c>
      <c r="B49" s="2" t="s">
        <v>151</v>
      </c>
      <c r="C49" s="2" t="s">
        <v>288</v>
      </c>
      <c r="D49">
        <v>277403</v>
      </c>
      <c r="E49">
        <v>33230</v>
      </c>
    </row>
    <row r="50" spans="1:6" x14ac:dyDescent="0.45">
      <c r="A50" s="2">
        <v>1401</v>
      </c>
      <c r="B50" s="2" t="s">
        <v>149</v>
      </c>
      <c r="C50" s="2" t="s">
        <v>288</v>
      </c>
      <c r="D50">
        <v>164733</v>
      </c>
      <c r="E50">
        <v>30367</v>
      </c>
    </row>
    <row r="51" spans="1:6" x14ac:dyDescent="0.45">
      <c r="A51" s="2">
        <v>1471</v>
      </c>
      <c r="B51" s="2" t="s">
        <v>153</v>
      </c>
      <c r="C51" s="2" t="s">
        <v>288</v>
      </c>
      <c r="D51">
        <v>118254</v>
      </c>
      <c r="E51">
        <v>34329</v>
      </c>
    </row>
    <row r="52" spans="1:6" x14ac:dyDescent="0.45">
      <c r="D52">
        <f>SUM(D46:D51)</f>
        <v>1368414</v>
      </c>
      <c r="E52">
        <f>SUM(E46:E51)</f>
        <v>228445</v>
      </c>
      <c r="F52" s="5">
        <f t="shared" ref="F52" si="2">E52/D52</f>
        <v>0.16694143731356154</v>
      </c>
    </row>
    <row r="53" spans="1:6" x14ac:dyDescent="0.45">
      <c r="A53" s="2">
        <v>1472</v>
      </c>
      <c r="B53" s="2" t="s">
        <v>15</v>
      </c>
      <c r="C53" s="2" t="s">
        <v>288</v>
      </c>
    </row>
    <row r="54" spans="1:6" x14ac:dyDescent="0.45">
      <c r="A54" s="2">
        <v>1504</v>
      </c>
      <c r="B54" s="2" t="s">
        <v>156</v>
      </c>
      <c r="C54" s="2" t="s">
        <v>17</v>
      </c>
      <c r="D54">
        <v>135607</v>
      </c>
      <c r="E54">
        <v>24181</v>
      </c>
    </row>
    <row r="55" spans="1:6" x14ac:dyDescent="0.45">
      <c r="A55" s="2">
        <v>1502</v>
      </c>
      <c r="B55" s="2" t="s">
        <v>154</v>
      </c>
      <c r="C55" s="2" t="s">
        <v>17</v>
      </c>
      <c r="D55">
        <v>116856</v>
      </c>
      <c r="E55">
        <v>24255</v>
      </c>
    </row>
    <row r="56" spans="1:6" x14ac:dyDescent="0.45">
      <c r="A56" s="2">
        <v>1501</v>
      </c>
      <c r="B56" s="2" t="s">
        <v>16</v>
      </c>
      <c r="C56" s="2" t="s">
        <v>17</v>
      </c>
      <c r="D56">
        <v>153931</v>
      </c>
      <c r="E56">
        <v>33576</v>
      </c>
    </row>
    <row r="57" spans="1:6" x14ac:dyDescent="0.45">
      <c r="A57" s="2">
        <v>1505</v>
      </c>
      <c r="B57" s="2" t="s">
        <v>157</v>
      </c>
      <c r="C57" s="2" t="s">
        <v>17</v>
      </c>
      <c r="D57">
        <v>179432</v>
      </c>
      <c r="E57">
        <v>20674</v>
      </c>
    </row>
    <row r="58" spans="1:6" x14ac:dyDescent="0.45">
      <c r="A58" s="2">
        <v>1503</v>
      </c>
      <c r="B58" s="2" t="s">
        <v>155</v>
      </c>
      <c r="C58" s="2" t="s">
        <v>17</v>
      </c>
      <c r="D58">
        <v>119064</v>
      </c>
      <c r="E58">
        <v>19546</v>
      </c>
    </row>
    <row r="59" spans="1:6" x14ac:dyDescent="0.45">
      <c r="A59" s="2">
        <v>1571</v>
      </c>
      <c r="B59" s="2" t="s">
        <v>17</v>
      </c>
      <c r="C59" s="2" t="s">
        <v>17</v>
      </c>
      <c r="D59">
        <v>131517</v>
      </c>
      <c r="E59">
        <v>35793</v>
      </c>
    </row>
    <row r="60" spans="1:6" x14ac:dyDescent="0.45">
      <c r="D60">
        <f>SUM(D54:D59)</f>
        <v>836407</v>
      </c>
      <c r="E60">
        <f>SUM(E54:E59)</f>
        <v>158025</v>
      </c>
      <c r="F60" s="5">
        <f t="shared" ref="F60:F76" si="3">E60/D60</f>
        <v>0.18893313901007525</v>
      </c>
    </row>
    <row r="61" spans="1:6" x14ac:dyDescent="0.45">
      <c r="A61" s="2">
        <v>1606</v>
      </c>
      <c r="B61" s="2" t="s">
        <v>162</v>
      </c>
      <c r="C61" s="2" t="s">
        <v>289</v>
      </c>
      <c r="D61">
        <v>316596</v>
      </c>
      <c r="E61">
        <v>47301</v>
      </c>
      <c r="F61" s="5">
        <f t="shared" si="3"/>
        <v>0.14940491983474208</v>
      </c>
    </row>
    <row r="62" spans="1:6" x14ac:dyDescent="0.45">
      <c r="A62" s="2">
        <v>1602</v>
      </c>
      <c r="B62" s="2" t="s">
        <v>159</v>
      </c>
      <c r="C62" s="2" t="s">
        <v>289</v>
      </c>
      <c r="D62">
        <v>374863</v>
      </c>
      <c r="E62">
        <v>76128</v>
      </c>
      <c r="F62" s="5">
        <f t="shared" si="3"/>
        <v>0.20308219269439767</v>
      </c>
    </row>
    <row r="63" spans="1:6" x14ac:dyDescent="0.45">
      <c r="A63" s="2">
        <v>1601</v>
      </c>
      <c r="B63" s="2" t="s">
        <v>158</v>
      </c>
      <c r="C63" s="2" t="s">
        <v>289</v>
      </c>
      <c r="D63">
        <v>442213</v>
      </c>
      <c r="E63">
        <v>85468</v>
      </c>
      <c r="F63" s="5">
        <f t="shared" si="3"/>
        <v>0.19327337730912478</v>
      </c>
    </row>
    <row r="64" spans="1:6" x14ac:dyDescent="0.45">
      <c r="A64" s="2">
        <v>1603</v>
      </c>
      <c r="B64" s="2" t="s">
        <v>160</v>
      </c>
      <c r="C64" s="2" t="s">
        <v>289</v>
      </c>
      <c r="D64">
        <v>298412</v>
      </c>
      <c r="E64">
        <v>56001</v>
      </c>
      <c r="F64" s="5">
        <f t="shared" si="3"/>
        <v>0.18766336474404516</v>
      </c>
    </row>
    <row r="65" spans="1:6" x14ac:dyDescent="0.45">
      <c r="A65" s="2">
        <v>1604</v>
      </c>
      <c r="B65" s="2" t="s">
        <v>18</v>
      </c>
      <c r="C65" s="2" t="s">
        <v>289</v>
      </c>
      <c r="D65">
        <v>308101</v>
      </c>
      <c r="E65">
        <v>70438</v>
      </c>
      <c r="F65" s="5">
        <f t="shared" si="3"/>
        <v>0.22861983570322719</v>
      </c>
    </row>
    <row r="66" spans="1:6" x14ac:dyDescent="0.45">
      <c r="A66" s="2">
        <v>1605</v>
      </c>
      <c r="B66" s="2" t="s">
        <v>161</v>
      </c>
      <c r="C66" s="2" t="s">
        <v>289</v>
      </c>
      <c r="D66">
        <v>211823</v>
      </c>
      <c r="E66">
        <v>41188</v>
      </c>
      <c r="F66" s="5">
        <f t="shared" si="3"/>
        <v>0.19444536240162777</v>
      </c>
    </row>
    <row r="67" spans="1:6" x14ac:dyDescent="0.45">
      <c r="A67" s="2">
        <v>1607</v>
      </c>
      <c r="B67" s="2" t="s">
        <v>19</v>
      </c>
      <c r="C67" s="2" t="s">
        <v>289</v>
      </c>
      <c r="D67">
        <v>253765</v>
      </c>
      <c r="E67">
        <v>34726</v>
      </c>
      <c r="F67" s="5">
        <f t="shared" si="3"/>
        <v>0.13684314227730379</v>
      </c>
    </row>
    <row r="68" spans="1:6" x14ac:dyDescent="0.45">
      <c r="A68" s="2">
        <v>1608</v>
      </c>
      <c r="B68" s="2" t="s">
        <v>20</v>
      </c>
      <c r="C68" s="2" t="s">
        <v>289</v>
      </c>
      <c r="D68">
        <v>109236</v>
      </c>
      <c r="E68">
        <v>24069</v>
      </c>
      <c r="F68" s="5">
        <f t="shared" si="3"/>
        <v>0.2203394485334505</v>
      </c>
    </row>
    <row r="69" spans="1:6" x14ac:dyDescent="0.45">
      <c r="A69" s="2">
        <v>1671</v>
      </c>
      <c r="B69" s="2" t="s">
        <v>163</v>
      </c>
      <c r="C69" s="2" t="s">
        <v>289</v>
      </c>
      <c r="D69">
        <v>485764</v>
      </c>
      <c r="E69">
        <v>129841</v>
      </c>
      <c r="F69" s="5">
        <f t="shared" si="3"/>
        <v>0.26729234772440941</v>
      </c>
    </row>
    <row r="70" spans="1:6" x14ac:dyDescent="0.45">
      <c r="A70" s="2">
        <v>1672</v>
      </c>
      <c r="B70" s="2" t="s">
        <v>164</v>
      </c>
      <c r="C70" s="2" t="s">
        <v>289</v>
      </c>
      <c r="D70">
        <v>63836</v>
      </c>
      <c r="E70">
        <v>18904</v>
      </c>
      <c r="F70" s="5">
        <f t="shared" si="3"/>
        <v>0.29613384297261736</v>
      </c>
    </row>
    <row r="71" spans="1:6" x14ac:dyDescent="0.45">
      <c r="D71">
        <f>SUM(D61:D70)</f>
        <v>2864609</v>
      </c>
      <c r="E71">
        <f>SUM(E61:E70)</f>
        <v>584064</v>
      </c>
      <c r="F71" s="5">
        <f t="shared" si="3"/>
        <v>0.20388960587640406</v>
      </c>
    </row>
    <row r="72" spans="1:6" x14ac:dyDescent="0.45">
      <c r="A72" s="2">
        <v>1703</v>
      </c>
      <c r="B72" s="2" t="s">
        <v>167</v>
      </c>
      <c r="C72" s="2" t="s">
        <v>21</v>
      </c>
      <c r="D72">
        <v>84825</v>
      </c>
      <c r="E72">
        <v>14362</v>
      </c>
      <c r="F72" s="5">
        <f t="shared" si="3"/>
        <v>0.16931329207191276</v>
      </c>
    </row>
    <row r="73" spans="1:6" x14ac:dyDescent="0.45">
      <c r="A73" s="2">
        <v>1701</v>
      </c>
      <c r="B73" s="2" t="s">
        <v>165</v>
      </c>
      <c r="C73" s="2" t="s">
        <v>21</v>
      </c>
      <c r="D73">
        <v>147622</v>
      </c>
      <c r="E73">
        <v>40970</v>
      </c>
      <c r="F73" s="5">
        <f t="shared" si="3"/>
        <v>0.27753315901423908</v>
      </c>
    </row>
    <row r="74" spans="1:6" x14ac:dyDescent="0.45">
      <c r="A74" s="2">
        <v>1702</v>
      </c>
      <c r="B74" s="2" t="s">
        <v>166</v>
      </c>
      <c r="C74" s="2" t="s">
        <v>21</v>
      </c>
      <c r="D74">
        <v>172951</v>
      </c>
      <c r="E74">
        <v>35290</v>
      </c>
      <c r="F74" s="5">
        <f t="shared" si="3"/>
        <v>0.20404623274800376</v>
      </c>
    </row>
    <row r="75" spans="1:6" x14ac:dyDescent="0.45">
      <c r="A75" s="2">
        <v>1771</v>
      </c>
      <c r="B75" s="2" t="s">
        <v>21</v>
      </c>
      <c r="C75" s="2" t="s">
        <v>21</v>
      </c>
      <c r="D75">
        <v>26938</v>
      </c>
      <c r="E75">
        <v>9198</v>
      </c>
      <c r="F75" s="5">
        <f t="shared" si="3"/>
        <v>0.34145073873338777</v>
      </c>
    </row>
    <row r="76" spans="1:6" x14ac:dyDescent="0.45">
      <c r="D76">
        <f>SUM(D72:D75)</f>
        <v>432336</v>
      </c>
      <c r="E76">
        <f>SUM(E72:E75)</f>
        <v>99820</v>
      </c>
      <c r="F76" s="5">
        <f t="shared" si="3"/>
        <v>0.23088523740794198</v>
      </c>
    </row>
    <row r="77" spans="1:6" x14ac:dyDescent="0.45">
      <c r="A77" s="2">
        <v>1801</v>
      </c>
      <c r="B77" s="2" t="s">
        <v>168</v>
      </c>
      <c r="C77" s="2" t="s">
        <v>290</v>
      </c>
      <c r="D77">
        <v>904383</v>
      </c>
      <c r="E77">
        <v>160585</v>
      </c>
      <c r="F77" s="5">
        <f t="shared" ref="F77:F81" si="4">E77/D77</f>
        <v>0.17756304574499962</v>
      </c>
    </row>
    <row r="78" spans="1:6" x14ac:dyDescent="0.45">
      <c r="A78" s="2">
        <v>1802</v>
      </c>
      <c r="B78" s="2" t="s">
        <v>169</v>
      </c>
      <c r="C78" s="2" t="s">
        <v>290</v>
      </c>
      <c r="D78">
        <v>816337</v>
      </c>
      <c r="E78">
        <v>156616</v>
      </c>
      <c r="F78" s="5">
        <f t="shared" si="4"/>
        <v>0.19185213949631097</v>
      </c>
    </row>
    <row r="79" spans="1:6" x14ac:dyDescent="0.45">
      <c r="A79" s="2">
        <v>1803</v>
      </c>
      <c r="B79" s="2" t="s">
        <v>170</v>
      </c>
      <c r="C79" s="2" t="s">
        <v>290</v>
      </c>
      <c r="D79">
        <v>385476</v>
      </c>
      <c r="E79">
        <v>73271</v>
      </c>
      <c r="F79" s="5">
        <f t="shared" si="4"/>
        <v>0.19007927860619078</v>
      </c>
    </row>
    <row r="80" spans="1:6" x14ac:dyDescent="0.45">
      <c r="A80" s="2">
        <v>1871</v>
      </c>
      <c r="B80" s="2" t="s">
        <v>172</v>
      </c>
      <c r="C80" s="2" t="s">
        <v>290</v>
      </c>
      <c r="D80">
        <v>164083</v>
      </c>
      <c r="E80">
        <v>42584</v>
      </c>
      <c r="F80" s="5">
        <f t="shared" si="4"/>
        <v>0.25952719050724327</v>
      </c>
    </row>
    <row r="81" spans="1:6" x14ac:dyDescent="0.45">
      <c r="D81">
        <f>SUM(D77:D80)</f>
        <v>2270279</v>
      </c>
      <c r="E81">
        <f>SUM(E77:E80)</f>
        <v>433056</v>
      </c>
      <c r="F81" s="5">
        <f t="shared" si="4"/>
        <v>0.19075012366321495</v>
      </c>
    </row>
    <row r="82" spans="1:6" x14ac:dyDescent="0.45">
      <c r="A82" s="2">
        <v>1804</v>
      </c>
      <c r="B82" s="2" t="s">
        <v>171</v>
      </c>
      <c r="C82" s="2" t="s">
        <v>290</v>
      </c>
    </row>
    <row r="83" spans="1:6" x14ac:dyDescent="0.45">
      <c r="A83" s="2">
        <v>3173</v>
      </c>
      <c r="B83" s="2" t="s">
        <v>175</v>
      </c>
      <c r="C83" s="2" t="s">
        <v>291</v>
      </c>
      <c r="D83">
        <v>1064018</v>
      </c>
      <c r="E83">
        <v>278690</v>
      </c>
      <c r="F83" s="5">
        <f t="shared" ref="F83:F113" si="5">E83/D83</f>
        <v>0.26192226071363456</v>
      </c>
    </row>
    <row r="84" spans="1:6" x14ac:dyDescent="0.45">
      <c r="A84" s="2">
        <v>3171</v>
      </c>
      <c r="B84" s="2" t="s">
        <v>173</v>
      </c>
      <c r="C84" s="2" t="s">
        <v>291</v>
      </c>
      <c r="D84">
        <v>863749</v>
      </c>
      <c r="E84">
        <v>219615</v>
      </c>
      <c r="F84" s="5">
        <f t="shared" si="5"/>
        <v>0.25425789204965793</v>
      </c>
    </row>
    <row r="85" spans="1:6" x14ac:dyDescent="0.45">
      <c r="A85" s="2">
        <v>3174</v>
      </c>
      <c r="B85" s="2" t="s">
        <v>176</v>
      </c>
      <c r="C85" s="2" t="s">
        <v>291</v>
      </c>
      <c r="D85">
        <v>686248</v>
      </c>
      <c r="E85">
        <v>145270</v>
      </c>
      <c r="F85" s="5">
        <f t="shared" si="5"/>
        <v>0.21168732003590537</v>
      </c>
    </row>
    <row r="86" spans="1:6" x14ac:dyDescent="0.45">
      <c r="A86" s="2">
        <v>3175</v>
      </c>
      <c r="B86" s="2" t="s">
        <v>177</v>
      </c>
      <c r="C86" s="2" t="s">
        <v>291</v>
      </c>
      <c r="D86">
        <v>504748</v>
      </c>
      <c r="E86">
        <v>85554</v>
      </c>
      <c r="F86" s="5">
        <f t="shared" si="5"/>
        <v>0.16949844278729187</v>
      </c>
    </row>
    <row r="87" spans="1:6" x14ac:dyDescent="0.45">
      <c r="A87" s="2">
        <v>3172</v>
      </c>
      <c r="B87" s="2" t="s">
        <v>174</v>
      </c>
      <c r="C87" s="2" t="s">
        <v>291</v>
      </c>
      <c r="D87">
        <v>656965</v>
      </c>
      <c r="E87">
        <v>157808</v>
      </c>
      <c r="F87" s="5">
        <f t="shared" si="5"/>
        <v>0.24020762141057742</v>
      </c>
    </row>
    <row r="88" spans="1:6" x14ac:dyDescent="0.45">
      <c r="D88">
        <f>SUM(D83:D87)</f>
        <v>3775728</v>
      </c>
      <c r="E88">
        <f>SUM(E83:E87)</f>
        <v>886937</v>
      </c>
      <c r="F88" s="5">
        <f t="shared" si="5"/>
        <v>0.2349048978104355</v>
      </c>
    </row>
    <row r="89" spans="1:6" x14ac:dyDescent="0.45">
      <c r="A89" s="2">
        <v>3201</v>
      </c>
      <c r="B89" s="2" t="s">
        <v>178</v>
      </c>
      <c r="C89" s="2" t="s">
        <v>292</v>
      </c>
      <c r="D89">
        <v>471894</v>
      </c>
      <c r="E89">
        <v>97313</v>
      </c>
      <c r="F89" s="5">
        <f t="shared" si="5"/>
        <v>0.20621792182142601</v>
      </c>
    </row>
    <row r="90" spans="1:6" x14ac:dyDescent="0.45">
      <c r="A90" s="2">
        <v>3220</v>
      </c>
      <c r="B90" s="2" t="s">
        <v>31</v>
      </c>
      <c r="C90" s="2" t="s">
        <v>292</v>
      </c>
      <c r="D90">
        <v>713354</v>
      </c>
      <c r="E90">
        <v>132593</v>
      </c>
      <c r="F90" s="5">
        <f t="shared" si="5"/>
        <v>0.18587265228764399</v>
      </c>
    </row>
    <row r="91" spans="1:6" x14ac:dyDescent="0.45">
      <c r="A91" s="2">
        <v>3202</v>
      </c>
      <c r="B91" s="2" t="s">
        <v>22</v>
      </c>
      <c r="C91" s="2" t="s">
        <v>292</v>
      </c>
      <c r="D91">
        <v>442959</v>
      </c>
      <c r="E91">
        <v>72759</v>
      </c>
      <c r="F91" s="5">
        <f t="shared" si="5"/>
        <v>0.16425673707950397</v>
      </c>
    </row>
    <row r="92" spans="1:6" x14ac:dyDescent="0.45">
      <c r="A92" s="2">
        <v>3217</v>
      </c>
      <c r="B92" s="2" t="s">
        <v>29</v>
      </c>
      <c r="C92" s="2" t="s">
        <v>292</v>
      </c>
      <c r="D92">
        <v>833978</v>
      </c>
      <c r="E92">
        <v>87184</v>
      </c>
      <c r="F92" s="5">
        <f t="shared" si="5"/>
        <v>0.10453992791176746</v>
      </c>
    </row>
    <row r="93" spans="1:6" x14ac:dyDescent="0.45">
      <c r="A93" s="2">
        <v>3216</v>
      </c>
      <c r="B93" s="2" t="s">
        <v>186</v>
      </c>
      <c r="C93" s="2" t="s">
        <v>292</v>
      </c>
      <c r="D93">
        <v>305767</v>
      </c>
      <c r="E93">
        <v>45500</v>
      </c>
      <c r="F93" s="5">
        <f t="shared" si="5"/>
        <v>0.14880611707607427</v>
      </c>
    </row>
    <row r="94" spans="1:6" x14ac:dyDescent="0.45">
      <c r="A94" s="2">
        <v>3203</v>
      </c>
      <c r="B94" s="2" t="s">
        <v>179</v>
      </c>
      <c r="C94" s="2" t="s">
        <v>292</v>
      </c>
      <c r="D94">
        <v>1362316</v>
      </c>
      <c r="E94">
        <v>220814</v>
      </c>
      <c r="F94" s="5">
        <f t="shared" si="5"/>
        <v>0.16208721030950235</v>
      </c>
    </row>
    <row r="95" spans="1:6" x14ac:dyDescent="0.45">
      <c r="A95" s="2">
        <v>3204</v>
      </c>
      <c r="B95" s="2" t="s">
        <v>180</v>
      </c>
      <c r="C95" s="2" t="s">
        <v>292</v>
      </c>
      <c r="D95">
        <v>997799</v>
      </c>
      <c r="E95">
        <v>147220</v>
      </c>
      <c r="F95" s="5">
        <f t="shared" si="5"/>
        <v>0.14754474598591499</v>
      </c>
    </row>
    <row r="96" spans="1:6" x14ac:dyDescent="0.45">
      <c r="A96" s="2">
        <v>3205</v>
      </c>
      <c r="B96" s="2" t="s">
        <v>23</v>
      </c>
      <c r="C96" s="2" t="s">
        <v>292</v>
      </c>
      <c r="D96">
        <v>922765</v>
      </c>
      <c r="E96">
        <v>166247</v>
      </c>
      <c r="F96" s="5">
        <f t="shared" si="5"/>
        <v>0.18016179634034668</v>
      </c>
    </row>
    <row r="97" spans="1:6" x14ac:dyDescent="0.45">
      <c r="A97" s="2">
        <v>3206</v>
      </c>
      <c r="B97" s="2" t="s">
        <v>181</v>
      </c>
      <c r="C97" s="2" t="s">
        <v>292</v>
      </c>
      <c r="D97">
        <v>1637312</v>
      </c>
      <c r="E97">
        <v>281220</v>
      </c>
      <c r="F97" s="5">
        <f t="shared" si="5"/>
        <v>0.1717571238713208</v>
      </c>
    </row>
    <row r="98" spans="1:6" x14ac:dyDescent="0.45">
      <c r="A98" s="2">
        <v>3213</v>
      </c>
      <c r="B98" s="2" t="s">
        <v>27</v>
      </c>
      <c r="C98" s="2" t="s">
        <v>292</v>
      </c>
      <c r="D98">
        <v>544648</v>
      </c>
      <c r="E98">
        <v>103425</v>
      </c>
      <c r="F98" s="5">
        <f t="shared" si="5"/>
        <v>0.18989328887648535</v>
      </c>
    </row>
    <row r="99" spans="1:6" x14ac:dyDescent="0.45">
      <c r="A99" s="2">
        <v>3207</v>
      </c>
      <c r="B99" s="2" t="s">
        <v>24</v>
      </c>
      <c r="C99" s="2" t="s">
        <v>292</v>
      </c>
      <c r="D99">
        <v>990909</v>
      </c>
      <c r="E99">
        <v>187730</v>
      </c>
      <c r="F99" s="5">
        <f t="shared" si="5"/>
        <v>0.18945231095892762</v>
      </c>
    </row>
    <row r="100" spans="1:6" x14ac:dyDescent="0.45">
      <c r="A100" s="2">
        <v>3208</v>
      </c>
      <c r="B100" s="2" t="s">
        <v>182</v>
      </c>
      <c r="C100" s="2" t="s">
        <v>292</v>
      </c>
      <c r="D100">
        <v>1086901</v>
      </c>
      <c r="E100">
        <v>203034</v>
      </c>
      <c r="F100" s="5">
        <f t="shared" si="5"/>
        <v>0.18680082178597682</v>
      </c>
    </row>
    <row r="101" spans="1:6" x14ac:dyDescent="0.45">
      <c r="A101" s="2">
        <v>3211</v>
      </c>
      <c r="B101" s="2" t="s">
        <v>183</v>
      </c>
      <c r="C101" s="2" t="s">
        <v>292</v>
      </c>
      <c r="D101">
        <v>861251</v>
      </c>
      <c r="E101">
        <v>119102</v>
      </c>
      <c r="F101" s="5">
        <f t="shared" si="5"/>
        <v>0.13828953464204977</v>
      </c>
    </row>
    <row r="102" spans="1:6" x14ac:dyDescent="0.45">
      <c r="A102" s="2">
        <v>3210</v>
      </c>
      <c r="B102" s="2" t="s">
        <v>26</v>
      </c>
      <c r="C102" s="2" t="s">
        <v>292</v>
      </c>
      <c r="D102">
        <v>551324</v>
      </c>
      <c r="E102">
        <v>106328</v>
      </c>
      <c r="F102" s="5">
        <f t="shared" si="5"/>
        <v>0.1928593712590056</v>
      </c>
    </row>
    <row r="103" spans="1:6" x14ac:dyDescent="0.45">
      <c r="A103" s="2">
        <v>3214</v>
      </c>
      <c r="B103" s="2" t="s">
        <v>185</v>
      </c>
      <c r="C103" s="2" t="s">
        <v>292</v>
      </c>
      <c r="D103">
        <v>819805</v>
      </c>
      <c r="E103">
        <v>66954</v>
      </c>
      <c r="F103" s="5">
        <f t="shared" si="5"/>
        <v>8.1670641189063253E-2</v>
      </c>
    </row>
    <row r="104" spans="1:6" x14ac:dyDescent="0.45">
      <c r="A104" s="2">
        <v>3212</v>
      </c>
      <c r="B104" s="2" t="s">
        <v>184</v>
      </c>
      <c r="C104" s="2" t="s">
        <v>292</v>
      </c>
      <c r="D104">
        <v>636457</v>
      </c>
      <c r="E104">
        <v>99321</v>
      </c>
      <c r="F104" s="5">
        <f t="shared" si="5"/>
        <v>0.15605296194401194</v>
      </c>
    </row>
    <row r="105" spans="1:6" x14ac:dyDescent="0.45">
      <c r="A105" s="2">
        <v>3215</v>
      </c>
      <c r="B105" s="2" t="s">
        <v>28</v>
      </c>
      <c r="C105" s="2" t="s">
        <v>292</v>
      </c>
      <c r="D105">
        <v>754673</v>
      </c>
      <c r="E105">
        <v>79347</v>
      </c>
      <c r="F105" s="5">
        <f t="shared" si="5"/>
        <v>0.10514090208606906</v>
      </c>
    </row>
    <row r="106" spans="1:6" x14ac:dyDescent="0.45">
      <c r="A106" s="2">
        <v>3219</v>
      </c>
      <c r="B106" s="2" t="s">
        <v>187</v>
      </c>
      <c r="C106" s="2" t="s">
        <v>292</v>
      </c>
      <c r="D106">
        <v>882382</v>
      </c>
      <c r="E106">
        <v>133359</v>
      </c>
      <c r="F106" s="5">
        <f t="shared" si="5"/>
        <v>0.15113522261333526</v>
      </c>
    </row>
    <row r="107" spans="1:6" x14ac:dyDescent="0.45">
      <c r="A107" s="2">
        <v>3218</v>
      </c>
      <c r="B107" s="2" t="s">
        <v>30</v>
      </c>
      <c r="C107" s="2" t="s">
        <v>292</v>
      </c>
      <c r="D107">
        <v>682481</v>
      </c>
      <c r="E107">
        <v>78346</v>
      </c>
      <c r="F107" s="5">
        <f t="shared" si="5"/>
        <v>0.11479586977512928</v>
      </c>
    </row>
    <row r="108" spans="1:6" x14ac:dyDescent="0.45">
      <c r="A108" s="2">
        <v>3209</v>
      </c>
      <c r="B108" s="2" t="s">
        <v>25</v>
      </c>
      <c r="C108" s="2" t="s">
        <v>292</v>
      </c>
      <c r="D108">
        <v>1043139</v>
      </c>
      <c r="E108">
        <v>191413</v>
      </c>
      <c r="F108" s="5">
        <f t="shared" si="5"/>
        <v>0.18349711783376904</v>
      </c>
    </row>
    <row r="109" spans="1:6" x14ac:dyDescent="0.45">
      <c r="A109" s="2">
        <v>3271</v>
      </c>
      <c r="B109" s="2" t="s">
        <v>188</v>
      </c>
      <c r="C109" s="2" t="s">
        <v>292</v>
      </c>
      <c r="D109">
        <v>162683</v>
      </c>
      <c r="E109">
        <v>40066</v>
      </c>
      <c r="F109" s="5">
        <f t="shared" si="5"/>
        <v>0.24628264784888404</v>
      </c>
    </row>
    <row r="110" spans="1:6" x14ac:dyDescent="0.45">
      <c r="A110" s="2">
        <v>3272</v>
      </c>
      <c r="B110" s="2" t="s">
        <v>189</v>
      </c>
      <c r="C110" s="2" t="s">
        <v>292</v>
      </c>
      <c r="D110">
        <v>82363</v>
      </c>
      <c r="E110">
        <v>20952</v>
      </c>
      <c r="F110" s="5">
        <f t="shared" si="5"/>
        <v>0.2543860714155628</v>
      </c>
    </row>
    <row r="111" spans="1:6" x14ac:dyDescent="0.45">
      <c r="A111" s="2">
        <v>3274</v>
      </c>
      <c r="B111" s="2" t="s">
        <v>191</v>
      </c>
      <c r="C111" s="2" t="s">
        <v>292</v>
      </c>
      <c r="D111">
        <v>151250</v>
      </c>
      <c r="E111">
        <v>37490</v>
      </c>
      <c r="F111" s="5">
        <f t="shared" si="5"/>
        <v>0.24786776859504131</v>
      </c>
    </row>
    <row r="112" spans="1:6" x14ac:dyDescent="0.45">
      <c r="A112" s="2">
        <v>3273</v>
      </c>
      <c r="B112" s="2" t="s">
        <v>190</v>
      </c>
      <c r="C112" s="2" t="s">
        <v>292</v>
      </c>
      <c r="D112">
        <v>1002920</v>
      </c>
      <c r="E112">
        <v>274110</v>
      </c>
      <c r="F112" s="5">
        <f t="shared" si="5"/>
        <v>0.27331192916683283</v>
      </c>
    </row>
    <row r="113" spans="1:6" x14ac:dyDescent="0.45">
      <c r="D113">
        <f>SUM(D89:D112)</f>
        <v>17941330</v>
      </c>
      <c r="E113">
        <f>SUM(E89:E112)</f>
        <v>2991827</v>
      </c>
      <c r="F113" s="5">
        <f t="shared" si="5"/>
        <v>0.16675614349660811</v>
      </c>
    </row>
    <row r="114" spans="1:6" x14ac:dyDescent="0.45">
      <c r="A114" s="2">
        <v>3275</v>
      </c>
      <c r="B114" s="2" t="s">
        <v>192</v>
      </c>
      <c r="C114" s="2" t="s">
        <v>292</v>
      </c>
    </row>
    <row r="115" spans="1:6" x14ac:dyDescent="0.45">
      <c r="A115" s="2">
        <v>3302</v>
      </c>
      <c r="B115" s="2" t="s">
        <v>33</v>
      </c>
      <c r="C115" s="2" t="s">
        <v>293</v>
      </c>
      <c r="D115">
        <v>879099</v>
      </c>
      <c r="E115">
        <v>188004</v>
      </c>
      <c r="F115" s="5">
        <f t="shared" ref="F115:F178" si="6">E115/D115</f>
        <v>0.21385987243757529</v>
      </c>
    </row>
    <row r="116" spans="1:6" x14ac:dyDescent="0.45">
      <c r="A116" s="2">
        <v>3303</v>
      </c>
      <c r="B116" s="2" t="s">
        <v>193</v>
      </c>
      <c r="C116" s="2" t="s">
        <v>293</v>
      </c>
      <c r="D116">
        <v>494946</v>
      </c>
      <c r="E116">
        <v>90131</v>
      </c>
      <c r="F116" s="5">
        <f t="shared" si="6"/>
        <v>0.18210269403126805</v>
      </c>
    </row>
    <row r="117" spans="1:6" x14ac:dyDescent="0.45">
      <c r="A117" s="2">
        <v>3301</v>
      </c>
      <c r="B117" s="2" t="s">
        <v>32</v>
      </c>
      <c r="C117" s="2" t="s">
        <v>293</v>
      </c>
      <c r="D117">
        <v>987849</v>
      </c>
      <c r="E117">
        <v>141506</v>
      </c>
      <c r="F117" s="5">
        <f t="shared" si="6"/>
        <v>0.14324658930666528</v>
      </c>
    </row>
    <row r="118" spans="1:6" x14ac:dyDescent="0.45">
      <c r="A118" s="2">
        <v>3304</v>
      </c>
      <c r="B118" s="2" t="s">
        <v>194</v>
      </c>
      <c r="C118" s="2" t="s">
        <v>293</v>
      </c>
      <c r="D118">
        <v>504468</v>
      </c>
      <c r="E118">
        <v>76477</v>
      </c>
      <c r="F118" s="5">
        <f t="shared" si="6"/>
        <v>0.15159930857854215</v>
      </c>
    </row>
    <row r="119" spans="1:6" x14ac:dyDescent="0.45">
      <c r="A119" s="2">
        <v>3308</v>
      </c>
      <c r="B119" s="2" t="s">
        <v>196</v>
      </c>
      <c r="C119" s="2" t="s">
        <v>293</v>
      </c>
      <c r="D119">
        <v>710909</v>
      </c>
      <c r="E119">
        <v>117116</v>
      </c>
      <c r="F119" s="5">
        <f t="shared" si="6"/>
        <v>0.16474119753723754</v>
      </c>
    </row>
    <row r="120" spans="1:6" x14ac:dyDescent="0.45">
      <c r="A120" s="2">
        <v>3323</v>
      </c>
      <c r="B120" s="2" t="s">
        <v>200</v>
      </c>
      <c r="C120" s="2" t="s">
        <v>293</v>
      </c>
      <c r="D120">
        <v>400649</v>
      </c>
      <c r="E120">
        <v>81503</v>
      </c>
      <c r="F120" s="5">
        <f t="shared" si="6"/>
        <v>0.20342743898025453</v>
      </c>
    </row>
    <row r="121" spans="1:6" x14ac:dyDescent="0.45">
      <c r="A121" s="2">
        <v>3307</v>
      </c>
      <c r="B121" s="2" t="s">
        <v>35</v>
      </c>
      <c r="C121" s="2" t="s">
        <v>293</v>
      </c>
      <c r="D121">
        <v>434898</v>
      </c>
      <c r="E121">
        <v>75454</v>
      </c>
      <c r="F121" s="5">
        <f t="shared" si="6"/>
        <v>0.1734981535900372</v>
      </c>
    </row>
    <row r="122" spans="1:6" x14ac:dyDescent="0.45">
      <c r="A122" s="2">
        <v>3306</v>
      </c>
      <c r="B122" s="2" t="s">
        <v>195</v>
      </c>
      <c r="C122" s="2" t="s">
        <v>293</v>
      </c>
      <c r="D122">
        <v>560723</v>
      </c>
      <c r="E122">
        <v>123782</v>
      </c>
      <c r="F122" s="5">
        <f t="shared" si="6"/>
        <v>0.22075427617558047</v>
      </c>
    </row>
    <row r="123" spans="1:6" x14ac:dyDescent="0.45">
      <c r="A123" s="2">
        <v>3305</v>
      </c>
      <c r="B123" s="2" t="s">
        <v>34</v>
      </c>
      <c r="C123" s="2" t="s">
        <v>293</v>
      </c>
      <c r="D123">
        <v>789430</v>
      </c>
      <c r="E123">
        <v>157355</v>
      </c>
      <c r="F123" s="5">
        <f t="shared" si="6"/>
        <v>0.19932736278074054</v>
      </c>
    </row>
    <row r="124" spans="1:6" x14ac:dyDescent="0.45">
      <c r="A124" s="2">
        <v>3326</v>
      </c>
      <c r="B124" s="2" t="s">
        <v>201</v>
      </c>
      <c r="C124" s="2" t="s">
        <v>293</v>
      </c>
      <c r="D124">
        <v>465634</v>
      </c>
      <c r="E124">
        <v>66197</v>
      </c>
      <c r="F124" s="5">
        <f t="shared" si="6"/>
        <v>0.14216530579811612</v>
      </c>
    </row>
    <row r="125" spans="1:6" x14ac:dyDescent="0.45">
      <c r="A125" s="2">
        <v>3327</v>
      </c>
      <c r="B125" s="2" t="s">
        <v>49</v>
      </c>
      <c r="C125" s="2" t="s">
        <v>293</v>
      </c>
      <c r="D125">
        <v>672419</v>
      </c>
      <c r="E125">
        <v>72863</v>
      </c>
      <c r="F125" s="5">
        <f t="shared" si="6"/>
        <v>0.10835951988269218</v>
      </c>
    </row>
    <row r="126" spans="1:6" x14ac:dyDescent="0.45">
      <c r="A126" s="2">
        <v>3328</v>
      </c>
      <c r="B126" s="2" t="s">
        <v>202</v>
      </c>
      <c r="C126" s="2" t="s">
        <v>293</v>
      </c>
      <c r="D126">
        <v>714339</v>
      </c>
      <c r="E126">
        <v>84212</v>
      </c>
      <c r="F126" s="5">
        <f t="shared" si="6"/>
        <v>0.11788800555478561</v>
      </c>
    </row>
    <row r="127" spans="1:6" x14ac:dyDescent="0.45">
      <c r="A127" s="2">
        <v>3329</v>
      </c>
      <c r="B127" s="2" t="s">
        <v>50</v>
      </c>
      <c r="C127" s="2" t="s">
        <v>293</v>
      </c>
      <c r="D127">
        <v>864554</v>
      </c>
      <c r="E127">
        <v>96613</v>
      </c>
      <c r="F127" s="5">
        <f t="shared" si="6"/>
        <v>0.11174894801250124</v>
      </c>
    </row>
    <row r="128" spans="1:6" x14ac:dyDescent="0.45">
      <c r="A128" s="2">
        <v>3322</v>
      </c>
      <c r="B128" s="2" t="s">
        <v>199</v>
      </c>
      <c r="C128" s="2" t="s">
        <v>293</v>
      </c>
      <c r="D128">
        <v>575280</v>
      </c>
      <c r="E128">
        <v>103140</v>
      </c>
      <c r="F128" s="5">
        <f t="shared" si="6"/>
        <v>0.17928660826032541</v>
      </c>
    </row>
    <row r="129" spans="1:6" x14ac:dyDescent="0.45">
      <c r="A129" s="2">
        <v>3324</v>
      </c>
      <c r="B129" s="2" t="s">
        <v>47</v>
      </c>
      <c r="C129" s="2" t="s">
        <v>293</v>
      </c>
      <c r="D129">
        <v>545798</v>
      </c>
      <c r="E129">
        <v>81556</v>
      </c>
      <c r="F129" s="5">
        <f t="shared" si="6"/>
        <v>0.14942524523724895</v>
      </c>
    </row>
    <row r="130" spans="1:6" x14ac:dyDescent="0.45">
      <c r="A130" s="2">
        <v>3321</v>
      </c>
      <c r="B130" s="2" t="s">
        <v>46</v>
      </c>
      <c r="C130" s="2" t="s">
        <v>293</v>
      </c>
      <c r="D130">
        <v>494096</v>
      </c>
      <c r="E130">
        <v>74649</v>
      </c>
      <c r="F130" s="5">
        <f t="shared" si="6"/>
        <v>0.15108197597228068</v>
      </c>
    </row>
    <row r="131" spans="1:6" x14ac:dyDescent="0.45">
      <c r="A131" s="2">
        <v>3315</v>
      </c>
      <c r="B131" s="2" t="s">
        <v>40</v>
      </c>
      <c r="C131" s="2" t="s">
        <v>293</v>
      </c>
      <c r="D131">
        <v>743297</v>
      </c>
      <c r="E131">
        <v>144561</v>
      </c>
      <c r="F131" s="5">
        <f t="shared" si="6"/>
        <v>0.19448618788990135</v>
      </c>
    </row>
    <row r="132" spans="1:6" x14ac:dyDescent="0.45">
      <c r="A132" s="2">
        <v>3318</v>
      </c>
      <c r="B132" s="2" t="s">
        <v>43</v>
      </c>
      <c r="C132" s="2" t="s">
        <v>293</v>
      </c>
      <c r="D132">
        <v>720053</v>
      </c>
      <c r="E132">
        <v>120230</v>
      </c>
      <c r="F132" s="5">
        <f t="shared" si="6"/>
        <v>0.16697381998269573</v>
      </c>
    </row>
    <row r="133" spans="1:6" x14ac:dyDescent="0.45">
      <c r="A133" s="2">
        <v>3320</v>
      </c>
      <c r="B133" s="2" t="s">
        <v>45</v>
      </c>
      <c r="C133" s="2" t="s">
        <v>293</v>
      </c>
      <c r="D133">
        <v>499111</v>
      </c>
      <c r="E133">
        <v>83068</v>
      </c>
      <c r="F133" s="5">
        <f t="shared" si="6"/>
        <v>0.16643191594655296</v>
      </c>
    </row>
    <row r="134" spans="1:6" x14ac:dyDescent="0.45">
      <c r="A134" s="2">
        <v>3317</v>
      </c>
      <c r="B134" s="2" t="s">
        <v>42</v>
      </c>
      <c r="C134" s="2" t="s">
        <v>293</v>
      </c>
      <c r="D134">
        <v>315621</v>
      </c>
      <c r="E134">
        <v>46034</v>
      </c>
      <c r="F134" s="5">
        <f t="shared" si="6"/>
        <v>0.14585214545293249</v>
      </c>
    </row>
    <row r="135" spans="1:6" x14ac:dyDescent="0.45">
      <c r="A135" s="2">
        <v>3316</v>
      </c>
      <c r="B135" s="2" t="s">
        <v>41</v>
      </c>
      <c r="C135" s="2" t="s">
        <v>293</v>
      </c>
      <c r="D135">
        <v>532867</v>
      </c>
      <c r="E135">
        <v>89293</v>
      </c>
      <c r="F135" s="5">
        <f t="shared" si="6"/>
        <v>0.16757089480114176</v>
      </c>
    </row>
    <row r="136" spans="1:6" x14ac:dyDescent="0.45">
      <c r="A136" s="2">
        <v>3319</v>
      </c>
      <c r="B136" s="2" t="s">
        <v>44</v>
      </c>
      <c r="C136" s="2" t="s">
        <v>293</v>
      </c>
      <c r="D136">
        <v>377829</v>
      </c>
      <c r="E136">
        <v>69835</v>
      </c>
      <c r="F136" s="5">
        <f t="shared" si="6"/>
        <v>0.18483229185689823</v>
      </c>
    </row>
    <row r="137" spans="1:6" x14ac:dyDescent="0.45">
      <c r="A137" s="2">
        <v>3310</v>
      </c>
      <c r="B137" s="2" t="s">
        <v>37</v>
      </c>
      <c r="C137" s="2" t="s">
        <v>293</v>
      </c>
      <c r="D137">
        <v>822997</v>
      </c>
      <c r="E137">
        <v>181560</v>
      </c>
      <c r="F137" s="5">
        <f t="shared" si="6"/>
        <v>0.22060833757595713</v>
      </c>
    </row>
    <row r="138" spans="1:6" x14ac:dyDescent="0.45">
      <c r="A138" s="2">
        <v>3309</v>
      </c>
      <c r="B138" s="2" t="s">
        <v>36</v>
      </c>
      <c r="C138" s="2" t="s">
        <v>293</v>
      </c>
      <c r="D138">
        <v>606640</v>
      </c>
      <c r="E138">
        <v>120600</v>
      </c>
      <c r="F138" s="5">
        <f t="shared" si="6"/>
        <v>0.1987999472504286</v>
      </c>
    </row>
    <row r="139" spans="1:6" x14ac:dyDescent="0.45">
      <c r="A139" s="2">
        <v>3314</v>
      </c>
      <c r="B139" s="2" t="s">
        <v>39</v>
      </c>
      <c r="C139" s="2" t="s">
        <v>293</v>
      </c>
      <c r="D139">
        <v>546789</v>
      </c>
      <c r="E139">
        <v>93013</v>
      </c>
      <c r="F139" s="5">
        <f t="shared" si="6"/>
        <v>0.17010766493107946</v>
      </c>
    </row>
    <row r="140" spans="1:6" x14ac:dyDescent="0.45">
      <c r="A140" s="2">
        <v>3311</v>
      </c>
      <c r="B140" s="2" t="s">
        <v>197</v>
      </c>
      <c r="C140" s="2" t="s">
        <v>293</v>
      </c>
      <c r="D140">
        <v>422400</v>
      </c>
      <c r="E140">
        <v>75000</v>
      </c>
      <c r="F140" s="5">
        <f t="shared" si="6"/>
        <v>0.17755681818181818</v>
      </c>
    </row>
    <row r="141" spans="1:6" x14ac:dyDescent="0.45">
      <c r="A141" s="2">
        <v>3313</v>
      </c>
      <c r="B141" s="2" t="s">
        <v>198</v>
      </c>
      <c r="C141" s="2" t="s">
        <v>293</v>
      </c>
      <c r="D141">
        <v>431457</v>
      </c>
      <c r="E141">
        <v>75604</v>
      </c>
      <c r="F141" s="5">
        <f t="shared" si="6"/>
        <v>0.17522951302215517</v>
      </c>
    </row>
    <row r="142" spans="1:6" x14ac:dyDescent="0.45">
      <c r="A142" s="2">
        <v>3312</v>
      </c>
      <c r="B142" s="2" t="s">
        <v>38</v>
      </c>
      <c r="C142" s="2" t="s">
        <v>293</v>
      </c>
      <c r="D142">
        <v>764922</v>
      </c>
      <c r="E142">
        <v>153951</v>
      </c>
      <c r="F142" s="5">
        <f t="shared" si="6"/>
        <v>0.20126365825535153</v>
      </c>
    </row>
    <row r="143" spans="1:6" x14ac:dyDescent="0.45">
      <c r="A143" s="2">
        <v>3325</v>
      </c>
      <c r="B143" s="2" t="s">
        <v>48</v>
      </c>
      <c r="C143" s="2" t="s">
        <v>293</v>
      </c>
      <c r="D143">
        <v>383575</v>
      </c>
      <c r="E143">
        <v>52472</v>
      </c>
      <c r="F143" s="5">
        <f t="shared" si="6"/>
        <v>0.13679723652479958</v>
      </c>
    </row>
    <row r="144" spans="1:6" x14ac:dyDescent="0.45">
      <c r="A144" s="2">
        <v>3371</v>
      </c>
      <c r="B144" s="2" t="s">
        <v>203</v>
      </c>
      <c r="C144" s="2" t="s">
        <v>293</v>
      </c>
      <c r="D144">
        <v>94801</v>
      </c>
      <c r="E144">
        <v>28735</v>
      </c>
      <c r="F144" s="5">
        <f t="shared" si="6"/>
        <v>0.30310861699771102</v>
      </c>
    </row>
    <row r="145" spans="1:6" x14ac:dyDescent="0.45">
      <c r="A145" s="2">
        <v>3375</v>
      </c>
      <c r="B145" s="2" t="s">
        <v>206</v>
      </c>
      <c r="C145" s="2" t="s">
        <v>293</v>
      </c>
      <c r="D145">
        <v>96109</v>
      </c>
      <c r="E145">
        <v>20523</v>
      </c>
      <c r="F145" s="5">
        <f t="shared" si="6"/>
        <v>0.21353879449375188</v>
      </c>
    </row>
    <row r="146" spans="1:6" x14ac:dyDescent="0.45">
      <c r="A146" s="2">
        <v>3376</v>
      </c>
      <c r="B146" s="2" t="s">
        <v>207</v>
      </c>
      <c r="C146" s="2" t="s">
        <v>293</v>
      </c>
      <c r="D146">
        <v>91216</v>
      </c>
      <c r="E146">
        <v>23356</v>
      </c>
      <c r="F146" s="5">
        <f t="shared" si="6"/>
        <v>0.25605156990001754</v>
      </c>
    </row>
    <row r="147" spans="1:6" x14ac:dyDescent="0.45">
      <c r="A147" s="2">
        <v>3374</v>
      </c>
      <c r="B147" s="2" t="s">
        <v>205</v>
      </c>
      <c r="C147" s="2" t="s">
        <v>293</v>
      </c>
      <c r="D147">
        <v>551939</v>
      </c>
      <c r="E147">
        <v>152013</v>
      </c>
      <c r="F147" s="5">
        <f t="shared" si="6"/>
        <v>0.27541630506269715</v>
      </c>
    </row>
    <row r="148" spans="1:6" x14ac:dyDescent="0.45">
      <c r="A148" s="2">
        <v>3373</v>
      </c>
      <c r="B148" s="2" t="s">
        <v>51</v>
      </c>
      <c r="C148" s="2" t="s">
        <v>293</v>
      </c>
      <c r="D148">
        <v>60274</v>
      </c>
      <c r="E148">
        <v>17970</v>
      </c>
      <c r="F148" s="5">
        <f t="shared" si="6"/>
        <v>0.29813850084613597</v>
      </c>
    </row>
    <row r="149" spans="1:6" x14ac:dyDescent="0.45">
      <c r="A149" s="2">
        <v>3372</v>
      </c>
      <c r="B149" s="2" t="s">
        <v>204</v>
      </c>
      <c r="C149" s="2" t="s">
        <v>293</v>
      </c>
      <c r="D149">
        <v>361114</v>
      </c>
      <c r="E149">
        <v>103690</v>
      </c>
      <c r="F149" s="5">
        <f t="shared" si="6"/>
        <v>0.28713924134760765</v>
      </c>
    </row>
    <row r="150" spans="1:6" x14ac:dyDescent="0.45">
      <c r="D150">
        <f>SUM(D115:D149)</f>
        <v>18518102</v>
      </c>
      <c r="E150">
        <f>SUM(E115:E149)</f>
        <v>3282066</v>
      </c>
      <c r="F150" s="5">
        <f t="shared" si="6"/>
        <v>0.1772355503819992</v>
      </c>
    </row>
    <row r="151" spans="1:6" x14ac:dyDescent="0.45">
      <c r="A151" s="2">
        <v>3402</v>
      </c>
      <c r="B151" s="2" t="s">
        <v>52</v>
      </c>
      <c r="C151" s="2" t="s">
        <v>294</v>
      </c>
      <c r="D151">
        <v>495257</v>
      </c>
      <c r="E151">
        <v>103712</v>
      </c>
      <c r="F151" s="5">
        <f t="shared" si="6"/>
        <v>0.20941046769656965</v>
      </c>
    </row>
    <row r="152" spans="1:6" x14ac:dyDescent="0.45">
      <c r="A152" s="2">
        <v>3404</v>
      </c>
      <c r="B152" s="2" t="s">
        <v>53</v>
      </c>
      <c r="C152" s="2" t="s">
        <v>294</v>
      </c>
      <c r="D152">
        <v>510972</v>
      </c>
      <c r="E152">
        <v>121104</v>
      </c>
      <c r="F152" s="5">
        <f t="shared" si="6"/>
        <v>0.23700711584979217</v>
      </c>
    </row>
    <row r="153" spans="1:6" x14ac:dyDescent="0.45">
      <c r="A153" s="2">
        <v>3403</v>
      </c>
      <c r="B153" s="2" t="s">
        <v>209</v>
      </c>
      <c r="C153" s="2" t="s">
        <v>294</v>
      </c>
      <c r="D153">
        <v>530236</v>
      </c>
      <c r="E153">
        <v>97349</v>
      </c>
      <c r="F153" s="5">
        <f t="shared" si="6"/>
        <v>0.18359560648465967</v>
      </c>
    </row>
    <row r="154" spans="1:6" x14ac:dyDescent="0.45">
      <c r="A154" s="2">
        <v>3401</v>
      </c>
      <c r="B154" s="2" t="s">
        <v>208</v>
      </c>
      <c r="C154" s="2" t="s">
        <v>294</v>
      </c>
      <c r="D154">
        <v>320800</v>
      </c>
      <c r="E154">
        <v>75287</v>
      </c>
      <c r="F154" s="5">
        <f t="shared" si="6"/>
        <v>0.23468516209476309</v>
      </c>
    </row>
    <row r="155" spans="1:6" x14ac:dyDescent="0.45">
      <c r="A155" s="2">
        <v>3471</v>
      </c>
      <c r="B155" s="2" t="s">
        <v>210</v>
      </c>
      <c r="C155" s="2" t="s">
        <v>294</v>
      </c>
      <c r="D155">
        <v>300780</v>
      </c>
      <c r="E155">
        <v>118962</v>
      </c>
      <c r="F155" s="5">
        <f t="shared" si="6"/>
        <v>0.3955116696588869</v>
      </c>
    </row>
    <row r="156" spans="1:6" x14ac:dyDescent="0.45">
      <c r="D156">
        <f>SUM(D151:D155)</f>
        <v>2158045</v>
      </c>
      <c r="E156">
        <f>SUM(E151:E155)</f>
        <v>516414</v>
      </c>
      <c r="F156" s="5">
        <f t="shared" si="6"/>
        <v>0.23929714162586971</v>
      </c>
    </row>
    <row r="157" spans="1:6" x14ac:dyDescent="0.45">
      <c r="A157" s="2">
        <v>3525</v>
      </c>
      <c r="B157" s="2" t="s">
        <v>65</v>
      </c>
      <c r="C157" s="2" t="s">
        <v>295</v>
      </c>
      <c r="D157">
        <v>520399</v>
      </c>
      <c r="E157">
        <v>113370</v>
      </c>
      <c r="F157" s="5">
        <f t="shared" si="6"/>
        <v>0.21785207119921446</v>
      </c>
    </row>
    <row r="158" spans="1:6" x14ac:dyDescent="0.45">
      <c r="A158" s="2">
        <v>3515</v>
      </c>
      <c r="B158" s="2" t="s">
        <v>58</v>
      </c>
      <c r="C158" s="2" t="s">
        <v>295</v>
      </c>
      <c r="D158">
        <v>562630</v>
      </c>
      <c r="E158">
        <v>119527</v>
      </c>
      <c r="F158" s="5">
        <f t="shared" si="6"/>
        <v>0.21244334642660362</v>
      </c>
    </row>
    <row r="159" spans="1:6" x14ac:dyDescent="0.45">
      <c r="A159" s="2">
        <v>3516</v>
      </c>
      <c r="B159" s="2" t="s">
        <v>221</v>
      </c>
      <c r="C159" s="2" t="s">
        <v>295</v>
      </c>
      <c r="D159">
        <v>505535</v>
      </c>
      <c r="E159">
        <v>119074</v>
      </c>
      <c r="F159" s="5">
        <f t="shared" si="6"/>
        <v>0.23554056593509845</v>
      </c>
    </row>
    <row r="160" spans="1:6" x14ac:dyDescent="0.45">
      <c r="A160" s="2">
        <v>3517</v>
      </c>
      <c r="B160" s="2" t="s">
        <v>59</v>
      </c>
      <c r="C160" s="2" t="s">
        <v>295</v>
      </c>
      <c r="D160">
        <v>692279</v>
      </c>
      <c r="E160">
        <v>144882</v>
      </c>
      <c r="F160" s="5">
        <f t="shared" si="6"/>
        <v>0.20928267360413938</v>
      </c>
    </row>
    <row r="161" spans="1:6" x14ac:dyDescent="0.45">
      <c r="A161" s="2">
        <v>3522</v>
      </c>
      <c r="B161" s="2" t="s">
        <v>223</v>
      </c>
      <c r="C161" s="2" t="s">
        <v>295</v>
      </c>
      <c r="D161">
        <v>737545</v>
      </c>
      <c r="E161">
        <v>106980</v>
      </c>
      <c r="F161" s="5">
        <f t="shared" si="6"/>
        <v>0.14504877668481245</v>
      </c>
    </row>
    <row r="162" spans="1:6" x14ac:dyDescent="0.45">
      <c r="A162" s="2">
        <v>3523</v>
      </c>
      <c r="B162" s="2" t="s">
        <v>63</v>
      </c>
      <c r="C162" s="2" t="s">
        <v>295</v>
      </c>
      <c r="D162">
        <v>639022</v>
      </c>
      <c r="E162">
        <v>87475</v>
      </c>
      <c r="F162" s="5">
        <f t="shared" si="6"/>
        <v>0.13688887080569995</v>
      </c>
    </row>
    <row r="163" spans="1:6" x14ac:dyDescent="0.45">
      <c r="A163" s="2">
        <v>3524</v>
      </c>
      <c r="B163" s="2" t="s">
        <v>64</v>
      </c>
      <c r="C163" s="2" t="s">
        <v>295</v>
      </c>
      <c r="D163">
        <v>777443</v>
      </c>
      <c r="E163">
        <v>138218</v>
      </c>
      <c r="F163" s="5">
        <f t="shared" si="6"/>
        <v>0.17778538105044356</v>
      </c>
    </row>
    <row r="164" spans="1:6" x14ac:dyDescent="0.45">
      <c r="A164" s="2">
        <v>3519</v>
      </c>
      <c r="B164" s="2" t="s">
        <v>222</v>
      </c>
      <c r="C164" s="2" t="s">
        <v>295</v>
      </c>
      <c r="D164">
        <v>500061</v>
      </c>
      <c r="E164">
        <v>105945</v>
      </c>
      <c r="F164" s="5">
        <f t="shared" si="6"/>
        <v>0.21186415257338603</v>
      </c>
    </row>
    <row r="165" spans="1:6" x14ac:dyDescent="0.45">
      <c r="A165" s="2">
        <v>3521</v>
      </c>
      <c r="B165" s="2" t="s">
        <v>62</v>
      </c>
      <c r="C165" s="2" t="s">
        <v>295</v>
      </c>
      <c r="D165">
        <v>593127</v>
      </c>
      <c r="E165">
        <v>116874</v>
      </c>
      <c r="F165" s="5">
        <f t="shared" si="6"/>
        <v>0.19704717539413988</v>
      </c>
    </row>
    <row r="166" spans="1:6" x14ac:dyDescent="0.45">
      <c r="A166" s="2">
        <v>3520</v>
      </c>
      <c r="B166" s="2" t="s">
        <v>61</v>
      </c>
      <c r="C166" s="2" t="s">
        <v>295</v>
      </c>
      <c r="D166">
        <v>479511</v>
      </c>
      <c r="E166">
        <v>98990</v>
      </c>
      <c r="F166" s="5">
        <f t="shared" si="6"/>
        <v>0.20643947688374198</v>
      </c>
    </row>
    <row r="167" spans="1:6" x14ac:dyDescent="0.45">
      <c r="A167" s="2">
        <v>3502</v>
      </c>
      <c r="B167" s="2" t="s">
        <v>55</v>
      </c>
      <c r="C167" s="2" t="s">
        <v>295</v>
      </c>
      <c r="D167">
        <v>631541</v>
      </c>
      <c r="E167">
        <v>101719</v>
      </c>
      <c r="F167" s="5">
        <f t="shared" si="6"/>
        <v>0.16106476064103517</v>
      </c>
    </row>
    <row r="168" spans="1:6" x14ac:dyDescent="0.45">
      <c r="A168" s="2">
        <v>3501</v>
      </c>
      <c r="B168" s="2" t="s">
        <v>54</v>
      </c>
      <c r="C168" s="2" t="s">
        <v>295</v>
      </c>
      <c r="D168">
        <v>410864</v>
      </c>
      <c r="E168">
        <v>81098</v>
      </c>
      <c r="F168" s="5">
        <f t="shared" si="6"/>
        <v>0.1973840492231006</v>
      </c>
    </row>
    <row r="169" spans="1:6" x14ac:dyDescent="0.45">
      <c r="A169" s="2">
        <v>3506</v>
      </c>
      <c r="B169" s="2" t="s">
        <v>214</v>
      </c>
      <c r="C169" s="2" t="s">
        <v>295</v>
      </c>
      <c r="D169">
        <v>914731</v>
      </c>
      <c r="E169">
        <v>164958</v>
      </c>
      <c r="F169" s="5">
        <f t="shared" si="6"/>
        <v>0.18033498372745649</v>
      </c>
    </row>
    <row r="170" spans="1:6" x14ac:dyDescent="0.45">
      <c r="A170" s="2">
        <v>3518</v>
      </c>
      <c r="B170" s="2" t="s">
        <v>60</v>
      </c>
      <c r="C170" s="2" t="s">
        <v>295</v>
      </c>
      <c r="D170">
        <v>661131</v>
      </c>
      <c r="E170">
        <v>120986</v>
      </c>
      <c r="F170" s="5">
        <f t="shared" si="6"/>
        <v>0.18299852827956942</v>
      </c>
    </row>
    <row r="171" spans="1:6" x14ac:dyDescent="0.45">
      <c r="A171" s="2">
        <v>3505</v>
      </c>
      <c r="B171" s="2" t="s">
        <v>213</v>
      </c>
      <c r="C171" s="2" t="s">
        <v>295</v>
      </c>
      <c r="D171">
        <v>808522</v>
      </c>
      <c r="E171">
        <v>166002</v>
      </c>
      <c r="F171" s="5">
        <f t="shared" si="6"/>
        <v>0.2053153779365311</v>
      </c>
    </row>
    <row r="172" spans="1:6" x14ac:dyDescent="0.45">
      <c r="A172" s="2">
        <v>3503</v>
      </c>
      <c r="B172" s="2" t="s">
        <v>211</v>
      </c>
      <c r="C172" s="2" t="s">
        <v>295</v>
      </c>
      <c r="D172">
        <v>436973</v>
      </c>
      <c r="E172">
        <v>88137</v>
      </c>
      <c r="F172" s="5">
        <f t="shared" si="6"/>
        <v>0.20169896080535868</v>
      </c>
    </row>
    <row r="173" spans="1:6" x14ac:dyDescent="0.45">
      <c r="A173" s="2">
        <v>3507</v>
      </c>
      <c r="B173" s="2" t="s">
        <v>215</v>
      </c>
      <c r="C173" s="2" t="s">
        <v>295</v>
      </c>
      <c r="D173">
        <v>1503761</v>
      </c>
      <c r="E173">
        <v>251406</v>
      </c>
      <c r="F173" s="5">
        <f t="shared" si="6"/>
        <v>0.16718481194817528</v>
      </c>
    </row>
    <row r="174" spans="1:6" x14ac:dyDescent="0.45">
      <c r="A174" s="2">
        <v>3514</v>
      </c>
      <c r="B174" s="2" t="s">
        <v>220</v>
      </c>
      <c r="C174" s="2" t="s">
        <v>295</v>
      </c>
      <c r="D174">
        <v>742996</v>
      </c>
      <c r="E174">
        <v>113333</v>
      </c>
      <c r="F174" s="5">
        <f t="shared" si="6"/>
        <v>0.15253514150816425</v>
      </c>
    </row>
    <row r="175" spans="1:6" x14ac:dyDescent="0.45">
      <c r="A175" s="2">
        <v>3513</v>
      </c>
      <c r="B175" s="2" t="s">
        <v>219</v>
      </c>
      <c r="C175" s="2" t="s">
        <v>295</v>
      </c>
      <c r="D175">
        <v>638403</v>
      </c>
      <c r="E175">
        <v>76912</v>
      </c>
      <c r="F175" s="5">
        <f t="shared" si="6"/>
        <v>0.12047562433133929</v>
      </c>
    </row>
    <row r="176" spans="1:6" x14ac:dyDescent="0.45">
      <c r="A176" s="2">
        <v>3508</v>
      </c>
      <c r="B176" s="2" t="s">
        <v>56</v>
      </c>
      <c r="C176" s="2" t="s">
        <v>295</v>
      </c>
      <c r="D176">
        <v>674257</v>
      </c>
      <c r="E176">
        <v>88926</v>
      </c>
      <c r="F176" s="5">
        <f t="shared" si="6"/>
        <v>0.13188739605224714</v>
      </c>
    </row>
    <row r="177" spans="1:6" x14ac:dyDescent="0.45">
      <c r="A177" s="2">
        <v>3511</v>
      </c>
      <c r="B177" s="2" t="s">
        <v>217</v>
      </c>
      <c r="C177" s="2" t="s">
        <v>295</v>
      </c>
      <c r="D177">
        <v>479185</v>
      </c>
      <c r="E177">
        <v>60066</v>
      </c>
      <c r="F177" s="5">
        <f t="shared" si="6"/>
        <v>0.12535033442198734</v>
      </c>
    </row>
    <row r="178" spans="1:6" x14ac:dyDescent="0.45">
      <c r="A178" s="2">
        <v>3512</v>
      </c>
      <c r="B178" s="2" t="s">
        <v>218</v>
      </c>
      <c r="C178" s="2" t="s">
        <v>295</v>
      </c>
      <c r="D178">
        <v>417428</v>
      </c>
      <c r="E178">
        <v>51461</v>
      </c>
      <c r="F178" s="5">
        <f t="shared" si="6"/>
        <v>0.12328114069971348</v>
      </c>
    </row>
    <row r="179" spans="1:6" x14ac:dyDescent="0.45">
      <c r="A179" s="2">
        <v>3509</v>
      </c>
      <c r="B179" s="2" t="s">
        <v>57</v>
      </c>
      <c r="C179" s="2" t="s">
        <v>295</v>
      </c>
      <c r="D179">
        <v>1445736</v>
      </c>
      <c r="E179">
        <v>200986</v>
      </c>
      <c r="F179" s="5">
        <f t="shared" ref="F179:F194" si="7">E179/D179</f>
        <v>0.13901984871373474</v>
      </c>
    </row>
    <row r="180" spans="1:6" x14ac:dyDescent="0.45">
      <c r="A180" s="2">
        <v>3510</v>
      </c>
      <c r="B180" s="2" t="s">
        <v>216</v>
      </c>
      <c r="C180" s="2" t="s">
        <v>295</v>
      </c>
      <c r="D180">
        <v>1099653</v>
      </c>
      <c r="E180">
        <v>189385</v>
      </c>
      <c r="F180" s="5">
        <f t="shared" si="7"/>
        <v>0.17222251019185142</v>
      </c>
    </row>
    <row r="181" spans="1:6" x14ac:dyDescent="0.45">
      <c r="A181" s="2">
        <v>3528</v>
      </c>
      <c r="B181" s="2" t="s">
        <v>225</v>
      </c>
      <c r="C181" s="2" t="s">
        <v>295</v>
      </c>
      <c r="D181">
        <v>385926</v>
      </c>
      <c r="E181">
        <v>53284</v>
      </c>
      <c r="F181" s="5">
        <f t="shared" si="7"/>
        <v>0.13806791975663729</v>
      </c>
    </row>
    <row r="182" spans="1:6" x14ac:dyDescent="0.45">
      <c r="A182" s="2">
        <v>3527</v>
      </c>
      <c r="B182" s="2" t="s">
        <v>66</v>
      </c>
      <c r="C182" s="2" t="s">
        <v>295</v>
      </c>
      <c r="D182">
        <v>450175</v>
      </c>
      <c r="E182">
        <v>41890</v>
      </c>
      <c r="F182" s="5">
        <f t="shared" si="7"/>
        <v>9.3052701727106127E-2</v>
      </c>
    </row>
    <row r="183" spans="1:6" x14ac:dyDescent="0.45">
      <c r="A183" s="2">
        <v>3529</v>
      </c>
      <c r="B183" s="2" t="s">
        <v>67</v>
      </c>
      <c r="C183" s="2" t="s">
        <v>295</v>
      </c>
      <c r="D183">
        <v>660281</v>
      </c>
      <c r="E183">
        <v>70175</v>
      </c>
      <c r="F183" s="5">
        <f t="shared" si="7"/>
        <v>0.10628050784438746</v>
      </c>
    </row>
    <row r="184" spans="1:6" x14ac:dyDescent="0.45">
      <c r="A184" s="2">
        <v>3526</v>
      </c>
      <c r="B184" s="2" t="s">
        <v>224</v>
      </c>
      <c r="C184" s="2" t="s">
        <v>295</v>
      </c>
      <c r="D184">
        <v>541125</v>
      </c>
      <c r="E184">
        <v>60026</v>
      </c>
      <c r="F184" s="5">
        <f t="shared" si="7"/>
        <v>0.11092815892815892</v>
      </c>
    </row>
    <row r="185" spans="1:6" x14ac:dyDescent="0.45">
      <c r="A185" s="2">
        <v>3504</v>
      </c>
      <c r="B185" s="2" t="s">
        <v>212</v>
      </c>
      <c r="C185" s="2" t="s">
        <v>295</v>
      </c>
      <c r="D185">
        <v>652581</v>
      </c>
      <c r="E185">
        <v>146233</v>
      </c>
      <c r="F185" s="5">
        <f t="shared" si="7"/>
        <v>0.22408406006304199</v>
      </c>
    </row>
    <row r="186" spans="1:6" x14ac:dyDescent="0.45">
      <c r="A186" s="2">
        <v>3578</v>
      </c>
      <c r="B186" s="2" t="s">
        <v>68</v>
      </c>
      <c r="C186" s="2" t="s">
        <v>295</v>
      </c>
      <c r="D186">
        <v>1328869</v>
      </c>
      <c r="E186">
        <v>302212</v>
      </c>
      <c r="F186" s="5">
        <f t="shared" si="7"/>
        <v>0.22742046055706017</v>
      </c>
    </row>
    <row r="187" spans="1:6" x14ac:dyDescent="0.45">
      <c r="A187" s="2">
        <v>3574</v>
      </c>
      <c r="B187" s="2" t="s">
        <v>229</v>
      </c>
      <c r="C187" s="2" t="s">
        <v>295</v>
      </c>
      <c r="D187">
        <v>70539</v>
      </c>
      <c r="E187">
        <v>16417</v>
      </c>
      <c r="F187" s="5">
        <f t="shared" si="7"/>
        <v>0.2327365003756787</v>
      </c>
    </row>
    <row r="188" spans="1:6" x14ac:dyDescent="0.45">
      <c r="A188" s="2">
        <v>3577</v>
      </c>
      <c r="B188" s="2" t="s">
        <v>232</v>
      </c>
      <c r="C188" s="2" t="s">
        <v>295</v>
      </c>
      <c r="D188">
        <v>117552</v>
      </c>
      <c r="E188">
        <v>36031</v>
      </c>
      <c r="F188" s="5">
        <f t="shared" si="7"/>
        <v>0.30651116101810261</v>
      </c>
    </row>
    <row r="189" spans="1:6" x14ac:dyDescent="0.45">
      <c r="A189" s="2">
        <v>3571</v>
      </c>
      <c r="B189" s="2" t="s">
        <v>226</v>
      </c>
      <c r="C189" s="2" t="s">
        <v>295</v>
      </c>
      <c r="D189">
        <v>153862</v>
      </c>
      <c r="E189">
        <v>43681</v>
      </c>
      <c r="F189" s="5">
        <f t="shared" si="7"/>
        <v>0.28389725858236603</v>
      </c>
    </row>
    <row r="190" spans="1:6" x14ac:dyDescent="0.45">
      <c r="A190" s="2">
        <v>3572</v>
      </c>
      <c r="B190" s="2" t="s">
        <v>227</v>
      </c>
      <c r="C190" s="2" t="s">
        <v>295</v>
      </c>
      <c r="D190">
        <v>59021</v>
      </c>
      <c r="E190">
        <v>16106</v>
      </c>
      <c r="F190" s="5">
        <f t="shared" si="7"/>
        <v>0.27288592195998035</v>
      </c>
    </row>
    <row r="191" spans="1:6" x14ac:dyDescent="0.45">
      <c r="A191" s="2">
        <v>3573</v>
      </c>
      <c r="B191" s="2" t="s">
        <v>228</v>
      </c>
      <c r="C191" s="2" t="s">
        <v>295</v>
      </c>
      <c r="D191">
        <v>362520</v>
      </c>
      <c r="E191">
        <v>104147</v>
      </c>
      <c r="F191" s="5">
        <f t="shared" si="7"/>
        <v>0.28728621869138254</v>
      </c>
    </row>
    <row r="192" spans="1:6" x14ac:dyDescent="0.45">
      <c r="A192" s="2">
        <v>3575</v>
      </c>
      <c r="B192" s="2" t="s">
        <v>230</v>
      </c>
      <c r="C192" s="2" t="s">
        <v>295</v>
      </c>
      <c r="D192">
        <v>65244</v>
      </c>
      <c r="E192">
        <v>17650</v>
      </c>
      <c r="F192" s="5">
        <f t="shared" si="7"/>
        <v>0.27052295996566733</v>
      </c>
    </row>
    <row r="193" spans="1:6" x14ac:dyDescent="0.45">
      <c r="A193" s="2">
        <v>3576</v>
      </c>
      <c r="B193" s="2" t="s">
        <v>231</v>
      </c>
      <c r="C193" s="2" t="s">
        <v>295</v>
      </c>
      <c r="D193">
        <v>51381</v>
      </c>
      <c r="E193">
        <v>13955</v>
      </c>
      <c r="F193" s="5">
        <f t="shared" si="7"/>
        <v>0.27159845078920225</v>
      </c>
    </row>
    <row r="194" spans="1:6" x14ac:dyDescent="0.45">
      <c r="D194">
        <f>SUM(D157:D193)</f>
        <v>21771809</v>
      </c>
      <c r="E194">
        <f>SUM(E157:E193)</f>
        <v>3828517</v>
      </c>
      <c r="F194" s="5">
        <f t="shared" si="7"/>
        <v>0.17584744565782293</v>
      </c>
    </row>
    <row r="195" spans="1:6" x14ac:dyDescent="0.45">
      <c r="A195" s="2">
        <v>5108</v>
      </c>
      <c r="B195" s="2" t="s">
        <v>74</v>
      </c>
      <c r="C195" s="2" t="s">
        <v>296</v>
      </c>
      <c r="D195">
        <v>328682</v>
      </c>
      <c r="E195">
        <v>54680</v>
      </c>
      <c r="F195" s="5">
        <f t="shared" ref="F195:F211" si="8">E195/D195</f>
        <v>0.16636140707431499</v>
      </c>
    </row>
    <row r="196" spans="1:6" x14ac:dyDescent="0.45">
      <c r="A196" s="2">
        <v>5101</v>
      </c>
      <c r="B196" s="2" t="s">
        <v>69</v>
      </c>
      <c r="C196" s="2" t="s">
        <v>296</v>
      </c>
      <c r="D196">
        <v>139443</v>
      </c>
      <c r="E196">
        <v>25997</v>
      </c>
      <c r="F196" s="5">
        <f t="shared" si="8"/>
        <v>0.1864346005177743</v>
      </c>
    </row>
    <row r="197" spans="1:6" x14ac:dyDescent="0.45">
      <c r="A197" s="2">
        <v>5102</v>
      </c>
      <c r="B197" s="2" t="s">
        <v>70</v>
      </c>
      <c r="C197" s="2" t="s">
        <v>296</v>
      </c>
      <c r="D197">
        <v>274070</v>
      </c>
      <c r="E197">
        <v>48383</v>
      </c>
      <c r="F197" s="5">
        <f t="shared" si="8"/>
        <v>0.17653519173933666</v>
      </c>
    </row>
    <row r="198" spans="1:6" x14ac:dyDescent="0.45">
      <c r="A198" s="2">
        <v>5103</v>
      </c>
      <c r="B198" s="2" t="s">
        <v>71</v>
      </c>
      <c r="C198" s="2" t="s">
        <v>296</v>
      </c>
      <c r="D198">
        <v>337657</v>
      </c>
      <c r="E198">
        <v>71685</v>
      </c>
      <c r="F198" s="5">
        <f t="shared" si="8"/>
        <v>0.21230124060807268</v>
      </c>
    </row>
    <row r="199" spans="1:6" x14ac:dyDescent="0.45">
      <c r="A199" s="2">
        <v>5104</v>
      </c>
      <c r="B199" s="2" t="s">
        <v>72</v>
      </c>
      <c r="C199" s="2" t="s">
        <v>296</v>
      </c>
      <c r="D199">
        <v>223338</v>
      </c>
      <c r="E199">
        <v>27765</v>
      </c>
      <c r="F199" s="5">
        <f t="shared" si="8"/>
        <v>0.12431829782661258</v>
      </c>
    </row>
    <row r="200" spans="1:6" x14ac:dyDescent="0.45">
      <c r="A200" s="2">
        <v>5105</v>
      </c>
      <c r="B200" s="2" t="s">
        <v>233</v>
      </c>
      <c r="C200" s="2" t="s">
        <v>296</v>
      </c>
      <c r="D200">
        <v>118004</v>
      </c>
      <c r="E200">
        <v>14584</v>
      </c>
      <c r="F200" s="5">
        <f t="shared" si="8"/>
        <v>0.12358903088030915</v>
      </c>
    </row>
    <row r="201" spans="1:6" x14ac:dyDescent="0.45">
      <c r="A201" s="2">
        <v>5106</v>
      </c>
      <c r="B201" s="2" t="s">
        <v>73</v>
      </c>
      <c r="C201" s="2" t="s">
        <v>296</v>
      </c>
      <c r="D201">
        <v>115826</v>
      </c>
      <c r="E201">
        <v>12779</v>
      </c>
      <c r="F201" s="5">
        <f t="shared" si="8"/>
        <v>0.11032928703399927</v>
      </c>
    </row>
    <row r="202" spans="1:6" x14ac:dyDescent="0.45">
      <c r="A202" s="2">
        <v>5107</v>
      </c>
      <c r="B202" s="2" t="s">
        <v>234</v>
      </c>
      <c r="C202" s="2" t="s">
        <v>296</v>
      </c>
      <c r="D202">
        <v>222500</v>
      </c>
      <c r="E202">
        <v>18519</v>
      </c>
      <c r="F202" s="5">
        <f t="shared" si="8"/>
        <v>8.3231460674157307E-2</v>
      </c>
    </row>
    <row r="203" spans="1:6" x14ac:dyDescent="0.45">
      <c r="D203">
        <f>SUM(D195:D202)</f>
        <v>1759520</v>
      </c>
      <c r="E203">
        <f>SUM(E195:E202)</f>
        <v>274392</v>
      </c>
      <c r="F203" s="5">
        <f t="shared" si="8"/>
        <v>0.15594707647540237</v>
      </c>
    </row>
    <row r="204" spans="1:6" x14ac:dyDescent="0.45">
      <c r="A204" s="2">
        <v>5171</v>
      </c>
      <c r="B204" s="2" t="s">
        <v>75</v>
      </c>
      <c r="C204" s="2" t="s">
        <v>296</v>
      </c>
    </row>
    <row r="205" spans="1:6" x14ac:dyDescent="0.45">
      <c r="A205" s="2">
        <v>5201</v>
      </c>
      <c r="B205" s="2" t="s">
        <v>235</v>
      </c>
      <c r="C205" s="2" t="s">
        <v>297</v>
      </c>
      <c r="D205">
        <v>416533</v>
      </c>
      <c r="E205">
        <v>40758</v>
      </c>
      <c r="F205" s="5">
        <f t="shared" si="8"/>
        <v>9.7850590469422585E-2</v>
      </c>
    </row>
    <row r="206" spans="1:6" x14ac:dyDescent="0.45">
      <c r="A206" s="2">
        <v>5202</v>
      </c>
      <c r="B206" s="2" t="s">
        <v>236</v>
      </c>
      <c r="C206" s="2" t="s">
        <v>297</v>
      </c>
      <c r="D206">
        <v>382759</v>
      </c>
      <c r="E206">
        <v>36975</v>
      </c>
      <c r="F206" s="5">
        <f t="shared" si="8"/>
        <v>9.6601255620377316E-2</v>
      </c>
    </row>
    <row r="207" spans="1:6" x14ac:dyDescent="0.45">
      <c r="A207" s="2">
        <v>5203</v>
      </c>
      <c r="B207" s="2" t="s">
        <v>237</v>
      </c>
      <c r="C207" s="2" t="s">
        <v>297</v>
      </c>
      <c r="D207">
        <v>476390</v>
      </c>
      <c r="E207">
        <v>56047</v>
      </c>
      <c r="F207" s="5">
        <f t="shared" si="8"/>
        <v>0.11764940489934718</v>
      </c>
    </row>
    <row r="208" spans="1:6" x14ac:dyDescent="0.45">
      <c r="A208" s="2">
        <v>5204</v>
      </c>
      <c r="B208" s="2" t="s">
        <v>76</v>
      </c>
      <c r="C208" s="2" t="s">
        <v>297</v>
      </c>
      <c r="D208">
        <v>204868</v>
      </c>
      <c r="E208">
        <v>33677</v>
      </c>
      <c r="F208" s="5">
        <f t="shared" si="8"/>
        <v>0.16438389597204053</v>
      </c>
    </row>
    <row r="209" spans="1:6" x14ac:dyDescent="0.45">
      <c r="A209" s="2">
        <v>5205</v>
      </c>
      <c r="B209" s="2" t="s">
        <v>77</v>
      </c>
      <c r="C209" s="2" t="s">
        <v>297</v>
      </c>
      <c r="D209">
        <v>61119</v>
      </c>
      <c r="E209">
        <v>11553</v>
      </c>
      <c r="F209" s="5">
        <f t="shared" si="8"/>
        <v>0.18902468954007756</v>
      </c>
    </row>
    <row r="210" spans="1:6" x14ac:dyDescent="0.45">
      <c r="A210" s="2">
        <v>5206</v>
      </c>
      <c r="B210" s="2" t="s">
        <v>78</v>
      </c>
      <c r="C210" s="2" t="s">
        <v>297</v>
      </c>
      <c r="D210">
        <v>251467</v>
      </c>
      <c r="E210">
        <v>49562</v>
      </c>
      <c r="F210" s="5">
        <f t="shared" si="8"/>
        <v>0.1970914672700593</v>
      </c>
    </row>
    <row r="211" spans="1:6" x14ac:dyDescent="0.45">
      <c r="D211">
        <f>SUM(D205:D210)</f>
        <v>1793136</v>
      </c>
      <c r="E211">
        <f>SUM(E205:E210)</f>
        <v>228572</v>
      </c>
      <c r="F211" s="5">
        <f t="shared" si="8"/>
        <v>0.12747053207341774</v>
      </c>
    </row>
    <row r="212" spans="1:6" x14ac:dyDescent="0.45">
      <c r="A212" s="2">
        <v>5271</v>
      </c>
      <c r="B212" s="2" t="s">
        <v>79</v>
      </c>
      <c r="C212" s="2" t="s">
        <v>297</v>
      </c>
    </row>
    <row r="213" spans="1:6" x14ac:dyDescent="0.45">
      <c r="A213" s="2">
        <v>5302</v>
      </c>
      <c r="B213" s="2" t="s">
        <v>239</v>
      </c>
      <c r="C213" s="2" t="s">
        <v>298</v>
      </c>
      <c r="D213">
        <v>89729</v>
      </c>
      <c r="E213">
        <v>13453</v>
      </c>
      <c r="F213" s="5">
        <f t="shared" ref="F213:F225" si="9">E213/D213</f>
        <v>0.1499292313521827</v>
      </c>
    </row>
    <row r="214" spans="1:6" x14ac:dyDescent="0.45">
      <c r="A214" s="2">
        <v>5301</v>
      </c>
      <c r="B214" s="2" t="s">
        <v>238</v>
      </c>
      <c r="C214" s="2" t="s">
        <v>298</v>
      </c>
      <c r="D214">
        <v>153116</v>
      </c>
      <c r="E214">
        <v>31024</v>
      </c>
      <c r="F214" s="5">
        <f t="shared" si="9"/>
        <v>0.20261762323989654</v>
      </c>
    </row>
    <row r="215" spans="1:6" x14ac:dyDescent="0.45">
      <c r="A215" s="2">
        <v>5312</v>
      </c>
      <c r="B215" s="2" t="s">
        <v>243</v>
      </c>
      <c r="C215" s="2" t="s">
        <v>298</v>
      </c>
      <c r="D215">
        <v>258276</v>
      </c>
      <c r="E215">
        <v>37859</v>
      </c>
      <c r="F215" s="5">
        <f t="shared" si="9"/>
        <v>0.14658349982189595</v>
      </c>
    </row>
    <row r="216" spans="1:6" x14ac:dyDescent="0.45">
      <c r="A216" s="2">
        <v>5311</v>
      </c>
      <c r="B216" s="2" t="s">
        <v>84</v>
      </c>
      <c r="C216" s="2" t="s">
        <v>298</v>
      </c>
      <c r="D216">
        <v>120162</v>
      </c>
      <c r="E216">
        <v>24579</v>
      </c>
      <c r="F216" s="5">
        <f t="shared" si="9"/>
        <v>0.2045488590402956</v>
      </c>
    </row>
    <row r="217" spans="1:6" x14ac:dyDescent="0.45">
      <c r="A217" s="2">
        <v>5310</v>
      </c>
      <c r="B217" s="2" t="s">
        <v>83</v>
      </c>
      <c r="C217" s="2" t="s">
        <v>298</v>
      </c>
      <c r="D217">
        <v>151239</v>
      </c>
      <c r="E217">
        <v>32483</v>
      </c>
      <c r="F217" s="5">
        <f t="shared" si="9"/>
        <v>0.2147792566732126</v>
      </c>
    </row>
    <row r="218" spans="1:6" x14ac:dyDescent="0.45">
      <c r="A218" s="2">
        <v>5309</v>
      </c>
      <c r="B218" s="2" t="s">
        <v>82</v>
      </c>
      <c r="C218" s="2" t="s">
        <v>298</v>
      </c>
      <c r="D218">
        <v>161853</v>
      </c>
      <c r="E218">
        <v>30634</v>
      </c>
      <c r="F218" s="5">
        <f t="shared" si="9"/>
        <v>0.1892705108956893</v>
      </c>
    </row>
    <row r="219" spans="1:6" x14ac:dyDescent="0.45">
      <c r="A219" s="2">
        <v>5308</v>
      </c>
      <c r="B219" s="2" t="s">
        <v>242</v>
      </c>
      <c r="C219" s="2" t="s">
        <v>298</v>
      </c>
      <c r="D219">
        <v>192731</v>
      </c>
      <c r="E219">
        <v>40553</v>
      </c>
      <c r="F219" s="5">
        <f t="shared" si="9"/>
        <v>0.21041244013677093</v>
      </c>
    </row>
    <row r="220" spans="1:6" x14ac:dyDescent="0.45">
      <c r="A220" s="2">
        <v>5303</v>
      </c>
      <c r="B220" s="2" t="s">
        <v>271</v>
      </c>
      <c r="C220" s="2" t="s">
        <v>298</v>
      </c>
      <c r="D220">
        <v>270127</v>
      </c>
      <c r="E220">
        <v>55487</v>
      </c>
      <c r="F220" s="5">
        <f t="shared" si="9"/>
        <v>0.20541078825885603</v>
      </c>
    </row>
    <row r="221" spans="1:6" x14ac:dyDescent="0.45">
      <c r="A221" s="2">
        <v>5304</v>
      </c>
      <c r="B221" s="2" t="s">
        <v>240</v>
      </c>
      <c r="C221" s="2" t="s">
        <v>298</v>
      </c>
      <c r="D221">
        <v>197239</v>
      </c>
      <c r="E221">
        <v>50082</v>
      </c>
      <c r="F221" s="5">
        <f t="shared" si="9"/>
        <v>0.25391530072652974</v>
      </c>
    </row>
    <row r="222" spans="1:6" x14ac:dyDescent="0.45">
      <c r="A222" s="2">
        <v>5305</v>
      </c>
      <c r="B222" s="2" t="s">
        <v>241</v>
      </c>
      <c r="C222" s="2" t="s">
        <v>298</v>
      </c>
      <c r="D222">
        <v>98101</v>
      </c>
      <c r="E222">
        <v>19729</v>
      </c>
      <c r="F222" s="5">
        <f t="shared" si="9"/>
        <v>0.20110906106971388</v>
      </c>
    </row>
    <row r="223" spans="1:6" x14ac:dyDescent="0.45">
      <c r="A223" s="2">
        <v>5306</v>
      </c>
      <c r="B223" s="2" t="s">
        <v>80</v>
      </c>
      <c r="C223" s="2" t="s">
        <v>298</v>
      </c>
      <c r="D223">
        <v>129311</v>
      </c>
      <c r="E223">
        <v>17819</v>
      </c>
      <c r="F223" s="5">
        <f t="shared" si="9"/>
        <v>0.13779956848218636</v>
      </c>
    </row>
    <row r="224" spans="1:6" x14ac:dyDescent="0.45">
      <c r="A224" s="2">
        <v>5307</v>
      </c>
      <c r="B224" s="2" t="s">
        <v>81</v>
      </c>
      <c r="C224" s="2" t="s">
        <v>298</v>
      </c>
      <c r="D224">
        <v>96738</v>
      </c>
      <c r="E224">
        <v>27826</v>
      </c>
      <c r="F224" s="5">
        <f t="shared" si="9"/>
        <v>0.28764291178233992</v>
      </c>
    </row>
    <row r="225" spans="1:6" x14ac:dyDescent="0.45">
      <c r="D225">
        <f>SUM(D213:D224)</f>
        <v>1918622</v>
      </c>
      <c r="E225">
        <f>SUM(E213:E224)</f>
        <v>381528</v>
      </c>
      <c r="F225" s="5">
        <f t="shared" si="9"/>
        <v>0.19885522004855569</v>
      </c>
    </row>
    <row r="226" spans="1:6" x14ac:dyDescent="0.45">
      <c r="A226" s="2">
        <v>6102</v>
      </c>
      <c r="B226" s="2" t="s">
        <v>244</v>
      </c>
      <c r="C226" s="2" t="s">
        <v>299</v>
      </c>
      <c r="D226">
        <v>380722</v>
      </c>
      <c r="E226">
        <v>61048</v>
      </c>
      <c r="F226" s="5">
        <f t="shared" ref="F226:F255" si="10">E226/D226</f>
        <v>0.16034797043512064</v>
      </c>
    </row>
    <row r="227" spans="1:6" x14ac:dyDescent="0.45">
      <c r="A227" s="2">
        <v>6101</v>
      </c>
      <c r="B227" s="2" t="s">
        <v>85</v>
      </c>
      <c r="C227" s="2" t="s">
        <v>299</v>
      </c>
      <c r="D227">
        <v>449571</v>
      </c>
      <c r="E227">
        <v>55375</v>
      </c>
      <c r="F227" s="5">
        <f t="shared" si="10"/>
        <v>0.12317298046359752</v>
      </c>
    </row>
    <row r="228" spans="1:6" x14ac:dyDescent="0.45">
      <c r="A228" s="2">
        <v>6104</v>
      </c>
      <c r="B228" s="2" t="s">
        <v>87</v>
      </c>
      <c r="C228" s="2" t="s">
        <v>299</v>
      </c>
      <c r="D228">
        <v>166998</v>
      </c>
      <c r="E228">
        <v>19606</v>
      </c>
      <c r="F228" s="5">
        <f t="shared" si="10"/>
        <v>0.1174026036239955</v>
      </c>
    </row>
    <row r="229" spans="1:6" x14ac:dyDescent="0.45">
      <c r="A229" s="2">
        <v>6103</v>
      </c>
      <c r="B229" s="2" t="s">
        <v>86</v>
      </c>
      <c r="C229" s="2" t="s">
        <v>299</v>
      </c>
      <c r="D229">
        <v>232547</v>
      </c>
      <c r="E229">
        <v>32634</v>
      </c>
      <c r="F229" s="5">
        <f t="shared" si="10"/>
        <v>0.14033292194696126</v>
      </c>
    </row>
    <row r="230" spans="1:6" x14ac:dyDescent="0.45">
      <c r="A230" s="2">
        <v>6105</v>
      </c>
      <c r="B230" s="2" t="s">
        <v>88</v>
      </c>
      <c r="C230" s="2" t="s">
        <v>299</v>
      </c>
      <c r="D230">
        <v>188019</v>
      </c>
      <c r="E230">
        <v>16372</v>
      </c>
      <c r="F230" s="5">
        <f t="shared" si="10"/>
        <v>8.7076306117998714E-2</v>
      </c>
    </row>
    <row r="231" spans="1:6" x14ac:dyDescent="0.45">
      <c r="A231" s="2">
        <v>6106</v>
      </c>
      <c r="B231" s="2" t="s">
        <v>245</v>
      </c>
      <c r="C231" s="2" t="s">
        <v>299</v>
      </c>
      <c r="D231">
        <v>93411</v>
      </c>
      <c r="E231">
        <v>12281</v>
      </c>
      <c r="F231" s="5">
        <f t="shared" si="10"/>
        <v>0.13147273875667748</v>
      </c>
    </row>
    <row r="232" spans="1:6" x14ac:dyDescent="0.45">
      <c r="A232" s="2">
        <v>6171</v>
      </c>
      <c r="B232" s="2" t="s">
        <v>246</v>
      </c>
      <c r="C232" s="2" t="s">
        <v>299</v>
      </c>
      <c r="D232">
        <v>182603</v>
      </c>
      <c r="E232">
        <v>39708</v>
      </c>
      <c r="F232" s="5">
        <f t="shared" si="10"/>
        <v>0.21745535396461174</v>
      </c>
    </row>
    <row r="233" spans="1:6" x14ac:dyDescent="0.45">
      <c r="D233">
        <f>SUM(D226:D232)</f>
        <v>1693871</v>
      </c>
      <c r="E233">
        <f>SUM(E226:E232)</f>
        <v>237024</v>
      </c>
      <c r="F233" s="5">
        <f t="shared" si="10"/>
        <v>0.1399303725018021</v>
      </c>
    </row>
    <row r="234" spans="1:6" x14ac:dyDescent="0.45">
      <c r="A234" s="2">
        <v>6203</v>
      </c>
      <c r="B234" s="2" t="s">
        <v>89</v>
      </c>
      <c r="C234" s="2" t="s">
        <v>300</v>
      </c>
      <c r="D234">
        <v>159720</v>
      </c>
      <c r="E234">
        <v>37593</v>
      </c>
      <c r="F234" s="5">
        <f t="shared" si="10"/>
        <v>0.23536814425244176</v>
      </c>
    </row>
    <row r="235" spans="1:6" x14ac:dyDescent="0.45">
      <c r="A235" s="2">
        <v>6205</v>
      </c>
      <c r="B235" s="2" t="s">
        <v>274</v>
      </c>
      <c r="C235" s="2" t="s">
        <v>300</v>
      </c>
      <c r="D235">
        <v>38688</v>
      </c>
      <c r="E235">
        <v>8672</v>
      </c>
      <c r="F235" s="5">
        <f t="shared" si="10"/>
        <v>0.22415219189412738</v>
      </c>
    </row>
    <row r="236" spans="1:6" x14ac:dyDescent="0.45">
      <c r="A236" s="2">
        <v>6204</v>
      </c>
      <c r="B236" s="2" t="s">
        <v>320</v>
      </c>
      <c r="C236" s="2" t="s">
        <v>300</v>
      </c>
      <c r="D236">
        <v>42659</v>
      </c>
      <c r="E236">
        <v>8869</v>
      </c>
      <c r="F236" s="5">
        <f t="shared" si="10"/>
        <v>0.20790454534799221</v>
      </c>
    </row>
    <row r="237" spans="1:6" x14ac:dyDescent="0.45">
      <c r="A237" s="2">
        <v>6201</v>
      </c>
      <c r="B237" s="2" t="s">
        <v>272</v>
      </c>
      <c r="C237" s="2" t="s">
        <v>300</v>
      </c>
      <c r="D237">
        <v>56947</v>
      </c>
      <c r="E237">
        <v>8929</v>
      </c>
      <c r="F237" s="5">
        <f t="shared" si="10"/>
        <v>0.15679491456968761</v>
      </c>
    </row>
    <row r="238" spans="1:6" x14ac:dyDescent="0.45">
      <c r="A238" s="2">
        <v>6202</v>
      </c>
      <c r="B238" s="2" t="s">
        <v>273</v>
      </c>
      <c r="C238" s="2" t="s">
        <v>300</v>
      </c>
      <c r="D238">
        <v>108184</v>
      </c>
      <c r="E238">
        <v>21639</v>
      </c>
      <c r="F238" s="5">
        <f t="shared" si="10"/>
        <v>0.20002033572432151</v>
      </c>
    </row>
    <row r="239" spans="1:6" x14ac:dyDescent="0.45">
      <c r="A239" s="3">
        <v>6213</v>
      </c>
      <c r="B239" s="3" t="s">
        <v>329</v>
      </c>
      <c r="C239" s="2" t="s">
        <v>300</v>
      </c>
      <c r="D239">
        <v>36098</v>
      </c>
      <c r="E239">
        <v>9043</v>
      </c>
      <c r="F239" s="5">
        <f t="shared" si="10"/>
        <v>0.25051249376696771</v>
      </c>
    </row>
    <row r="240" spans="1:6" x14ac:dyDescent="0.45">
      <c r="A240" s="3">
        <v>6212</v>
      </c>
      <c r="B240" s="3" t="s">
        <v>326</v>
      </c>
      <c r="C240" s="2" t="s">
        <v>300</v>
      </c>
      <c r="D240">
        <v>40436</v>
      </c>
      <c r="E240">
        <v>8129</v>
      </c>
      <c r="F240" s="5">
        <f t="shared" si="10"/>
        <v>0.20103373231773666</v>
      </c>
    </row>
    <row r="241" spans="1:6" x14ac:dyDescent="0.45">
      <c r="A241" s="3">
        <v>6214</v>
      </c>
      <c r="B241" s="3" t="s">
        <v>327</v>
      </c>
      <c r="C241" s="2" t="s">
        <v>300</v>
      </c>
      <c r="D241">
        <v>32053</v>
      </c>
      <c r="E241">
        <v>8609</v>
      </c>
      <c r="F241" s="5">
        <f t="shared" si="10"/>
        <v>0.26858640376875798</v>
      </c>
    </row>
    <row r="242" spans="1:6" x14ac:dyDescent="0.45">
      <c r="A242" s="3">
        <v>6215</v>
      </c>
      <c r="B242" s="3" t="s">
        <v>328</v>
      </c>
      <c r="C242" s="2" t="s">
        <v>300</v>
      </c>
      <c r="D242">
        <v>39685</v>
      </c>
      <c r="E242">
        <v>8639</v>
      </c>
      <c r="F242" s="5">
        <f t="shared" si="10"/>
        <v>0.21768930326319769</v>
      </c>
    </row>
    <row r="243" spans="1:6" x14ac:dyDescent="0.45">
      <c r="A243" s="2">
        <v>6271</v>
      </c>
      <c r="B243" s="2" t="s">
        <v>247</v>
      </c>
      <c r="C243" s="2" t="s">
        <v>300</v>
      </c>
      <c r="D243">
        <v>22330</v>
      </c>
      <c r="E243">
        <v>7499</v>
      </c>
      <c r="F243" s="5">
        <f t="shared" si="10"/>
        <v>0.33582624272279443</v>
      </c>
    </row>
    <row r="244" spans="1:6" x14ac:dyDescent="0.45">
      <c r="A244" s="3"/>
      <c r="B244" s="3"/>
      <c r="D244">
        <f>SUM(D234:D243)</f>
        <v>576800</v>
      </c>
      <c r="E244">
        <f>SUM(E234:E243)</f>
        <v>127621</v>
      </c>
      <c r="F244" s="5">
        <f t="shared" si="10"/>
        <v>0.22125693481276004</v>
      </c>
    </row>
    <row r="245" spans="1:6" x14ac:dyDescent="0.45">
      <c r="A245" s="2">
        <v>6304</v>
      </c>
      <c r="B245" s="2" t="s">
        <v>250</v>
      </c>
      <c r="C245" s="2" t="s">
        <v>301</v>
      </c>
      <c r="D245">
        <v>107481</v>
      </c>
      <c r="E245">
        <v>19815</v>
      </c>
      <c r="F245" s="5">
        <f t="shared" si="10"/>
        <v>0.18435816562927401</v>
      </c>
    </row>
    <row r="246" spans="1:6" x14ac:dyDescent="0.45">
      <c r="A246" s="2">
        <v>6303</v>
      </c>
      <c r="B246" s="2" t="s">
        <v>90</v>
      </c>
      <c r="C246" s="2" t="s">
        <v>301</v>
      </c>
      <c r="D246">
        <v>236649</v>
      </c>
      <c r="E246">
        <v>56101</v>
      </c>
      <c r="F246" s="5">
        <f t="shared" si="10"/>
        <v>0.23706417521307929</v>
      </c>
    </row>
    <row r="247" spans="1:6" x14ac:dyDescent="0.45">
      <c r="A247" s="2">
        <v>6307</v>
      </c>
      <c r="B247" s="2" t="s">
        <v>275</v>
      </c>
      <c r="C247" s="2" t="s">
        <v>301</v>
      </c>
      <c r="D247">
        <v>167210</v>
      </c>
      <c r="E247">
        <v>39291</v>
      </c>
      <c r="F247" s="5">
        <f t="shared" si="10"/>
        <v>0.23497996531307935</v>
      </c>
    </row>
    <row r="248" spans="1:6" x14ac:dyDescent="0.45">
      <c r="A248" s="2">
        <v>6306</v>
      </c>
      <c r="B248" s="2" t="s">
        <v>321</v>
      </c>
      <c r="C248" s="2" t="s">
        <v>301</v>
      </c>
      <c r="D248">
        <v>141987</v>
      </c>
      <c r="E248">
        <v>33474</v>
      </c>
      <c r="F248" s="5">
        <f t="shared" si="10"/>
        <v>0.23575397747681126</v>
      </c>
    </row>
    <row r="249" spans="1:6" x14ac:dyDescent="0.45">
      <c r="A249" s="2">
        <v>6308</v>
      </c>
      <c r="B249" s="2" t="s">
        <v>276</v>
      </c>
      <c r="C249" s="2" t="s">
        <v>301</v>
      </c>
      <c r="D249">
        <v>187818</v>
      </c>
      <c r="E249">
        <v>34524</v>
      </c>
      <c r="F249" s="5">
        <f t="shared" si="10"/>
        <v>0.18381624764399579</v>
      </c>
    </row>
    <row r="250" spans="1:6" x14ac:dyDescent="0.45">
      <c r="A250" s="2">
        <v>6302</v>
      </c>
      <c r="B250" s="2" t="s">
        <v>249</v>
      </c>
      <c r="C250" s="2" t="s">
        <v>301</v>
      </c>
      <c r="D250">
        <v>121160</v>
      </c>
      <c r="E250">
        <v>15712</v>
      </c>
      <c r="F250" s="5">
        <f t="shared" si="10"/>
        <v>0.12967976229778805</v>
      </c>
    </row>
    <row r="251" spans="1:6" x14ac:dyDescent="0.45">
      <c r="A251" s="2">
        <v>6301</v>
      </c>
      <c r="B251" s="2" t="s">
        <v>248</v>
      </c>
      <c r="C251" s="2" t="s">
        <v>301</v>
      </c>
      <c r="D251">
        <v>64869</v>
      </c>
      <c r="E251">
        <v>11175</v>
      </c>
      <c r="F251" s="5">
        <f t="shared" si="10"/>
        <v>0.17227026777042964</v>
      </c>
    </row>
    <row r="252" spans="1:6" x14ac:dyDescent="0.45">
      <c r="A252" s="2">
        <v>6305</v>
      </c>
      <c r="B252" s="2" t="s">
        <v>91</v>
      </c>
      <c r="C252" s="2" t="s">
        <v>301</v>
      </c>
      <c r="D252">
        <v>72097</v>
      </c>
      <c r="E252">
        <v>15644</v>
      </c>
      <c r="F252" s="5">
        <f t="shared" si="10"/>
        <v>0.21698545015742679</v>
      </c>
    </row>
    <row r="253" spans="1:6" x14ac:dyDescent="0.45">
      <c r="A253" s="2">
        <v>6309</v>
      </c>
      <c r="B253" s="2" t="s">
        <v>92</v>
      </c>
      <c r="C253" s="2" t="s">
        <v>301</v>
      </c>
      <c r="D253">
        <v>97334</v>
      </c>
      <c r="E253">
        <v>22006</v>
      </c>
      <c r="F253" s="5">
        <f t="shared" si="10"/>
        <v>0.22608749255142088</v>
      </c>
    </row>
    <row r="254" spans="1:6" x14ac:dyDescent="0.45">
      <c r="A254" s="2">
        <v>6371</v>
      </c>
      <c r="B254" s="2" t="s">
        <v>251</v>
      </c>
      <c r="C254" s="2" t="s">
        <v>301</v>
      </c>
      <c r="D254">
        <v>237233</v>
      </c>
      <c r="E254">
        <v>55450</v>
      </c>
      <c r="F254" s="5">
        <f t="shared" si="10"/>
        <v>0.23373645319158801</v>
      </c>
    </row>
    <row r="255" spans="1:6" x14ac:dyDescent="0.45">
      <c r="A255" s="3"/>
      <c r="B255" s="3"/>
      <c r="D255">
        <f>SUM(D245:D254)</f>
        <v>1433838</v>
      </c>
      <c r="E255">
        <f>SUM(E245:E254)</f>
        <v>303192</v>
      </c>
      <c r="F255" s="5">
        <f t="shared" si="10"/>
        <v>0.21145485054796986</v>
      </c>
    </row>
    <row r="256" spans="1:6" x14ac:dyDescent="0.45">
      <c r="A256" s="2">
        <v>6402</v>
      </c>
      <c r="B256" s="2" t="s">
        <v>93</v>
      </c>
      <c r="C256" s="2" t="s">
        <v>302</v>
      </c>
      <c r="D256">
        <v>212984</v>
      </c>
      <c r="E256">
        <v>25970</v>
      </c>
      <c r="F256" s="5">
        <f t="shared" ref="F256:F262" si="11">E256/D256</f>
        <v>0.12193404199376479</v>
      </c>
    </row>
    <row r="257" spans="1:6" x14ac:dyDescent="0.45">
      <c r="A257" s="2">
        <v>6403</v>
      </c>
      <c r="B257" s="2" t="s">
        <v>94</v>
      </c>
      <c r="C257" s="2" t="s">
        <v>302</v>
      </c>
      <c r="D257">
        <v>27285</v>
      </c>
      <c r="E257">
        <v>4605</v>
      </c>
      <c r="F257" s="5">
        <f t="shared" si="11"/>
        <v>0.16877405167674547</v>
      </c>
    </row>
    <row r="258" spans="1:6" x14ac:dyDescent="0.45">
      <c r="A258" s="2">
        <v>6404</v>
      </c>
      <c r="B258" s="2" t="s">
        <v>95</v>
      </c>
      <c r="C258" s="2" t="s">
        <v>302</v>
      </c>
      <c r="D258">
        <v>97072</v>
      </c>
      <c r="E258">
        <v>12734</v>
      </c>
      <c r="F258" s="5">
        <f t="shared" si="11"/>
        <v>0.13118097906708423</v>
      </c>
    </row>
    <row r="259" spans="1:6" x14ac:dyDescent="0.45">
      <c r="A259" s="2">
        <v>6401</v>
      </c>
      <c r="B259" s="2" t="s">
        <v>322</v>
      </c>
      <c r="C259" s="2" t="s">
        <v>302</v>
      </c>
      <c r="D259">
        <v>48447</v>
      </c>
      <c r="E259">
        <v>5489</v>
      </c>
      <c r="F259" s="5">
        <f t="shared" si="11"/>
        <v>0.1132990690858051</v>
      </c>
    </row>
    <row r="260" spans="1:6" x14ac:dyDescent="0.45">
      <c r="A260" s="2">
        <v>6471</v>
      </c>
      <c r="B260" s="2" t="s">
        <v>252</v>
      </c>
      <c r="C260" s="2" t="s">
        <v>302</v>
      </c>
      <c r="D260">
        <v>116070</v>
      </c>
      <c r="E260">
        <v>28599</v>
      </c>
      <c r="F260" s="5">
        <f t="shared" si="11"/>
        <v>0.24639441716205737</v>
      </c>
    </row>
    <row r="261" spans="1:6" x14ac:dyDescent="0.45">
      <c r="A261" s="2">
        <v>6472</v>
      </c>
      <c r="B261" s="2" t="s">
        <v>253</v>
      </c>
      <c r="C261" s="2" t="s">
        <v>302</v>
      </c>
      <c r="D261">
        <v>113852</v>
      </c>
      <c r="E261">
        <v>27123</v>
      </c>
      <c r="F261" s="5">
        <f t="shared" si="11"/>
        <v>0.23823033411797773</v>
      </c>
    </row>
    <row r="262" spans="1:6" x14ac:dyDescent="0.45">
      <c r="D262">
        <f>SUM(D256:D261)</f>
        <v>615710</v>
      </c>
      <c r="E262">
        <f>SUM(E256:E261)</f>
        <v>104520</v>
      </c>
      <c r="F262" s="5">
        <f t="shared" si="11"/>
        <v>0.16975524191583699</v>
      </c>
    </row>
    <row r="263" spans="1:6" x14ac:dyDescent="0.45">
      <c r="A263" s="2">
        <v>7104</v>
      </c>
      <c r="B263" s="2" t="s">
        <v>256</v>
      </c>
      <c r="C263" s="2" t="s">
        <v>303</v>
      </c>
      <c r="D263">
        <v>191041</v>
      </c>
      <c r="E263">
        <v>44825</v>
      </c>
      <c r="F263" s="5">
        <f t="shared" ref="F263:F269" si="12">E263/D263</f>
        <v>0.23463549709224721</v>
      </c>
    </row>
    <row r="264" spans="1:6" x14ac:dyDescent="0.45">
      <c r="A264" s="2">
        <v>7103</v>
      </c>
      <c r="B264" s="2" t="s">
        <v>96</v>
      </c>
      <c r="C264" s="2" t="s">
        <v>303</v>
      </c>
      <c r="D264">
        <v>512234</v>
      </c>
      <c r="E264">
        <v>137180</v>
      </c>
      <c r="F264" s="5">
        <f t="shared" si="12"/>
        <v>0.26780729119894425</v>
      </c>
    </row>
    <row r="265" spans="1:6" x14ac:dyDescent="0.45">
      <c r="A265" s="2">
        <v>7102</v>
      </c>
      <c r="B265" s="2" t="s">
        <v>255</v>
      </c>
      <c r="C265" s="2" t="s">
        <v>303</v>
      </c>
      <c r="D265">
        <v>171641</v>
      </c>
      <c r="E265">
        <v>42962</v>
      </c>
      <c r="F265" s="5">
        <f t="shared" si="12"/>
        <v>0.25030150138952817</v>
      </c>
    </row>
    <row r="266" spans="1:6" x14ac:dyDescent="0.45">
      <c r="A266" s="2">
        <v>7101</v>
      </c>
      <c r="B266" s="2" t="s">
        <v>254</v>
      </c>
      <c r="C266" s="2" t="s">
        <v>303</v>
      </c>
      <c r="D266">
        <v>324869</v>
      </c>
      <c r="E266">
        <v>71593</v>
      </c>
      <c r="F266" s="5">
        <f t="shared" si="12"/>
        <v>0.22037498191578758</v>
      </c>
    </row>
    <row r="267" spans="1:6" x14ac:dyDescent="0.45">
      <c r="A267" s="2">
        <v>7172</v>
      </c>
      <c r="B267" s="2" t="s">
        <v>97</v>
      </c>
      <c r="C267" s="2" t="s">
        <v>303</v>
      </c>
      <c r="D267">
        <v>144975</v>
      </c>
      <c r="E267">
        <v>41583</v>
      </c>
      <c r="F267" s="5">
        <f t="shared" si="12"/>
        <v>0.28682876357992759</v>
      </c>
    </row>
    <row r="268" spans="1:6" x14ac:dyDescent="0.45">
      <c r="A268" s="2">
        <v>7171</v>
      </c>
      <c r="B268" s="2" t="s">
        <v>257</v>
      </c>
      <c r="C268" s="2" t="s">
        <v>303</v>
      </c>
      <c r="D268">
        <v>67876</v>
      </c>
      <c r="E268">
        <v>16633</v>
      </c>
      <c r="F268" s="5">
        <f t="shared" si="12"/>
        <v>0.24504979668807825</v>
      </c>
    </row>
    <row r="269" spans="1:6" x14ac:dyDescent="0.45">
      <c r="D269">
        <f>SUM(D263:D268)</f>
        <v>1412636</v>
      </c>
      <c r="E269">
        <f>SUM(E263:E268)</f>
        <v>354776</v>
      </c>
      <c r="F269" s="5">
        <f t="shared" si="12"/>
        <v>0.25114466854872736</v>
      </c>
    </row>
    <row r="270" spans="1:6" x14ac:dyDescent="0.45">
      <c r="A270" s="2">
        <v>7173</v>
      </c>
      <c r="B270" s="2" t="s">
        <v>98</v>
      </c>
      <c r="C270" s="2" t="s">
        <v>303</v>
      </c>
    </row>
    <row r="271" spans="1:6" x14ac:dyDescent="0.45">
      <c r="A271" s="2">
        <v>7204</v>
      </c>
      <c r="B271" s="2" t="s">
        <v>277</v>
      </c>
      <c r="C271" s="2" t="s">
        <v>304</v>
      </c>
      <c r="D271">
        <v>95545</v>
      </c>
      <c r="E271">
        <v>19684</v>
      </c>
      <c r="F271" s="5">
        <f t="shared" ref="F271:F275" si="13">E271/D271</f>
        <v>0.20601810665131615</v>
      </c>
    </row>
    <row r="272" spans="1:6" x14ac:dyDescent="0.45">
      <c r="A272" s="2">
        <v>7203</v>
      </c>
      <c r="B272" s="2" t="s">
        <v>101</v>
      </c>
      <c r="C272" s="2" t="s">
        <v>304</v>
      </c>
      <c r="D272">
        <v>327573</v>
      </c>
      <c r="E272">
        <v>75050</v>
      </c>
      <c r="F272" s="5">
        <f t="shared" si="13"/>
        <v>0.22910923671975408</v>
      </c>
    </row>
    <row r="273" spans="1:6" x14ac:dyDescent="0.45">
      <c r="A273" s="2">
        <v>7202</v>
      </c>
      <c r="B273" s="2" t="s">
        <v>100</v>
      </c>
      <c r="C273" s="2" t="s">
        <v>304</v>
      </c>
      <c r="D273">
        <v>175511</v>
      </c>
      <c r="E273">
        <v>43469</v>
      </c>
      <c r="F273" s="5">
        <f t="shared" si="13"/>
        <v>0.24767108614274888</v>
      </c>
    </row>
    <row r="274" spans="1:6" x14ac:dyDescent="0.45">
      <c r="A274" s="2">
        <v>7201</v>
      </c>
      <c r="B274" s="2" t="s">
        <v>99</v>
      </c>
      <c r="C274" s="2" t="s">
        <v>304</v>
      </c>
      <c r="D274">
        <v>150111</v>
      </c>
      <c r="E274">
        <v>38669</v>
      </c>
      <c r="F274" s="5">
        <f t="shared" si="13"/>
        <v>0.2576027073299092</v>
      </c>
    </row>
    <row r="275" spans="1:6" x14ac:dyDescent="0.45">
      <c r="D275">
        <f>SUM(D271:D274)</f>
        <v>748740</v>
      </c>
      <c r="E275">
        <f>SUM(E271:E274)</f>
        <v>176872</v>
      </c>
      <c r="F275" s="5">
        <f t="shared" si="13"/>
        <v>0.2362261933381414</v>
      </c>
    </row>
    <row r="276" spans="1:6" x14ac:dyDescent="0.45">
      <c r="A276" s="2">
        <v>7321</v>
      </c>
      <c r="B276" s="2" t="s">
        <v>115</v>
      </c>
      <c r="C276" s="2" t="s">
        <v>305</v>
      </c>
      <c r="D276">
        <v>58193</v>
      </c>
      <c r="E276">
        <v>11159</v>
      </c>
      <c r="F276" s="5">
        <f t="shared" ref="F276:F299" si="14">E276/D276</f>
        <v>0.19175845892117607</v>
      </c>
    </row>
    <row r="277" spans="1:6" x14ac:dyDescent="0.45">
      <c r="A277" s="2">
        <v>7317</v>
      </c>
      <c r="B277" s="2" t="s">
        <v>113</v>
      </c>
      <c r="C277" s="2" t="s">
        <v>305</v>
      </c>
      <c r="D277">
        <v>267428</v>
      </c>
      <c r="E277">
        <v>55370</v>
      </c>
      <c r="F277" s="5">
        <f t="shared" si="14"/>
        <v>0.20704638257774055</v>
      </c>
    </row>
    <row r="278" spans="1:6" x14ac:dyDescent="0.45">
      <c r="A278" s="2">
        <v>7320</v>
      </c>
      <c r="B278" s="2" t="s">
        <v>114</v>
      </c>
      <c r="C278" s="2" t="s">
        <v>305</v>
      </c>
      <c r="D278">
        <v>66053</v>
      </c>
      <c r="E278">
        <v>13144</v>
      </c>
      <c r="F278" s="5">
        <f t="shared" si="14"/>
        <v>0.19899171877128971</v>
      </c>
    </row>
    <row r="279" spans="1:6" x14ac:dyDescent="0.45">
      <c r="A279" s="2">
        <v>7319</v>
      </c>
      <c r="B279" s="2" t="s">
        <v>263</v>
      </c>
      <c r="C279" s="2" t="s">
        <v>305</v>
      </c>
      <c r="D279">
        <v>257880</v>
      </c>
      <c r="E279">
        <v>52649</v>
      </c>
      <c r="F279" s="5">
        <f t="shared" si="14"/>
        <v>0.20416085000775555</v>
      </c>
    </row>
    <row r="280" spans="1:6" x14ac:dyDescent="0.45">
      <c r="A280" s="2">
        <v>7318</v>
      </c>
      <c r="B280" s="2" t="s">
        <v>262</v>
      </c>
      <c r="C280" s="2" t="s">
        <v>305</v>
      </c>
      <c r="D280">
        <v>250451</v>
      </c>
      <c r="E280">
        <v>47493</v>
      </c>
      <c r="F280" s="5">
        <f t="shared" si="14"/>
        <v>0.18962990764660553</v>
      </c>
    </row>
    <row r="281" spans="1:6" x14ac:dyDescent="0.45">
      <c r="A281" s="2">
        <v>7315</v>
      </c>
      <c r="B281" s="2" t="s">
        <v>111</v>
      </c>
      <c r="C281" s="2" t="s">
        <v>305</v>
      </c>
      <c r="D281">
        <v>212341</v>
      </c>
      <c r="E281">
        <v>30325</v>
      </c>
      <c r="F281" s="5">
        <f t="shared" si="14"/>
        <v>0.14281273988537305</v>
      </c>
    </row>
    <row r="282" spans="1:6" x14ac:dyDescent="0.45">
      <c r="A282" s="2">
        <v>7316</v>
      </c>
      <c r="B282" s="2" t="s">
        <v>112</v>
      </c>
      <c r="C282" s="2" t="s">
        <v>305</v>
      </c>
      <c r="D282">
        <v>98323</v>
      </c>
      <c r="E282">
        <v>24348</v>
      </c>
      <c r="F282" s="5">
        <f t="shared" si="14"/>
        <v>0.24763280209106719</v>
      </c>
    </row>
    <row r="283" spans="1:6" x14ac:dyDescent="0.45">
      <c r="A283" s="2">
        <v>7314</v>
      </c>
      <c r="B283" s="2" t="s">
        <v>261</v>
      </c>
      <c r="C283" s="2" t="s">
        <v>305</v>
      </c>
      <c r="D283">
        <v>153315</v>
      </c>
      <c r="E283">
        <v>22758</v>
      </c>
      <c r="F283" s="5">
        <f t="shared" si="14"/>
        <v>0.14843948733000684</v>
      </c>
    </row>
    <row r="284" spans="1:6" x14ac:dyDescent="0.45">
      <c r="A284" s="2">
        <v>7313</v>
      </c>
      <c r="B284" s="2" t="s">
        <v>110</v>
      </c>
      <c r="C284" s="2" t="s">
        <v>305</v>
      </c>
      <c r="D284">
        <v>280220</v>
      </c>
      <c r="E284">
        <v>48311</v>
      </c>
      <c r="F284" s="5">
        <f t="shared" si="14"/>
        <v>0.172403825565627</v>
      </c>
    </row>
    <row r="285" spans="1:6" x14ac:dyDescent="0.45">
      <c r="A285" s="2">
        <v>7312</v>
      </c>
      <c r="B285" s="2" t="s">
        <v>109</v>
      </c>
      <c r="C285" s="2" t="s">
        <v>305</v>
      </c>
      <c r="D285">
        <v>196923</v>
      </c>
      <c r="E285">
        <v>36139</v>
      </c>
      <c r="F285" s="5">
        <f t="shared" si="14"/>
        <v>0.18351843106188714</v>
      </c>
    </row>
    <row r="286" spans="1:6" x14ac:dyDescent="0.45">
      <c r="A286" s="2">
        <v>7310</v>
      </c>
      <c r="B286" s="2" t="s">
        <v>323</v>
      </c>
      <c r="C286" s="2" t="s">
        <v>305</v>
      </c>
      <c r="D286">
        <v>112581</v>
      </c>
      <c r="E286">
        <v>24323</v>
      </c>
      <c r="F286" s="5">
        <f t="shared" si="14"/>
        <v>0.21604888924418864</v>
      </c>
    </row>
    <row r="287" spans="1:6" x14ac:dyDescent="0.45">
      <c r="A287" s="2">
        <v>7309</v>
      </c>
      <c r="B287" s="2" t="s">
        <v>260</v>
      </c>
      <c r="C287" s="2" t="s">
        <v>305</v>
      </c>
      <c r="D287">
        <v>170075</v>
      </c>
      <c r="E287">
        <v>25386</v>
      </c>
      <c r="F287" s="5">
        <f t="shared" si="14"/>
        <v>0.14926356019403206</v>
      </c>
    </row>
    <row r="288" spans="1:6" x14ac:dyDescent="0.45">
      <c r="A288" s="2">
        <v>7311</v>
      </c>
      <c r="B288" s="2" t="s">
        <v>108</v>
      </c>
      <c r="C288" s="2" t="s">
        <v>305</v>
      </c>
      <c r="D288">
        <v>487947</v>
      </c>
      <c r="E288">
        <v>80323</v>
      </c>
      <c r="F288" s="5">
        <f t="shared" si="14"/>
        <v>0.16461418965584376</v>
      </c>
    </row>
    <row r="289" spans="1:6" x14ac:dyDescent="0.45">
      <c r="A289" s="2">
        <v>7308</v>
      </c>
      <c r="B289" s="2" t="s">
        <v>107</v>
      </c>
      <c r="C289" s="2" t="s">
        <v>305</v>
      </c>
      <c r="D289">
        <v>163356</v>
      </c>
      <c r="E289">
        <v>18588</v>
      </c>
      <c r="F289" s="5">
        <f t="shared" si="14"/>
        <v>0.11378829060456916</v>
      </c>
    </row>
    <row r="290" spans="1:6" x14ac:dyDescent="0.45">
      <c r="A290" s="2">
        <v>7306</v>
      </c>
      <c r="B290" s="2" t="s">
        <v>105</v>
      </c>
      <c r="C290" s="2" t="s">
        <v>305</v>
      </c>
      <c r="D290">
        <v>320173</v>
      </c>
      <c r="E290">
        <v>50721</v>
      </c>
      <c r="F290" s="5">
        <f t="shared" si="14"/>
        <v>0.15841748054957788</v>
      </c>
    </row>
    <row r="291" spans="1:6" x14ac:dyDescent="0.45">
      <c r="A291" s="2">
        <v>7307</v>
      </c>
      <c r="B291" s="2" t="s">
        <v>106</v>
      </c>
      <c r="C291" s="2" t="s">
        <v>305</v>
      </c>
      <c r="D291">
        <v>122280</v>
      </c>
      <c r="E291">
        <v>17568</v>
      </c>
      <c r="F291" s="5">
        <f t="shared" si="14"/>
        <v>0.14367026496565261</v>
      </c>
    </row>
    <row r="292" spans="1:6" x14ac:dyDescent="0.45">
      <c r="A292" s="2">
        <v>7302</v>
      </c>
      <c r="B292" s="2" t="s">
        <v>258</v>
      </c>
      <c r="C292" s="2" t="s">
        <v>305</v>
      </c>
      <c r="D292">
        <v>215852</v>
      </c>
      <c r="E292">
        <v>44492</v>
      </c>
      <c r="F292" s="5">
        <f t="shared" si="14"/>
        <v>0.2061227137112466</v>
      </c>
    </row>
    <row r="293" spans="1:6" x14ac:dyDescent="0.45">
      <c r="A293" s="2">
        <v>7303</v>
      </c>
      <c r="B293" s="2" t="s">
        <v>103</v>
      </c>
      <c r="C293" s="2" t="s">
        <v>305</v>
      </c>
      <c r="D293">
        <v>73411</v>
      </c>
      <c r="E293">
        <v>11196</v>
      </c>
      <c r="F293" s="5">
        <f t="shared" si="14"/>
        <v>0.15251120404299084</v>
      </c>
    </row>
    <row r="294" spans="1:6" x14ac:dyDescent="0.45">
      <c r="A294" s="2">
        <v>7304</v>
      </c>
      <c r="B294" s="2" t="s">
        <v>259</v>
      </c>
      <c r="C294" s="2" t="s">
        <v>305</v>
      </c>
      <c r="D294">
        <v>165537</v>
      </c>
      <c r="E294">
        <v>29836</v>
      </c>
      <c r="F294" s="5">
        <f t="shared" si="14"/>
        <v>0.18023765079710277</v>
      </c>
    </row>
    <row r="295" spans="1:6" x14ac:dyDescent="0.45">
      <c r="A295" s="2">
        <v>7305</v>
      </c>
      <c r="B295" s="2" t="s">
        <v>104</v>
      </c>
      <c r="C295" s="2" t="s">
        <v>305</v>
      </c>
      <c r="D295">
        <v>129932</v>
      </c>
      <c r="E295">
        <v>17659</v>
      </c>
      <c r="F295" s="5">
        <f t="shared" si="14"/>
        <v>0.13590955268909891</v>
      </c>
    </row>
    <row r="296" spans="1:6" x14ac:dyDescent="0.45">
      <c r="A296" s="2">
        <v>7301</v>
      </c>
      <c r="B296" s="2" t="s">
        <v>102</v>
      </c>
      <c r="C296" s="2" t="s">
        <v>305</v>
      </c>
      <c r="D296">
        <v>80189</v>
      </c>
      <c r="E296">
        <v>12248</v>
      </c>
      <c r="F296" s="5">
        <f t="shared" si="14"/>
        <v>0.15273915374926736</v>
      </c>
    </row>
    <row r="297" spans="1:6" x14ac:dyDescent="0.45">
      <c r="A297" s="2">
        <v>7371</v>
      </c>
      <c r="B297" s="2" t="s">
        <v>264</v>
      </c>
      <c r="C297" s="2" t="s">
        <v>305</v>
      </c>
      <c r="D297">
        <v>364837</v>
      </c>
      <c r="E297">
        <v>103093</v>
      </c>
      <c r="F297" s="5">
        <f t="shared" si="14"/>
        <v>0.28257276537193321</v>
      </c>
    </row>
    <row r="298" spans="1:6" x14ac:dyDescent="0.45">
      <c r="A298" s="2">
        <v>7372</v>
      </c>
      <c r="B298" s="2" t="s">
        <v>265</v>
      </c>
      <c r="C298" s="2" t="s">
        <v>305</v>
      </c>
      <c r="D298">
        <v>59854</v>
      </c>
      <c r="E298">
        <v>15261</v>
      </c>
      <c r="F298" s="5">
        <f t="shared" si="14"/>
        <v>0.25497042804156783</v>
      </c>
    </row>
    <row r="299" spans="1:6" x14ac:dyDescent="0.45">
      <c r="D299">
        <f>SUM(D276:D298)</f>
        <v>4307151</v>
      </c>
      <c r="E299">
        <f>SUM(E276:E298)</f>
        <v>792390</v>
      </c>
      <c r="F299" s="5">
        <f t="shared" si="14"/>
        <v>0.18397079647312109</v>
      </c>
    </row>
    <row r="300" spans="1:6" x14ac:dyDescent="0.45">
      <c r="A300" s="2">
        <v>7404</v>
      </c>
      <c r="B300" s="2" t="s">
        <v>118</v>
      </c>
      <c r="C300" s="2" t="s">
        <v>306</v>
      </c>
      <c r="D300">
        <v>56302</v>
      </c>
      <c r="E300">
        <v>12372</v>
      </c>
      <c r="F300" s="5">
        <f t="shared" ref="F300:F304" si="15">E300/D300</f>
        <v>0.21974352598486732</v>
      </c>
    </row>
    <row r="301" spans="1:6" x14ac:dyDescent="0.45">
      <c r="A301" s="2">
        <v>7403</v>
      </c>
      <c r="B301" s="2" t="s">
        <v>278</v>
      </c>
      <c r="C301" s="2" t="s">
        <v>306</v>
      </c>
      <c r="D301">
        <v>152016</v>
      </c>
      <c r="E301">
        <v>35653</v>
      </c>
      <c r="F301" s="5">
        <f t="shared" si="15"/>
        <v>0.23453452268182295</v>
      </c>
    </row>
    <row r="302" spans="1:6" x14ac:dyDescent="0.45">
      <c r="A302" s="2">
        <v>7402</v>
      </c>
      <c r="B302" s="2" t="s">
        <v>117</v>
      </c>
      <c r="C302" s="2" t="s">
        <v>306</v>
      </c>
      <c r="D302">
        <v>124068</v>
      </c>
      <c r="E302">
        <v>25039</v>
      </c>
      <c r="F302" s="5">
        <f t="shared" si="15"/>
        <v>0.20181674565560823</v>
      </c>
    </row>
    <row r="303" spans="1:6" x14ac:dyDescent="0.45">
      <c r="A303" s="2">
        <v>7401</v>
      </c>
      <c r="B303" s="2" t="s">
        <v>116</v>
      </c>
      <c r="C303" s="2" t="s">
        <v>306</v>
      </c>
      <c r="D303">
        <v>249857</v>
      </c>
      <c r="E303">
        <v>50318</v>
      </c>
      <c r="F303" s="5">
        <f t="shared" si="15"/>
        <v>0.20138719347466752</v>
      </c>
    </row>
    <row r="304" spans="1:6" x14ac:dyDescent="0.45">
      <c r="D304">
        <f>SUM(D300:D303)</f>
        <v>582243</v>
      </c>
      <c r="E304">
        <f>SUM(E300:E303)</f>
        <v>123382</v>
      </c>
      <c r="F304" s="5">
        <f t="shared" si="15"/>
        <v>0.21190808648622655</v>
      </c>
    </row>
    <row r="305" spans="1:6" x14ac:dyDescent="0.45">
      <c r="A305" s="2">
        <v>8102</v>
      </c>
      <c r="B305" s="2" t="s">
        <v>280</v>
      </c>
      <c r="C305" s="2" t="s">
        <v>307</v>
      </c>
      <c r="D305">
        <v>339800</v>
      </c>
      <c r="E305">
        <v>73411</v>
      </c>
      <c r="F305" s="5">
        <f t="shared" ref="F305:F320" si="16">E305/D305</f>
        <v>0.21604178928781637</v>
      </c>
    </row>
    <row r="306" spans="1:6" x14ac:dyDescent="0.45">
      <c r="A306" s="2">
        <v>8101</v>
      </c>
      <c r="B306" s="2" t="s">
        <v>279</v>
      </c>
      <c r="C306" s="2" t="s">
        <v>307</v>
      </c>
      <c r="D306">
        <v>186458</v>
      </c>
      <c r="E306">
        <v>55667</v>
      </c>
      <c r="F306" s="5">
        <f t="shared" si="16"/>
        <v>0.29854980746334298</v>
      </c>
    </row>
    <row r="307" spans="1:6" x14ac:dyDescent="0.45">
      <c r="A307" s="2">
        <v>8104</v>
      </c>
      <c r="B307" s="2" t="s">
        <v>282</v>
      </c>
      <c r="C307" s="2" t="s">
        <v>307</v>
      </c>
      <c r="D307">
        <v>57450</v>
      </c>
      <c r="E307">
        <v>13312</v>
      </c>
      <c r="F307" s="5">
        <f t="shared" si="16"/>
        <v>0.23171453437771974</v>
      </c>
    </row>
    <row r="308" spans="1:6" x14ac:dyDescent="0.45">
      <c r="A308" s="2">
        <v>8103</v>
      </c>
      <c r="B308" s="2" t="s">
        <v>281</v>
      </c>
      <c r="C308" s="2" t="s">
        <v>307</v>
      </c>
      <c r="D308">
        <v>252347</v>
      </c>
      <c r="E308">
        <v>69115</v>
      </c>
      <c r="F308" s="5">
        <f t="shared" si="16"/>
        <v>0.27388873257855256</v>
      </c>
    </row>
    <row r="309" spans="1:6" x14ac:dyDescent="0.45">
      <c r="A309" s="2">
        <v>8171</v>
      </c>
      <c r="B309" s="2" t="s">
        <v>119</v>
      </c>
      <c r="C309" s="2" t="s">
        <v>307</v>
      </c>
      <c r="D309">
        <v>67005</v>
      </c>
      <c r="E309">
        <v>21371</v>
      </c>
      <c r="F309" s="5">
        <f t="shared" si="16"/>
        <v>0.31894634728751586</v>
      </c>
    </row>
    <row r="310" spans="1:6" x14ac:dyDescent="0.45">
      <c r="D310">
        <f t="shared" ref="D310:E310" si="17">SUM(D305:D309)</f>
        <v>903060</v>
      </c>
      <c r="E310">
        <f t="shared" si="17"/>
        <v>232876</v>
      </c>
      <c r="F310" s="5">
        <f t="shared" si="16"/>
        <v>0.2578743383606848</v>
      </c>
    </row>
    <row r="311" spans="1:6" x14ac:dyDescent="0.45">
      <c r="A311" s="2">
        <v>8203</v>
      </c>
      <c r="B311" s="2" t="s">
        <v>266</v>
      </c>
      <c r="C311" s="2" t="s">
        <v>308</v>
      </c>
      <c r="D311">
        <v>38313</v>
      </c>
      <c r="E311">
        <v>11143</v>
      </c>
      <c r="F311" s="5">
        <f t="shared" si="16"/>
        <v>0.29084122882572494</v>
      </c>
    </row>
    <row r="312" spans="1:6" x14ac:dyDescent="0.45">
      <c r="A312" s="2">
        <v>8209</v>
      </c>
      <c r="B312" s="2" t="s">
        <v>268</v>
      </c>
      <c r="C312" s="2" t="s">
        <v>308</v>
      </c>
      <c r="D312">
        <v>17909</v>
      </c>
      <c r="E312">
        <v>7106</v>
      </c>
      <c r="F312" s="5">
        <f t="shared" si="16"/>
        <v>0.39678374001898487</v>
      </c>
    </row>
    <row r="313" spans="1:6" x14ac:dyDescent="0.45">
      <c r="A313" s="2">
        <v>8208</v>
      </c>
      <c r="B313" s="2" t="s">
        <v>325</v>
      </c>
      <c r="C313" s="2" t="s">
        <v>308</v>
      </c>
      <c r="D313">
        <v>4415</v>
      </c>
      <c r="E313">
        <v>1872</v>
      </c>
      <c r="F313" s="5">
        <f t="shared" si="16"/>
        <v>0.42400906002265004</v>
      </c>
    </row>
    <row r="314" spans="1:6" x14ac:dyDescent="0.45">
      <c r="A314" s="2">
        <v>8207</v>
      </c>
      <c r="B314" s="2" t="s">
        <v>267</v>
      </c>
      <c r="C314" s="2" t="s">
        <v>308</v>
      </c>
      <c r="D314">
        <v>11750</v>
      </c>
      <c r="E314">
        <v>4397</v>
      </c>
      <c r="F314" s="5">
        <f t="shared" si="16"/>
        <v>0.37421276595744679</v>
      </c>
    </row>
    <row r="315" spans="1:6" x14ac:dyDescent="0.45">
      <c r="A315" s="2">
        <v>8206</v>
      </c>
      <c r="B315" s="2" t="s">
        <v>284</v>
      </c>
      <c r="C315" s="2" t="s">
        <v>308</v>
      </c>
      <c r="D315">
        <v>19938</v>
      </c>
      <c r="E315">
        <v>5377</v>
      </c>
      <c r="F315" s="5">
        <f t="shared" si="16"/>
        <v>0.26968602668271641</v>
      </c>
    </row>
    <row r="316" spans="1:6" x14ac:dyDescent="0.45">
      <c r="A316" s="2">
        <v>8205</v>
      </c>
      <c r="B316" s="2" t="s">
        <v>121</v>
      </c>
      <c r="C316" s="2" t="s">
        <v>308</v>
      </c>
      <c r="D316">
        <v>11480</v>
      </c>
      <c r="E316">
        <v>4606</v>
      </c>
      <c r="F316" s="5">
        <f t="shared" si="16"/>
        <v>0.40121951219512197</v>
      </c>
    </row>
    <row r="317" spans="1:6" x14ac:dyDescent="0.45">
      <c r="A317" s="2">
        <v>8201</v>
      </c>
      <c r="B317" s="2" t="s">
        <v>120</v>
      </c>
      <c r="C317" s="2" t="s">
        <v>308</v>
      </c>
      <c r="D317">
        <v>18360</v>
      </c>
      <c r="E317">
        <v>7628</v>
      </c>
      <c r="F317" s="5">
        <f t="shared" si="16"/>
        <v>0.41546840958605663</v>
      </c>
    </row>
    <row r="318" spans="1:6" x14ac:dyDescent="0.45">
      <c r="A318" s="2">
        <v>8204</v>
      </c>
      <c r="B318" s="2" t="s">
        <v>283</v>
      </c>
      <c r="C318" s="2" t="s">
        <v>308</v>
      </c>
      <c r="D318">
        <v>2877</v>
      </c>
      <c r="E318">
        <v>761</v>
      </c>
      <c r="F318" s="5">
        <f t="shared" si="16"/>
        <v>0.26451164407368788</v>
      </c>
    </row>
    <row r="319" spans="1:6" x14ac:dyDescent="0.45">
      <c r="A319" s="2">
        <v>8202</v>
      </c>
      <c r="B319" s="2" t="s">
        <v>324</v>
      </c>
      <c r="C319" s="2" t="s">
        <v>308</v>
      </c>
      <c r="D319">
        <v>1165</v>
      </c>
      <c r="E319">
        <v>250</v>
      </c>
      <c r="F319" s="5">
        <f t="shared" si="16"/>
        <v>0.21459227467811159</v>
      </c>
    </row>
    <row r="320" spans="1:6" x14ac:dyDescent="0.45">
      <c r="D320">
        <f>SUM(D311:D319)</f>
        <v>126207</v>
      </c>
      <c r="E320">
        <f>SUM(E311:E319)</f>
        <v>43140</v>
      </c>
      <c r="F320" s="5">
        <f t="shared" si="16"/>
        <v>0.34181939195131805</v>
      </c>
    </row>
    <row r="321" spans="1:3" x14ac:dyDescent="0.45">
      <c r="A321" s="2">
        <v>8271</v>
      </c>
      <c r="B321" s="2" t="s">
        <v>269</v>
      </c>
      <c r="C321" s="2" t="s">
        <v>308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5734-D288-465C-900E-379D8EA29A47}">
  <dimension ref="A1:O297"/>
  <sheetViews>
    <sheetView tabSelected="1" workbookViewId="0">
      <selection activeCell="I25" sqref="I25"/>
    </sheetView>
  </sheetViews>
  <sheetFormatPr defaultRowHeight="14.25" x14ac:dyDescent="0.45"/>
  <cols>
    <col min="1" max="1" width="9.19921875" bestFit="1" customWidth="1"/>
    <col min="2" max="2" width="22.796875" customWidth="1"/>
    <col min="3" max="3" width="19" customWidth="1"/>
    <col min="6" max="6" width="3.3984375" customWidth="1"/>
    <col min="7" max="7" width="9.19921875" bestFit="1" customWidth="1"/>
    <col min="8" max="8" width="17.3984375" customWidth="1"/>
    <col min="9" max="9" width="19" customWidth="1"/>
    <col min="15" max="15" width="2.9296875" customWidth="1"/>
  </cols>
  <sheetData>
    <row r="1" spans="1:15" x14ac:dyDescent="0.45">
      <c r="A1" t="s">
        <v>0</v>
      </c>
      <c r="B1" t="s">
        <v>330</v>
      </c>
      <c r="C1" t="s">
        <v>331</v>
      </c>
      <c r="D1">
        <v>1973</v>
      </c>
      <c r="E1">
        <v>1974</v>
      </c>
      <c r="G1" t="s">
        <v>0</v>
      </c>
      <c r="H1" t="s">
        <v>330</v>
      </c>
      <c r="I1" t="s">
        <v>331</v>
      </c>
      <c r="J1">
        <v>1975</v>
      </c>
      <c r="K1">
        <v>1976</v>
      </c>
      <c r="L1">
        <v>1977</v>
      </c>
      <c r="M1">
        <v>1978</v>
      </c>
      <c r="O1" s="1"/>
    </row>
    <row r="2" spans="1:15" x14ac:dyDescent="0.45">
      <c r="A2">
        <v>1101</v>
      </c>
      <c r="B2" t="s">
        <v>122</v>
      </c>
      <c r="C2" t="s">
        <v>285</v>
      </c>
      <c r="D2">
        <v>18</v>
      </c>
      <c r="E2">
        <v>18</v>
      </c>
      <c r="G2">
        <v>1171</v>
      </c>
      <c r="H2" t="s">
        <v>128</v>
      </c>
      <c r="I2" t="s">
        <v>285</v>
      </c>
      <c r="J2">
        <v>10</v>
      </c>
      <c r="K2">
        <v>10</v>
      </c>
      <c r="L2">
        <v>17</v>
      </c>
      <c r="M2">
        <f>L2</f>
        <v>17</v>
      </c>
      <c r="O2" s="4" t="s">
        <v>361</v>
      </c>
    </row>
    <row r="3" spans="1:15" x14ac:dyDescent="0.45">
      <c r="A3">
        <v>1102</v>
      </c>
      <c r="B3" t="s">
        <v>123</v>
      </c>
      <c r="C3" t="s">
        <v>285</v>
      </c>
      <c r="G3">
        <v>1172</v>
      </c>
      <c r="H3" t="s">
        <v>2</v>
      </c>
      <c r="I3" t="s">
        <v>285</v>
      </c>
      <c r="J3">
        <v>3</v>
      </c>
      <c r="K3">
        <v>3</v>
      </c>
      <c r="L3">
        <v>6</v>
      </c>
      <c r="M3">
        <f>L3</f>
        <v>6</v>
      </c>
    </row>
    <row r="4" spans="1:15" x14ac:dyDescent="0.45">
      <c r="A4">
        <v>1103</v>
      </c>
      <c r="B4" t="s">
        <v>124</v>
      </c>
      <c r="C4" t="s">
        <v>285</v>
      </c>
      <c r="D4">
        <v>17</v>
      </c>
      <c r="E4">
        <v>17</v>
      </c>
      <c r="G4">
        <v>1106</v>
      </c>
      <c r="H4" t="s">
        <v>127</v>
      </c>
      <c r="I4" t="s">
        <v>285</v>
      </c>
      <c r="J4">
        <v>17</v>
      </c>
      <c r="K4">
        <v>17</v>
      </c>
      <c r="L4">
        <v>26</v>
      </c>
      <c r="M4">
        <f>L4</f>
        <v>26</v>
      </c>
    </row>
    <row r="5" spans="1:15" x14ac:dyDescent="0.45">
      <c r="A5">
        <v>1104</v>
      </c>
      <c r="B5" t="s">
        <v>125</v>
      </c>
      <c r="C5" t="s">
        <v>285</v>
      </c>
      <c r="D5">
        <v>8</v>
      </c>
      <c r="E5">
        <v>15</v>
      </c>
      <c r="G5">
        <v>1107</v>
      </c>
      <c r="H5" t="s">
        <v>1</v>
      </c>
      <c r="I5" t="s">
        <v>285</v>
      </c>
      <c r="J5">
        <v>26</v>
      </c>
      <c r="K5">
        <v>26</v>
      </c>
      <c r="L5">
        <v>48</v>
      </c>
      <c r="M5">
        <f>L5</f>
        <v>48</v>
      </c>
    </row>
    <row r="6" spans="1:15" x14ac:dyDescent="0.45">
      <c r="A6">
        <v>1105</v>
      </c>
      <c r="B6" t="s">
        <v>126</v>
      </c>
      <c r="C6" t="s">
        <v>285</v>
      </c>
      <c r="D6">
        <v>19</v>
      </c>
      <c r="E6">
        <v>19</v>
      </c>
      <c r="G6">
        <v>1108</v>
      </c>
      <c r="H6" t="s">
        <v>270</v>
      </c>
      <c r="I6" t="s">
        <v>285</v>
      </c>
      <c r="J6">
        <v>46</v>
      </c>
      <c r="K6">
        <v>46</v>
      </c>
      <c r="L6">
        <v>81</v>
      </c>
      <c r="M6">
        <f>L6</f>
        <v>81</v>
      </c>
    </row>
    <row r="7" spans="1:15" x14ac:dyDescent="0.45">
      <c r="A7">
        <v>1106</v>
      </c>
      <c r="B7" t="s">
        <v>127</v>
      </c>
      <c r="C7" t="s">
        <v>285</v>
      </c>
      <c r="D7">
        <v>14</v>
      </c>
      <c r="E7">
        <v>14</v>
      </c>
      <c r="G7">
        <v>1103</v>
      </c>
      <c r="H7" t="s">
        <v>124</v>
      </c>
      <c r="I7" t="s">
        <v>285</v>
      </c>
      <c r="J7">
        <v>21</v>
      </c>
      <c r="K7">
        <v>21</v>
      </c>
      <c r="L7">
        <v>68</v>
      </c>
      <c r="M7">
        <f>L7</f>
        <v>68</v>
      </c>
    </row>
    <row r="8" spans="1:15" x14ac:dyDescent="0.45">
      <c r="A8">
        <v>1107</v>
      </c>
      <c r="B8" t="s">
        <v>1</v>
      </c>
      <c r="C8" t="s">
        <v>285</v>
      </c>
      <c r="D8">
        <v>23</v>
      </c>
      <c r="E8">
        <v>23</v>
      </c>
      <c r="G8">
        <v>1104</v>
      </c>
      <c r="H8" t="s">
        <v>125</v>
      </c>
      <c r="I8" t="s">
        <v>285</v>
      </c>
      <c r="J8">
        <v>6</v>
      </c>
      <c r="K8">
        <v>6</v>
      </c>
      <c r="L8">
        <v>17</v>
      </c>
      <c r="M8">
        <f>L8</f>
        <v>17</v>
      </c>
    </row>
    <row r="9" spans="1:15" x14ac:dyDescent="0.45">
      <c r="A9">
        <v>1108</v>
      </c>
      <c r="B9" t="s">
        <v>270</v>
      </c>
      <c r="C9" t="s">
        <v>285</v>
      </c>
      <c r="D9">
        <v>32</v>
      </c>
      <c r="E9">
        <v>25</v>
      </c>
      <c r="G9">
        <v>1105</v>
      </c>
      <c r="H9" t="s">
        <v>126</v>
      </c>
      <c r="I9" t="s">
        <v>285</v>
      </c>
      <c r="J9">
        <v>26</v>
      </c>
      <c r="K9">
        <v>26</v>
      </c>
      <c r="L9">
        <v>29</v>
      </c>
      <c r="M9">
        <f>L9</f>
        <v>29</v>
      </c>
    </row>
    <row r="10" spans="1:15" x14ac:dyDescent="0.45">
      <c r="A10">
        <v>1171</v>
      </c>
      <c r="B10" t="s">
        <v>128</v>
      </c>
      <c r="C10" t="s">
        <v>285</v>
      </c>
      <c r="D10">
        <v>2</v>
      </c>
      <c r="E10">
        <v>2</v>
      </c>
      <c r="G10">
        <v>1101</v>
      </c>
      <c r="H10" t="s">
        <v>122</v>
      </c>
      <c r="I10" t="s">
        <v>285</v>
      </c>
      <c r="J10">
        <v>25</v>
      </c>
      <c r="K10">
        <v>25</v>
      </c>
      <c r="L10">
        <v>48</v>
      </c>
      <c r="M10">
        <f>L10</f>
        <v>48</v>
      </c>
    </row>
    <row r="11" spans="1:15" x14ac:dyDescent="0.45">
      <c r="A11">
        <v>1172</v>
      </c>
      <c r="B11" t="s">
        <v>2</v>
      </c>
      <c r="C11" t="s">
        <v>285</v>
      </c>
      <c r="D11">
        <v>2</v>
      </c>
      <c r="E11">
        <v>2</v>
      </c>
      <c r="G11">
        <v>1102</v>
      </c>
      <c r="H11" t="s">
        <v>123</v>
      </c>
      <c r="I11" t="s">
        <v>285</v>
      </c>
      <c r="J11">
        <v>10</v>
      </c>
      <c r="K11">
        <v>10</v>
      </c>
      <c r="L11">
        <v>35</v>
      </c>
      <c r="M11">
        <f>L11</f>
        <v>35</v>
      </c>
    </row>
    <row r="12" spans="1:15" x14ac:dyDescent="0.45">
      <c r="A12">
        <v>1201</v>
      </c>
      <c r="B12" t="s">
        <v>3</v>
      </c>
      <c r="C12" t="s">
        <v>286</v>
      </c>
      <c r="D12">
        <v>13</v>
      </c>
      <c r="E12">
        <v>13</v>
      </c>
      <c r="G12">
        <v>1275</v>
      </c>
      <c r="H12" t="s">
        <v>9</v>
      </c>
      <c r="I12" t="s">
        <v>286</v>
      </c>
      <c r="J12">
        <v>36</v>
      </c>
      <c r="K12">
        <v>36</v>
      </c>
      <c r="L12">
        <v>62</v>
      </c>
      <c r="M12">
        <f>L12</f>
        <v>62</v>
      </c>
    </row>
    <row r="13" spans="1:15" x14ac:dyDescent="0.45">
      <c r="A13">
        <v>1202</v>
      </c>
      <c r="B13" t="s">
        <v>129</v>
      </c>
      <c r="C13" t="s">
        <v>286</v>
      </c>
      <c r="D13">
        <v>17</v>
      </c>
      <c r="E13">
        <v>17</v>
      </c>
      <c r="G13">
        <v>1273</v>
      </c>
      <c r="H13" t="s">
        <v>136</v>
      </c>
      <c r="I13" t="s">
        <v>286</v>
      </c>
      <c r="J13">
        <v>24</v>
      </c>
      <c r="K13">
        <v>24</v>
      </c>
      <c r="L13">
        <v>25</v>
      </c>
      <c r="M13">
        <f>L13</f>
        <v>25</v>
      </c>
    </row>
    <row r="14" spans="1:15" x14ac:dyDescent="0.45">
      <c r="A14">
        <v>1203</v>
      </c>
      <c r="B14" t="s">
        <v>130</v>
      </c>
      <c r="C14" t="s">
        <v>286</v>
      </c>
      <c r="D14">
        <v>4</v>
      </c>
      <c r="E14">
        <v>4</v>
      </c>
      <c r="G14">
        <v>1272</v>
      </c>
      <c r="H14" t="s">
        <v>135</v>
      </c>
      <c r="I14" t="s">
        <v>286</v>
      </c>
      <c r="J14">
        <v>11</v>
      </c>
      <c r="K14">
        <v>11</v>
      </c>
      <c r="L14">
        <v>4</v>
      </c>
      <c r="M14">
        <f>L14</f>
        <v>4</v>
      </c>
    </row>
    <row r="15" spans="1:15" x14ac:dyDescent="0.45">
      <c r="A15">
        <v>1204</v>
      </c>
      <c r="B15" t="s">
        <v>131</v>
      </c>
      <c r="C15" t="s">
        <v>286</v>
      </c>
      <c r="D15">
        <v>27</v>
      </c>
      <c r="E15">
        <v>27</v>
      </c>
      <c r="G15">
        <v>1276</v>
      </c>
      <c r="H15" t="s">
        <v>10</v>
      </c>
      <c r="I15" t="s">
        <v>286</v>
      </c>
      <c r="J15">
        <v>20</v>
      </c>
      <c r="K15">
        <v>20</v>
      </c>
      <c r="L15">
        <v>23</v>
      </c>
      <c r="M15">
        <f>L15</f>
        <v>23</v>
      </c>
    </row>
    <row r="16" spans="1:15" x14ac:dyDescent="0.45">
      <c r="A16">
        <v>1205</v>
      </c>
      <c r="B16" t="s">
        <v>132</v>
      </c>
      <c r="C16" t="s">
        <v>286</v>
      </c>
      <c r="D16">
        <v>12</v>
      </c>
      <c r="E16">
        <v>12</v>
      </c>
      <c r="G16">
        <v>1274</v>
      </c>
      <c r="H16" t="s">
        <v>137</v>
      </c>
      <c r="I16" t="s">
        <v>286</v>
      </c>
      <c r="J16">
        <v>10</v>
      </c>
      <c r="K16">
        <v>10</v>
      </c>
      <c r="L16">
        <v>22</v>
      </c>
      <c r="M16">
        <f>L16</f>
        <v>22</v>
      </c>
    </row>
    <row r="17" spans="1:13" x14ac:dyDescent="0.45">
      <c r="A17">
        <v>1206</v>
      </c>
      <c r="B17" t="s">
        <v>4</v>
      </c>
      <c r="C17" t="s">
        <v>286</v>
      </c>
      <c r="D17">
        <v>15</v>
      </c>
      <c r="E17">
        <v>15</v>
      </c>
      <c r="G17">
        <v>1271</v>
      </c>
      <c r="H17" t="s">
        <v>8</v>
      </c>
      <c r="I17" t="s">
        <v>286</v>
      </c>
      <c r="J17">
        <v>16</v>
      </c>
      <c r="K17">
        <v>16</v>
      </c>
      <c r="L17">
        <v>11</v>
      </c>
      <c r="M17">
        <f>L17</f>
        <v>11</v>
      </c>
    </row>
    <row r="18" spans="1:13" x14ac:dyDescent="0.45">
      <c r="A18">
        <v>1207</v>
      </c>
      <c r="B18" t="s">
        <v>133</v>
      </c>
      <c r="C18" t="s">
        <v>286</v>
      </c>
      <c r="D18">
        <v>17</v>
      </c>
      <c r="E18">
        <v>17</v>
      </c>
      <c r="G18">
        <v>1210</v>
      </c>
      <c r="H18" t="s">
        <v>134</v>
      </c>
      <c r="I18" t="s">
        <v>286</v>
      </c>
      <c r="J18">
        <v>157</v>
      </c>
      <c r="K18">
        <v>157</v>
      </c>
      <c r="L18">
        <v>191</v>
      </c>
      <c r="M18">
        <f>L18</f>
        <v>191</v>
      </c>
    </row>
    <row r="19" spans="1:13" x14ac:dyDescent="0.45">
      <c r="A19">
        <v>1208</v>
      </c>
      <c r="B19" t="s">
        <v>5</v>
      </c>
      <c r="C19" t="s">
        <v>286</v>
      </c>
      <c r="D19">
        <v>8</v>
      </c>
      <c r="E19">
        <v>8</v>
      </c>
      <c r="G19">
        <v>1211</v>
      </c>
      <c r="H19" t="s">
        <v>7</v>
      </c>
      <c r="I19" t="s">
        <v>286</v>
      </c>
      <c r="J19">
        <v>48</v>
      </c>
      <c r="K19">
        <v>48</v>
      </c>
      <c r="L19">
        <v>53</v>
      </c>
      <c r="M19">
        <f>L19</f>
        <v>53</v>
      </c>
    </row>
    <row r="20" spans="1:13" x14ac:dyDescent="0.45">
      <c r="A20">
        <v>1209</v>
      </c>
      <c r="B20" t="s">
        <v>6</v>
      </c>
      <c r="C20" t="s">
        <v>286</v>
      </c>
      <c r="D20">
        <v>10</v>
      </c>
      <c r="E20">
        <v>10</v>
      </c>
      <c r="G20">
        <v>1209</v>
      </c>
      <c r="H20" t="s">
        <v>6</v>
      </c>
      <c r="I20" t="s">
        <v>286</v>
      </c>
      <c r="J20">
        <v>20</v>
      </c>
      <c r="K20">
        <v>20</v>
      </c>
      <c r="L20">
        <v>42</v>
      </c>
      <c r="M20">
        <f>L20</f>
        <v>42</v>
      </c>
    </row>
    <row r="21" spans="1:13" x14ac:dyDescent="0.45">
      <c r="A21">
        <v>1210</v>
      </c>
      <c r="B21" t="s">
        <v>134</v>
      </c>
      <c r="C21" t="s">
        <v>286</v>
      </c>
      <c r="D21">
        <v>30</v>
      </c>
      <c r="E21">
        <v>30</v>
      </c>
      <c r="G21">
        <v>1207</v>
      </c>
      <c r="H21" t="s">
        <v>133</v>
      </c>
      <c r="I21" t="s">
        <v>286</v>
      </c>
      <c r="J21">
        <v>85</v>
      </c>
      <c r="K21">
        <v>85</v>
      </c>
      <c r="L21">
        <v>140</v>
      </c>
      <c r="M21">
        <f>L21</f>
        <v>140</v>
      </c>
    </row>
    <row r="22" spans="1:13" x14ac:dyDescent="0.45">
      <c r="A22">
        <v>1211</v>
      </c>
      <c r="B22" t="s">
        <v>7</v>
      </c>
      <c r="C22" t="s">
        <v>286</v>
      </c>
      <c r="D22">
        <v>15</v>
      </c>
      <c r="E22">
        <v>15</v>
      </c>
      <c r="G22">
        <v>1206</v>
      </c>
      <c r="H22" t="s">
        <v>4</v>
      </c>
      <c r="I22" t="s">
        <v>286</v>
      </c>
      <c r="J22">
        <v>75</v>
      </c>
      <c r="K22">
        <v>75</v>
      </c>
      <c r="L22">
        <v>125</v>
      </c>
      <c r="M22">
        <f>L22</f>
        <v>125</v>
      </c>
    </row>
    <row r="23" spans="1:13" x14ac:dyDescent="0.45">
      <c r="A23">
        <v>1271</v>
      </c>
      <c r="B23" t="s">
        <v>8</v>
      </c>
      <c r="C23" t="s">
        <v>286</v>
      </c>
      <c r="D23">
        <v>2</v>
      </c>
      <c r="E23">
        <v>2</v>
      </c>
      <c r="G23">
        <v>1205</v>
      </c>
      <c r="H23" t="s">
        <v>132</v>
      </c>
      <c r="I23" t="s">
        <v>286</v>
      </c>
      <c r="J23">
        <v>46</v>
      </c>
      <c r="K23">
        <v>46</v>
      </c>
      <c r="L23">
        <v>80</v>
      </c>
      <c r="M23">
        <f>L23</f>
        <v>80</v>
      </c>
    </row>
    <row r="24" spans="1:13" x14ac:dyDescent="0.45">
      <c r="A24">
        <v>1272</v>
      </c>
      <c r="B24" t="s">
        <v>135</v>
      </c>
      <c r="C24" t="s">
        <v>286</v>
      </c>
      <c r="D24">
        <v>1</v>
      </c>
      <c r="E24">
        <v>1</v>
      </c>
      <c r="G24">
        <v>1203</v>
      </c>
      <c r="H24" t="s">
        <v>130</v>
      </c>
      <c r="I24" t="s">
        <v>286</v>
      </c>
      <c r="J24">
        <v>18</v>
      </c>
      <c r="K24">
        <v>18</v>
      </c>
      <c r="L24">
        <v>41</v>
      </c>
      <c r="M24">
        <f>L24</f>
        <v>41</v>
      </c>
    </row>
    <row r="25" spans="1:13" x14ac:dyDescent="0.45">
      <c r="A25">
        <v>1273</v>
      </c>
      <c r="B25" t="s">
        <v>136</v>
      </c>
      <c r="C25" t="s">
        <v>286</v>
      </c>
      <c r="D25">
        <v>2</v>
      </c>
      <c r="E25">
        <v>2</v>
      </c>
      <c r="G25">
        <v>1202</v>
      </c>
      <c r="H25" t="s">
        <v>129</v>
      </c>
      <c r="I25" t="s">
        <v>286</v>
      </c>
      <c r="J25">
        <v>80</v>
      </c>
      <c r="K25">
        <v>80</v>
      </c>
      <c r="L25">
        <v>110</v>
      </c>
      <c r="M25">
        <f>L25</f>
        <v>110</v>
      </c>
    </row>
    <row r="26" spans="1:13" x14ac:dyDescent="0.45">
      <c r="A26">
        <v>1274</v>
      </c>
      <c r="B26" t="s">
        <v>137</v>
      </c>
      <c r="C26" t="s">
        <v>286</v>
      </c>
      <c r="D26">
        <v>1</v>
      </c>
      <c r="E26">
        <v>1</v>
      </c>
      <c r="G26">
        <v>1204</v>
      </c>
      <c r="H26" t="s">
        <v>131</v>
      </c>
      <c r="I26" t="s">
        <v>286</v>
      </c>
      <c r="J26">
        <v>79</v>
      </c>
      <c r="K26">
        <v>79</v>
      </c>
      <c r="L26">
        <v>113</v>
      </c>
      <c r="M26">
        <f>L26</f>
        <v>113</v>
      </c>
    </row>
    <row r="27" spans="1:13" x14ac:dyDescent="0.45">
      <c r="A27">
        <v>1275</v>
      </c>
      <c r="B27" t="s">
        <v>9</v>
      </c>
      <c r="C27" t="s">
        <v>286</v>
      </c>
      <c r="D27">
        <v>4</v>
      </c>
      <c r="E27">
        <v>11</v>
      </c>
      <c r="G27">
        <v>1201</v>
      </c>
      <c r="H27" t="s">
        <v>3</v>
      </c>
      <c r="I27" t="s">
        <v>286</v>
      </c>
      <c r="J27">
        <v>42</v>
      </c>
      <c r="K27">
        <v>42</v>
      </c>
      <c r="L27">
        <v>98</v>
      </c>
      <c r="M27">
        <f>L27</f>
        <v>98</v>
      </c>
    </row>
    <row r="28" spans="1:13" x14ac:dyDescent="0.45">
      <c r="A28">
        <v>1276</v>
      </c>
      <c r="B28" t="s">
        <v>10</v>
      </c>
      <c r="C28" t="s">
        <v>286</v>
      </c>
      <c r="D28">
        <v>2</v>
      </c>
      <c r="E28">
        <v>2</v>
      </c>
      <c r="G28">
        <v>1208</v>
      </c>
      <c r="H28" t="s">
        <v>5</v>
      </c>
      <c r="I28" t="s">
        <v>286</v>
      </c>
      <c r="J28">
        <v>23</v>
      </c>
      <c r="K28">
        <v>23</v>
      </c>
      <c r="L28">
        <v>46</v>
      </c>
      <c r="M28">
        <f>L28</f>
        <v>46</v>
      </c>
    </row>
    <row r="29" spans="1:13" x14ac:dyDescent="0.45">
      <c r="A29">
        <v>1301</v>
      </c>
      <c r="B29" t="s">
        <v>138</v>
      </c>
      <c r="C29" t="s">
        <v>287</v>
      </c>
      <c r="D29">
        <v>7</v>
      </c>
      <c r="E29">
        <v>7</v>
      </c>
      <c r="G29">
        <v>1371</v>
      </c>
      <c r="H29" t="s">
        <v>13</v>
      </c>
      <c r="I29" t="s">
        <v>287</v>
      </c>
      <c r="J29">
        <v>13</v>
      </c>
      <c r="K29">
        <v>13</v>
      </c>
      <c r="L29">
        <v>16</v>
      </c>
      <c r="M29">
        <f>L29</f>
        <v>16</v>
      </c>
    </row>
    <row r="30" spans="1:13" x14ac:dyDescent="0.45">
      <c r="A30">
        <v>1302</v>
      </c>
      <c r="B30" t="s">
        <v>139</v>
      </c>
      <c r="C30" t="s">
        <v>287</v>
      </c>
      <c r="D30">
        <v>12</v>
      </c>
      <c r="E30">
        <v>12</v>
      </c>
      <c r="G30">
        <v>1375</v>
      </c>
      <c r="H30" t="s">
        <v>147</v>
      </c>
      <c r="I30" t="s">
        <v>287</v>
      </c>
      <c r="J30">
        <v>3</v>
      </c>
      <c r="K30">
        <v>3</v>
      </c>
      <c r="L30">
        <v>6</v>
      </c>
      <c r="M30">
        <f>L30</f>
        <v>6</v>
      </c>
    </row>
    <row r="31" spans="1:13" x14ac:dyDescent="0.45">
      <c r="A31">
        <v>1303</v>
      </c>
      <c r="B31" t="s">
        <v>140</v>
      </c>
      <c r="C31" t="s">
        <v>287</v>
      </c>
      <c r="D31">
        <v>9</v>
      </c>
      <c r="E31">
        <v>9</v>
      </c>
      <c r="G31">
        <v>1373</v>
      </c>
      <c r="H31" t="s">
        <v>145</v>
      </c>
      <c r="I31" t="s">
        <v>287</v>
      </c>
      <c r="J31">
        <v>2</v>
      </c>
      <c r="K31">
        <v>2</v>
      </c>
      <c r="L31">
        <v>4</v>
      </c>
      <c r="M31">
        <f>L31</f>
        <v>4</v>
      </c>
    </row>
    <row r="32" spans="1:13" x14ac:dyDescent="0.45">
      <c r="A32">
        <v>1304</v>
      </c>
      <c r="B32" t="s">
        <v>141</v>
      </c>
      <c r="C32" t="s">
        <v>287</v>
      </c>
      <c r="D32">
        <v>10</v>
      </c>
      <c r="E32">
        <v>10</v>
      </c>
      <c r="G32">
        <v>1374</v>
      </c>
      <c r="H32" t="s">
        <v>146</v>
      </c>
      <c r="I32" t="s">
        <v>287</v>
      </c>
      <c r="J32">
        <v>3</v>
      </c>
      <c r="K32">
        <v>3</v>
      </c>
      <c r="L32">
        <v>5</v>
      </c>
      <c r="M32">
        <f>L32</f>
        <v>5</v>
      </c>
    </row>
    <row r="33" spans="1:13" x14ac:dyDescent="0.45">
      <c r="A33">
        <v>1305</v>
      </c>
      <c r="B33" t="s">
        <v>142</v>
      </c>
      <c r="C33" t="s">
        <v>287</v>
      </c>
      <c r="D33">
        <v>15</v>
      </c>
      <c r="E33">
        <v>15</v>
      </c>
      <c r="G33">
        <v>1372</v>
      </c>
      <c r="H33" t="s">
        <v>144</v>
      </c>
      <c r="I33" t="s">
        <v>287</v>
      </c>
      <c r="J33">
        <v>2</v>
      </c>
      <c r="K33">
        <v>2</v>
      </c>
      <c r="L33">
        <v>4</v>
      </c>
      <c r="M33">
        <f>L33</f>
        <v>4</v>
      </c>
    </row>
    <row r="34" spans="1:13" x14ac:dyDescent="0.45">
      <c r="A34">
        <v>1306</v>
      </c>
      <c r="B34" t="s">
        <v>11</v>
      </c>
      <c r="C34" t="s">
        <v>287</v>
      </c>
      <c r="D34">
        <v>10</v>
      </c>
      <c r="E34">
        <v>10</v>
      </c>
      <c r="G34">
        <v>1376</v>
      </c>
      <c r="H34" t="s">
        <v>148</v>
      </c>
      <c r="I34" t="s">
        <v>287</v>
      </c>
      <c r="J34">
        <v>4</v>
      </c>
      <c r="K34">
        <v>4</v>
      </c>
      <c r="L34">
        <v>6</v>
      </c>
      <c r="M34">
        <f>L34</f>
        <v>6</v>
      </c>
    </row>
    <row r="35" spans="1:13" x14ac:dyDescent="0.45">
      <c r="A35">
        <v>1307</v>
      </c>
      <c r="B35" t="s">
        <v>143</v>
      </c>
      <c r="C35" t="s">
        <v>287</v>
      </c>
      <c r="D35">
        <v>7</v>
      </c>
      <c r="E35">
        <v>7</v>
      </c>
      <c r="G35">
        <v>1306</v>
      </c>
      <c r="H35" t="s">
        <v>11</v>
      </c>
      <c r="I35" t="s">
        <v>287</v>
      </c>
      <c r="J35">
        <v>28</v>
      </c>
      <c r="K35">
        <v>28</v>
      </c>
      <c r="L35">
        <v>32</v>
      </c>
      <c r="M35">
        <f>L35</f>
        <v>32</v>
      </c>
    </row>
    <row r="36" spans="1:13" x14ac:dyDescent="0.45">
      <c r="A36">
        <v>1308</v>
      </c>
      <c r="B36" t="s">
        <v>12</v>
      </c>
      <c r="C36" t="s">
        <v>287</v>
      </c>
      <c r="D36">
        <v>7</v>
      </c>
      <c r="E36">
        <v>7</v>
      </c>
      <c r="G36">
        <v>1308</v>
      </c>
      <c r="H36" t="s">
        <v>12</v>
      </c>
      <c r="I36" t="s">
        <v>287</v>
      </c>
      <c r="J36">
        <v>10</v>
      </c>
      <c r="K36">
        <v>10</v>
      </c>
      <c r="L36">
        <v>14</v>
      </c>
      <c r="M36">
        <f>L36</f>
        <v>14</v>
      </c>
    </row>
    <row r="37" spans="1:13" x14ac:dyDescent="0.45">
      <c r="A37">
        <v>1371</v>
      </c>
      <c r="B37" t="s">
        <v>13</v>
      </c>
      <c r="C37" t="s">
        <v>287</v>
      </c>
      <c r="D37">
        <v>3</v>
      </c>
      <c r="E37">
        <v>3</v>
      </c>
      <c r="G37">
        <v>1307</v>
      </c>
      <c r="H37" t="s">
        <v>143</v>
      </c>
      <c r="I37" t="s">
        <v>287</v>
      </c>
      <c r="J37">
        <v>20</v>
      </c>
      <c r="K37">
        <v>20</v>
      </c>
      <c r="L37">
        <v>25</v>
      </c>
      <c r="M37">
        <f>L37</f>
        <v>25</v>
      </c>
    </row>
    <row r="38" spans="1:13" x14ac:dyDescent="0.45">
      <c r="A38">
        <v>1372</v>
      </c>
      <c r="B38" t="s">
        <v>144</v>
      </c>
      <c r="C38" t="s">
        <v>287</v>
      </c>
      <c r="D38">
        <v>2</v>
      </c>
      <c r="E38">
        <v>2</v>
      </c>
      <c r="G38">
        <v>1302</v>
      </c>
      <c r="H38" t="s">
        <v>139</v>
      </c>
      <c r="I38" t="s">
        <v>287</v>
      </c>
      <c r="J38">
        <v>22</v>
      </c>
      <c r="K38">
        <v>22</v>
      </c>
      <c r="L38">
        <v>27</v>
      </c>
      <c r="M38">
        <f>L38</f>
        <v>27</v>
      </c>
    </row>
    <row r="39" spans="1:13" x14ac:dyDescent="0.45">
      <c r="A39">
        <v>1373</v>
      </c>
      <c r="B39" t="s">
        <v>145</v>
      </c>
      <c r="C39" t="s">
        <v>287</v>
      </c>
      <c r="D39">
        <v>2</v>
      </c>
      <c r="E39">
        <v>2</v>
      </c>
      <c r="G39">
        <v>1305</v>
      </c>
      <c r="H39" t="s">
        <v>142</v>
      </c>
      <c r="I39" t="s">
        <v>287</v>
      </c>
      <c r="J39">
        <v>45</v>
      </c>
      <c r="K39">
        <v>45</v>
      </c>
      <c r="L39">
        <v>52</v>
      </c>
      <c r="M39">
        <f>L39</f>
        <v>52</v>
      </c>
    </row>
    <row r="40" spans="1:13" x14ac:dyDescent="0.45">
      <c r="A40">
        <v>1374</v>
      </c>
      <c r="B40" t="s">
        <v>146</v>
      </c>
      <c r="C40" t="s">
        <v>287</v>
      </c>
      <c r="D40">
        <v>2</v>
      </c>
      <c r="E40">
        <v>2</v>
      </c>
      <c r="G40">
        <v>1301</v>
      </c>
      <c r="H40" t="s">
        <v>138</v>
      </c>
      <c r="I40" t="s">
        <v>287</v>
      </c>
      <c r="J40">
        <v>22</v>
      </c>
      <c r="K40">
        <v>22</v>
      </c>
      <c r="L40">
        <v>27</v>
      </c>
      <c r="M40">
        <f>L40</f>
        <v>27</v>
      </c>
    </row>
    <row r="41" spans="1:13" x14ac:dyDescent="0.45">
      <c r="A41">
        <v>1375</v>
      </c>
      <c r="B41" t="s">
        <v>147</v>
      </c>
      <c r="C41" t="s">
        <v>287</v>
      </c>
      <c r="D41">
        <v>2</v>
      </c>
      <c r="E41">
        <v>2</v>
      </c>
      <c r="G41">
        <v>1304</v>
      </c>
      <c r="H41" t="s">
        <v>141</v>
      </c>
      <c r="I41" t="s">
        <v>287</v>
      </c>
      <c r="J41">
        <v>22</v>
      </c>
      <c r="K41">
        <v>22</v>
      </c>
      <c r="L41">
        <v>25</v>
      </c>
      <c r="M41">
        <f>L41</f>
        <v>25</v>
      </c>
    </row>
    <row r="42" spans="1:13" x14ac:dyDescent="0.45">
      <c r="A42">
        <v>1376</v>
      </c>
      <c r="B42" t="s">
        <v>148</v>
      </c>
      <c r="C42" t="s">
        <v>287</v>
      </c>
      <c r="D42">
        <v>2</v>
      </c>
      <c r="E42">
        <v>2</v>
      </c>
      <c r="G42">
        <v>1303</v>
      </c>
      <c r="H42" t="s">
        <v>140</v>
      </c>
      <c r="I42" t="s">
        <v>287</v>
      </c>
      <c r="J42">
        <v>14</v>
      </c>
      <c r="K42">
        <v>14</v>
      </c>
      <c r="L42">
        <v>17</v>
      </c>
      <c r="M42">
        <f>L42</f>
        <v>17</v>
      </c>
    </row>
    <row r="43" spans="1:13" x14ac:dyDescent="0.45">
      <c r="A43">
        <v>1401</v>
      </c>
      <c r="B43" t="s">
        <v>149</v>
      </c>
      <c r="C43" t="s">
        <v>288</v>
      </c>
      <c r="D43">
        <v>10</v>
      </c>
      <c r="E43">
        <v>10</v>
      </c>
      <c r="G43">
        <v>1471</v>
      </c>
      <c r="H43" t="s">
        <v>153</v>
      </c>
      <c r="I43" t="s">
        <v>288</v>
      </c>
      <c r="J43">
        <v>8</v>
      </c>
      <c r="K43">
        <v>8</v>
      </c>
      <c r="L43">
        <v>12</v>
      </c>
      <c r="M43">
        <f>L43</f>
        <v>12</v>
      </c>
    </row>
    <row r="44" spans="1:13" x14ac:dyDescent="0.45">
      <c r="A44">
        <v>1402</v>
      </c>
      <c r="B44" t="s">
        <v>150</v>
      </c>
      <c r="C44" t="s">
        <v>288</v>
      </c>
      <c r="D44">
        <v>14</v>
      </c>
      <c r="E44">
        <v>14</v>
      </c>
      <c r="G44">
        <v>1404</v>
      </c>
      <c r="H44" t="s">
        <v>14</v>
      </c>
      <c r="I44" t="s">
        <v>288</v>
      </c>
      <c r="J44">
        <v>30</v>
      </c>
      <c r="K44">
        <v>30</v>
      </c>
      <c r="L44">
        <v>46</v>
      </c>
      <c r="M44">
        <f>L44</f>
        <v>46</v>
      </c>
    </row>
    <row r="45" spans="1:13" x14ac:dyDescent="0.45">
      <c r="A45">
        <v>1403</v>
      </c>
      <c r="B45" t="s">
        <v>151</v>
      </c>
      <c r="C45" t="s">
        <v>288</v>
      </c>
      <c r="D45">
        <v>17</v>
      </c>
      <c r="E45">
        <v>17</v>
      </c>
      <c r="G45">
        <v>1402</v>
      </c>
      <c r="H45" t="s">
        <v>150</v>
      </c>
      <c r="I45" t="s">
        <v>288</v>
      </c>
      <c r="J45">
        <v>37</v>
      </c>
      <c r="K45">
        <v>37</v>
      </c>
      <c r="L45">
        <v>52</v>
      </c>
      <c r="M45">
        <f>L45</f>
        <v>52</v>
      </c>
    </row>
    <row r="46" spans="1:13" x14ac:dyDescent="0.45">
      <c r="A46">
        <v>1404</v>
      </c>
      <c r="B46" t="s">
        <v>14</v>
      </c>
      <c r="C46" t="s">
        <v>288</v>
      </c>
      <c r="D46">
        <v>15</v>
      </c>
      <c r="E46">
        <v>15</v>
      </c>
      <c r="G46">
        <v>1401</v>
      </c>
      <c r="H46" t="s">
        <v>149</v>
      </c>
      <c r="I46" t="s">
        <v>288</v>
      </c>
      <c r="J46">
        <v>23</v>
      </c>
      <c r="K46">
        <v>23</v>
      </c>
      <c r="L46">
        <v>35</v>
      </c>
      <c r="M46">
        <f>L46</f>
        <v>35</v>
      </c>
    </row>
    <row r="47" spans="1:13" x14ac:dyDescent="0.45">
      <c r="A47">
        <v>1405</v>
      </c>
      <c r="B47" t="s">
        <v>152</v>
      </c>
      <c r="C47" t="s">
        <v>288</v>
      </c>
      <c r="D47">
        <v>18</v>
      </c>
      <c r="E47">
        <v>18</v>
      </c>
      <c r="G47">
        <v>1403</v>
      </c>
      <c r="H47" t="s">
        <v>151</v>
      </c>
      <c r="I47" t="s">
        <v>288</v>
      </c>
      <c r="J47">
        <v>32</v>
      </c>
      <c r="K47">
        <v>32</v>
      </c>
      <c r="L47">
        <v>49</v>
      </c>
      <c r="M47">
        <f>L47</f>
        <v>49</v>
      </c>
    </row>
    <row r="48" spans="1:13" x14ac:dyDescent="0.45">
      <c r="A48">
        <v>1471</v>
      </c>
      <c r="B48" t="s">
        <v>153</v>
      </c>
      <c r="C48" t="s">
        <v>288</v>
      </c>
      <c r="D48">
        <v>6</v>
      </c>
      <c r="E48">
        <v>6</v>
      </c>
      <c r="G48">
        <v>1405</v>
      </c>
      <c r="H48" t="s">
        <v>152</v>
      </c>
      <c r="I48" t="s">
        <v>288</v>
      </c>
      <c r="J48">
        <v>40</v>
      </c>
      <c r="K48">
        <v>40</v>
      </c>
      <c r="L48">
        <v>56</v>
      </c>
      <c r="M48">
        <f>L48</f>
        <v>56</v>
      </c>
    </row>
    <row r="49" spans="1:13" x14ac:dyDescent="0.45">
      <c r="A49">
        <v>1472</v>
      </c>
      <c r="B49" t="s">
        <v>15</v>
      </c>
      <c r="C49" t="s">
        <v>288</v>
      </c>
      <c r="G49">
        <v>1472</v>
      </c>
      <c r="H49" t="s">
        <v>15</v>
      </c>
      <c r="I49" t="s">
        <v>288</v>
      </c>
    </row>
    <row r="50" spans="1:13" x14ac:dyDescent="0.45">
      <c r="A50">
        <v>1501</v>
      </c>
      <c r="B50" t="s">
        <v>16</v>
      </c>
      <c r="C50" t="s">
        <v>17</v>
      </c>
      <c r="D50">
        <v>9</v>
      </c>
      <c r="E50">
        <v>9</v>
      </c>
      <c r="G50">
        <v>1571</v>
      </c>
      <c r="H50" t="s">
        <v>17</v>
      </c>
      <c r="I50" t="s">
        <v>17</v>
      </c>
      <c r="J50">
        <v>12</v>
      </c>
      <c r="K50">
        <v>12</v>
      </c>
      <c r="L50">
        <v>25</v>
      </c>
      <c r="M50">
        <f>L50</f>
        <v>25</v>
      </c>
    </row>
    <row r="51" spans="1:13" x14ac:dyDescent="0.45">
      <c r="A51">
        <v>1503</v>
      </c>
      <c r="B51" t="s">
        <v>155</v>
      </c>
      <c r="C51" t="s">
        <v>17</v>
      </c>
      <c r="D51">
        <v>9</v>
      </c>
      <c r="E51">
        <v>9</v>
      </c>
      <c r="G51">
        <v>1504</v>
      </c>
      <c r="H51" t="s">
        <v>156</v>
      </c>
      <c r="I51" t="s">
        <v>17</v>
      </c>
      <c r="J51">
        <v>21</v>
      </c>
      <c r="K51">
        <v>21</v>
      </c>
      <c r="L51">
        <v>35</v>
      </c>
      <c r="M51">
        <f>L51</f>
        <v>35</v>
      </c>
    </row>
    <row r="52" spans="1:13" x14ac:dyDescent="0.45">
      <c r="A52">
        <v>1504</v>
      </c>
      <c r="B52" t="s">
        <v>156</v>
      </c>
      <c r="C52" t="s">
        <v>17</v>
      </c>
      <c r="D52">
        <v>7</v>
      </c>
      <c r="E52">
        <v>7</v>
      </c>
      <c r="G52">
        <v>1503</v>
      </c>
      <c r="H52" t="s">
        <v>155</v>
      </c>
      <c r="I52" t="s">
        <v>17</v>
      </c>
      <c r="J52">
        <v>27</v>
      </c>
      <c r="K52">
        <v>27</v>
      </c>
      <c r="L52">
        <v>44</v>
      </c>
      <c r="M52">
        <f>L52</f>
        <v>44</v>
      </c>
    </row>
    <row r="53" spans="1:13" x14ac:dyDescent="0.45">
      <c r="A53">
        <v>1505</v>
      </c>
      <c r="B53" t="s">
        <v>157</v>
      </c>
      <c r="C53" t="s">
        <v>17</v>
      </c>
      <c r="D53">
        <v>15</v>
      </c>
      <c r="E53">
        <v>13</v>
      </c>
      <c r="G53">
        <v>1501</v>
      </c>
      <c r="H53" t="s">
        <v>16</v>
      </c>
      <c r="I53" t="s">
        <v>17</v>
      </c>
      <c r="J53">
        <v>22</v>
      </c>
      <c r="K53">
        <v>22</v>
      </c>
      <c r="L53">
        <v>36</v>
      </c>
      <c r="M53">
        <f>L53</f>
        <v>36</v>
      </c>
    </row>
    <row r="54" spans="1:13" x14ac:dyDescent="0.45">
      <c r="A54">
        <v>1502</v>
      </c>
      <c r="B54" t="s">
        <v>154</v>
      </c>
      <c r="C54" t="s">
        <v>17</v>
      </c>
      <c r="D54">
        <v>6</v>
      </c>
      <c r="E54">
        <v>6</v>
      </c>
      <c r="G54">
        <v>1505</v>
      </c>
      <c r="H54" t="s">
        <v>157</v>
      </c>
      <c r="I54" t="s">
        <v>17</v>
      </c>
      <c r="J54">
        <v>24</v>
      </c>
      <c r="K54">
        <v>24</v>
      </c>
      <c r="L54">
        <v>40</v>
      </c>
      <c r="M54">
        <f>L54</f>
        <v>40</v>
      </c>
    </row>
    <row r="55" spans="1:13" x14ac:dyDescent="0.45">
      <c r="A55">
        <v>1571</v>
      </c>
      <c r="B55" t="s">
        <v>17</v>
      </c>
      <c r="C55" t="s">
        <v>17</v>
      </c>
      <c r="D55">
        <v>6</v>
      </c>
      <c r="E55">
        <v>6</v>
      </c>
      <c r="G55">
        <v>1502</v>
      </c>
      <c r="H55" t="s">
        <v>154</v>
      </c>
      <c r="I55" t="s">
        <v>17</v>
      </c>
      <c r="J55">
        <v>24</v>
      </c>
      <c r="K55">
        <v>24</v>
      </c>
      <c r="L55">
        <v>40</v>
      </c>
      <c r="M55">
        <f>L55</f>
        <v>40</v>
      </c>
    </row>
    <row r="56" spans="1:13" x14ac:dyDescent="0.45">
      <c r="A56">
        <v>1601</v>
      </c>
      <c r="B56" t="s">
        <v>158</v>
      </c>
      <c r="C56" t="s">
        <v>289</v>
      </c>
      <c r="D56">
        <v>30</v>
      </c>
      <c r="E56">
        <v>23</v>
      </c>
      <c r="G56">
        <v>1671</v>
      </c>
      <c r="H56" t="s">
        <v>163</v>
      </c>
      <c r="I56" t="s">
        <v>289</v>
      </c>
      <c r="J56">
        <v>21</v>
      </c>
      <c r="K56">
        <v>21</v>
      </c>
      <c r="L56">
        <v>63</v>
      </c>
      <c r="M56">
        <f>L56</f>
        <v>63</v>
      </c>
    </row>
    <row r="57" spans="1:13" x14ac:dyDescent="0.45">
      <c r="A57">
        <v>1602</v>
      </c>
      <c r="B57" t="s">
        <v>159</v>
      </c>
      <c r="C57" t="s">
        <v>289</v>
      </c>
      <c r="D57">
        <v>20</v>
      </c>
      <c r="E57">
        <v>21</v>
      </c>
      <c r="G57">
        <v>1672</v>
      </c>
      <c r="H57" t="s">
        <v>164</v>
      </c>
      <c r="I57" t="s">
        <v>289</v>
      </c>
      <c r="J57">
        <v>4</v>
      </c>
      <c r="K57">
        <v>4</v>
      </c>
      <c r="L57">
        <v>10</v>
      </c>
      <c r="M57">
        <f>L57</f>
        <v>10</v>
      </c>
    </row>
    <row r="58" spans="1:13" x14ac:dyDescent="0.45">
      <c r="A58">
        <v>1603</v>
      </c>
      <c r="B58" t="s">
        <v>160</v>
      </c>
      <c r="C58" t="s">
        <v>289</v>
      </c>
      <c r="D58">
        <v>13</v>
      </c>
      <c r="E58">
        <v>15</v>
      </c>
      <c r="G58">
        <v>1602</v>
      </c>
      <c r="H58" t="s">
        <v>159</v>
      </c>
      <c r="I58" t="s">
        <v>289</v>
      </c>
      <c r="J58">
        <v>30</v>
      </c>
      <c r="K58">
        <v>30</v>
      </c>
      <c r="L58">
        <v>75</v>
      </c>
      <c r="M58">
        <f>L58</f>
        <v>75</v>
      </c>
    </row>
    <row r="59" spans="1:13" x14ac:dyDescent="0.45">
      <c r="A59">
        <v>1604</v>
      </c>
      <c r="B59" t="s">
        <v>18</v>
      </c>
      <c r="C59" t="s">
        <v>289</v>
      </c>
      <c r="D59">
        <v>16</v>
      </c>
      <c r="E59">
        <v>17</v>
      </c>
      <c r="G59">
        <v>1601</v>
      </c>
      <c r="H59" t="s">
        <v>158</v>
      </c>
      <c r="I59" t="s">
        <v>289</v>
      </c>
      <c r="J59">
        <v>35</v>
      </c>
      <c r="K59">
        <v>35</v>
      </c>
      <c r="L59">
        <v>109</v>
      </c>
      <c r="M59">
        <f>L59</f>
        <v>109</v>
      </c>
    </row>
    <row r="60" spans="1:13" x14ac:dyDescent="0.45">
      <c r="A60">
        <v>1605</v>
      </c>
      <c r="B60" t="s">
        <v>161</v>
      </c>
      <c r="C60" t="s">
        <v>289</v>
      </c>
      <c r="D60">
        <v>12</v>
      </c>
      <c r="E60">
        <v>14</v>
      </c>
      <c r="G60">
        <v>1603</v>
      </c>
      <c r="H60" t="s">
        <v>160</v>
      </c>
      <c r="I60" t="s">
        <v>289</v>
      </c>
      <c r="J60">
        <v>25</v>
      </c>
      <c r="K60">
        <v>25</v>
      </c>
      <c r="L60">
        <v>65</v>
      </c>
      <c r="M60">
        <f>L60</f>
        <v>65</v>
      </c>
    </row>
    <row r="61" spans="1:13" x14ac:dyDescent="0.45">
      <c r="A61">
        <v>1606</v>
      </c>
      <c r="B61" t="s">
        <v>162</v>
      </c>
      <c r="C61" t="s">
        <v>289</v>
      </c>
      <c r="D61">
        <v>19</v>
      </c>
      <c r="E61">
        <v>19</v>
      </c>
      <c r="G61">
        <v>1604</v>
      </c>
      <c r="H61" t="s">
        <v>18</v>
      </c>
      <c r="I61" t="s">
        <v>289</v>
      </c>
      <c r="J61">
        <v>21</v>
      </c>
      <c r="K61">
        <v>21</v>
      </c>
      <c r="L61">
        <v>56</v>
      </c>
      <c r="M61">
        <f>L61</f>
        <v>56</v>
      </c>
    </row>
    <row r="62" spans="1:13" x14ac:dyDescent="0.45">
      <c r="A62">
        <v>1607</v>
      </c>
      <c r="B62" t="s">
        <v>19</v>
      </c>
      <c r="C62" t="s">
        <v>289</v>
      </c>
      <c r="D62">
        <v>13</v>
      </c>
      <c r="E62">
        <v>14</v>
      </c>
      <c r="G62">
        <v>1605</v>
      </c>
      <c r="H62" t="s">
        <v>161</v>
      </c>
      <c r="I62" t="s">
        <v>289</v>
      </c>
      <c r="J62">
        <v>17</v>
      </c>
      <c r="K62">
        <v>17</v>
      </c>
      <c r="L62">
        <v>57</v>
      </c>
      <c r="M62">
        <f>L62</f>
        <v>57</v>
      </c>
    </row>
    <row r="63" spans="1:13" x14ac:dyDescent="0.45">
      <c r="A63">
        <v>1608</v>
      </c>
      <c r="B63" t="s">
        <v>20</v>
      </c>
      <c r="C63" t="s">
        <v>289</v>
      </c>
      <c r="D63">
        <v>8</v>
      </c>
      <c r="E63">
        <v>8</v>
      </c>
      <c r="G63">
        <v>1606</v>
      </c>
      <c r="H63" t="s">
        <v>162</v>
      </c>
      <c r="I63" t="s">
        <v>289</v>
      </c>
      <c r="J63">
        <v>28</v>
      </c>
      <c r="K63">
        <v>28</v>
      </c>
      <c r="L63">
        <v>62</v>
      </c>
      <c r="M63">
        <f>L63</f>
        <v>62</v>
      </c>
    </row>
    <row r="64" spans="1:13" x14ac:dyDescent="0.45">
      <c r="A64">
        <v>1671</v>
      </c>
      <c r="B64" t="s">
        <v>163</v>
      </c>
      <c r="C64" t="s">
        <v>289</v>
      </c>
      <c r="D64">
        <v>15</v>
      </c>
      <c r="E64">
        <v>15</v>
      </c>
      <c r="G64">
        <v>1607</v>
      </c>
      <c r="H64" t="s">
        <v>19</v>
      </c>
      <c r="I64" t="s">
        <v>289</v>
      </c>
      <c r="J64">
        <v>21</v>
      </c>
      <c r="K64">
        <v>21</v>
      </c>
      <c r="L64">
        <v>46</v>
      </c>
      <c r="M64">
        <f>L64</f>
        <v>46</v>
      </c>
    </row>
    <row r="65" spans="1:13" x14ac:dyDescent="0.45">
      <c r="A65">
        <v>1672</v>
      </c>
      <c r="B65" t="s">
        <v>164</v>
      </c>
      <c r="C65" t="s">
        <v>289</v>
      </c>
      <c r="D65">
        <v>4</v>
      </c>
      <c r="E65">
        <v>4</v>
      </c>
      <c r="G65">
        <v>1608</v>
      </c>
      <c r="H65" t="s">
        <v>20</v>
      </c>
      <c r="I65" t="s">
        <v>289</v>
      </c>
      <c r="J65">
        <v>8</v>
      </c>
      <c r="K65">
        <v>8</v>
      </c>
      <c r="L65">
        <v>20</v>
      </c>
      <c r="M65">
        <f>L65</f>
        <v>20</v>
      </c>
    </row>
    <row r="66" spans="1:13" x14ac:dyDescent="0.45">
      <c r="A66">
        <v>1801</v>
      </c>
      <c r="B66" t="s">
        <v>168</v>
      </c>
      <c r="C66" t="s">
        <v>290</v>
      </c>
      <c r="D66">
        <v>62</v>
      </c>
      <c r="E66">
        <v>62</v>
      </c>
      <c r="G66">
        <v>1771</v>
      </c>
      <c r="H66" t="s">
        <v>21</v>
      </c>
      <c r="I66" t="s">
        <v>21</v>
      </c>
      <c r="J66">
        <v>3</v>
      </c>
      <c r="K66">
        <v>3</v>
      </c>
      <c r="L66">
        <v>6</v>
      </c>
      <c r="M66">
        <f>L66</f>
        <v>6</v>
      </c>
    </row>
    <row r="67" spans="1:13" x14ac:dyDescent="0.45">
      <c r="A67">
        <v>1802</v>
      </c>
      <c r="B67" t="s">
        <v>169</v>
      </c>
      <c r="C67" t="s">
        <v>290</v>
      </c>
      <c r="D67">
        <v>38</v>
      </c>
      <c r="E67">
        <v>38</v>
      </c>
      <c r="G67">
        <v>1701</v>
      </c>
      <c r="H67" t="s">
        <v>165</v>
      </c>
      <c r="I67" t="s">
        <v>21</v>
      </c>
      <c r="J67">
        <v>14</v>
      </c>
      <c r="K67">
        <v>14</v>
      </c>
      <c r="L67">
        <v>28</v>
      </c>
      <c r="M67">
        <f>L67</f>
        <v>28</v>
      </c>
    </row>
    <row r="68" spans="1:13" x14ac:dyDescent="0.45">
      <c r="A68">
        <v>1803</v>
      </c>
      <c r="B68" t="s">
        <v>170</v>
      </c>
      <c r="C68" t="s">
        <v>290</v>
      </c>
      <c r="D68">
        <v>21</v>
      </c>
      <c r="E68">
        <v>21</v>
      </c>
      <c r="G68">
        <v>1703</v>
      </c>
      <c r="H68" t="s">
        <v>167</v>
      </c>
      <c r="I68" t="s">
        <v>21</v>
      </c>
      <c r="J68">
        <v>9</v>
      </c>
      <c r="K68">
        <v>9</v>
      </c>
      <c r="L68">
        <v>18</v>
      </c>
      <c r="M68">
        <f>L68</f>
        <v>18</v>
      </c>
    </row>
    <row r="69" spans="1:13" x14ac:dyDescent="0.45">
      <c r="A69">
        <v>1871</v>
      </c>
      <c r="B69" t="s">
        <v>172</v>
      </c>
      <c r="C69" t="s">
        <v>290</v>
      </c>
      <c r="D69">
        <v>9</v>
      </c>
      <c r="E69">
        <v>9</v>
      </c>
      <c r="G69">
        <v>1702</v>
      </c>
      <c r="H69" t="s">
        <v>166</v>
      </c>
      <c r="I69" t="s">
        <v>21</v>
      </c>
      <c r="J69">
        <v>19</v>
      </c>
      <c r="K69">
        <v>19</v>
      </c>
      <c r="L69">
        <v>38</v>
      </c>
      <c r="M69">
        <f>L69</f>
        <v>38</v>
      </c>
    </row>
    <row r="70" spans="1:13" x14ac:dyDescent="0.45">
      <c r="A70">
        <v>1804</v>
      </c>
      <c r="B70" t="s">
        <v>171</v>
      </c>
      <c r="C70" t="s">
        <v>290</v>
      </c>
      <c r="G70">
        <v>1871</v>
      </c>
      <c r="H70" t="s">
        <v>172</v>
      </c>
      <c r="I70" t="s">
        <v>290</v>
      </c>
      <c r="J70">
        <v>11</v>
      </c>
      <c r="K70">
        <v>11</v>
      </c>
      <c r="L70">
        <v>58</v>
      </c>
      <c r="M70">
        <f>L70</f>
        <v>58</v>
      </c>
    </row>
    <row r="71" spans="1:13" x14ac:dyDescent="0.45">
      <c r="A71">
        <v>1701</v>
      </c>
      <c r="B71" t="s">
        <v>165</v>
      </c>
      <c r="C71" t="s">
        <v>21</v>
      </c>
      <c r="D71">
        <v>19</v>
      </c>
      <c r="E71">
        <v>16</v>
      </c>
      <c r="G71">
        <v>1803</v>
      </c>
      <c r="H71" t="s">
        <v>170</v>
      </c>
      <c r="I71" t="s">
        <v>290</v>
      </c>
      <c r="J71">
        <v>45</v>
      </c>
      <c r="K71">
        <v>45</v>
      </c>
      <c r="L71">
        <v>130</v>
      </c>
      <c r="M71">
        <f>L71</f>
        <v>130</v>
      </c>
    </row>
    <row r="72" spans="1:13" x14ac:dyDescent="0.45">
      <c r="A72">
        <v>1702</v>
      </c>
      <c r="B72" t="s">
        <v>166</v>
      </c>
      <c r="C72" t="s">
        <v>21</v>
      </c>
      <c r="D72">
        <v>18</v>
      </c>
      <c r="E72">
        <v>13</v>
      </c>
      <c r="G72">
        <v>1802</v>
      </c>
      <c r="H72" t="s">
        <v>169</v>
      </c>
      <c r="I72" t="s">
        <v>290</v>
      </c>
      <c r="J72">
        <v>95</v>
      </c>
      <c r="K72">
        <v>95</v>
      </c>
      <c r="L72">
        <v>225</v>
      </c>
      <c r="M72">
        <f>L72</f>
        <v>225</v>
      </c>
    </row>
    <row r="73" spans="1:13" x14ac:dyDescent="0.45">
      <c r="A73">
        <v>1703</v>
      </c>
      <c r="B73" t="s">
        <v>167</v>
      </c>
      <c r="C73" t="s">
        <v>21</v>
      </c>
      <c r="D73">
        <v>9</v>
      </c>
      <c r="E73">
        <v>17</v>
      </c>
      <c r="G73">
        <v>1801</v>
      </c>
      <c r="H73" t="s">
        <v>168</v>
      </c>
      <c r="I73" t="s">
        <v>290</v>
      </c>
      <c r="J73">
        <v>104</v>
      </c>
      <c r="K73">
        <v>104</v>
      </c>
      <c r="L73">
        <v>240</v>
      </c>
      <c r="M73">
        <f>L73</f>
        <v>240</v>
      </c>
    </row>
    <row r="74" spans="1:13" x14ac:dyDescent="0.45">
      <c r="A74">
        <v>1771</v>
      </c>
      <c r="B74" t="s">
        <v>21</v>
      </c>
      <c r="C74" t="s">
        <v>21</v>
      </c>
      <c r="D74">
        <v>4</v>
      </c>
      <c r="E74">
        <v>4</v>
      </c>
      <c r="G74">
        <v>1804</v>
      </c>
      <c r="H74" t="s">
        <v>171</v>
      </c>
      <c r="I74" t="s">
        <v>290</v>
      </c>
    </row>
    <row r="75" spans="1:13" x14ac:dyDescent="0.45">
      <c r="A75">
        <v>3201</v>
      </c>
      <c r="B75" t="s">
        <v>178</v>
      </c>
      <c r="C75" t="s">
        <v>292</v>
      </c>
      <c r="D75">
        <v>26</v>
      </c>
      <c r="E75">
        <v>43</v>
      </c>
      <c r="G75">
        <v>3173</v>
      </c>
      <c r="H75" t="s">
        <v>175</v>
      </c>
      <c r="I75" t="s">
        <v>291</v>
      </c>
      <c r="J75">
        <v>57</v>
      </c>
      <c r="K75">
        <v>57</v>
      </c>
      <c r="L75">
        <v>81</v>
      </c>
      <c r="M75">
        <f>L75</f>
        <v>81</v>
      </c>
    </row>
    <row r="76" spans="1:13" x14ac:dyDescent="0.45">
      <c r="A76">
        <v>3202</v>
      </c>
      <c r="B76" t="s">
        <v>22</v>
      </c>
      <c r="C76" t="s">
        <v>292</v>
      </c>
      <c r="D76">
        <v>32</v>
      </c>
      <c r="E76">
        <v>39</v>
      </c>
      <c r="G76">
        <v>3174</v>
      </c>
      <c r="H76" t="s">
        <v>176</v>
      </c>
      <c r="I76" t="s">
        <v>291</v>
      </c>
      <c r="J76">
        <v>36</v>
      </c>
      <c r="K76">
        <v>36</v>
      </c>
      <c r="L76">
        <v>53</v>
      </c>
      <c r="M76">
        <f>L76</f>
        <v>53</v>
      </c>
    </row>
    <row r="77" spans="1:13" x14ac:dyDescent="0.45">
      <c r="A77">
        <v>3203</v>
      </c>
      <c r="B77" t="s">
        <v>179</v>
      </c>
      <c r="C77" t="s">
        <v>292</v>
      </c>
      <c r="D77">
        <v>122</v>
      </c>
      <c r="E77">
        <v>86</v>
      </c>
      <c r="G77">
        <v>3175</v>
      </c>
      <c r="H77" t="s">
        <v>177</v>
      </c>
      <c r="I77" t="s">
        <v>291</v>
      </c>
      <c r="J77">
        <v>25</v>
      </c>
      <c r="K77">
        <v>25</v>
      </c>
      <c r="L77">
        <v>37</v>
      </c>
      <c r="M77">
        <f>L77</f>
        <v>37</v>
      </c>
    </row>
    <row r="78" spans="1:13" x14ac:dyDescent="0.45">
      <c r="A78">
        <v>3204</v>
      </c>
      <c r="B78" t="s">
        <v>180</v>
      </c>
      <c r="C78" t="s">
        <v>292</v>
      </c>
      <c r="D78">
        <v>77</v>
      </c>
      <c r="E78">
        <v>79</v>
      </c>
      <c r="G78">
        <v>3171</v>
      </c>
      <c r="H78" t="s">
        <v>173</v>
      </c>
      <c r="I78" t="s">
        <v>291</v>
      </c>
      <c r="J78">
        <v>48</v>
      </c>
      <c r="K78">
        <v>48</v>
      </c>
      <c r="L78">
        <v>68</v>
      </c>
      <c r="M78">
        <f>L78</f>
        <v>68</v>
      </c>
    </row>
    <row r="79" spans="1:13" x14ac:dyDescent="0.45">
      <c r="A79">
        <v>3205</v>
      </c>
      <c r="B79" t="s">
        <v>23</v>
      </c>
      <c r="C79" t="s">
        <v>292</v>
      </c>
      <c r="D79">
        <v>50</v>
      </c>
      <c r="E79">
        <v>59</v>
      </c>
      <c r="G79">
        <v>3172</v>
      </c>
      <c r="H79" t="s">
        <v>174</v>
      </c>
      <c r="I79" t="s">
        <v>291</v>
      </c>
      <c r="J79">
        <v>34</v>
      </c>
      <c r="K79">
        <v>34</v>
      </c>
      <c r="L79">
        <v>50</v>
      </c>
      <c r="M79">
        <f>L79</f>
        <v>50</v>
      </c>
    </row>
    <row r="80" spans="1:13" x14ac:dyDescent="0.45">
      <c r="A80">
        <v>3206</v>
      </c>
      <c r="B80" t="s">
        <v>181</v>
      </c>
      <c r="C80" t="s">
        <v>292</v>
      </c>
      <c r="D80">
        <v>94</v>
      </c>
      <c r="E80">
        <v>92</v>
      </c>
      <c r="G80">
        <v>3271</v>
      </c>
      <c r="H80" t="s">
        <v>188</v>
      </c>
      <c r="I80" t="s">
        <v>292</v>
      </c>
      <c r="J80">
        <v>20</v>
      </c>
      <c r="K80">
        <v>20</v>
      </c>
      <c r="L80">
        <v>34</v>
      </c>
      <c r="M80">
        <f>L80</f>
        <v>34</v>
      </c>
    </row>
    <row r="81" spans="1:13" x14ac:dyDescent="0.45">
      <c r="A81">
        <v>3207</v>
      </c>
      <c r="B81" t="s">
        <v>24</v>
      </c>
      <c r="C81" t="s">
        <v>292</v>
      </c>
      <c r="D81">
        <v>52</v>
      </c>
      <c r="E81">
        <v>73</v>
      </c>
      <c r="G81">
        <v>3273</v>
      </c>
      <c r="H81" t="s">
        <v>190</v>
      </c>
      <c r="I81" t="s">
        <v>292</v>
      </c>
      <c r="J81">
        <v>30</v>
      </c>
      <c r="K81">
        <v>30</v>
      </c>
      <c r="L81">
        <v>44</v>
      </c>
      <c r="M81">
        <f>L81</f>
        <v>44</v>
      </c>
    </row>
    <row r="82" spans="1:13" x14ac:dyDescent="0.45">
      <c r="A82">
        <v>3208</v>
      </c>
      <c r="B82" t="s">
        <v>182</v>
      </c>
      <c r="C82" t="s">
        <v>292</v>
      </c>
      <c r="D82">
        <v>48</v>
      </c>
      <c r="E82">
        <v>76</v>
      </c>
      <c r="G82">
        <v>3272</v>
      </c>
      <c r="H82" t="s">
        <v>189</v>
      </c>
      <c r="I82" t="s">
        <v>292</v>
      </c>
      <c r="J82">
        <v>15</v>
      </c>
      <c r="K82">
        <v>15</v>
      </c>
      <c r="L82">
        <v>27</v>
      </c>
      <c r="M82">
        <f>L82</f>
        <v>27</v>
      </c>
    </row>
    <row r="83" spans="1:13" x14ac:dyDescent="0.45">
      <c r="A83">
        <v>3209</v>
      </c>
      <c r="B83" t="s">
        <v>25</v>
      </c>
      <c r="C83" t="s">
        <v>292</v>
      </c>
      <c r="D83">
        <v>43</v>
      </c>
      <c r="E83">
        <v>61</v>
      </c>
      <c r="G83">
        <v>3274</v>
      </c>
      <c r="H83" t="s">
        <v>191</v>
      </c>
      <c r="I83" t="s">
        <v>292</v>
      </c>
      <c r="J83">
        <v>16</v>
      </c>
      <c r="K83">
        <v>16</v>
      </c>
      <c r="L83">
        <v>29</v>
      </c>
      <c r="M83">
        <f>L83</f>
        <v>29</v>
      </c>
    </row>
    <row r="84" spans="1:13" x14ac:dyDescent="0.45">
      <c r="A84">
        <v>3210</v>
      </c>
      <c r="B84" t="s">
        <v>26</v>
      </c>
      <c r="C84" t="s">
        <v>292</v>
      </c>
      <c r="D84">
        <v>20</v>
      </c>
      <c r="E84">
        <v>36</v>
      </c>
      <c r="G84">
        <v>3201</v>
      </c>
      <c r="H84" t="s">
        <v>178</v>
      </c>
      <c r="I84" t="s">
        <v>292</v>
      </c>
      <c r="J84">
        <v>60</v>
      </c>
      <c r="K84">
        <v>60</v>
      </c>
      <c r="L84">
        <v>77</v>
      </c>
      <c r="M84">
        <f>L84</f>
        <v>77</v>
      </c>
    </row>
    <row r="85" spans="1:13" x14ac:dyDescent="0.45">
      <c r="A85">
        <v>3211</v>
      </c>
      <c r="B85" t="s">
        <v>183</v>
      </c>
      <c r="C85" t="s">
        <v>292</v>
      </c>
      <c r="D85">
        <v>63</v>
      </c>
      <c r="E85">
        <v>52</v>
      </c>
      <c r="G85">
        <v>3220</v>
      </c>
      <c r="H85" t="s">
        <v>31</v>
      </c>
      <c r="I85" t="s">
        <v>292</v>
      </c>
      <c r="J85">
        <v>75</v>
      </c>
      <c r="K85">
        <v>75</v>
      </c>
      <c r="L85">
        <v>97</v>
      </c>
      <c r="M85">
        <f>L85</f>
        <v>97</v>
      </c>
    </row>
    <row r="86" spans="1:13" x14ac:dyDescent="0.45">
      <c r="A86">
        <v>3212</v>
      </c>
      <c r="B86" t="s">
        <v>184</v>
      </c>
      <c r="C86" t="s">
        <v>292</v>
      </c>
      <c r="D86">
        <v>34</v>
      </c>
      <c r="E86">
        <v>39</v>
      </c>
      <c r="G86">
        <v>3202</v>
      </c>
      <c r="H86" t="s">
        <v>22</v>
      </c>
      <c r="I86" t="s">
        <v>292</v>
      </c>
      <c r="J86">
        <v>89</v>
      </c>
      <c r="K86">
        <v>89</v>
      </c>
      <c r="L86">
        <v>112</v>
      </c>
      <c r="M86">
        <f>L86</f>
        <v>112</v>
      </c>
    </row>
    <row r="87" spans="1:13" x14ac:dyDescent="0.45">
      <c r="A87">
        <v>3213</v>
      </c>
      <c r="B87" t="s">
        <v>27</v>
      </c>
      <c r="C87" t="s">
        <v>292</v>
      </c>
      <c r="D87">
        <v>22</v>
      </c>
      <c r="E87">
        <v>37</v>
      </c>
      <c r="G87">
        <v>3218</v>
      </c>
      <c r="H87" t="s">
        <v>30</v>
      </c>
      <c r="I87" t="s">
        <v>292</v>
      </c>
      <c r="J87">
        <v>84</v>
      </c>
      <c r="K87">
        <v>84</v>
      </c>
      <c r="L87">
        <v>105</v>
      </c>
      <c r="M87">
        <f>L87</f>
        <v>105</v>
      </c>
    </row>
    <row r="88" spans="1:13" x14ac:dyDescent="0.45">
      <c r="A88">
        <v>3214</v>
      </c>
      <c r="B88" t="s">
        <v>185</v>
      </c>
      <c r="C88" t="s">
        <v>292</v>
      </c>
      <c r="D88">
        <v>78</v>
      </c>
      <c r="E88">
        <v>53</v>
      </c>
      <c r="G88">
        <v>3217</v>
      </c>
      <c r="H88" t="s">
        <v>29</v>
      </c>
      <c r="I88" t="s">
        <v>292</v>
      </c>
      <c r="J88">
        <v>75</v>
      </c>
      <c r="K88">
        <v>75</v>
      </c>
      <c r="L88">
        <v>97</v>
      </c>
      <c r="M88">
        <f>L88</f>
        <v>97</v>
      </c>
    </row>
    <row r="89" spans="1:13" x14ac:dyDescent="0.45">
      <c r="A89">
        <v>3215</v>
      </c>
      <c r="B89" t="s">
        <v>28</v>
      </c>
      <c r="C89" t="s">
        <v>292</v>
      </c>
      <c r="D89">
        <v>58</v>
      </c>
      <c r="E89">
        <v>38</v>
      </c>
      <c r="G89">
        <v>3216</v>
      </c>
      <c r="H89" t="s">
        <v>186</v>
      </c>
      <c r="I89" t="s">
        <v>292</v>
      </c>
      <c r="J89">
        <v>40</v>
      </c>
      <c r="K89">
        <v>40</v>
      </c>
      <c r="L89">
        <v>57</v>
      </c>
      <c r="M89">
        <f>L89</f>
        <v>57</v>
      </c>
    </row>
    <row r="90" spans="1:13" x14ac:dyDescent="0.45">
      <c r="A90">
        <v>3216</v>
      </c>
      <c r="B90" t="s">
        <v>186</v>
      </c>
      <c r="C90" t="s">
        <v>292</v>
      </c>
      <c r="D90">
        <v>22</v>
      </c>
      <c r="E90">
        <v>20</v>
      </c>
      <c r="G90">
        <v>3219</v>
      </c>
      <c r="H90" t="s">
        <v>187</v>
      </c>
      <c r="I90" t="s">
        <v>292</v>
      </c>
      <c r="J90">
        <v>80</v>
      </c>
      <c r="K90">
        <v>80</v>
      </c>
      <c r="L90">
        <v>103</v>
      </c>
      <c r="M90">
        <f>L90</f>
        <v>103</v>
      </c>
    </row>
    <row r="91" spans="1:13" x14ac:dyDescent="0.45">
      <c r="A91">
        <v>3217</v>
      </c>
      <c r="B91" t="s">
        <v>29</v>
      </c>
      <c r="C91" t="s">
        <v>292</v>
      </c>
      <c r="D91">
        <v>69</v>
      </c>
      <c r="E91">
        <v>49</v>
      </c>
      <c r="G91">
        <v>3203</v>
      </c>
      <c r="H91" t="s">
        <v>179</v>
      </c>
      <c r="I91" t="s">
        <v>292</v>
      </c>
      <c r="J91">
        <v>120</v>
      </c>
      <c r="K91">
        <v>120</v>
      </c>
      <c r="L91">
        <v>150</v>
      </c>
      <c r="M91">
        <f>L91</f>
        <v>150</v>
      </c>
    </row>
    <row r="92" spans="1:13" x14ac:dyDescent="0.45">
      <c r="A92">
        <v>3218</v>
      </c>
      <c r="B92" t="s">
        <v>30</v>
      </c>
      <c r="C92" t="s">
        <v>292</v>
      </c>
      <c r="D92">
        <v>61</v>
      </c>
      <c r="E92">
        <v>41</v>
      </c>
      <c r="G92">
        <v>3204</v>
      </c>
      <c r="H92" t="s">
        <v>180</v>
      </c>
      <c r="I92" t="s">
        <v>292</v>
      </c>
      <c r="J92">
        <v>130</v>
      </c>
      <c r="K92">
        <v>130</v>
      </c>
      <c r="L92">
        <v>159</v>
      </c>
      <c r="M92">
        <f>L92</f>
        <v>159</v>
      </c>
    </row>
    <row r="93" spans="1:13" x14ac:dyDescent="0.45">
      <c r="A93">
        <v>3219</v>
      </c>
      <c r="B93" t="s">
        <v>187</v>
      </c>
      <c r="C93" t="s">
        <v>292</v>
      </c>
      <c r="D93">
        <v>76</v>
      </c>
      <c r="E93">
        <v>52</v>
      </c>
      <c r="G93">
        <v>3205</v>
      </c>
      <c r="H93" t="s">
        <v>23</v>
      </c>
      <c r="I93" t="s">
        <v>292</v>
      </c>
      <c r="J93">
        <v>100</v>
      </c>
      <c r="K93">
        <v>100</v>
      </c>
      <c r="L93">
        <v>129</v>
      </c>
      <c r="M93">
        <f>L93</f>
        <v>129</v>
      </c>
    </row>
    <row r="94" spans="1:13" x14ac:dyDescent="0.45">
      <c r="A94">
        <v>3220</v>
      </c>
      <c r="B94" t="s">
        <v>31</v>
      </c>
      <c r="C94" t="s">
        <v>292</v>
      </c>
      <c r="D94">
        <v>54</v>
      </c>
      <c r="E94">
        <v>75</v>
      </c>
      <c r="G94">
        <v>3206</v>
      </c>
      <c r="H94" t="s">
        <v>181</v>
      </c>
      <c r="I94" t="s">
        <v>292</v>
      </c>
      <c r="J94">
        <v>132</v>
      </c>
      <c r="K94">
        <v>132</v>
      </c>
      <c r="L94">
        <v>161</v>
      </c>
      <c r="M94">
        <f>L94</f>
        <v>161</v>
      </c>
    </row>
    <row r="95" spans="1:13" x14ac:dyDescent="0.45">
      <c r="A95">
        <v>3271</v>
      </c>
      <c r="B95" t="s">
        <v>188</v>
      </c>
      <c r="C95" t="s">
        <v>292</v>
      </c>
      <c r="D95">
        <v>7</v>
      </c>
      <c r="E95">
        <v>20</v>
      </c>
      <c r="G95">
        <v>3213</v>
      </c>
      <c r="H95" t="s">
        <v>27</v>
      </c>
      <c r="I95" t="s">
        <v>292</v>
      </c>
      <c r="J95">
        <v>47</v>
      </c>
      <c r="K95">
        <v>47</v>
      </c>
      <c r="L95">
        <v>66</v>
      </c>
      <c r="M95">
        <f>L95</f>
        <v>66</v>
      </c>
    </row>
    <row r="96" spans="1:13" x14ac:dyDescent="0.45">
      <c r="A96">
        <v>3272</v>
      </c>
      <c r="B96" t="s">
        <v>189</v>
      </c>
      <c r="C96" t="s">
        <v>292</v>
      </c>
      <c r="D96">
        <v>7</v>
      </c>
      <c r="E96">
        <v>5</v>
      </c>
      <c r="G96">
        <v>3207</v>
      </c>
      <c r="H96" t="s">
        <v>24</v>
      </c>
      <c r="I96" t="s">
        <v>292</v>
      </c>
      <c r="J96">
        <v>102</v>
      </c>
      <c r="K96">
        <v>102</v>
      </c>
      <c r="L96">
        <v>127</v>
      </c>
      <c r="M96">
        <f>L96</f>
        <v>127</v>
      </c>
    </row>
    <row r="97" spans="1:13" x14ac:dyDescent="0.45">
      <c r="A97">
        <v>3273</v>
      </c>
      <c r="B97" t="s">
        <v>190</v>
      </c>
      <c r="C97" t="s">
        <v>292</v>
      </c>
      <c r="D97">
        <v>36</v>
      </c>
      <c r="E97">
        <v>36</v>
      </c>
      <c r="G97">
        <v>3208</v>
      </c>
      <c r="H97" t="s">
        <v>182</v>
      </c>
      <c r="I97" t="s">
        <v>292</v>
      </c>
      <c r="J97">
        <v>80</v>
      </c>
      <c r="K97">
        <v>80</v>
      </c>
      <c r="L97">
        <v>103</v>
      </c>
      <c r="M97">
        <f>L97</f>
        <v>103</v>
      </c>
    </row>
    <row r="98" spans="1:13" x14ac:dyDescent="0.45">
      <c r="A98">
        <v>3274</v>
      </c>
      <c r="B98" t="s">
        <v>191</v>
      </c>
      <c r="C98" t="s">
        <v>292</v>
      </c>
      <c r="D98">
        <v>9</v>
      </c>
      <c r="E98">
        <v>12</v>
      </c>
      <c r="G98">
        <v>3209</v>
      </c>
      <c r="H98" t="s">
        <v>25</v>
      </c>
      <c r="I98" t="s">
        <v>292</v>
      </c>
      <c r="J98">
        <v>75</v>
      </c>
      <c r="K98">
        <v>75</v>
      </c>
      <c r="L98">
        <v>97</v>
      </c>
      <c r="M98">
        <f>L98</f>
        <v>97</v>
      </c>
    </row>
    <row r="99" spans="1:13" x14ac:dyDescent="0.45">
      <c r="A99">
        <v>3275</v>
      </c>
      <c r="B99" t="s">
        <v>192</v>
      </c>
      <c r="C99" t="s">
        <v>292</v>
      </c>
      <c r="G99">
        <v>3211</v>
      </c>
      <c r="H99" t="s">
        <v>183</v>
      </c>
      <c r="I99" t="s">
        <v>292</v>
      </c>
      <c r="J99">
        <v>70</v>
      </c>
      <c r="K99">
        <v>70</v>
      </c>
      <c r="L99">
        <v>90</v>
      </c>
      <c r="M99">
        <f>L99</f>
        <v>90</v>
      </c>
    </row>
    <row r="100" spans="1:13" x14ac:dyDescent="0.45">
      <c r="A100">
        <v>3171</v>
      </c>
      <c r="B100" t="s">
        <v>173</v>
      </c>
      <c r="C100" t="s">
        <v>291</v>
      </c>
      <c r="D100">
        <v>46</v>
      </c>
      <c r="E100">
        <v>30</v>
      </c>
      <c r="G100">
        <v>3210</v>
      </c>
      <c r="H100" t="s">
        <v>26</v>
      </c>
      <c r="I100" t="s">
        <v>292</v>
      </c>
      <c r="J100">
        <v>45</v>
      </c>
      <c r="K100">
        <v>45</v>
      </c>
      <c r="L100">
        <v>63</v>
      </c>
      <c r="M100">
        <f>L100</f>
        <v>63</v>
      </c>
    </row>
    <row r="101" spans="1:13" x14ac:dyDescent="0.45">
      <c r="A101">
        <v>3172</v>
      </c>
      <c r="B101" t="s">
        <v>174</v>
      </c>
      <c r="C101" t="s">
        <v>291</v>
      </c>
      <c r="D101">
        <v>39</v>
      </c>
      <c r="E101">
        <v>16</v>
      </c>
      <c r="G101">
        <v>3214</v>
      </c>
      <c r="H101" t="s">
        <v>185</v>
      </c>
      <c r="I101" t="s">
        <v>292</v>
      </c>
      <c r="J101">
        <v>140</v>
      </c>
      <c r="K101">
        <v>140</v>
      </c>
      <c r="L101">
        <v>165</v>
      </c>
      <c r="M101">
        <f>L101</f>
        <v>165</v>
      </c>
    </row>
    <row r="102" spans="1:13" x14ac:dyDescent="0.45">
      <c r="A102">
        <v>3173</v>
      </c>
      <c r="B102" t="s">
        <v>175</v>
      </c>
      <c r="C102" t="s">
        <v>291</v>
      </c>
      <c r="D102">
        <v>43</v>
      </c>
      <c r="E102">
        <v>3</v>
      </c>
      <c r="G102">
        <v>3212</v>
      </c>
      <c r="H102" t="s">
        <v>184</v>
      </c>
      <c r="I102" t="s">
        <v>292</v>
      </c>
      <c r="J102">
        <v>55</v>
      </c>
      <c r="K102">
        <v>55</v>
      </c>
      <c r="L102">
        <v>71</v>
      </c>
      <c r="M102">
        <f>L102</f>
        <v>71</v>
      </c>
    </row>
    <row r="103" spans="1:13" x14ac:dyDescent="0.45">
      <c r="A103">
        <v>3174</v>
      </c>
      <c r="B103" t="s">
        <v>176</v>
      </c>
      <c r="C103" t="s">
        <v>291</v>
      </c>
      <c r="D103">
        <v>41</v>
      </c>
      <c r="E103">
        <v>20</v>
      </c>
      <c r="G103">
        <v>3215</v>
      </c>
      <c r="H103" t="s">
        <v>28</v>
      </c>
      <c r="I103" t="s">
        <v>292</v>
      </c>
      <c r="J103">
        <v>80</v>
      </c>
      <c r="K103">
        <v>80</v>
      </c>
      <c r="L103">
        <v>103</v>
      </c>
      <c r="M103">
        <f>L103</f>
        <v>103</v>
      </c>
    </row>
    <row r="104" spans="1:13" x14ac:dyDescent="0.45">
      <c r="A104">
        <v>3175</v>
      </c>
      <c r="B104" t="s">
        <v>177</v>
      </c>
      <c r="C104" t="s">
        <v>291</v>
      </c>
      <c r="D104">
        <v>31</v>
      </c>
      <c r="E104">
        <v>9</v>
      </c>
      <c r="G104">
        <v>3275</v>
      </c>
      <c r="H104" t="s">
        <v>192</v>
      </c>
      <c r="I104" t="s">
        <v>292</v>
      </c>
    </row>
    <row r="105" spans="1:13" x14ac:dyDescent="0.45">
      <c r="A105">
        <v>3301</v>
      </c>
      <c r="B105" t="s">
        <v>32</v>
      </c>
      <c r="C105" t="s">
        <v>293</v>
      </c>
      <c r="D105">
        <v>72</v>
      </c>
      <c r="E105">
        <v>73</v>
      </c>
      <c r="G105">
        <v>3371</v>
      </c>
      <c r="H105" t="s">
        <v>203</v>
      </c>
      <c r="I105" t="s">
        <v>293</v>
      </c>
      <c r="J105">
        <v>8</v>
      </c>
      <c r="K105">
        <v>8</v>
      </c>
      <c r="L105">
        <v>18</v>
      </c>
      <c r="M105">
        <f>L105</f>
        <v>18</v>
      </c>
    </row>
    <row r="106" spans="1:13" x14ac:dyDescent="0.45">
      <c r="A106">
        <v>3302</v>
      </c>
      <c r="B106" t="s">
        <v>33</v>
      </c>
      <c r="C106" t="s">
        <v>293</v>
      </c>
      <c r="D106">
        <v>32</v>
      </c>
      <c r="E106">
        <v>32</v>
      </c>
      <c r="G106">
        <v>3375</v>
      </c>
      <c r="H106" t="s">
        <v>206</v>
      </c>
      <c r="I106" t="s">
        <v>293</v>
      </c>
      <c r="J106">
        <v>13</v>
      </c>
      <c r="K106">
        <v>13</v>
      </c>
      <c r="L106">
        <v>26</v>
      </c>
      <c r="M106">
        <f>L106</f>
        <v>26</v>
      </c>
    </row>
    <row r="107" spans="1:13" x14ac:dyDescent="0.45">
      <c r="A107">
        <v>3303</v>
      </c>
      <c r="B107" t="s">
        <v>193</v>
      </c>
      <c r="C107" t="s">
        <v>293</v>
      </c>
      <c r="D107">
        <v>30</v>
      </c>
      <c r="E107">
        <v>30</v>
      </c>
      <c r="G107">
        <v>3376</v>
      </c>
      <c r="H107" t="s">
        <v>207</v>
      </c>
      <c r="I107" t="s">
        <v>293</v>
      </c>
      <c r="J107">
        <v>10</v>
      </c>
      <c r="K107">
        <v>10</v>
      </c>
      <c r="L107">
        <v>21</v>
      </c>
      <c r="M107">
        <f>L107</f>
        <v>21</v>
      </c>
    </row>
    <row r="108" spans="1:13" x14ac:dyDescent="0.45">
      <c r="A108">
        <v>3304</v>
      </c>
      <c r="B108" t="s">
        <v>194</v>
      </c>
      <c r="C108" t="s">
        <v>293</v>
      </c>
      <c r="D108">
        <v>32</v>
      </c>
      <c r="E108">
        <v>33</v>
      </c>
      <c r="G108">
        <v>3374</v>
      </c>
      <c r="H108" t="s">
        <v>205</v>
      </c>
      <c r="I108" t="s">
        <v>293</v>
      </c>
      <c r="J108">
        <v>37</v>
      </c>
      <c r="K108">
        <v>37</v>
      </c>
      <c r="L108">
        <v>58</v>
      </c>
      <c r="M108">
        <f>L108</f>
        <v>58</v>
      </c>
    </row>
    <row r="109" spans="1:13" x14ac:dyDescent="0.45">
      <c r="A109">
        <v>3305</v>
      </c>
      <c r="B109" t="s">
        <v>34</v>
      </c>
      <c r="C109" t="s">
        <v>293</v>
      </c>
      <c r="D109">
        <v>42</v>
      </c>
      <c r="E109">
        <v>43</v>
      </c>
      <c r="G109">
        <v>3373</v>
      </c>
      <c r="H109" t="s">
        <v>51</v>
      </c>
      <c r="I109" t="s">
        <v>293</v>
      </c>
      <c r="J109">
        <v>7</v>
      </c>
      <c r="K109">
        <v>7</v>
      </c>
      <c r="L109">
        <v>17</v>
      </c>
      <c r="M109">
        <f>L109</f>
        <v>17</v>
      </c>
    </row>
    <row r="110" spans="1:13" x14ac:dyDescent="0.45">
      <c r="A110">
        <v>3306</v>
      </c>
      <c r="B110" t="s">
        <v>195</v>
      </c>
      <c r="C110" t="s">
        <v>293</v>
      </c>
      <c r="D110">
        <v>23</v>
      </c>
      <c r="E110">
        <v>23</v>
      </c>
      <c r="G110">
        <v>3372</v>
      </c>
      <c r="H110" t="s">
        <v>204</v>
      </c>
      <c r="I110" t="s">
        <v>293</v>
      </c>
      <c r="J110">
        <v>18</v>
      </c>
      <c r="K110">
        <v>18</v>
      </c>
      <c r="L110">
        <v>32</v>
      </c>
      <c r="M110">
        <f>L110</f>
        <v>32</v>
      </c>
    </row>
    <row r="111" spans="1:13" x14ac:dyDescent="0.45">
      <c r="A111">
        <v>3307</v>
      </c>
      <c r="B111" t="s">
        <v>35</v>
      </c>
      <c r="C111" t="s">
        <v>293</v>
      </c>
      <c r="D111">
        <v>21</v>
      </c>
      <c r="E111">
        <v>21</v>
      </c>
      <c r="G111">
        <v>3302</v>
      </c>
      <c r="H111" t="s">
        <v>33</v>
      </c>
      <c r="I111" t="s">
        <v>293</v>
      </c>
      <c r="J111">
        <v>60</v>
      </c>
      <c r="K111">
        <v>60</v>
      </c>
      <c r="L111">
        <v>84</v>
      </c>
      <c r="M111">
        <f>L111</f>
        <v>84</v>
      </c>
    </row>
    <row r="112" spans="1:13" x14ac:dyDescent="0.45">
      <c r="A112">
        <v>3308</v>
      </c>
      <c r="B112" t="s">
        <v>196</v>
      </c>
      <c r="C112" t="s">
        <v>293</v>
      </c>
      <c r="D112">
        <v>45</v>
      </c>
      <c r="E112">
        <v>46</v>
      </c>
      <c r="G112">
        <v>3303</v>
      </c>
      <c r="H112" t="s">
        <v>193</v>
      </c>
      <c r="I112" t="s">
        <v>293</v>
      </c>
      <c r="J112">
        <v>50</v>
      </c>
      <c r="K112">
        <v>50</v>
      </c>
      <c r="L112">
        <v>71</v>
      </c>
      <c r="M112">
        <f>L112</f>
        <v>71</v>
      </c>
    </row>
    <row r="113" spans="1:13" x14ac:dyDescent="0.45">
      <c r="A113">
        <v>3309</v>
      </c>
      <c r="B113" t="s">
        <v>36</v>
      </c>
      <c r="C113" t="s">
        <v>293</v>
      </c>
      <c r="D113">
        <v>35</v>
      </c>
      <c r="E113">
        <v>35</v>
      </c>
      <c r="G113">
        <v>3301</v>
      </c>
      <c r="H113" t="s">
        <v>32</v>
      </c>
      <c r="I113" t="s">
        <v>293</v>
      </c>
      <c r="J113">
        <v>121</v>
      </c>
      <c r="K113">
        <v>121</v>
      </c>
      <c r="L113">
        <v>166</v>
      </c>
      <c r="M113">
        <f>L113</f>
        <v>166</v>
      </c>
    </row>
    <row r="114" spans="1:13" x14ac:dyDescent="0.45">
      <c r="A114">
        <v>3310</v>
      </c>
      <c r="B114" t="s">
        <v>37</v>
      </c>
      <c r="C114" t="s">
        <v>293</v>
      </c>
      <c r="D114">
        <v>41</v>
      </c>
      <c r="E114">
        <v>42</v>
      </c>
      <c r="G114">
        <v>3304</v>
      </c>
      <c r="H114" t="s">
        <v>194</v>
      </c>
      <c r="I114" t="s">
        <v>293</v>
      </c>
      <c r="J114">
        <v>60</v>
      </c>
      <c r="K114">
        <v>60</v>
      </c>
      <c r="L114">
        <v>84</v>
      </c>
      <c r="M114">
        <f>L114</f>
        <v>84</v>
      </c>
    </row>
    <row r="115" spans="1:13" x14ac:dyDescent="0.45">
      <c r="A115">
        <v>3311</v>
      </c>
      <c r="B115" t="s">
        <v>197</v>
      </c>
      <c r="C115" t="s">
        <v>293</v>
      </c>
      <c r="D115">
        <v>23</v>
      </c>
      <c r="E115">
        <v>23</v>
      </c>
      <c r="G115">
        <v>3308</v>
      </c>
      <c r="H115" t="s">
        <v>196</v>
      </c>
      <c r="I115" t="s">
        <v>293</v>
      </c>
      <c r="J115">
        <v>55</v>
      </c>
      <c r="K115">
        <v>55</v>
      </c>
      <c r="L115">
        <v>78</v>
      </c>
      <c r="M115">
        <f>L115</f>
        <v>78</v>
      </c>
    </row>
    <row r="116" spans="1:13" x14ac:dyDescent="0.45">
      <c r="A116">
        <v>3312</v>
      </c>
      <c r="B116" t="s">
        <v>38</v>
      </c>
      <c r="C116" t="s">
        <v>293</v>
      </c>
      <c r="D116">
        <v>34</v>
      </c>
      <c r="E116">
        <v>35</v>
      </c>
      <c r="G116">
        <v>3323</v>
      </c>
      <c r="H116" t="s">
        <v>200</v>
      </c>
      <c r="I116" t="s">
        <v>293</v>
      </c>
      <c r="J116">
        <v>43</v>
      </c>
      <c r="K116">
        <v>43</v>
      </c>
      <c r="L116">
        <v>63</v>
      </c>
      <c r="M116">
        <f>L116</f>
        <v>63</v>
      </c>
    </row>
    <row r="117" spans="1:13" x14ac:dyDescent="0.45">
      <c r="A117">
        <v>3313</v>
      </c>
      <c r="B117" t="s">
        <v>198</v>
      </c>
      <c r="C117" t="s">
        <v>293</v>
      </c>
      <c r="D117">
        <v>25</v>
      </c>
      <c r="E117">
        <v>25</v>
      </c>
      <c r="G117">
        <v>3307</v>
      </c>
      <c r="H117" t="s">
        <v>35</v>
      </c>
      <c r="I117" t="s">
        <v>293</v>
      </c>
      <c r="J117">
        <v>46</v>
      </c>
      <c r="K117">
        <v>46</v>
      </c>
      <c r="L117">
        <v>67</v>
      </c>
      <c r="M117">
        <f>L117</f>
        <v>67</v>
      </c>
    </row>
    <row r="118" spans="1:13" x14ac:dyDescent="0.45">
      <c r="A118">
        <v>3314</v>
      </c>
      <c r="B118" t="s">
        <v>39</v>
      </c>
      <c r="C118" t="s">
        <v>293</v>
      </c>
      <c r="D118">
        <v>31</v>
      </c>
      <c r="E118">
        <v>31</v>
      </c>
      <c r="G118">
        <v>3306</v>
      </c>
      <c r="H118" t="s">
        <v>195</v>
      </c>
      <c r="I118" t="s">
        <v>293</v>
      </c>
      <c r="J118">
        <v>50</v>
      </c>
      <c r="K118">
        <v>50</v>
      </c>
      <c r="L118">
        <v>72</v>
      </c>
      <c r="M118">
        <f>L118</f>
        <v>72</v>
      </c>
    </row>
    <row r="119" spans="1:13" x14ac:dyDescent="0.45">
      <c r="A119">
        <v>3315</v>
      </c>
      <c r="B119" t="s">
        <v>40</v>
      </c>
      <c r="C119" t="s">
        <v>293</v>
      </c>
      <c r="D119">
        <v>31</v>
      </c>
      <c r="E119">
        <v>31</v>
      </c>
      <c r="G119">
        <v>3305</v>
      </c>
      <c r="H119" t="s">
        <v>34</v>
      </c>
      <c r="I119" t="s">
        <v>293</v>
      </c>
      <c r="J119">
        <v>80</v>
      </c>
      <c r="K119">
        <v>80</v>
      </c>
      <c r="L119">
        <v>111</v>
      </c>
      <c r="M119">
        <f>L119</f>
        <v>111</v>
      </c>
    </row>
    <row r="120" spans="1:13" x14ac:dyDescent="0.45">
      <c r="A120">
        <v>3316</v>
      </c>
      <c r="B120" t="s">
        <v>41</v>
      </c>
      <c r="C120" t="s">
        <v>293</v>
      </c>
      <c r="D120">
        <v>31</v>
      </c>
      <c r="E120">
        <v>31</v>
      </c>
      <c r="G120">
        <v>3326</v>
      </c>
      <c r="H120" t="s">
        <v>201</v>
      </c>
      <c r="I120" t="s">
        <v>293</v>
      </c>
      <c r="J120">
        <v>45</v>
      </c>
      <c r="K120">
        <v>45</v>
      </c>
      <c r="L120">
        <v>66</v>
      </c>
      <c r="M120">
        <f>L120</f>
        <v>66</v>
      </c>
    </row>
    <row r="121" spans="1:13" x14ac:dyDescent="0.45">
      <c r="A121">
        <v>3317</v>
      </c>
      <c r="B121" t="s">
        <v>42</v>
      </c>
      <c r="C121" t="s">
        <v>293</v>
      </c>
      <c r="D121">
        <v>17</v>
      </c>
      <c r="E121">
        <v>17</v>
      </c>
      <c r="G121">
        <v>3327</v>
      </c>
      <c r="H121" t="s">
        <v>49</v>
      </c>
      <c r="I121" t="s">
        <v>293</v>
      </c>
      <c r="J121">
        <v>69</v>
      </c>
      <c r="K121">
        <v>69</v>
      </c>
      <c r="L121">
        <v>95</v>
      </c>
      <c r="M121">
        <f>L121</f>
        <v>95</v>
      </c>
    </row>
    <row r="122" spans="1:13" x14ac:dyDescent="0.45">
      <c r="A122">
        <v>3318</v>
      </c>
      <c r="B122" t="s">
        <v>43</v>
      </c>
      <c r="C122" t="s">
        <v>293</v>
      </c>
      <c r="D122">
        <v>46</v>
      </c>
      <c r="E122">
        <v>47</v>
      </c>
      <c r="G122">
        <v>3328</v>
      </c>
      <c r="H122" t="s">
        <v>202</v>
      </c>
      <c r="I122" t="s">
        <v>293</v>
      </c>
      <c r="J122">
        <v>48</v>
      </c>
      <c r="K122">
        <v>48</v>
      </c>
      <c r="L122">
        <v>68</v>
      </c>
      <c r="M122">
        <f>L122</f>
        <v>68</v>
      </c>
    </row>
    <row r="123" spans="1:13" x14ac:dyDescent="0.45">
      <c r="A123">
        <v>3319</v>
      </c>
      <c r="B123" t="s">
        <v>44</v>
      </c>
      <c r="C123" t="s">
        <v>293</v>
      </c>
      <c r="D123">
        <v>23</v>
      </c>
      <c r="E123">
        <v>23</v>
      </c>
      <c r="G123">
        <v>3329</v>
      </c>
      <c r="H123" t="s">
        <v>50</v>
      </c>
      <c r="I123" t="s">
        <v>293</v>
      </c>
      <c r="J123">
        <v>110</v>
      </c>
      <c r="K123">
        <v>110</v>
      </c>
      <c r="L123">
        <v>153</v>
      </c>
      <c r="M123">
        <f>L123</f>
        <v>153</v>
      </c>
    </row>
    <row r="124" spans="1:13" x14ac:dyDescent="0.45">
      <c r="A124">
        <v>3320</v>
      </c>
      <c r="B124" t="s">
        <v>45</v>
      </c>
      <c r="C124" t="s">
        <v>293</v>
      </c>
      <c r="D124">
        <v>36</v>
      </c>
      <c r="E124">
        <v>36</v>
      </c>
      <c r="G124">
        <v>3322</v>
      </c>
      <c r="H124" t="s">
        <v>199</v>
      </c>
      <c r="I124" t="s">
        <v>293</v>
      </c>
      <c r="J124">
        <v>49</v>
      </c>
      <c r="K124">
        <v>49</v>
      </c>
      <c r="L124">
        <v>69</v>
      </c>
      <c r="M124">
        <f>L124</f>
        <v>69</v>
      </c>
    </row>
    <row r="125" spans="1:13" x14ac:dyDescent="0.45">
      <c r="A125">
        <v>3321</v>
      </c>
      <c r="B125" t="s">
        <v>46</v>
      </c>
      <c r="C125" t="s">
        <v>293</v>
      </c>
      <c r="D125">
        <v>32</v>
      </c>
      <c r="E125">
        <v>33</v>
      </c>
      <c r="G125">
        <v>3324</v>
      </c>
      <c r="H125" t="s">
        <v>47</v>
      </c>
      <c r="I125" t="s">
        <v>293</v>
      </c>
      <c r="J125">
        <v>50</v>
      </c>
      <c r="K125">
        <v>50</v>
      </c>
      <c r="L125">
        <v>71</v>
      </c>
      <c r="M125">
        <f>L125</f>
        <v>71</v>
      </c>
    </row>
    <row r="126" spans="1:13" x14ac:dyDescent="0.45">
      <c r="A126">
        <v>3322</v>
      </c>
      <c r="B126" t="s">
        <v>199</v>
      </c>
      <c r="C126" t="s">
        <v>293</v>
      </c>
      <c r="D126">
        <v>34</v>
      </c>
      <c r="E126">
        <v>35</v>
      </c>
      <c r="G126">
        <v>3321</v>
      </c>
      <c r="H126" t="s">
        <v>46</v>
      </c>
      <c r="I126" t="s">
        <v>293</v>
      </c>
      <c r="J126">
        <v>55</v>
      </c>
      <c r="K126">
        <v>55</v>
      </c>
      <c r="L126">
        <v>78</v>
      </c>
      <c r="M126">
        <f>L126</f>
        <v>78</v>
      </c>
    </row>
    <row r="127" spans="1:13" x14ac:dyDescent="0.45">
      <c r="A127">
        <v>3323</v>
      </c>
      <c r="B127" t="s">
        <v>200</v>
      </c>
      <c r="C127" t="s">
        <v>293</v>
      </c>
      <c r="D127">
        <v>18</v>
      </c>
      <c r="E127">
        <v>18</v>
      </c>
      <c r="G127">
        <v>3315</v>
      </c>
      <c r="H127" t="s">
        <v>40</v>
      </c>
      <c r="I127" t="s">
        <v>293</v>
      </c>
      <c r="J127">
        <v>81</v>
      </c>
      <c r="K127">
        <v>81</v>
      </c>
      <c r="L127">
        <v>113</v>
      </c>
      <c r="M127">
        <f>L127</f>
        <v>113</v>
      </c>
    </row>
    <row r="128" spans="1:13" x14ac:dyDescent="0.45">
      <c r="A128">
        <v>3324</v>
      </c>
      <c r="B128" t="s">
        <v>47</v>
      </c>
      <c r="C128" t="s">
        <v>293</v>
      </c>
      <c r="D128">
        <v>33</v>
      </c>
      <c r="E128">
        <v>34</v>
      </c>
      <c r="G128">
        <v>3318</v>
      </c>
      <c r="H128" t="s">
        <v>43</v>
      </c>
      <c r="I128" t="s">
        <v>293</v>
      </c>
      <c r="J128">
        <v>90</v>
      </c>
      <c r="K128">
        <v>90</v>
      </c>
      <c r="L128">
        <v>125</v>
      </c>
      <c r="M128">
        <f>L128</f>
        <v>125</v>
      </c>
    </row>
    <row r="129" spans="1:13" x14ac:dyDescent="0.45">
      <c r="A129">
        <v>3325</v>
      </c>
      <c r="B129" t="s">
        <v>48</v>
      </c>
      <c r="C129" t="s">
        <v>293</v>
      </c>
      <c r="D129">
        <v>29</v>
      </c>
      <c r="E129">
        <v>29</v>
      </c>
      <c r="G129">
        <v>3320</v>
      </c>
      <c r="H129" t="s">
        <v>45</v>
      </c>
      <c r="I129" t="s">
        <v>293</v>
      </c>
      <c r="J129">
        <v>71</v>
      </c>
      <c r="K129">
        <v>71</v>
      </c>
      <c r="L129">
        <v>100</v>
      </c>
      <c r="M129">
        <f>L129</f>
        <v>100</v>
      </c>
    </row>
    <row r="130" spans="1:13" x14ac:dyDescent="0.45">
      <c r="A130">
        <v>3326</v>
      </c>
      <c r="B130" t="s">
        <v>201</v>
      </c>
      <c r="C130" t="s">
        <v>293</v>
      </c>
      <c r="D130">
        <v>21</v>
      </c>
      <c r="E130">
        <v>21</v>
      </c>
      <c r="G130">
        <v>3317</v>
      </c>
      <c r="H130" t="s">
        <v>42</v>
      </c>
      <c r="I130" t="s">
        <v>293</v>
      </c>
      <c r="J130">
        <v>52</v>
      </c>
      <c r="K130">
        <v>52</v>
      </c>
      <c r="L130">
        <v>74</v>
      </c>
      <c r="M130">
        <f>L130</f>
        <v>74</v>
      </c>
    </row>
    <row r="131" spans="1:13" x14ac:dyDescent="0.45">
      <c r="A131">
        <v>3327</v>
      </c>
      <c r="B131" t="s">
        <v>49</v>
      </c>
      <c r="C131" t="s">
        <v>293</v>
      </c>
      <c r="D131">
        <v>50</v>
      </c>
      <c r="E131">
        <v>51</v>
      </c>
      <c r="G131">
        <v>3316</v>
      </c>
      <c r="H131" t="s">
        <v>41</v>
      </c>
      <c r="I131" t="s">
        <v>293</v>
      </c>
      <c r="J131">
        <v>65</v>
      </c>
      <c r="K131">
        <v>65</v>
      </c>
      <c r="L131">
        <v>91</v>
      </c>
      <c r="M131">
        <f>L131</f>
        <v>91</v>
      </c>
    </row>
    <row r="132" spans="1:13" x14ac:dyDescent="0.45">
      <c r="A132">
        <v>3328</v>
      </c>
      <c r="B132" t="s">
        <v>202</v>
      </c>
      <c r="C132" t="s">
        <v>293</v>
      </c>
      <c r="D132">
        <v>40</v>
      </c>
      <c r="E132">
        <v>41</v>
      </c>
      <c r="G132">
        <v>3319</v>
      </c>
      <c r="H132" t="s">
        <v>44</v>
      </c>
      <c r="I132" t="s">
        <v>293</v>
      </c>
      <c r="J132">
        <v>50</v>
      </c>
      <c r="K132">
        <v>50</v>
      </c>
      <c r="L132">
        <v>71</v>
      </c>
      <c r="M132">
        <f>L132</f>
        <v>71</v>
      </c>
    </row>
    <row r="133" spans="1:13" x14ac:dyDescent="0.45">
      <c r="A133">
        <v>3329</v>
      </c>
      <c r="B133" t="s">
        <v>50</v>
      </c>
      <c r="C133" t="s">
        <v>293</v>
      </c>
      <c r="D133">
        <v>74</v>
      </c>
      <c r="E133">
        <v>75</v>
      </c>
      <c r="G133">
        <v>3310</v>
      </c>
      <c r="H133" t="s">
        <v>37</v>
      </c>
      <c r="I133" t="s">
        <v>293</v>
      </c>
      <c r="J133">
        <v>43</v>
      </c>
      <c r="K133">
        <v>43</v>
      </c>
      <c r="L133">
        <v>63</v>
      </c>
      <c r="M133">
        <f>L133</f>
        <v>63</v>
      </c>
    </row>
    <row r="134" spans="1:13" x14ac:dyDescent="0.45">
      <c r="A134">
        <v>3371</v>
      </c>
      <c r="B134" t="s">
        <v>203</v>
      </c>
      <c r="C134" t="s">
        <v>293</v>
      </c>
      <c r="D134">
        <v>5</v>
      </c>
      <c r="E134">
        <v>5</v>
      </c>
      <c r="G134">
        <v>3309</v>
      </c>
      <c r="H134" t="s">
        <v>36</v>
      </c>
      <c r="I134" t="s">
        <v>293</v>
      </c>
      <c r="J134">
        <v>56</v>
      </c>
      <c r="K134">
        <v>56</v>
      </c>
      <c r="L134">
        <v>79</v>
      </c>
      <c r="M134">
        <f>L134</f>
        <v>79</v>
      </c>
    </row>
    <row r="135" spans="1:13" x14ac:dyDescent="0.45">
      <c r="A135">
        <v>3372</v>
      </c>
      <c r="B135" t="s">
        <v>204</v>
      </c>
      <c r="C135" t="s">
        <v>293</v>
      </c>
      <c r="D135">
        <v>18</v>
      </c>
      <c r="E135">
        <v>18</v>
      </c>
      <c r="G135">
        <v>3314</v>
      </c>
      <c r="H135" t="s">
        <v>39</v>
      </c>
      <c r="I135" t="s">
        <v>293</v>
      </c>
      <c r="J135">
        <v>55</v>
      </c>
      <c r="K135">
        <v>55</v>
      </c>
      <c r="L135">
        <v>78</v>
      </c>
      <c r="M135">
        <f>L135</f>
        <v>78</v>
      </c>
    </row>
    <row r="136" spans="1:13" x14ac:dyDescent="0.45">
      <c r="A136">
        <v>3373</v>
      </c>
      <c r="B136" t="s">
        <v>51</v>
      </c>
      <c r="C136" t="s">
        <v>293</v>
      </c>
      <c r="D136">
        <v>3</v>
      </c>
      <c r="E136">
        <v>3</v>
      </c>
      <c r="G136">
        <v>3311</v>
      </c>
      <c r="H136" t="s">
        <v>197</v>
      </c>
      <c r="I136" t="s">
        <v>293</v>
      </c>
      <c r="J136">
        <v>36</v>
      </c>
      <c r="K136">
        <v>36</v>
      </c>
      <c r="L136">
        <v>58</v>
      </c>
      <c r="M136">
        <f>L136</f>
        <v>58</v>
      </c>
    </row>
    <row r="137" spans="1:13" x14ac:dyDescent="0.45">
      <c r="A137">
        <v>3374</v>
      </c>
      <c r="B137" t="s">
        <v>205</v>
      </c>
      <c r="C137" t="s">
        <v>293</v>
      </c>
      <c r="D137">
        <v>14</v>
      </c>
      <c r="E137">
        <v>14</v>
      </c>
      <c r="G137">
        <v>3313</v>
      </c>
      <c r="H137" t="s">
        <v>198</v>
      </c>
      <c r="I137" t="s">
        <v>293</v>
      </c>
      <c r="J137">
        <v>39</v>
      </c>
      <c r="K137">
        <v>39</v>
      </c>
      <c r="L137">
        <v>58</v>
      </c>
      <c r="M137">
        <f>L137</f>
        <v>58</v>
      </c>
    </row>
    <row r="138" spans="1:13" x14ac:dyDescent="0.45">
      <c r="A138">
        <v>3375</v>
      </c>
      <c r="B138" t="s">
        <v>206</v>
      </c>
      <c r="C138" t="s">
        <v>293</v>
      </c>
      <c r="D138">
        <v>4</v>
      </c>
      <c r="E138">
        <v>4</v>
      </c>
      <c r="G138">
        <v>3312</v>
      </c>
      <c r="H138" t="s">
        <v>38</v>
      </c>
      <c r="I138" t="s">
        <v>293</v>
      </c>
      <c r="J138">
        <v>67</v>
      </c>
      <c r="K138">
        <v>67</v>
      </c>
      <c r="L138">
        <v>94</v>
      </c>
      <c r="M138">
        <f>L138</f>
        <v>94</v>
      </c>
    </row>
    <row r="139" spans="1:13" x14ac:dyDescent="0.45">
      <c r="A139">
        <v>3376</v>
      </c>
      <c r="B139" t="s">
        <v>207</v>
      </c>
      <c r="C139" t="s">
        <v>293</v>
      </c>
      <c r="D139">
        <v>5</v>
      </c>
      <c r="E139">
        <v>5</v>
      </c>
      <c r="G139">
        <v>3325</v>
      </c>
      <c r="H139" t="s">
        <v>48</v>
      </c>
      <c r="I139" t="s">
        <v>293</v>
      </c>
      <c r="J139">
        <v>56</v>
      </c>
      <c r="K139">
        <v>56</v>
      </c>
      <c r="L139">
        <v>79</v>
      </c>
      <c r="M139">
        <f>L139</f>
        <v>79</v>
      </c>
    </row>
    <row r="140" spans="1:13" x14ac:dyDescent="0.45">
      <c r="A140">
        <v>3401</v>
      </c>
      <c r="B140" t="s">
        <v>208</v>
      </c>
      <c r="C140" t="s">
        <v>294</v>
      </c>
      <c r="D140">
        <v>14</v>
      </c>
      <c r="E140">
        <v>14</v>
      </c>
      <c r="G140">
        <v>3471</v>
      </c>
      <c r="H140" t="s">
        <v>210</v>
      </c>
      <c r="I140" t="s">
        <v>294</v>
      </c>
      <c r="J140">
        <v>23</v>
      </c>
      <c r="K140">
        <v>23</v>
      </c>
      <c r="L140">
        <v>40</v>
      </c>
      <c r="M140">
        <f>L140</f>
        <v>40</v>
      </c>
    </row>
    <row r="141" spans="1:13" x14ac:dyDescent="0.45">
      <c r="A141">
        <v>3402</v>
      </c>
      <c r="B141" t="s">
        <v>52</v>
      </c>
      <c r="C141" t="s">
        <v>294</v>
      </c>
      <c r="D141">
        <v>19</v>
      </c>
      <c r="E141">
        <v>19</v>
      </c>
      <c r="G141">
        <v>3402</v>
      </c>
      <c r="H141" t="s">
        <v>52</v>
      </c>
      <c r="I141" t="s">
        <v>294</v>
      </c>
      <c r="J141">
        <v>40</v>
      </c>
      <c r="K141">
        <v>40</v>
      </c>
      <c r="L141">
        <v>60</v>
      </c>
      <c r="M141">
        <f>L141</f>
        <v>60</v>
      </c>
    </row>
    <row r="142" spans="1:13" x14ac:dyDescent="0.45">
      <c r="A142">
        <v>3403</v>
      </c>
      <c r="B142" t="s">
        <v>209</v>
      </c>
      <c r="C142" t="s">
        <v>294</v>
      </c>
      <c r="D142">
        <v>18</v>
      </c>
      <c r="E142">
        <v>18</v>
      </c>
      <c r="G142">
        <v>3404</v>
      </c>
      <c r="H142" t="s">
        <v>53</v>
      </c>
      <c r="I142" t="s">
        <v>294</v>
      </c>
      <c r="J142">
        <v>40</v>
      </c>
      <c r="K142">
        <v>40</v>
      </c>
      <c r="L142">
        <v>60</v>
      </c>
      <c r="M142">
        <f>L142</f>
        <v>60</v>
      </c>
    </row>
    <row r="143" spans="1:13" x14ac:dyDescent="0.45">
      <c r="A143">
        <v>3404</v>
      </c>
      <c r="B143" t="s">
        <v>53</v>
      </c>
      <c r="C143" t="s">
        <v>294</v>
      </c>
      <c r="D143">
        <v>20</v>
      </c>
      <c r="E143">
        <v>20</v>
      </c>
      <c r="G143">
        <v>3403</v>
      </c>
      <c r="H143" t="s">
        <v>209</v>
      </c>
      <c r="I143" t="s">
        <v>294</v>
      </c>
      <c r="J143">
        <v>25</v>
      </c>
      <c r="K143">
        <v>25</v>
      </c>
      <c r="L143">
        <v>42</v>
      </c>
      <c r="M143">
        <f>L143</f>
        <v>42</v>
      </c>
    </row>
    <row r="144" spans="1:13" x14ac:dyDescent="0.45">
      <c r="A144">
        <v>3471</v>
      </c>
      <c r="B144" t="s">
        <v>210</v>
      </c>
      <c r="C144" t="s">
        <v>294</v>
      </c>
      <c r="D144">
        <v>14</v>
      </c>
      <c r="E144">
        <v>14</v>
      </c>
      <c r="G144">
        <v>3401</v>
      </c>
      <c r="H144" t="s">
        <v>208</v>
      </c>
      <c r="I144" t="s">
        <v>294</v>
      </c>
      <c r="J144">
        <v>22</v>
      </c>
      <c r="K144">
        <v>22</v>
      </c>
      <c r="L144">
        <v>38</v>
      </c>
      <c r="M144">
        <f>L144</f>
        <v>38</v>
      </c>
    </row>
    <row r="145" spans="1:13" x14ac:dyDescent="0.45">
      <c r="A145">
        <v>3501</v>
      </c>
      <c r="B145" t="s">
        <v>54</v>
      </c>
      <c r="C145" t="s">
        <v>295</v>
      </c>
      <c r="D145">
        <v>13</v>
      </c>
      <c r="E145">
        <v>41</v>
      </c>
      <c r="G145">
        <v>3578</v>
      </c>
      <c r="H145" t="s">
        <v>68</v>
      </c>
      <c r="I145" t="s">
        <v>295</v>
      </c>
      <c r="J145">
        <v>37</v>
      </c>
      <c r="K145">
        <v>37</v>
      </c>
      <c r="L145">
        <v>100</v>
      </c>
      <c r="M145">
        <f>L145</f>
        <v>100</v>
      </c>
    </row>
    <row r="146" spans="1:13" x14ac:dyDescent="0.45">
      <c r="A146">
        <v>3502</v>
      </c>
      <c r="B146" t="s">
        <v>55</v>
      </c>
      <c r="C146" t="s">
        <v>295</v>
      </c>
      <c r="D146">
        <v>35</v>
      </c>
      <c r="E146">
        <v>32</v>
      </c>
      <c r="G146">
        <v>3576</v>
      </c>
      <c r="H146" t="s">
        <v>231</v>
      </c>
      <c r="I146" t="s">
        <v>295</v>
      </c>
      <c r="J146">
        <v>10</v>
      </c>
      <c r="K146">
        <v>10</v>
      </c>
      <c r="L146">
        <v>2</v>
      </c>
      <c r="M146">
        <f>L146</f>
        <v>2</v>
      </c>
    </row>
    <row r="147" spans="1:13" x14ac:dyDescent="0.45">
      <c r="A147">
        <v>3503</v>
      </c>
      <c r="B147" t="s">
        <v>211</v>
      </c>
      <c r="C147" t="s">
        <v>295</v>
      </c>
      <c r="D147">
        <v>15</v>
      </c>
      <c r="E147">
        <v>13</v>
      </c>
      <c r="G147">
        <v>3577</v>
      </c>
      <c r="H147" t="s">
        <v>232</v>
      </c>
      <c r="I147" t="s">
        <v>295</v>
      </c>
      <c r="J147">
        <v>15</v>
      </c>
      <c r="K147">
        <v>15</v>
      </c>
      <c r="L147">
        <v>1</v>
      </c>
      <c r="M147">
        <f>L147</f>
        <v>1</v>
      </c>
    </row>
    <row r="148" spans="1:13" x14ac:dyDescent="0.45">
      <c r="A148">
        <v>3504</v>
      </c>
      <c r="B148" t="s">
        <v>212</v>
      </c>
      <c r="C148" t="s">
        <v>295</v>
      </c>
      <c r="D148">
        <v>24</v>
      </c>
      <c r="E148">
        <v>44</v>
      </c>
      <c r="G148">
        <v>3571</v>
      </c>
      <c r="H148" t="s">
        <v>226</v>
      </c>
      <c r="I148" t="s">
        <v>295</v>
      </c>
      <c r="J148">
        <v>16</v>
      </c>
      <c r="K148">
        <v>16</v>
      </c>
      <c r="L148">
        <v>2</v>
      </c>
      <c r="M148">
        <f>L148</f>
        <v>2</v>
      </c>
    </row>
    <row r="149" spans="1:13" x14ac:dyDescent="0.45">
      <c r="A149">
        <v>3505</v>
      </c>
      <c r="B149" t="s">
        <v>213</v>
      </c>
      <c r="C149" t="s">
        <v>295</v>
      </c>
      <c r="D149">
        <v>30</v>
      </c>
      <c r="E149">
        <v>47</v>
      </c>
      <c r="G149">
        <v>3572</v>
      </c>
      <c r="H149" t="s">
        <v>227</v>
      </c>
      <c r="I149" t="s">
        <v>295</v>
      </c>
      <c r="J149">
        <v>16</v>
      </c>
      <c r="K149">
        <v>16</v>
      </c>
      <c r="L149">
        <v>6</v>
      </c>
      <c r="M149">
        <f>L149</f>
        <v>6</v>
      </c>
    </row>
    <row r="150" spans="1:13" x14ac:dyDescent="0.45">
      <c r="A150">
        <v>3506</v>
      </c>
      <c r="B150" t="s">
        <v>214</v>
      </c>
      <c r="C150" t="s">
        <v>295</v>
      </c>
      <c r="D150">
        <v>48</v>
      </c>
      <c r="E150">
        <v>32</v>
      </c>
      <c r="G150">
        <v>3573</v>
      </c>
      <c r="H150" t="s">
        <v>228</v>
      </c>
      <c r="I150" t="s">
        <v>295</v>
      </c>
      <c r="J150">
        <v>15</v>
      </c>
      <c r="K150">
        <v>15</v>
      </c>
      <c r="L150">
        <v>13</v>
      </c>
      <c r="M150">
        <f>L150</f>
        <v>13</v>
      </c>
    </row>
    <row r="151" spans="1:13" x14ac:dyDescent="0.45">
      <c r="A151">
        <v>3507</v>
      </c>
      <c r="B151" t="s">
        <v>215</v>
      </c>
      <c r="C151" t="s">
        <v>295</v>
      </c>
      <c r="D151">
        <v>98</v>
      </c>
      <c r="E151">
        <v>52</v>
      </c>
      <c r="G151">
        <v>3575</v>
      </c>
      <c r="H151" t="s">
        <v>230</v>
      </c>
      <c r="I151" t="s">
        <v>295</v>
      </c>
      <c r="J151">
        <v>14</v>
      </c>
      <c r="K151">
        <v>14</v>
      </c>
      <c r="L151">
        <v>0</v>
      </c>
      <c r="M151">
        <f>L151</f>
        <v>0</v>
      </c>
    </row>
    <row r="152" spans="1:13" x14ac:dyDescent="0.45">
      <c r="A152">
        <v>3508</v>
      </c>
      <c r="B152" t="s">
        <v>56</v>
      </c>
      <c r="C152" t="s">
        <v>295</v>
      </c>
      <c r="D152">
        <v>37</v>
      </c>
      <c r="E152">
        <v>44</v>
      </c>
      <c r="G152">
        <v>3574</v>
      </c>
      <c r="H152" t="s">
        <v>229</v>
      </c>
      <c r="I152" t="s">
        <v>295</v>
      </c>
      <c r="J152">
        <v>16</v>
      </c>
      <c r="K152">
        <v>16</v>
      </c>
      <c r="L152">
        <v>20</v>
      </c>
      <c r="M152">
        <f>L152</f>
        <v>20</v>
      </c>
    </row>
    <row r="153" spans="1:13" x14ac:dyDescent="0.45">
      <c r="A153">
        <v>3509</v>
      </c>
      <c r="B153" t="s">
        <v>57</v>
      </c>
      <c r="C153" t="s">
        <v>295</v>
      </c>
      <c r="D153">
        <v>111</v>
      </c>
      <c r="E153">
        <v>47</v>
      </c>
      <c r="G153">
        <v>3525</v>
      </c>
      <c r="H153" t="s">
        <v>65</v>
      </c>
      <c r="I153" t="s">
        <v>295</v>
      </c>
      <c r="J153">
        <v>58</v>
      </c>
      <c r="K153">
        <v>58</v>
      </c>
      <c r="L153">
        <v>42</v>
      </c>
      <c r="M153">
        <f>L153</f>
        <v>42</v>
      </c>
    </row>
    <row r="154" spans="1:13" x14ac:dyDescent="0.45">
      <c r="A154">
        <v>3510</v>
      </c>
      <c r="B154" t="s">
        <v>216</v>
      </c>
      <c r="C154" t="s">
        <v>295</v>
      </c>
      <c r="D154">
        <v>76</v>
      </c>
      <c r="E154">
        <v>47</v>
      </c>
      <c r="G154">
        <v>3515</v>
      </c>
      <c r="H154" t="s">
        <v>58</v>
      </c>
      <c r="I154" t="s">
        <v>295</v>
      </c>
      <c r="J154">
        <v>30</v>
      </c>
      <c r="K154">
        <v>30</v>
      </c>
      <c r="L154">
        <v>50</v>
      </c>
      <c r="M154">
        <f>L154</f>
        <v>50</v>
      </c>
    </row>
    <row r="155" spans="1:13" x14ac:dyDescent="0.45">
      <c r="A155">
        <v>3511</v>
      </c>
      <c r="B155" t="s">
        <v>217</v>
      </c>
      <c r="C155" t="s">
        <v>295</v>
      </c>
      <c r="D155">
        <v>42</v>
      </c>
      <c r="E155">
        <v>32</v>
      </c>
      <c r="G155">
        <v>3516</v>
      </c>
      <c r="H155" t="s">
        <v>221</v>
      </c>
      <c r="I155" t="s">
        <v>295</v>
      </c>
      <c r="J155">
        <v>29</v>
      </c>
      <c r="K155">
        <v>29</v>
      </c>
      <c r="L155">
        <v>64</v>
      </c>
      <c r="M155">
        <f>L155</f>
        <v>64</v>
      </c>
    </row>
    <row r="156" spans="1:13" x14ac:dyDescent="0.45">
      <c r="A156">
        <v>3512</v>
      </c>
      <c r="B156" t="s">
        <v>218</v>
      </c>
      <c r="C156" t="s">
        <v>295</v>
      </c>
      <c r="D156">
        <v>35</v>
      </c>
      <c r="E156">
        <v>92</v>
      </c>
      <c r="G156">
        <v>3522</v>
      </c>
      <c r="H156" t="s">
        <v>223</v>
      </c>
      <c r="I156" t="s">
        <v>295</v>
      </c>
      <c r="J156">
        <v>85</v>
      </c>
      <c r="K156">
        <v>85</v>
      </c>
      <c r="L156">
        <v>80</v>
      </c>
      <c r="M156">
        <f>L156</f>
        <v>80</v>
      </c>
    </row>
    <row r="157" spans="1:13" x14ac:dyDescent="0.45">
      <c r="A157">
        <v>3513</v>
      </c>
      <c r="B157" t="s">
        <v>219</v>
      </c>
      <c r="C157" t="s">
        <v>295</v>
      </c>
      <c r="D157">
        <v>54</v>
      </c>
      <c r="E157">
        <v>45</v>
      </c>
      <c r="G157">
        <v>3517</v>
      </c>
      <c r="H157" t="s">
        <v>59</v>
      </c>
      <c r="I157" t="s">
        <v>295</v>
      </c>
      <c r="J157">
        <v>54</v>
      </c>
      <c r="K157">
        <v>54</v>
      </c>
      <c r="L157">
        <v>61</v>
      </c>
      <c r="M157">
        <f>L157</f>
        <v>61</v>
      </c>
    </row>
    <row r="158" spans="1:13" x14ac:dyDescent="0.45">
      <c r="A158">
        <v>3514</v>
      </c>
      <c r="B158" t="s">
        <v>220</v>
      </c>
      <c r="C158" t="s">
        <v>295</v>
      </c>
      <c r="D158">
        <v>48</v>
      </c>
      <c r="E158">
        <v>40</v>
      </c>
      <c r="G158">
        <v>3523</v>
      </c>
      <c r="H158" t="s">
        <v>63</v>
      </c>
      <c r="I158" t="s">
        <v>295</v>
      </c>
      <c r="J158">
        <v>77</v>
      </c>
      <c r="K158">
        <v>77</v>
      </c>
      <c r="L158">
        <v>82</v>
      </c>
      <c r="M158">
        <f>L158</f>
        <v>82</v>
      </c>
    </row>
    <row r="159" spans="1:13" x14ac:dyDescent="0.45">
      <c r="A159">
        <v>3515</v>
      </c>
      <c r="B159" t="s">
        <v>58</v>
      </c>
      <c r="C159" t="s">
        <v>295</v>
      </c>
      <c r="D159">
        <v>34</v>
      </c>
      <c r="E159">
        <v>34</v>
      </c>
      <c r="G159">
        <v>3524</v>
      </c>
      <c r="H159" t="s">
        <v>64</v>
      </c>
      <c r="I159" t="s">
        <v>295</v>
      </c>
      <c r="J159">
        <v>85</v>
      </c>
      <c r="K159">
        <v>85</v>
      </c>
      <c r="L159">
        <v>83</v>
      </c>
      <c r="M159">
        <f>L159</f>
        <v>83</v>
      </c>
    </row>
    <row r="160" spans="1:13" x14ac:dyDescent="0.45">
      <c r="A160">
        <v>3516</v>
      </c>
      <c r="B160" t="s">
        <v>221</v>
      </c>
      <c r="C160" t="s">
        <v>295</v>
      </c>
      <c r="D160">
        <v>31</v>
      </c>
      <c r="E160">
        <v>27</v>
      </c>
      <c r="G160">
        <v>3519</v>
      </c>
      <c r="H160" t="s">
        <v>222</v>
      </c>
      <c r="I160" t="s">
        <v>295</v>
      </c>
      <c r="J160">
        <v>37</v>
      </c>
      <c r="K160">
        <v>37</v>
      </c>
      <c r="L160">
        <v>44</v>
      </c>
      <c r="M160">
        <f>L160</f>
        <v>44</v>
      </c>
    </row>
    <row r="161" spans="1:13" x14ac:dyDescent="0.45">
      <c r="A161">
        <v>3517</v>
      </c>
      <c r="B161" t="s">
        <v>59</v>
      </c>
      <c r="C161" t="s">
        <v>295</v>
      </c>
      <c r="D161">
        <v>46</v>
      </c>
      <c r="E161">
        <v>38</v>
      </c>
      <c r="G161">
        <v>3521</v>
      </c>
      <c r="H161" t="s">
        <v>62</v>
      </c>
      <c r="I161" t="s">
        <v>295</v>
      </c>
      <c r="J161">
        <v>46</v>
      </c>
      <c r="K161">
        <v>46</v>
      </c>
      <c r="L161">
        <v>75</v>
      </c>
      <c r="M161">
        <f>L161</f>
        <v>75</v>
      </c>
    </row>
    <row r="162" spans="1:13" x14ac:dyDescent="0.45">
      <c r="A162">
        <v>3518</v>
      </c>
      <c r="B162" t="s">
        <v>60</v>
      </c>
      <c r="C162" t="s">
        <v>295</v>
      </c>
      <c r="D162">
        <v>30</v>
      </c>
      <c r="E162">
        <v>48</v>
      </c>
      <c r="G162">
        <v>3520</v>
      </c>
      <c r="H162" t="s">
        <v>61</v>
      </c>
      <c r="I162" t="s">
        <v>295</v>
      </c>
      <c r="J162">
        <v>23</v>
      </c>
      <c r="K162">
        <v>23</v>
      </c>
      <c r="L162">
        <v>40</v>
      </c>
      <c r="M162">
        <f>L162</f>
        <v>40</v>
      </c>
    </row>
    <row r="163" spans="1:13" x14ac:dyDescent="0.45">
      <c r="A163">
        <v>3519</v>
      </c>
      <c r="B163" t="s">
        <v>222</v>
      </c>
      <c r="C163" t="s">
        <v>295</v>
      </c>
      <c r="D163">
        <v>25</v>
      </c>
      <c r="E163">
        <v>35</v>
      </c>
      <c r="G163">
        <v>3502</v>
      </c>
      <c r="H163" t="s">
        <v>55</v>
      </c>
      <c r="I163" t="s">
        <v>295</v>
      </c>
      <c r="J163">
        <v>40</v>
      </c>
      <c r="K163">
        <v>40</v>
      </c>
      <c r="L163">
        <v>114</v>
      </c>
      <c r="M163">
        <f>L163</f>
        <v>114</v>
      </c>
    </row>
    <row r="164" spans="1:13" x14ac:dyDescent="0.45">
      <c r="A164">
        <v>3520</v>
      </c>
      <c r="B164" t="s">
        <v>61</v>
      </c>
      <c r="C164" t="s">
        <v>295</v>
      </c>
      <c r="D164">
        <v>20</v>
      </c>
      <c r="E164">
        <v>41</v>
      </c>
      <c r="G164">
        <v>3501</v>
      </c>
      <c r="H164" t="s">
        <v>54</v>
      </c>
      <c r="I164" t="s">
        <v>295</v>
      </c>
      <c r="J164">
        <v>35</v>
      </c>
      <c r="K164">
        <v>35</v>
      </c>
      <c r="L164">
        <v>14</v>
      </c>
      <c r="M164">
        <f>L164</f>
        <v>14</v>
      </c>
    </row>
    <row r="165" spans="1:13" x14ac:dyDescent="0.45">
      <c r="A165">
        <v>3521</v>
      </c>
      <c r="B165" t="s">
        <v>62</v>
      </c>
      <c r="C165" t="s">
        <v>295</v>
      </c>
      <c r="D165">
        <v>38</v>
      </c>
      <c r="E165">
        <v>48</v>
      </c>
      <c r="G165">
        <v>3506</v>
      </c>
      <c r="H165" t="s">
        <v>214</v>
      </c>
      <c r="I165" t="s">
        <v>295</v>
      </c>
      <c r="J165">
        <v>38</v>
      </c>
      <c r="K165">
        <v>38</v>
      </c>
      <c r="L165">
        <v>78</v>
      </c>
      <c r="M165">
        <f>L165</f>
        <v>78</v>
      </c>
    </row>
    <row r="166" spans="1:13" x14ac:dyDescent="0.45">
      <c r="A166">
        <v>3522</v>
      </c>
      <c r="B166" t="s">
        <v>223</v>
      </c>
      <c r="C166" t="s">
        <v>295</v>
      </c>
      <c r="D166">
        <v>52</v>
      </c>
      <c r="E166">
        <v>43</v>
      </c>
      <c r="G166">
        <v>3518</v>
      </c>
      <c r="H166" t="s">
        <v>60</v>
      </c>
      <c r="I166" t="s">
        <v>295</v>
      </c>
      <c r="J166">
        <v>46</v>
      </c>
      <c r="K166">
        <v>46</v>
      </c>
      <c r="L166">
        <v>85</v>
      </c>
      <c r="M166">
        <f>L166</f>
        <v>85</v>
      </c>
    </row>
    <row r="167" spans="1:13" x14ac:dyDescent="0.45">
      <c r="A167">
        <v>3523</v>
      </c>
      <c r="B167" t="s">
        <v>63</v>
      </c>
      <c r="C167" t="s">
        <v>295</v>
      </c>
      <c r="D167">
        <v>48</v>
      </c>
      <c r="E167">
        <v>77</v>
      </c>
      <c r="G167">
        <v>3505</v>
      </c>
      <c r="H167" t="s">
        <v>213</v>
      </c>
      <c r="I167" t="s">
        <v>295</v>
      </c>
      <c r="J167">
        <v>47</v>
      </c>
      <c r="K167">
        <v>47</v>
      </c>
      <c r="L167">
        <v>32</v>
      </c>
      <c r="M167">
        <f>L167</f>
        <v>32</v>
      </c>
    </row>
    <row r="168" spans="1:13" x14ac:dyDescent="0.45">
      <c r="A168">
        <v>3524</v>
      </c>
      <c r="B168" t="s">
        <v>64</v>
      </c>
      <c r="C168" t="s">
        <v>295</v>
      </c>
      <c r="D168">
        <v>70</v>
      </c>
      <c r="E168">
        <v>64</v>
      </c>
      <c r="G168">
        <v>3504</v>
      </c>
      <c r="H168" t="s">
        <v>212</v>
      </c>
      <c r="I168" t="s">
        <v>295</v>
      </c>
      <c r="J168">
        <v>40</v>
      </c>
      <c r="K168">
        <v>40</v>
      </c>
      <c r="L168">
        <v>47</v>
      </c>
      <c r="M168">
        <f>L168</f>
        <v>47</v>
      </c>
    </row>
    <row r="169" spans="1:13" x14ac:dyDescent="0.45">
      <c r="A169">
        <v>3525</v>
      </c>
      <c r="B169" t="s">
        <v>65</v>
      </c>
      <c r="C169" t="s">
        <v>295</v>
      </c>
      <c r="D169">
        <v>49</v>
      </c>
      <c r="E169">
        <v>37</v>
      </c>
      <c r="G169">
        <v>3503</v>
      </c>
      <c r="H169" t="s">
        <v>211</v>
      </c>
      <c r="I169" t="s">
        <v>295</v>
      </c>
      <c r="J169">
        <v>32</v>
      </c>
      <c r="K169">
        <v>32</v>
      </c>
      <c r="L169">
        <v>44</v>
      </c>
      <c r="M169">
        <f>L169</f>
        <v>44</v>
      </c>
    </row>
    <row r="170" spans="1:13" x14ac:dyDescent="0.45">
      <c r="A170">
        <v>3526</v>
      </c>
      <c r="B170" t="s">
        <v>224</v>
      </c>
      <c r="C170" t="s">
        <v>295</v>
      </c>
      <c r="D170">
        <v>52</v>
      </c>
      <c r="E170">
        <v>44</v>
      </c>
      <c r="G170">
        <v>3507</v>
      </c>
      <c r="H170" t="s">
        <v>215</v>
      </c>
      <c r="I170" t="s">
        <v>295</v>
      </c>
      <c r="J170">
        <v>120</v>
      </c>
      <c r="K170">
        <v>120</v>
      </c>
      <c r="L170">
        <v>217</v>
      </c>
      <c r="M170">
        <f>L170</f>
        <v>217</v>
      </c>
    </row>
    <row r="171" spans="1:13" x14ac:dyDescent="0.45">
      <c r="A171">
        <v>3527</v>
      </c>
      <c r="B171" t="s">
        <v>66</v>
      </c>
      <c r="C171" t="s">
        <v>295</v>
      </c>
      <c r="D171">
        <v>49</v>
      </c>
      <c r="E171">
        <v>40</v>
      </c>
      <c r="G171">
        <v>3514</v>
      </c>
      <c r="H171" t="s">
        <v>220</v>
      </c>
      <c r="I171" t="s">
        <v>295</v>
      </c>
      <c r="J171">
        <v>40</v>
      </c>
      <c r="K171">
        <v>40</v>
      </c>
      <c r="L171">
        <v>83</v>
      </c>
      <c r="M171">
        <f>L171</f>
        <v>83</v>
      </c>
    </row>
    <row r="172" spans="1:13" x14ac:dyDescent="0.45">
      <c r="A172">
        <v>3528</v>
      </c>
      <c r="B172" t="s">
        <v>225</v>
      </c>
      <c r="C172" t="s">
        <v>295</v>
      </c>
      <c r="D172">
        <v>32</v>
      </c>
      <c r="E172">
        <v>38</v>
      </c>
      <c r="G172">
        <v>3513</v>
      </c>
      <c r="H172" t="s">
        <v>219</v>
      </c>
      <c r="I172" t="s">
        <v>295</v>
      </c>
      <c r="J172">
        <v>56</v>
      </c>
      <c r="K172">
        <v>56</v>
      </c>
      <c r="L172">
        <v>147</v>
      </c>
      <c r="M172">
        <f>L172</f>
        <v>147</v>
      </c>
    </row>
    <row r="173" spans="1:13" x14ac:dyDescent="0.45">
      <c r="A173">
        <v>3529</v>
      </c>
      <c r="B173" t="s">
        <v>67</v>
      </c>
      <c r="C173" t="s">
        <v>295</v>
      </c>
      <c r="D173">
        <v>57</v>
      </c>
      <c r="E173">
        <v>99</v>
      </c>
      <c r="G173">
        <v>3508</v>
      </c>
      <c r="H173" t="s">
        <v>56</v>
      </c>
      <c r="I173" t="s">
        <v>295</v>
      </c>
      <c r="J173">
        <v>60</v>
      </c>
      <c r="K173">
        <v>60</v>
      </c>
      <c r="L173">
        <v>89</v>
      </c>
      <c r="M173">
        <f>L173</f>
        <v>89</v>
      </c>
    </row>
    <row r="174" spans="1:13" x14ac:dyDescent="0.45">
      <c r="A174">
        <v>3571</v>
      </c>
      <c r="B174" t="s">
        <v>226</v>
      </c>
      <c r="C174" t="s">
        <v>295</v>
      </c>
      <c r="D174">
        <v>4</v>
      </c>
      <c r="E174">
        <v>23</v>
      </c>
      <c r="G174">
        <v>3511</v>
      </c>
      <c r="H174" t="s">
        <v>217</v>
      </c>
      <c r="I174" t="s">
        <v>295</v>
      </c>
      <c r="J174">
        <v>48</v>
      </c>
      <c r="K174">
        <v>48</v>
      </c>
      <c r="L174">
        <v>95</v>
      </c>
      <c r="M174">
        <f>L174</f>
        <v>95</v>
      </c>
    </row>
    <row r="175" spans="1:13" x14ac:dyDescent="0.45">
      <c r="A175">
        <v>3572</v>
      </c>
      <c r="B175" t="s">
        <v>227</v>
      </c>
      <c r="C175" t="s">
        <v>295</v>
      </c>
      <c r="D175">
        <v>2</v>
      </c>
      <c r="E175">
        <v>2</v>
      </c>
      <c r="G175">
        <v>3512</v>
      </c>
      <c r="H175" t="s">
        <v>218</v>
      </c>
      <c r="I175" t="s">
        <v>295</v>
      </c>
      <c r="J175">
        <v>80</v>
      </c>
      <c r="K175">
        <v>80</v>
      </c>
      <c r="L175">
        <v>35</v>
      </c>
      <c r="M175">
        <f>L175</f>
        <v>35</v>
      </c>
    </row>
    <row r="176" spans="1:13" x14ac:dyDescent="0.45">
      <c r="A176">
        <v>3573</v>
      </c>
      <c r="B176" t="s">
        <v>228</v>
      </c>
      <c r="C176" t="s">
        <v>295</v>
      </c>
      <c r="D176">
        <v>17</v>
      </c>
      <c r="E176">
        <v>28</v>
      </c>
      <c r="G176">
        <v>3509</v>
      </c>
      <c r="H176" t="s">
        <v>57</v>
      </c>
      <c r="I176" t="s">
        <v>295</v>
      </c>
      <c r="J176">
        <v>130</v>
      </c>
      <c r="K176">
        <v>130</v>
      </c>
      <c r="L176">
        <v>186</v>
      </c>
      <c r="M176">
        <f>L176</f>
        <v>186</v>
      </c>
    </row>
    <row r="177" spans="1:13" x14ac:dyDescent="0.45">
      <c r="A177">
        <v>3574</v>
      </c>
      <c r="B177" t="s">
        <v>229</v>
      </c>
      <c r="C177" t="s">
        <v>295</v>
      </c>
      <c r="D177">
        <v>6</v>
      </c>
      <c r="E177">
        <v>8</v>
      </c>
      <c r="G177">
        <v>3510</v>
      </c>
      <c r="H177" t="s">
        <v>216</v>
      </c>
      <c r="I177" t="s">
        <v>295</v>
      </c>
      <c r="J177">
        <v>140</v>
      </c>
      <c r="K177">
        <v>140</v>
      </c>
      <c r="L177">
        <v>50</v>
      </c>
      <c r="M177">
        <f>L177</f>
        <v>50</v>
      </c>
    </row>
    <row r="178" spans="1:13" x14ac:dyDescent="0.45">
      <c r="A178">
        <v>3575</v>
      </c>
      <c r="B178" t="s">
        <v>230</v>
      </c>
      <c r="C178" t="s">
        <v>295</v>
      </c>
      <c r="D178">
        <v>4</v>
      </c>
      <c r="E178">
        <v>4</v>
      </c>
      <c r="G178">
        <v>3528</v>
      </c>
      <c r="H178" t="s">
        <v>225</v>
      </c>
      <c r="I178" t="s">
        <v>295</v>
      </c>
      <c r="J178">
        <v>40</v>
      </c>
      <c r="K178">
        <v>40</v>
      </c>
      <c r="L178">
        <v>85</v>
      </c>
      <c r="M178">
        <f>L178</f>
        <v>85</v>
      </c>
    </row>
    <row r="179" spans="1:13" x14ac:dyDescent="0.45">
      <c r="A179">
        <v>3576</v>
      </c>
      <c r="B179" t="s">
        <v>231</v>
      </c>
      <c r="C179" t="s">
        <v>295</v>
      </c>
      <c r="D179">
        <v>3</v>
      </c>
      <c r="E179">
        <v>2</v>
      </c>
      <c r="G179">
        <v>3527</v>
      </c>
      <c r="H179" t="s">
        <v>66</v>
      </c>
      <c r="I179" t="s">
        <v>295</v>
      </c>
      <c r="J179">
        <v>100</v>
      </c>
      <c r="K179">
        <v>100</v>
      </c>
      <c r="L179">
        <v>118</v>
      </c>
      <c r="M179">
        <f>L179</f>
        <v>118</v>
      </c>
    </row>
    <row r="180" spans="1:13" x14ac:dyDescent="0.45">
      <c r="A180">
        <v>3577</v>
      </c>
      <c r="B180" t="s">
        <v>232</v>
      </c>
      <c r="C180" t="s">
        <v>295</v>
      </c>
      <c r="D180">
        <v>3</v>
      </c>
      <c r="E180">
        <v>13</v>
      </c>
      <c r="G180">
        <v>3529</v>
      </c>
      <c r="H180" t="s">
        <v>67</v>
      </c>
      <c r="I180" t="s">
        <v>295</v>
      </c>
      <c r="J180">
        <v>90</v>
      </c>
      <c r="K180">
        <v>90</v>
      </c>
      <c r="L180">
        <v>160</v>
      </c>
      <c r="M180">
        <f>L180</f>
        <v>160</v>
      </c>
    </row>
    <row r="181" spans="1:13" x14ac:dyDescent="0.45">
      <c r="A181">
        <v>3578</v>
      </c>
      <c r="B181" t="s">
        <v>68</v>
      </c>
      <c r="C181" t="s">
        <v>295</v>
      </c>
      <c r="D181">
        <v>77</v>
      </c>
      <c r="E181">
        <v>37</v>
      </c>
      <c r="G181">
        <v>3526</v>
      </c>
      <c r="H181" t="s">
        <v>224</v>
      </c>
      <c r="I181" t="s">
        <v>295</v>
      </c>
      <c r="J181">
        <v>80</v>
      </c>
      <c r="K181">
        <v>80</v>
      </c>
      <c r="L181">
        <v>113</v>
      </c>
      <c r="M181">
        <f>L181</f>
        <v>113</v>
      </c>
    </row>
    <row r="182" spans="1:13" x14ac:dyDescent="0.45">
      <c r="A182">
        <v>6101</v>
      </c>
      <c r="B182" t="s">
        <v>85</v>
      </c>
      <c r="C182" t="s">
        <v>299</v>
      </c>
      <c r="D182">
        <v>21</v>
      </c>
      <c r="E182">
        <v>20</v>
      </c>
      <c r="G182">
        <v>6171</v>
      </c>
      <c r="H182" t="s">
        <v>246</v>
      </c>
      <c r="I182" t="s">
        <v>299</v>
      </c>
      <c r="J182">
        <v>27</v>
      </c>
      <c r="K182">
        <v>27</v>
      </c>
      <c r="L182">
        <v>73</v>
      </c>
      <c r="M182">
        <f>L182</f>
        <v>73</v>
      </c>
    </row>
    <row r="183" spans="1:13" x14ac:dyDescent="0.45">
      <c r="A183">
        <v>6102</v>
      </c>
      <c r="B183" t="s">
        <v>244</v>
      </c>
      <c r="C183" t="s">
        <v>299</v>
      </c>
      <c r="D183">
        <v>23</v>
      </c>
      <c r="E183">
        <v>19</v>
      </c>
      <c r="G183">
        <v>6102</v>
      </c>
      <c r="H183" t="s">
        <v>244</v>
      </c>
      <c r="I183" t="s">
        <v>299</v>
      </c>
      <c r="J183">
        <v>53</v>
      </c>
      <c r="K183">
        <v>53</v>
      </c>
      <c r="L183">
        <v>145</v>
      </c>
      <c r="M183">
        <f>L183</f>
        <v>145</v>
      </c>
    </row>
    <row r="184" spans="1:13" x14ac:dyDescent="0.45">
      <c r="A184">
        <v>6103</v>
      </c>
      <c r="B184" t="s">
        <v>86</v>
      </c>
      <c r="C184" t="s">
        <v>299</v>
      </c>
      <c r="D184">
        <v>21</v>
      </c>
      <c r="E184">
        <v>25</v>
      </c>
      <c r="G184">
        <v>6101</v>
      </c>
      <c r="H184" t="s">
        <v>85</v>
      </c>
      <c r="I184" t="s">
        <v>299</v>
      </c>
      <c r="J184">
        <v>54</v>
      </c>
      <c r="K184">
        <v>54</v>
      </c>
      <c r="L184">
        <v>147</v>
      </c>
      <c r="M184">
        <f>L184</f>
        <v>147</v>
      </c>
    </row>
    <row r="185" spans="1:13" x14ac:dyDescent="0.45">
      <c r="A185">
        <v>6104</v>
      </c>
      <c r="B185" t="s">
        <v>87</v>
      </c>
      <c r="C185" t="s">
        <v>299</v>
      </c>
      <c r="D185">
        <v>15</v>
      </c>
      <c r="E185">
        <v>14</v>
      </c>
      <c r="G185">
        <v>6104</v>
      </c>
      <c r="H185" t="s">
        <v>87</v>
      </c>
      <c r="I185" t="s">
        <v>299</v>
      </c>
      <c r="J185">
        <v>24</v>
      </c>
      <c r="K185">
        <v>24</v>
      </c>
      <c r="L185">
        <v>65</v>
      </c>
      <c r="M185">
        <f>L185</f>
        <v>65</v>
      </c>
    </row>
    <row r="186" spans="1:13" x14ac:dyDescent="0.45">
      <c r="A186">
        <v>6105</v>
      </c>
      <c r="B186" t="s">
        <v>88</v>
      </c>
      <c r="C186" t="s">
        <v>299</v>
      </c>
      <c r="D186">
        <v>19</v>
      </c>
      <c r="E186">
        <v>19</v>
      </c>
      <c r="G186">
        <v>6103</v>
      </c>
      <c r="H186" t="s">
        <v>86</v>
      </c>
      <c r="I186" t="s">
        <v>299</v>
      </c>
      <c r="J186">
        <v>38</v>
      </c>
      <c r="K186">
        <v>38</v>
      </c>
      <c r="L186">
        <v>103</v>
      </c>
      <c r="M186">
        <f>L186</f>
        <v>103</v>
      </c>
    </row>
    <row r="187" spans="1:13" x14ac:dyDescent="0.45">
      <c r="A187">
        <v>6106</v>
      </c>
      <c r="B187" t="s">
        <v>245</v>
      </c>
      <c r="C187" t="s">
        <v>299</v>
      </c>
      <c r="D187">
        <v>17</v>
      </c>
      <c r="E187">
        <v>19</v>
      </c>
      <c r="G187">
        <v>6105</v>
      </c>
      <c r="H187" t="s">
        <v>88</v>
      </c>
      <c r="I187" t="s">
        <v>299</v>
      </c>
      <c r="J187">
        <v>28</v>
      </c>
      <c r="K187">
        <v>28</v>
      </c>
      <c r="L187">
        <v>76</v>
      </c>
      <c r="M187">
        <f>L187</f>
        <v>76</v>
      </c>
    </row>
    <row r="188" spans="1:13" x14ac:dyDescent="0.45">
      <c r="A188">
        <v>6171</v>
      </c>
      <c r="B188" t="s">
        <v>246</v>
      </c>
      <c r="C188" t="s">
        <v>299</v>
      </c>
      <c r="D188">
        <v>4</v>
      </c>
      <c r="E188">
        <v>4</v>
      </c>
      <c r="G188">
        <v>6106</v>
      </c>
      <c r="H188" t="s">
        <v>245</v>
      </c>
      <c r="I188" t="s">
        <v>299</v>
      </c>
      <c r="J188">
        <v>16</v>
      </c>
      <c r="K188">
        <v>16</v>
      </c>
      <c r="L188">
        <v>43</v>
      </c>
      <c r="M188">
        <f>L188</f>
        <v>43</v>
      </c>
    </row>
    <row r="189" spans="1:13" x14ac:dyDescent="0.45">
      <c r="A189">
        <v>6203</v>
      </c>
      <c r="B189" t="s">
        <v>89</v>
      </c>
      <c r="C189" t="s">
        <v>300</v>
      </c>
      <c r="D189">
        <v>23</v>
      </c>
      <c r="E189">
        <v>23</v>
      </c>
      <c r="G189">
        <v>6271</v>
      </c>
      <c r="H189" t="s">
        <v>247</v>
      </c>
      <c r="I189" t="s">
        <v>300</v>
      </c>
      <c r="J189">
        <v>8</v>
      </c>
      <c r="K189">
        <v>8</v>
      </c>
      <c r="L189">
        <v>16</v>
      </c>
      <c r="M189">
        <f>L189</f>
        <v>16</v>
      </c>
    </row>
    <row r="190" spans="1:13" x14ac:dyDescent="0.45">
      <c r="A190" s="3">
        <v>6213</v>
      </c>
      <c r="B190" s="3" t="s">
        <v>329</v>
      </c>
      <c r="C190" t="s">
        <v>300</v>
      </c>
      <c r="G190">
        <v>6203</v>
      </c>
      <c r="H190" t="s">
        <v>89</v>
      </c>
      <c r="I190" t="s">
        <v>300</v>
      </c>
      <c r="J190">
        <v>30</v>
      </c>
      <c r="K190">
        <v>30</v>
      </c>
      <c r="L190">
        <v>36</v>
      </c>
      <c r="M190">
        <f>L190</f>
        <v>36</v>
      </c>
    </row>
    <row r="191" spans="1:13" x14ac:dyDescent="0.45">
      <c r="A191">
        <v>6205</v>
      </c>
      <c r="B191" t="s">
        <v>274</v>
      </c>
      <c r="C191" t="s">
        <v>300</v>
      </c>
      <c r="D191">
        <v>12</v>
      </c>
      <c r="E191">
        <v>12</v>
      </c>
      <c r="G191" s="3">
        <v>6213</v>
      </c>
      <c r="H191" s="3" t="s">
        <v>329</v>
      </c>
      <c r="I191" t="s">
        <v>300</v>
      </c>
    </row>
    <row r="192" spans="1:13" x14ac:dyDescent="0.45">
      <c r="A192" s="3">
        <v>6215</v>
      </c>
      <c r="B192" s="3" t="s">
        <v>328</v>
      </c>
      <c r="C192" t="s">
        <v>300</v>
      </c>
      <c r="G192">
        <v>6205</v>
      </c>
      <c r="H192" t="s">
        <v>274</v>
      </c>
      <c r="I192" t="s">
        <v>300</v>
      </c>
      <c r="J192">
        <v>11</v>
      </c>
      <c r="K192">
        <v>11</v>
      </c>
      <c r="L192">
        <v>19</v>
      </c>
      <c r="M192">
        <f>L192</f>
        <v>19</v>
      </c>
    </row>
    <row r="193" spans="1:13" x14ac:dyDescent="0.45">
      <c r="A193">
        <v>6204</v>
      </c>
      <c r="B193" t="s">
        <v>320</v>
      </c>
      <c r="C193" t="s">
        <v>300</v>
      </c>
      <c r="D193">
        <v>13</v>
      </c>
      <c r="E193">
        <v>13</v>
      </c>
      <c r="G193" s="3">
        <v>6215</v>
      </c>
      <c r="H193" s="3" t="s">
        <v>328</v>
      </c>
      <c r="I193" t="s">
        <v>300</v>
      </c>
    </row>
    <row r="194" spans="1:13" x14ac:dyDescent="0.45">
      <c r="A194" s="3">
        <v>6214</v>
      </c>
      <c r="B194" s="3" t="s">
        <v>327</v>
      </c>
      <c r="C194" t="s">
        <v>300</v>
      </c>
      <c r="G194">
        <v>6204</v>
      </c>
      <c r="H194" t="s">
        <v>320</v>
      </c>
      <c r="I194" t="s">
        <v>300</v>
      </c>
      <c r="J194">
        <v>11</v>
      </c>
      <c r="K194">
        <v>11</v>
      </c>
      <c r="L194">
        <v>19</v>
      </c>
      <c r="M194">
        <f>L194</f>
        <v>19</v>
      </c>
    </row>
    <row r="195" spans="1:13" x14ac:dyDescent="0.45">
      <c r="A195">
        <v>6201</v>
      </c>
      <c r="B195" t="s">
        <v>272</v>
      </c>
      <c r="C195" t="s">
        <v>300</v>
      </c>
      <c r="D195">
        <v>11</v>
      </c>
      <c r="E195">
        <v>11</v>
      </c>
      <c r="G195" s="3">
        <v>6214</v>
      </c>
      <c r="H195" s="3" t="s">
        <v>327</v>
      </c>
      <c r="I195" t="s">
        <v>300</v>
      </c>
    </row>
    <row r="196" spans="1:13" x14ac:dyDescent="0.45">
      <c r="A196">
        <v>6202</v>
      </c>
      <c r="B196" t="s">
        <v>273</v>
      </c>
      <c r="C196" t="s">
        <v>300</v>
      </c>
      <c r="D196">
        <v>24</v>
      </c>
      <c r="E196">
        <v>24</v>
      </c>
      <c r="G196">
        <v>6201</v>
      </c>
      <c r="H196" t="s">
        <v>272</v>
      </c>
      <c r="I196" t="s">
        <v>300</v>
      </c>
      <c r="J196">
        <v>13</v>
      </c>
      <c r="K196">
        <v>13</v>
      </c>
      <c r="L196">
        <v>22</v>
      </c>
      <c r="M196">
        <f>L196</f>
        <v>22</v>
      </c>
    </row>
    <row r="197" spans="1:13" x14ac:dyDescent="0.45">
      <c r="A197" s="3">
        <v>6212</v>
      </c>
      <c r="B197" s="3" t="s">
        <v>326</v>
      </c>
      <c r="C197" t="s">
        <v>300</v>
      </c>
      <c r="G197">
        <v>6202</v>
      </c>
      <c r="H197" t="s">
        <v>273</v>
      </c>
      <c r="I197" t="s">
        <v>300</v>
      </c>
      <c r="J197">
        <v>22</v>
      </c>
      <c r="K197">
        <v>22</v>
      </c>
      <c r="L197">
        <v>28</v>
      </c>
      <c r="M197">
        <f>L197</f>
        <v>28</v>
      </c>
    </row>
    <row r="198" spans="1:13" x14ac:dyDescent="0.45">
      <c r="A198">
        <v>6271</v>
      </c>
      <c r="B198" t="s">
        <v>247</v>
      </c>
      <c r="C198" t="s">
        <v>300</v>
      </c>
      <c r="D198">
        <v>2</v>
      </c>
      <c r="E198">
        <v>2</v>
      </c>
      <c r="G198" s="3">
        <v>6212</v>
      </c>
      <c r="H198" s="3" t="s">
        <v>326</v>
      </c>
      <c r="I198" t="s">
        <v>300</v>
      </c>
    </row>
    <row r="199" spans="1:13" x14ac:dyDescent="0.45">
      <c r="A199">
        <v>6301</v>
      </c>
      <c r="B199" t="s">
        <v>248</v>
      </c>
      <c r="C199" t="s">
        <v>301</v>
      </c>
      <c r="D199">
        <v>6</v>
      </c>
      <c r="E199">
        <v>6</v>
      </c>
      <c r="G199">
        <v>6371</v>
      </c>
      <c r="H199" t="s">
        <v>251</v>
      </c>
      <c r="I199" t="s">
        <v>301</v>
      </c>
      <c r="J199">
        <v>50</v>
      </c>
      <c r="K199">
        <v>50</v>
      </c>
      <c r="L199">
        <v>51</v>
      </c>
      <c r="M199">
        <f>L199</f>
        <v>51</v>
      </c>
    </row>
    <row r="200" spans="1:13" x14ac:dyDescent="0.45">
      <c r="A200">
        <v>6302</v>
      </c>
      <c r="B200" t="s">
        <v>249</v>
      </c>
      <c r="C200" t="s">
        <v>301</v>
      </c>
      <c r="D200">
        <v>17</v>
      </c>
      <c r="E200">
        <v>17</v>
      </c>
      <c r="G200">
        <v>6304</v>
      </c>
      <c r="H200" t="s">
        <v>250</v>
      </c>
      <c r="I200" t="s">
        <v>301</v>
      </c>
      <c r="J200">
        <v>22</v>
      </c>
      <c r="K200">
        <v>22</v>
      </c>
      <c r="L200">
        <v>23</v>
      </c>
      <c r="M200">
        <f>L200</f>
        <v>23</v>
      </c>
    </row>
    <row r="201" spans="1:13" x14ac:dyDescent="0.45">
      <c r="A201">
        <v>6303</v>
      </c>
      <c r="B201" t="s">
        <v>90</v>
      </c>
      <c r="C201" t="s">
        <v>301</v>
      </c>
      <c r="D201">
        <v>13</v>
      </c>
      <c r="E201">
        <v>13</v>
      </c>
      <c r="G201">
        <v>6303</v>
      </c>
      <c r="H201" t="s">
        <v>90</v>
      </c>
      <c r="I201" t="s">
        <v>301</v>
      </c>
      <c r="J201">
        <v>55</v>
      </c>
      <c r="K201">
        <v>55</v>
      </c>
      <c r="L201">
        <v>56</v>
      </c>
      <c r="M201">
        <f>L201</f>
        <v>56</v>
      </c>
    </row>
    <row r="202" spans="1:13" x14ac:dyDescent="0.45">
      <c r="A202">
        <v>6304</v>
      </c>
      <c r="B202" t="s">
        <v>250</v>
      </c>
      <c r="C202" t="s">
        <v>301</v>
      </c>
      <c r="D202">
        <v>11</v>
      </c>
      <c r="E202">
        <v>11</v>
      </c>
      <c r="G202">
        <v>6306</v>
      </c>
      <c r="H202" t="s">
        <v>321</v>
      </c>
      <c r="I202" t="s">
        <v>301</v>
      </c>
      <c r="J202">
        <v>28</v>
      </c>
      <c r="K202">
        <v>28</v>
      </c>
      <c r="L202">
        <v>30</v>
      </c>
      <c r="M202">
        <f>L202</f>
        <v>30</v>
      </c>
    </row>
    <row r="203" spans="1:13" x14ac:dyDescent="0.45">
      <c r="A203">
        <v>6305</v>
      </c>
      <c r="B203" t="s">
        <v>91</v>
      </c>
      <c r="C203" t="s">
        <v>301</v>
      </c>
      <c r="D203">
        <v>7</v>
      </c>
      <c r="E203">
        <v>7</v>
      </c>
      <c r="G203">
        <v>6307</v>
      </c>
      <c r="H203" t="s">
        <v>275</v>
      </c>
      <c r="I203" t="s">
        <v>301</v>
      </c>
      <c r="J203">
        <v>12</v>
      </c>
      <c r="K203">
        <v>12</v>
      </c>
      <c r="L203">
        <v>12</v>
      </c>
      <c r="M203">
        <f>L203</f>
        <v>12</v>
      </c>
    </row>
    <row r="204" spans="1:13" x14ac:dyDescent="0.45">
      <c r="A204">
        <v>6306</v>
      </c>
      <c r="B204" t="s">
        <v>321</v>
      </c>
      <c r="C204" t="s">
        <v>301</v>
      </c>
      <c r="D204">
        <v>8</v>
      </c>
      <c r="E204">
        <v>8</v>
      </c>
      <c r="G204">
        <v>6308</v>
      </c>
      <c r="H204" t="s">
        <v>276</v>
      </c>
      <c r="I204" t="s">
        <v>301</v>
      </c>
      <c r="J204">
        <v>40</v>
      </c>
      <c r="K204">
        <v>40</v>
      </c>
      <c r="L204">
        <v>41</v>
      </c>
      <c r="M204">
        <f>L204</f>
        <v>41</v>
      </c>
    </row>
    <row r="205" spans="1:13" x14ac:dyDescent="0.45">
      <c r="A205">
        <v>6307</v>
      </c>
      <c r="B205" t="s">
        <v>275</v>
      </c>
      <c r="C205" t="s">
        <v>301</v>
      </c>
      <c r="D205">
        <v>8</v>
      </c>
      <c r="E205">
        <v>8</v>
      </c>
      <c r="G205">
        <v>6302</v>
      </c>
      <c r="H205" t="s">
        <v>249</v>
      </c>
      <c r="I205" t="s">
        <v>301</v>
      </c>
      <c r="J205">
        <v>25</v>
      </c>
      <c r="K205">
        <v>25</v>
      </c>
      <c r="L205">
        <v>26</v>
      </c>
      <c r="M205">
        <f>L205</f>
        <v>26</v>
      </c>
    </row>
    <row r="206" spans="1:13" x14ac:dyDescent="0.45">
      <c r="A206">
        <v>6308</v>
      </c>
      <c r="B206" t="s">
        <v>276</v>
      </c>
      <c r="C206" t="s">
        <v>301</v>
      </c>
      <c r="D206">
        <v>12</v>
      </c>
      <c r="E206">
        <v>12</v>
      </c>
      <c r="G206">
        <v>6305</v>
      </c>
      <c r="H206" t="s">
        <v>91</v>
      </c>
      <c r="I206" t="s">
        <v>301</v>
      </c>
      <c r="J206">
        <v>18</v>
      </c>
      <c r="K206">
        <v>18</v>
      </c>
      <c r="L206">
        <v>18</v>
      </c>
      <c r="M206">
        <f>L206</f>
        <v>18</v>
      </c>
    </row>
    <row r="207" spans="1:13" x14ac:dyDescent="0.45">
      <c r="A207">
        <v>6309</v>
      </c>
      <c r="B207" t="s">
        <v>92</v>
      </c>
      <c r="C207" t="s">
        <v>301</v>
      </c>
      <c r="D207">
        <v>7</v>
      </c>
      <c r="E207">
        <v>7</v>
      </c>
      <c r="G207">
        <v>6309</v>
      </c>
      <c r="H207" t="s">
        <v>92</v>
      </c>
      <c r="I207" t="s">
        <v>301</v>
      </c>
      <c r="J207">
        <v>18</v>
      </c>
      <c r="K207">
        <v>18</v>
      </c>
      <c r="L207">
        <v>19</v>
      </c>
      <c r="M207">
        <f>L207</f>
        <v>19</v>
      </c>
    </row>
    <row r="208" spans="1:13" x14ac:dyDescent="0.45">
      <c r="A208">
        <v>6371</v>
      </c>
      <c r="B208" t="s">
        <v>251</v>
      </c>
      <c r="C208" t="s">
        <v>301</v>
      </c>
      <c r="D208">
        <v>6</v>
      </c>
      <c r="E208">
        <v>6</v>
      </c>
      <c r="G208">
        <v>6301</v>
      </c>
      <c r="H208" t="s">
        <v>248</v>
      </c>
      <c r="I208" t="s">
        <v>301</v>
      </c>
      <c r="J208">
        <v>12</v>
      </c>
      <c r="K208">
        <v>12</v>
      </c>
      <c r="L208">
        <v>11</v>
      </c>
      <c r="M208">
        <f>L208</f>
        <v>11</v>
      </c>
    </row>
    <row r="209" spans="1:13" x14ac:dyDescent="0.45">
      <c r="A209">
        <v>6401</v>
      </c>
      <c r="B209" t="s">
        <v>322</v>
      </c>
      <c r="C209" t="s">
        <v>302</v>
      </c>
      <c r="D209">
        <v>10</v>
      </c>
      <c r="E209">
        <v>10</v>
      </c>
      <c r="G209">
        <v>6471</v>
      </c>
      <c r="H209" t="s">
        <v>252</v>
      </c>
      <c r="I209" t="s">
        <v>302</v>
      </c>
      <c r="J209">
        <v>9</v>
      </c>
      <c r="K209">
        <v>9</v>
      </c>
      <c r="L209">
        <v>24</v>
      </c>
      <c r="M209">
        <f>L209</f>
        <v>24</v>
      </c>
    </row>
    <row r="210" spans="1:13" x14ac:dyDescent="0.45">
      <c r="A210">
        <v>6402</v>
      </c>
      <c r="B210" t="s">
        <v>93</v>
      </c>
      <c r="C210" t="s">
        <v>302</v>
      </c>
      <c r="D210">
        <v>30</v>
      </c>
      <c r="E210">
        <v>30</v>
      </c>
      <c r="G210">
        <v>6472</v>
      </c>
      <c r="H210" t="s">
        <v>253</v>
      </c>
      <c r="I210" t="s">
        <v>302</v>
      </c>
      <c r="J210">
        <v>11</v>
      </c>
      <c r="K210">
        <v>11</v>
      </c>
      <c r="L210">
        <v>29</v>
      </c>
      <c r="M210">
        <f>L210</f>
        <v>29</v>
      </c>
    </row>
    <row r="211" spans="1:13" x14ac:dyDescent="0.45">
      <c r="A211">
        <v>6403</v>
      </c>
      <c r="B211" t="s">
        <v>94</v>
      </c>
      <c r="C211" t="s">
        <v>302</v>
      </c>
      <c r="D211">
        <v>8</v>
      </c>
      <c r="E211">
        <v>8</v>
      </c>
      <c r="G211">
        <v>6402</v>
      </c>
      <c r="H211" t="s">
        <v>93</v>
      </c>
      <c r="I211" t="s">
        <v>302</v>
      </c>
      <c r="J211">
        <v>18</v>
      </c>
      <c r="K211">
        <v>18</v>
      </c>
      <c r="L211">
        <v>40</v>
      </c>
      <c r="M211">
        <f>L211</f>
        <v>40</v>
      </c>
    </row>
    <row r="212" spans="1:13" x14ac:dyDescent="0.45">
      <c r="A212">
        <v>6404</v>
      </c>
      <c r="B212" t="s">
        <v>95</v>
      </c>
      <c r="C212" t="s">
        <v>302</v>
      </c>
      <c r="D212">
        <v>14</v>
      </c>
      <c r="E212">
        <v>14</v>
      </c>
      <c r="G212">
        <v>6403</v>
      </c>
      <c r="H212" t="s">
        <v>94</v>
      </c>
      <c r="I212" t="s">
        <v>302</v>
      </c>
      <c r="J212">
        <v>6</v>
      </c>
      <c r="K212">
        <v>6</v>
      </c>
      <c r="L212">
        <v>20</v>
      </c>
      <c r="M212">
        <f>L212</f>
        <v>20</v>
      </c>
    </row>
    <row r="213" spans="1:13" x14ac:dyDescent="0.45">
      <c r="A213">
        <v>6471</v>
      </c>
      <c r="B213" t="s">
        <v>252</v>
      </c>
      <c r="C213" t="s">
        <v>302</v>
      </c>
      <c r="D213">
        <v>6</v>
      </c>
      <c r="E213">
        <v>6</v>
      </c>
      <c r="G213">
        <v>6404</v>
      </c>
      <c r="H213" t="s">
        <v>95</v>
      </c>
      <c r="I213" t="s">
        <v>302</v>
      </c>
      <c r="J213">
        <v>10</v>
      </c>
      <c r="K213">
        <v>10</v>
      </c>
      <c r="L213">
        <v>27</v>
      </c>
      <c r="M213">
        <f>L213</f>
        <v>27</v>
      </c>
    </row>
    <row r="214" spans="1:13" x14ac:dyDescent="0.45">
      <c r="A214">
        <v>6472</v>
      </c>
      <c r="B214" t="s">
        <v>253</v>
      </c>
      <c r="C214" t="s">
        <v>302</v>
      </c>
      <c r="D214">
        <v>7</v>
      </c>
      <c r="E214">
        <v>7</v>
      </c>
      <c r="G214">
        <v>6401</v>
      </c>
      <c r="H214" t="s">
        <v>322</v>
      </c>
      <c r="I214" t="s">
        <v>302</v>
      </c>
      <c r="J214">
        <v>6</v>
      </c>
      <c r="K214">
        <v>6</v>
      </c>
      <c r="L214">
        <v>20</v>
      </c>
      <c r="M214">
        <f>L214</f>
        <v>20</v>
      </c>
    </row>
    <row r="215" spans="1:13" x14ac:dyDescent="0.45">
      <c r="A215">
        <v>7101</v>
      </c>
      <c r="B215" t="s">
        <v>254</v>
      </c>
      <c r="C215" t="s">
        <v>303</v>
      </c>
      <c r="D215">
        <v>17</v>
      </c>
      <c r="E215">
        <v>17</v>
      </c>
      <c r="G215">
        <v>7172</v>
      </c>
      <c r="H215" t="s">
        <v>97</v>
      </c>
      <c r="I215" t="s">
        <v>303</v>
      </c>
      <c r="J215">
        <v>20</v>
      </c>
      <c r="K215">
        <v>20</v>
      </c>
      <c r="L215">
        <v>27</v>
      </c>
      <c r="M215">
        <f>L215</f>
        <v>27</v>
      </c>
    </row>
    <row r="216" spans="1:13" x14ac:dyDescent="0.45">
      <c r="A216">
        <v>7102</v>
      </c>
      <c r="B216" t="s">
        <v>255</v>
      </c>
      <c r="C216" t="s">
        <v>303</v>
      </c>
      <c r="D216">
        <v>16</v>
      </c>
      <c r="E216">
        <v>16</v>
      </c>
      <c r="G216">
        <v>7171</v>
      </c>
      <c r="H216" t="s">
        <v>257</v>
      </c>
      <c r="I216" t="s">
        <v>303</v>
      </c>
      <c r="J216">
        <v>24</v>
      </c>
      <c r="K216">
        <v>24</v>
      </c>
      <c r="L216">
        <v>16</v>
      </c>
      <c r="M216">
        <f>L216</f>
        <v>16</v>
      </c>
    </row>
    <row r="217" spans="1:13" x14ac:dyDescent="0.45">
      <c r="A217">
        <v>7103</v>
      </c>
      <c r="B217" t="s">
        <v>96</v>
      </c>
      <c r="C217" t="s">
        <v>303</v>
      </c>
      <c r="D217">
        <v>28</v>
      </c>
      <c r="E217">
        <v>28</v>
      </c>
      <c r="G217">
        <v>7104</v>
      </c>
      <c r="H217" t="s">
        <v>256</v>
      </c>
      <c r="I217" t="s">
        <v>303</v>
      </c>
      <c r="J217">
        <v>19</v>
      </c>
      <c r="K217">
        <v>19</v>
      </c>
      <c r="L217">
        <v>25</v>
      </c>
      <c r="M217">
        <f>L217</f>
        <v>25</v>
      </c>
    </row>
    <row r="218" spans="1:13" x14ac:dyDescent="0.45">
      <c r="A218">
        <v>7104</v>
      </c>
      <c r="B218" t="s">
        <v>256</v>
      </c>
      <c r="C218" t="s">
        <v>303</v>
      </c>
      <c r="D218">
        <v>17</v>
      </c>
      <c r="E218">
        <v>17</v>
      </c>
      <c r="G218">
        <v>7103</v>
      </c>
      <c r="H218" t="s">
        <v>96</v>
      </c>
      <c r="I218" t="s">
        <v>303</v>
      </c>
      <c r="J218">
        <v>24</v>
      </c>
      <c r="K218">
        <v>24</v>
      </c>
      <c r="L218">
        <v>32</v>
      </c>
      <c r="M218">
        <f>L218</f>
        <v>32</v>
      </c>
    </row>
    <row r="219" spans="1:13" x14ac:dyDescent="0.45">
      <c r="A219">
        <v>7171</v>
      </c>
      <c r="B219" t="s">
        <v>257</v>
      </c>
      <c r="C219" t="s">
        <v>303</v>
      </c>
      <c r="D219">
        <v>4</v>
      </c>
      <c r="E219">
        <v>4</v>
      </c>
      <c r="G219">
        <v>7102</v>
      </c>
      <c r="H219" t="s">
        <v>255</v>
      </c>
      <c r="I219" t="s">
        <v>303</v>
      </c>
      <c r="J219">
        <v>22</v>
      </c>
      <c r="K219">
        <v>22</v>
      </c>
      <c r="L219">
        <v>45</v>
      </c>
      <c r="M219">
        <f>L219</f>
        <v>45</v>
      </c>
    </row>
    <row r="220" spans="1:13" x14ac:dyDescent="0.45">
      <c r="A220">
        <v>7172</v>
      </c>
      <c r="B220" t="s">
        <v>97</v>
      </c>
      <c r="C220" t="s">
        <v>303</v>
      </c>
      <c r="D220">
        <v>3</v>
      </c>
      <c r="E220">
        <v>3</v>
      </c>
      <c r="G220">
        <v>7101</v>
      </c>
      <c r="H220" t="s">
        <v>254</v>
      </c>
      <c r="I220" t="s">
        <v>303</v>
      </c>
      <c r="J220">
        <v>21</v>
      </c>
      <c r="K220">
        <v>21</v>
      </c>
      <c r="L220">
        <v>28</v>
      </c>
      <c r="M220">
        <f>L220</f>
        <v>28</v>
      </c>
    </row>
    <row r="221" spans="1:13" x14ac:dyDescent="0.45">
      <c r="A221">
        <v>7173</v>
      </c>
      <c r="B221" t="s">
        <v>98</v>
      </c>
      <c r="C221" t="s">
        <v>303</v>
      </c>
      <c r="G221">
        <v>7173</v>
      </c>
      <c r="H221" t="s">
        <v>98</v>
      </c>
      <c r="I221" t="s">
        <v>303</v>
      </c>
    </row>
    <row r="222" spans="1:13" x14ac:dyDescent="0.45">
      <c r="A222">
        <v>7201</v>
      </c>
      <c r="B222" t="s">
        <v>99</v>
      </c>
      <c r="C222" t="s">
        <v>304</v>
      </c>
      <c r="D222">
        <v>15</v>
      </c>
      <c r="E222">
        <v>15</v>
      </c>
      <c r="G222">
        <v>7204</v>
      </c>
      <c r="H222" t="s">
        <v>277</v>
      </c>
      <c r="I222" t="s">
        <v>304</v>
      </c>
      <c r="J222">
        <v>10</v>
      </c>
      <c r="K222">
        <v>10</v>
      </c>
      <c r="L222">
        <v>25</v>
      </c>
      <c r="M222">
        <f>L222</f>
        <v>25</v>
      </c>
    </row>
    <row r="223" spans="1:13" x14ac:dyDescent="0.45">
      <c r="A223">
        <v>7202</v>
      </c>
      <c r="B223" t="s">
        <v>100</v>
      </c>
      <c r="C223" t="s">
        <v>304</v>
      </c>
      <c r="D223">
        <v>21</v>
      </c>
      <c r="E223">
        <v>21</v>
      </c>
      <c r="G223">
        <v>7203</v>
      </c>
      <c r="H223" t="s">
        <v>101</v>
      </c>
      <c r="I223" t="s">
        <v>304</v>
      </c>
      <c r="J223">
        <v>32</v>
      </c>
      <c r="K223">
        <v>32</v>
      </c>
      <c r="L223">
        <v>77</v>
      </c>
      <c r="M223">
        <f>L223</f>
        <v>77</v>
      </c>
    </row>
    <row r="224" spans="1:13" x14ac:dyDescent="0.45">
      <c r="A224">
        <v>7203</v>
      </c>
      <c r="B224" t="s">
        <v>101</v>
      </c>
      <c r="C224" t="s">
        <v>304</v>
      </c>
      <c r="D224">
        <v>17</v>
      </c>
      <c r="E224">
        <v>17</v>
      </c>
      <c r="G224">
        <v>7202</v>
      </c>
      <c r="H224" t="s">
        <v>100</v>
      </c>
      <c r="I224" t="s">
        <v>304</v>
      </c>
      <c r="J224">
        <v>20</v>
      </c>
      <c r="K224">
        <v>20</v>
      </c>
      <c r="L224">
        <v>32</v>
      </c>
      <c r="M224">
        <f>L224</f>
        <v>32</v>
      </c>
    </row>
    <row r="225" spans="1:13" x14ac:dyDescent="0.45">
      <c r="A225">
        <v>7204</v>
      </c>
      <c r="B225" t="s">
        <v>277</v>
      </c>
      <c r="C225" t="s">
        <v>304</v>
      </c>
      <c r="D225">
        <v>12</v>
      </c>
      <c r="E225">
        <v>12</v>
      </c>
      <c r="G225">
        <v>7201</v>
      </c>
      <c r="H225" t="s">
        <v>99</v>
      </c>
      <c r="I225" t="s">
        <v>304</v>
      </c>
      <c r="J225">
        <v>18</v>
      </c>
      <c r="K225">
        <v>18</v>
      </c>
      <c r="L225">
        <v>32</v>
      </c>
      <c r="M225">
        <f>L225</f>
        <v>32</v>
      </c>
    </row>
    <row r="226" spans="1:13" x14ac:dyDescent="0.45">
      <c r="A226">
        <v>7301</v>
      </c>
      <c r="B226" t="s">
        <v>102</v>
      </c>
      <c r="C226" t="s">
        <v>305</v>
      </c>
      <c r="D226">
        <v>5</v>
      </c>
      <c r="E226">
        <v>6</v>
      </c>
      <c r="G226">
        <v>7371</v>
      </c>
      <c r="H226" t="s">
        <v>264</v>
      </c>
      <c r="I226" t="s">
        <v>305</v>
      </c>
      <c r="J226">
        <v>20</v>
      </c>
      <c r="K226">
        <v>20</v>
      </c>
      <c r="L226">
        <v>30</v>
      </c>
      <c r="M226">
        <f>L226</f>
        <v>30</v>
      </c>
    </row>
    <row r="227" spans="1:13" x14ac:dyDescent="0.45">
      <c r="A227">
        <v>7302</v>
      </c>
      <c r="B227" t="s">
        <v>258</v>
      </c>
      <c r="C227" t="s">
        <v>305</v>
      </c>
      <c r="D227">
        <v>10</v>
      </c>
      <c r="E227">
        <v>9</v>
      </c>
      <c r="G227">
        <v>7372</v>
      </c>
      <c r="H227" t="s">
        <v>265</v>
      </c>
      <c r="I227" t="s">
        <v>305</v>
      </c>
      <c r="J227">
        <v>5</v>
      </c>
      <c r="K227">
        <v>5</v>
      </c>
      <c r="L227">
        <v>7</v>
      </c>
      <c r="M227">
        <f>L227</f>
        <v>7</v>
      </c>
    </row>
    <row r="228" spans="1:13" x14ac:dyDescent="0.45">
      <c r="A228">
        <v>7303</v>
      </c>
      <c r="B228" t="s">
        <v>103</v>
      </c>
      <c r="C228" t="s">
        <v>305</v>
      </c>
      <c r="D228">
        <v>4</v>
      </c>
      <c r="E228">
        <v>5</v>
      </c>
      <c r="G228">
        <v>7321</v>
      </c>
      <c r="H228" t="s">
        <v>115</v>
      </c>
      <c r="I228" t="s">
        <v>305</v>
      </c>
      <c r="J228">
        <v>7</v>
      </c>
      <c r="K228">
        <v>7</v>
      </c>
      <c r="L228">
        <v>8</v>
      </c>
      <c r="M228">
        <f>L228</f>
        <v>8</v>
      </c>
    </row>
    <row r="229" spans="1:13" x14ac:dyDescent="0.45">
      <c r="A229">
        <v>7304</v>
      </c>
      <c r="B229" t="s">
        <v>259</v>
      </c>
      <c r="C229" t="s">
        <v>305</v>
      </c>
      <c r="D229">
        <v>7</v>
      </c>
      <c r="E229">
        <v>8</v>
      </c>
      <c r="G229">
        <v>7317</v>
      </c>
      <c r="H229" t="s">
        <v>113</v>
      </c>
      <c r="I229" t="s">
        <v>305</v>
      </c>
      <c r="J229">
        <v>24</v>
      </c>
      <c r="K229">
        <v>24</v>
      </c>
      <c r="L229">
        <v>27</v>
      </c>
      <c r="M229">
        <f>L229</f>
        <v>27</v>
      </c>
    </row>
    <row r="230" spans="1:13" x14ac:dyDescent="0.45">
      <c r="A230">
        <v>7305</v>
      </c>
      <c r="B230" t="s">
        <v>104</v>
      </c>
      <c r="C230" t="s">
        <v>305</v>
      </c>
      <c r="D230">
        <v>8</v>
      </c>
      <c r="E230">
        <v>8</v>
      </c>
      <c r="G230">
        <v>7320</v>
      </c>
      <c r="H230" t="s">
        <v>114</v>
      </c>
      <c r="I230" t="s">
        <v>305</v>
      </c>
      <c r="J230">
        <v>6</v>
      </c>
      <c r="K230">
        <v>6</v>
      </c>
      <c r="L230">
        <v>8</v>
      </c>
      <c r="M230">
        <f>L230</f>
        <v>8</v>
      </c>
    </row>
    <row r="231" spans="1:13" x14ac:dyDescent="0.45">
      <c r="A231">
        <v>7306</v>
      </c>
      <c r="B231" t="s">
        <v>105</v>
      </c>
      <c r="C231" t="s">
        <v>305</v>
      </c>
      <c r="D231">
        <v>19</v>
      </c>
      <c r="E231">
        <v>12</v>
      </c>
      <c r="G231">
        <v>7319</v>
      </c>
      <c r="H231" t="s">
        <v>263</v>
      </c>
      <c r="I231" t="s">
        <v>305</v>
      </c>
      <c r="J231">
        <v>23</v>
      </c>
      <c r="K231">
        <v>23</v>
      </c>
      <c r="L231">
        <v>25</v>
      </c>
      <c r="M231">
        <f>L231</f>
        <v>25</v>
      </c>
    </row>
    <row r="232" spans="1:13" x14ac:dyDescent="0.45">
      <c r="A232">
        <v>7307</v>
      </c>
      <c r="B232" t="s">
        <v>106</v>
      </c>
      <c r="C232" t="s">
        <v>305</v>
      </c>
      <c r="D232">
        <v>7</v>
      </c>
      <c r="E232">
        <v>7</v>
      </c>
      <c r="G232">
        <v>7318</v>
      </c>
      <c r="H232" t="s">
        <v>262</v>
      </c>
      <c r="I232" t="s">
        <v>305</v>
      </c>
      <c r="J232">
        <v>21</v>
      </c>
      <c r="K232">
        <v>21</v>
      </c>
      <c r="L232">
        <v>23</v>
      </c>
      <c r="M232">
        <f>L232</f>
        <v>23</v>
      </c>
    </row>
    <row r="233" spans="1:13" x14ac:dyDescent="0.45">
      <c r="A233" s="1">
        <v>7311</v>
      </c>
      <c r="B233" t="s">
        <v>108</v>
      </c>
      <c r="C233" t="s">
        <v>305</v>
      </c>
      <c r="D233">
        <v>23</v>
      </c>
      <c r="E233">
        <v>23</v>
      </c>
      <c r="G233">
        <v>7316</v>
      </c>
      <c r="H233" t="s">
        <v>112</v>
      </c>
      <c r="I233" t="s">
        <v>305</v>
      </c>
      <c r="J233">
        <v>8</v>
      </c>
      <c r="K233">
        <v>8</v>
      </c>
      <c r="L233">
        <v>9</v>
      </c>
      <c r="M233">
        <f>L233</f>
        <v>9</v>
      </c>
    </row>
    <row r="234" spans="1:13" x14ac:dyDescent="0.45">
      <c r="A234" s="1">
        <v>7308</v>
      </c>
      <c r="B234" t="s">
        <v>107</v>
      </c>
      <c r="C234" t="s">
        <v>305</v>
      </c>
      <c r="D234">
        <v>10</v>
      </c>
      <c r="E234">
        <v>8</v>
      </c>
      <c r="G234">
        <v>7315</v>
      </c>
      <c r="H234" t="s">
        <v>111</v>
      </c>
      <c r="I234" t="s">
        <v>305</v>
      </c>
      <c r="J234">
        <v>15</v>
      </c>
      <c r="K234">
        <v>15</v>
      </c>
      <c r="L234">
        <v>15</v>
      </c>
      <c r="M234">
        <f>L234</f>
        <v>15</v>
      </c>
    </row>
    <row r="235" spans="1:13" x14ac:dyDescent="0.45">
      <c r="A235" s="1">
        <v>7309</v>
      </c>
      <c r="B235" t="s">
        <v>260</v>
      </c>
      <c r="C235" t="s">
        <v>305</v>
      </c>
      <c r="D235">
        <v>9</v>
      </c>
      <c r="E235">
        <v>10</v>
      </c>
      <c r="G235">
        <v>7314</v>
      </c>
      <c r="H235" t="s">
        <v>261</v>
      </c>
      <c r="I235" t="s">
        <v>305</v>
      </c>
      <c r="J235">
        <v>12</v>
      </c>
      <c r="K235">
        <v>12</v>
      </c>
      <c r="L235">
        <v>12</v>
      </c>
      <c r="M235">
        <f>L235</f>
        <v>12</v>
      </c>
    </row>
    <row r="236" spans="1:13" x14ac:dyDescent="0.45">
      <c r="A236" s="1">
        <v>7310</v>
      </c>
      <c r="B236" t="s">
        <v>323</v>
      </c>
      <c r="C236" t="s">
        <v>305</v>
      </c>
      <c r="D236">
        <v>6</v>
      </c>
      <c r="E236">
        <v>7</v>
      </c>
      <c r="G236">
        <v>7313</v>
      </c>
      <c r="H236" t="s">
        <v>110</v>
      </c>
      <c r="I236" t="s">
        <v>305</v>
      </c>
      <c r="J236">
        <v>23</v>
      </c>
      <c r="K236">
        <v>23</v>
      </c>
      <c r="L236">
        <v>23</v>
      </c>
      <c r="M236">
        <f>L236</f>
        <v>23</v>
      </c>
    </row>
    <row r="237" spans="1:13" x14ac:dyDescent="0.45">
      <c r="A237">
        <v>7312</v>
      </c>
      <c r="B237" t="s">
        <v>109</v>
      </c>
      <c r="C237" t="s">
        <v>305</v>
      </c>
      <c r="D237">
        <v>9</v>
      </c>
      <c r="E237">
        <v>8</v>
      </c>
      <c r="G237">
        <v>7312</v>
      </c>
      <c r="H237" t="s">
        <v>109</v>
      </c>
      <c r="I237" t="s">
        <v>305</v>
      </c>
      <c r="J237">
        <v>15</v>
      </c>
      <c r="K237">
        <v>15</v>
      </c>
      <c r="L237">
        <v>15</v>
      </c>
      <c r="M237">
        <f>L237</f>
        <v>15</v>
      </c>
    </row>
    <row r="238" spans="1:13" x14ac:dyDescent="0.45">
      <c r="A238">
        <v>7313</v>
      </c>
      <c r="B238" t="s">
        <v>110</v>
      </c>
      <c r="C238" t="s">
        <v>305</v>
      </c>
      <c r="D238">
        <v>15</v>
      </c>
      <c r="E238">
        <v>13</v>
      </c>
      <c r="G238" s="1">
        <v>7310</v>
      </c>
      <c r="H238" t="s">
        <v>323</v>
      </c>
      <c r="I238" t="s">
        <v>305</v>
      </c>
      <c r="J238">
        <v>10</v>
      </c>
      <c r="K238">
        <v>10</v>
      </c>
      <c r="L238">
        <v>50</v>
      </c>
      <c r="M238">
        <f>L238</f>
        <v>50</v>
      </c>
    </row>
    <row r="239" spans="1:13" x14ac:dyDescent="0.45">
      <c r="A239">
        <v>7314</v>
      </c>
      <c r="B239" t="s">
        <v>261</v>
      </c>
      <c r="C239" t="s">
        <v>305</v>
      </c>
      <c r="D239">
        <v>9</v>
      </c>
      <c r="E239">
        <v>9</v>
      </c>
      <c r="G239" s="1">
        <v>7309</v>
      </c>
      <c r="H239" t="s">
        <v>260</v>
      </c>
      <c r="I239" t="s">
        <v>305</v>
      </c>
      <c r="J239" s="1">
        <v>55</v>
      </c>
      <c r="K239">
        <v>55</v>
      </c>
      <c r="L239">
        <v>15</v>
      </c>
      <c r="M239">
        <f>L239</f>
        <v>15</v>
      </c>
    </row>
    <row r="240" spans="1:13" x14ac:dyDescent="0.45">
      <c r="A240">
        <v>7315</v>
      </c>
      <c r="B240" t="s">
        <v>111</v>
      </c>
      <c r="C240" t="s">
        <v>305</v>
      </c>
      <c r="D240">
        <v>12</v>
      </c>
      <c r="E240">
        <v>10</v>
      </c>
      <c r="G240" s="1">
        <v>7311</v>
      </c>
      <c r="H240" t="s">
        <v>108</v>
      </c>
      <c r="I240" t="s">
        <v>305</v>
      </c>
      <c r="J240" s="1">
        <v>37</v>
      </c>
      <c r="K240">
        <v>37</v>
      </c>
      <c r="L240">
        <v>18</v>
      </c>
      <c r="M240">
        <f>L240</f>
        <v>18</v>
      </c>
    </row>
    <row r="241" spans="1:13" x14ac:dyDescent="0.45">
      <c r="A241">
        <v>7316</v>
      </c>
      <c r="B241" t="s">
        <v>112</v>
      </c>
      <c r="C241" t="s">
        <v>305</v>
      </c>
      <c r="D241">
        <v>5</v>
      </c>
      <c r="E241">
        <v>7</v>
      </c>
      <c r="G241" s="1">
        <v>7308</v>
      </c>
      <c r="H241" t="s">
        <v>107</v>
      </c>
      <c r="I241" t="s">
        <v>305</v>
      </c>
      <c r="J241">
        <v>13</v>
      </c>
      <c r="K241">
        <v>13</v>
      </c>
      <c r="L241">
        <v>18</v>
      </c>
      <c r="M241">
        <f>L241</f>
        <v>18</v>
      </c>
    </row>
    <row r="242" spans="1:13" x14ac:dyDescent="0.45">
      <c r="A242">
        <v>7317</v>
      </c>
      <c r="B242" t="s">
        <v>113</v>
      </c>
      <c r="C242" t="s">
        <v>305</v>
      </c>
      <c r="D242">
        <v>16</v>
      </c>
      <c r="E242">
        <v>18</v>
      </c>
      <c r="G242">
        <v>7306</v>
      </c>
      <c r="H242" t="s">
        <v>105</v>
      </c>
      <c r="I242" t="s">
        <v>305</v>
      </c>
      <c r="J242">
        <v>17</v>
      </c>
      <c r="K242">
        <v>17</v>
      </c>
      <c r="L242">
        <v>18</v>
      </c>
      <c r="M242">
        <f>L242</f>
        <v>18</v>
      </c>
    </row>
    <row r="243" spans="1:13" x14ac:dyDescent="0.45">
      <c r="A243">
        <v>7318</v>
      </c>
      <c r="B243" t="s">
        <v>262</v>
      </c>
      <c r="C243" t="s">
        <v>305</v>
      </c>
      <c r="D243">
        <v>11</v>
      </c>
      <c r="E243">
        <v>11</v>
      </c>
      <c r="G243">
        <v>7307</v>
      </c>
      <c r="H243" t="s">
        <v>106</v>
      </c>
      <c r="I243" t="s">
        <v>305</v>
      </c>
      <c r="J243">
        <v>11</v>
      </c>
      <c r="K243">
        <v>11</v>
      </c>
      <c r="L243">
        <v>11</v>
      </c>
      <c r="M243">
        <f>L243</f>
        <v>11</v>
      </c>
    </row>
    <row r="244" spans="1:13" x14ac:dyDescent="0.45">
      <c r="A244">
        <v>7319</v>
      </c>
      <c r="B244" t="s">
        <v>263</v>
      </c>
      <c r="C244" t="s">
        <v>305</v>
      </c>
      <c r="D244">
        <v>10</v>
      </c>
      <c r="E244">
        <v>10</v>
      </c>
      <c r="G244">
        <v>7302</v>
      </c>
      <c r="H244" t="s">
        <v>258</v>
      </c>
      <c r="I244" t="s">
        <v>305</v>
      </c>
      <c r="J244">
        <v>19</v>
      </c>
      <c r="K244">
        <v>19</v>
      </c>
      <c r="L244">
        <v>21</v>
      </c>
      <c r="M244">
        <f>L244</f>
        <v>21</v>
      </c>
    </row>
    <row r="245" spans="1:13" x14ac:dyDescent="0.45">
      <c r="A245">
        <v>7320</v>
      </c>
      <c r="B245" t="s">
        <v>114</v>
      </c>
      <c r="C245" t="s">
        <v>305</v>
      </c>
      <c r="D245">
        <v>4</v>
      </c>
      <c r="E245">
        <v>5</v>
      </c>
      <c r="G245">
        <v>7303</v>
      </c>
      <c r="H245" t="s">
        <v>103</v>
      </c>
      <c r="I245" t="s">
        <v>305</v>
      </c>
      <c r="J245">
        <v>7</v>
      </c>
      <c r="K245">
        <v>7</v>
      </c>
      <c r="L245">
        <v>8</v>
      </c>
      <c r="M245">
        <f>L245</f>
        <v>8</v>
      </c>
    </row>
    <row r="246" spans="1:13" x14ac:dyDescent="0.45">
      <c r="A246">
        <v>7321</v>
      </c>
      <c r="B246" t="s">
        <v>115</v>
      </c>
      <c r="C246" t="s">
        <v>305</v>
      </c>
      <c r="D246">
        <v>6</v>
      </c>
      <c r="E246">
        <v>8</v>
      </c>
      <c r="G246">
        <v>7304</v>
      </c>
      <c r="H246" t="s">
        <v>259</v>
      </c>
      <c r="I246" t="s">
        <v>305</v>
      </c>
      <c r="J246">
        <v>11</v>
      </c>
      <c r="K246">
        <v>11</v>
      </c>
      <c r="L246">
        <v>11</v>
      </c>
      <c r="M246">
        <f>L246</f>
        <v>11</v>
      </c>
    </row>
    <row r="247" spans="1:13" x14ac:dyDescent="0.45">
      <c r="A247">
        <v>7371</v>
      </c>
      <c r="B247" t="s">
        <v>264</v>
      </c>
      <c r="C247" t="s">
        <v>305</v>
      </c>
      <c r="D247">
        <v>11</v>
      </c>
      <c r="E247">
        <v>13</v>
      </c>
      <c r="G247">
        <v>7305</v>
      </c>
      <c r="H247" t="s">
        <v>104</v>
      </c>
      <c r="I247" t="s">
        <v>305</v>
      </c>
      <c r="J247">
        <v>12</v>
      </c>
      <c r="K247">
        <v>12</v>
      </c>
      <c r="L247">
        <v>12</v>
      </c>
      <c r="M247">
        <f>L247</f>
        <v>12</v>
      </c>
    </row>
    <row r="248" spans="1:13" x14ac:dyDescent="0.45">
      <c r="A248">
        <v>7372</v>
      </c>
      <c r="B248" t="s">
        <v>265</v>
      </c>
      <c r="C248" t="s">
        <v>305</v>
      </c>
      <c r="D248">
        <v>4</v>
      </c>
      <c r="E248">
        <v>5</v>
      </c>
      <c r="G248">
        <v>7301</v>
      </c>
      <c r="H248" t="s">
        <v>102</v>
      </c>
      <c r="I248" t="s">
        <v>305</v>
      </c>
      <c r="J248">
        <v>9</v>
      </c>
      <c r="K248">
        <v>9</v>
      </c>
      <c r="L248">
        <v>10</v>
      </c>
      <c r="M248">
        <f>L248</f>
        <v>10</v>
      </c>
    </row>
    <row r="249" spans="1:13" x14ac:dyDescent="0.45">
      <c r="A249">
        <v>7401</v>
      </c>
      <c r="B249" t="s">
        <v>116</v>
      </c>
      <c r="C249" t="s">
        <v>306</v>
      </c>
      <c r="D249">
        <v>20</v>
      </c>
      <c r="E249">
        <v>20</v>
      </c>
      <c r="G249">
        <v>7404</v>
      </c>
      <c r="H249" t="s">
        <v>118</v>
      </c>
      <c r="I249" t="s">
        <v>306</v>
      </c>
      <c r="J249">
        <v>6</v>
      </c>
      <c r="K249">
        <v>6</v>
      </c>
      <c r="L249">
        <v>17</v>
      </c>
      <c r="M249">
        <f>L249</f>
        <v>17</v>
      </c>
    </row>
    <row r="250" spans="1:13" x14ac:dyDescent="0.45">
      <c r="A250">
        <v>7402</v>
      </c>
      <c r="B250" t="s">
        <v>117</v>
      </c>
      <c r="C250" t="s">
        <v>306</v>
      </c>
      <c r="D250">
        <v>8</v>
      </c>
      <c r="E250">
        <v>8</v>
      </c>
      <c r="G250">
        <v>7403</v>
      </c>
      <c r="H250" t="s">
        <v>278</v>
      </c>
      <c r="I250" t="s">
        <v>306</v>
      </c>
      <c r="J250">
        <v>15</v>
      </c>
      <c r="K250">
        <v>15</v>
      </c>
      <c r="L250">
        <v>33</v>
      </c>
      <c r="M250">
        <f>L250</f>
        <v>33</v>
      </c>
    </row>
    <row r="251" spans="1:13" x14ac:dyDescent="0.45">
      <c r="A251">
        <v>7403</v>
      </c>
      <c r="B251" t="s">
        <v>278</v>
      </c>
      <c r="C251" t="s">
        <v>306</v>
      </c>
      <c r="D251">
        <v>15</v>
      </c>
      <c r="E251">
        <v>15</v>
      </c>
      <c r="G251">
        <v>7402</v>
      </c>
      <c r="H251" t="s">
        <v>117</v>
      </c>
      <c r="I251" t="s">
        <v>306</v>
      </c>
      <c r="J251">
        <v>24</v>
      </c>
      <c r="K251">
        <v>24</v>
      </c>
      <c r="L251">
        <v>43</v>
      </c>
      <c r="M251">
        <f>L251</f>
        <v>43</v>
      </c>
    </row>
    <row r="252" spans="1:13" x14ac:dyDescent="0.45">
      <c r="A252">
        <v>7404</v>
      </c>
      <c r="B252" t="s">
        <v>118</v>
      </c>
      <c r="C252" t="s">
        <v>306</v>
      </c>
      <c r="D252">
        <v>7</v>
      </c>
      <c r="E252">
        <v>7</v>
      </c>
      <c r="G252">
        <v>7401</v>
      </c>
      <c r="H252" t="s">
        <v>116</v>
      </c>
      <c r="I252" t="s">
        <v>306</v>
      </c>
      <c r="J252">
        <v>25</v>
      </c>
      <c r="K252">
        <v>25</v>
      </c>
      <c r="L252">
        <v>45</v>
      </c>
      <c r="M252">
        <f>L252</f>
        <v>45</v>
      </c>
    </row>
    <row r="253" spans="1:13" x14ac:dyDescent="0.45">
      <c r="A253">
        <v>5101</v>
      </c>
      <c r="B253" t="s">
        <v>69</v>
      </c>
      <c r="C253" t="s">
        <v>296</v>
      </c>
      <c r="D253">
        <v>5</v>
      </c>
      <c r="E253">
        <v>8</v>
      </c>
      <c r="G253">
        <v>5108</v>
      </c>
      <c r="H253" t="s">
        <v>74</v>
      </c>
      <c r="I253" t="s">
        <v>296</v>
      </c>
      <c r="J253">
        <v>44</v>
      </c>
      <c r="K253">
        <v>44</v>
      </c>
      <c r="L253">
        <v>195</v>
      </c>
      <c r="M253">
        <f>L253</f>
        <v>195</v>
      </c>
    </row>
    <row r="254" spans="1:13" x14ac:dyDescent="0.45">
      <c r="A254">
        <v>5102</v>
      </c>
      <c r="B254" t="s">
        <v>70</v>
      </c>
      <c r="C254" t="s">
        <v>296</v>
      </c>
      <c r="D254">
        <v>8</v>
      </c>
      <c r="E254">
        <v>12</v>
      </c>
      <c r="G254">
        <v>5101</v>
      </c>
      <c r="H254" t="s">
        <v>69</v>
      </c>
      <c r="I254" t="s">
        <v>296</v>
      </c>
      <c r="J254">
        <v>22</v>
      </c>
      <c r="K254">
        <v>22</v>
      </c>
      <c r="L254">
        <v>112</v>
      </c>
      <c r="M254">
        <f>L254</f>
        <v>112</v>
      </c>
    </row>
    <row r="255" spans="1:13" x14ac:dyDescent="0.45">
      <c r="A255">
        <v>5103</v>
      </c>
      <c r="B255" t="s">
        <v>71</v>
      </c>
      <c r="C255" t="s">
        <v>296</v>
      </c>
      <c r="D255">
        <v>15</v>
      </c>
      <c r="E255">
        <v>10</v>
      </c>
      <c r="G255">
        <v>5102</v>
      </c>
      <c r="H255" t="s">
        <v>70</v>
      </c>
      <c r="I255" t="s">
        <v>296</v>
      </c>
      <c r="J255">
        <v>25</v>
      </c>
      <c r="K255">
        <v>25</v>
      </c>
      <c r="L255">
        <v>116</v>
      </c>
      <c r="M255">
        <f>L255</f>
        <v>116</v>
      </c>
    </row>
    <row r="256" spans="1:13" x14ac:dyDescent="0.45">
      <c r="A256">
        <v>5104</v>
      </c>
      <c r="B256" t="s">
        <v>72</v>
      </c>
      <c r="C256" t="s">
        <v>296</v>
      </c>
      <c r="D256">
        <v>14</v>
      </c>
      <c r="E256">
        <v>14</v>
      </c>
      <c r="G256">
        <v>5103</v>
      </c>
      <c r="H256" t="s">
        <v>71</v>
      </c>
      <c r="I256" t="s">
        <v>296</v>
      </c>
      <c r="J256">
        <v>42</v>
      </c>
      <c r="K256">
        <v>42</v>
      </c>
      <c r="L256">
        <v>41</v>
      </c>
      <c r="M256">
        <f>L256</f>
        <v>41</v>
      </c>
    </row>
    <row r="257" spans="1:13" x14ac:dyDescent="0.45">
      <c r="A257">
        <v>5105</v>
      </c>
      <c r="B257" t="s">
        <v>233</v>
      </c>
      <c r="C257" t="s">
        <v>296</v>
      </c>
      <c r="D257">
        <v>7</v>
      </c>
      <c r="E257">
        <v>8</v>
      </c>
      <c r="G257">
        <v>5104</v>
      </c>
      <c r="H257" t="s">
        <v>72</v>
      </c>
      <c r="I257" t="s">
        <v>296</v>
      </c>
      <c r="J257">
        <v>30</v>
      </c>
      <c r="K257">
        <v>30</v>
      </c>
      <c r="L257">
        <v>33</v>
      </c>
      <c r="M257">
        <f>L257</f>
        <v>33</v>
      </c>
    </row>
    <row r="258" spans="1:13" x14ac:dyDescent="0.45">
      <c r="A258">
        <v>5106</v>
      </c>
      <c r="B258" t="s">
        <v>73</v>
      </c>
      <c r="C258" t="s">
        <v>296</v>
      </c>
      <c r="D258">
        <v>8</v>
      </c>
      <c r="E258">
        <v>8</v>
      </c>
      <c r="G258">
        <v>5105</v>
      </c>
      <c r="H258" t="s">
        <v>233</v>
      </c>
      <c r="I258" t="s">
        <v>296</v>
      </c>
      <c r="J258">
        <v>16</v>
      </c>
      <c r="K258">
        <v>16</v>
      </c>
      <c r="L258">
        <v>16</v>
      </c>
      <c r="M258">
        <f>L258</f>
        <v>16</v>
      </c>
    </row>
    <row r="259" spans="1:13" x14ac:dyDescent="0.45">
      <c r="A259">
        <v>5107</v>
      </c>
      <c r="B259" t="s">
        <v>234</v>
      </c>
      <c r="C259" t="s">
        <v>296</v>
      </c>
      <c r="D259">
        <v>16</v>
      </c>
      <c r="E259">
        <v>16</v>
      </c>
      <c r="G259">
        <v>5106</v>
      </c>
      <c r="H259" t="s">
        <v>73</v>
      </c>
      <c r="I259" t="s">
        <v>296</v>
      </c>
      <c r="J259">
        <v>18</v>
      </c>
      <c r="K259">
        <v>18</v>
      </c>
      <c r="L259">
        <v>19</v>
      </c>
      <c r="M259">
        <f>L259</f>
        <v>19</v>
      </c>
    </row>
    <row r="260" spans="1:13" x14ac:dyDescent="0.45">
      <c r="A260">
        <v>5108</v>
      </c>
      <c r="B260" t="s">
        <v>74</v>
      </c>
      <c r="C260" t="s">
        <v>296</v>
      </c>
      <c r="D260">
        <v>17</v>
      </c>
      <c r="E260">
        <v>14</v>
      </c>
      <c r="G260">
        <v>5107</v>
      </c>
      <c r="H260" t="s">
        <v>234</v>
      </c>
      <c r="I260" t="s">
        <v>296</v>
      </c>
      <c r="J260">
        <v>33</v>
      </c>
      <c r="K260">
        <v>33</v>
      </c>
      <c r="L260">
        <v>31</v>
      </c>
      <c r="M260">
        <f>L260</f>
        <v>31</v>
      </c>
    </row>
    <row r="261" spans="1:13" x14ac:dyDescent="0.45">
      <c r="A261">
        <v>5171</v>
      </c>
      <c r="B261" t="s">
        <v>75</v>
      </c>
      <c r="C261" t="s">
        <v>296</v>
      </c>
      <c r="G261">
        <v>5171</v>
      </c>
      <c r="H261" t="s">
        <v>75</v>
      </c>
      <c r="I261" t="s">
        <v>296</v>
      </c>
    </row>
    <row r="262" spans="1:13" x14ac:dyDescent="0.45">
      <c r="A262">
        <v>5201</v>
      </c>
      <c r="B262" t="s">
        <v>235</v>
      </c>
      <c r="C262" t="s">
        <v>297</v>
      </c>
      <c r="D262">
        <v>32</v>
      </c>
      <c r="E262">
        <v>32</v>
      </c>
      <c r="G262">
        <v>5201</v>
      </c>
      <c r="H262" t="s">
        <v>235</v>
      </c>
      <c r="I262" t="s">
        <v>297</v>
      </c>
      <c r="J262">
        <v>72</v>
      </c>
      <c r="K262">
        <v>72</v>
      </c>
      <c r="L262">
        <v>60</v>
      </c>
      <c r="M262">
        <f>L262</f>
        <v>60</v>
      </c>
    </row>
    <row r="263" spans="1:13" x14ac:dyDescent="0.45">
      <c r="A263">
        <v>5202</v>
      </c>
      <c r="B263" t="s">
        <v>236</v>
      </c>
      <c r="C263" t="s">
        <v>297</v>
      </c>
      <c r="D263">
        <v>30</v>
      </c>
      <c r="E263">
        <v>30</v>
      </c>
      <c r="G263">
        <v>5202</v>
      </c>
      <c r="H263" t="s">
        <v>236</v>
      </c>
      <c r="I263" t="s">
        <v>297</v>
      </c>
      <c r="J263">
        <v>70</v>
      </c>
      <c r="K263">
        <v>70</v>
      </c>
      <c r="L263">
        <v>59</v>
      </c>
      <c r="M263">
        <f>L263</f>
        <v>59</v>
      </c>
    </row>
    <row r="264" spans="1:13" x14ac:dyDescent="0.45">
      <c r="A264">
        <v>5203</v>
      </c>
      <c r="B264" t="s">
        <v>237</v>
      </c>
      <c r="C264" t="s">
        <v>297</v>
      </c>
      <c r="D264">
        <v>34</v>
      </c>
      <c r="E264">
        <v>34</v>
      </c>
      <c r="G264">
        <v>5203</v>
      </c>
      <c r="H264" t="s">
        <v>237</v>
      </c>
      <c r="I264" t="s">
        <v>297</v>
      </c>
      <c r="J264">
        <v>72</v>
      </c>
      <c r="K264">
        <v>72</v>
      </c>
      <c r="L264">
        <v>60</v>
      </c>
      <c r="M264">
        <f>L264</f>
        <v>60</v>
      </c>
    </row>
    <row r="265" spans="1:13" x14ac:dyDescent="0.45">
      <c r="A265">
        <v>5204</v>
      </c>
      <c r="B265" t="s">
        <v>76</v>
      </c>
      <c r="C265" t="s">
        <v>297</v>
      </c>
      <c r="D265">
        <v>14</v>
      </c>
      <c r="E265">
        <v>14</v>
      </c>
      <c r="G265">
        <v>5204</v>
      </c>
      <c r="H265" t="s">
        <v>76</v>
      </c>
      <c r="I265" t="s">
        <v>297</v>
      </c>
      <c r="J265">
        <v>31</v>
      </c>
      <c r="K265">
        <v>31</v>
      </c>
      <c r="L265">
        <v>33</v>
      </c>
      <c r="M265">
        <f>L265</f>
        <v>33</v>
      </c>
    </row>
    <row r="266" spans="1:13" x14ac:dyDescent="0.45">
      <c r="A266">
        <v>5205</v>
      </c>
      <c r="B266" t="s">
        <v>77</v>
      </c>
      <c r="C266" t="s">
        <v>297</v>
      </c>
      <c r="D266">
        <v>6</v>
      </c>
      <c r="E266">
        <v>6</v>
      </c>
      <c r="G266">
        <v>5205</v>
      </c>
      <c r="H266" t="s">
        <v>77</v>
      </c>
      <c r="I266" t="s">
        <v>297</v>
      </c>
      <c r="J266">
        <v>13</v>
      </c>
      <c r="K266">
        <v>13</v>
      </c>
      <c r="L266">
        <v>19</v>
      </c>
      <c r="M266">
        <f>L266</f>
        <v>19</v>
      </c>
    </row>
    <row r="267" spans="1:13" x14ac:dyDescent="0.45">
      <c r="A267">
        <v>5206</v>
      </c>
      <c r="B267" t="s">
        <v>78</v>
      </c>
      <c r="C267" t="s">
        <v>297</v>
      </c>
      <c r="D267">
        <v>14</v>
      </c>
      <c r="E267">
        <v>14</v>
      </c>
      <c r="G267">
        <v>5206</v>
      </c>
      <c r="H267" t="s">
        <v>78</v>
      </c>
      <c r="I267" t="s">
        <v>297</v>
      </c>
      <c r="J267">
        <v>47</v>
      </c>
      <c r="K267">
        <v>47</v>
      </c>
      <c r="L267">
        <v>43</v>
      </c>
      <c r="M267">
        <f>L267</f>
        <v>43</v>
      </c>
    </row>
    <row r="268" spans="1:13" x14ac:dyDescent="0.45">
      <c r="A268">
        <v>5271</v>
      </c>
      <c r="B268" t="s">
        <v>79</v>
      </c>
      <c r="C268" t="s">
        <v>297</v>
      </c>
      <c r="G268">
        <v>5271</v>
      </c>
      <c r="H268" t="s">
        <v>79</v>
      </c>
      <c r="I268" t="s">
        <v>297</v>
      </c>
    </row>
    <row r="269" spans="1:13" x14ac:dyDescent="0.45">
      <c r="A269">
        <v>5301</v>
      </c>
      <c r="B269" t="s">
        <v>238</v>
      </c>
      <c r="C269" t="s">
        <v>298</v>
      </c>
      <c r="D269">
        <v>7</v>
      </c>
      <c r="E269">
        <v>7</v>
      </c>
      <c r="G269">
        <v>5302</v>
      </c>
      <c r="H269" t="s">
        <v>239</v>
      </c>
      <c r="I269" t="s">
        <v>298</v>
      </c>
      <c r="J269">
        <v>8</v>
      </c>
      <c r="K269">
        <v>8</v>
      </c>
      <c r="L269">
        <v>10</v>
      </c>
      <c r="M269">
        <f>L269</f>
        <v>10</v>
      </c>
    </row>
    <row r="270" spans="1:13" x14ac:dyDescent="0.45">
      <c r="A270">
        <v>5302</v>
      </c>
      <c r="B270" t="s">
        <v>239</v>
      </c>
      <c r="C270" t="s">
        <v>298</v>
      </c>
      <c r="D270">
        <v>7</v>
      </c>
      <c r="E270">
        <v>7</v>
      </c>
      <c r="G270">
        <v>5301</v>
      </c>
      <c r="H270" t="s">
        <v>238</v>
      </c>
      <c r="I270" t="s">
        <v>298</v>
      </c>
      <c r="J270">
        <v>9</v>
      </c>
      <c r="K270">
        <v>9</v>
      </c>
      <c r="L270">
        <v>22</v>
      </c>
      <c r="M270">
        <f>L270</f>
        <v>22</v>
      </c>
    </row>
    <row r="271" spans="1:13" x14ac:dyDescent="0.45">
      <c r="A271">
        <v>5303</v>
      </c>
      <c r="B271" t="s">
        <v>271</v>
      </c>
      <c r="C271" t="s">
        <v>298</v>
      </c>
      <c r="D271">
        <v>16</v>
      </c>
      <c r="E271">
        <v>16</v>
      </c>
      <c r="G271">
        <v>5312</v>
      </c>
      <c r="H271" t="s">
        <v>243</v>
      </c>
      <c r="I271" t="s">
        <v>298</v>
      </c>
      <c r="J271">
        <v>14</v>
      </c>
      <c r="K271">
        <v>14</v>
      </c>
      <c r="L271">
        <v>35</v>
      </c>
      <c r="M271">
        <f>L271</f>
        <v>35</v>
      </c>
    </row>
    <row r="272" spans="1:13" x14ac:dyDescent="0.45">
      <c r="A272">
        <v>5304</v>
      </c>
      <c r="B272" t="s">
        <v>240</v>
      </c>
      <c r="C272" t="s">
        <v>298</v>
      </c>
      <c r="D272">
        <v>8</v>
      </c>
      <c r="E272">
        <v>8</v>
      </c>
      <c r="G272">
        <v>5311</v>
      </c>
      <c r="H272" t="s">
        <v>84</v>
      </c>
      <c r="I272" t="s">
        <v>298</v>
      </c>
      <c r="J272">
        <v>9</v>
      </c>
      <c r="K272">
        <v>9</v>
      </c>
      <c r="L272">
        <v>15</v>
      </c>
      <c r="M272">
        <f>L272</f>
        <v>15</v>
      </c>
    </row>
    <row r="273" spans="1:13" x14ac:dyDescent="0.45">
      <c r="A273">
        <v>5305</v>
      </c>
      <c r="B273" t="s">
        <v>241</v>
      </c>
      <c r="C273" t="s">
        <v>298</v>
      </c>
      <c r="D273">
        <v>7</v>
      </c>
      <c r="E273">
        <v>7</v>
      </c>
      <c r="G273">
        <v>5310</v>
      </c>
      <c r="H273" t="s">
        <v>83</v>
      </c>
      <c r="I273" t="s">
        <v>298</v>
      </c>
      <c r="J273">
        <v>8</v>
      </c>
      <c r="K273">
        <v>8</v>
      </c>
      <c r="L273">
        <v>14</v>
      </c>
      <c r="M273">
        <f>L273</f>
        <v>14</v>
      </c>
    </row>
    <row r="274" spans="1:13" x14ac:dyDescent="0.45">
      <c r="A274">
        <v>5306</v>
      </c>
      <c r="B274" t="s">
        <v>80</v>
      </c>
      <c r="C274" t="s">
        <v>298</v>
      </c>
      <c r="D274">
        <v>7</v>
      </c>
      <c r="E274">
        <v>7</v>
      </c>
      <c r="G274">
        <v>5309</v>
      </c>
      <c r="H274" t="s">
        <v>82</v>
      </c>
      <c r="I274" t="s">
        <v>298</v>
      </c>
      <c r="J274">
        <v>7</v>
      </c>
      <c r="K274">
        <v>7</v>
      </c>
      <c r="L274">
        <v>12</v>
      </c>
      <c r="M274">
        <f>L274</f>
        <v>12</v>
      </c>
    </row>
    <row r="275" spans="1:13" x14ac:dyDescent="0.45">
      <c r="A275">
        <v>5307</v>
      </c>
      <c r="B275" t="s">
        <v>81</v>
      </c>
      <c r="C275" t="s">
        <v>298</v>
      </c>
      <c r="D275">
        <v>7</v>
      </c>
      <c r="E275">
        <v>7</v>
      </c>
      <c r="G275">
        <v>5308</v>
      </c>
      <c r="H275" t="s">
        <v>242</v>
      </c>
      <c r="I275" t="s">
        <v>298</v>
      </c>
      <c r="J275">
        <v>13</v>
      </c>
      <c r="K275">
        <v>13</v>
      </c>
      <c r="L275">
        <v>16</v>
      </c>
      <c r="M275">
        <f>L275</f>
        <v>16</v>
      </c>
    </row>
    <row r="276" spans="1:13" x14ac:dyDescent="0.45">
      <c r="A276">
        <v>5308</v>
      </c>
      <c r="B276" t="s">
        <v>242</v>
      </c>
      <c r="C276" t="s">
        <v>298</v>
      </c>
      <c r="D276">
        <v>13</v>
      </c>
      <c r="E276">
        <v>13</v>
      </c>
      <c r="G276">
        <v>5303</v>
      </c>
      <c r="H276" t="s">
        <v>271</v>
      </c>
      <c r="I276" t="s">
        <v>298</v>
      </c>
      <c r="J276">
        <v>14</v>
      </c>
      <c r="K276">
        <v>14</v>
      </c>
      <c r="L276">
        <v>30</v>
      </c>
      <c r="M276">
        <f>L276</f>
        <v>30</v>
      </c>
    </row>
    <row r="277" spans="1:13" x14ac:dyDescent="0.45">
      <c r="A277">
        <v>5309</v>
      </c>
      <c r="B277" t="s">
        <v>82</v>
      </c>
      <c r="C277" t="s">
        <v>298</v>
      </c>
      <c r="D277">
        <v>7</v>
      </c>
      <c r="E277">
        <v>7</v>
      </c>
      <c r="G277">
        <v>5304</v>
      </c>
      <c r="H277" t="s">
        <v>240</v>
      </c>
      <c r="I277" t="s">
        <v>298</v>
      </c>
      <c r="J277">
        <v>10</v>
      </c>
      <c r="K277">
        <v>10</v>
      </c>
      <c r="L277">
        <v>20</v>
      </c>
      <c r="M277">
        <f>L277</f>
        <v>20</v>
      </c>
    </row>
    <row r="278" spans="1:13" x14ac:dyDescent="0.45">
      <c r="A278">
        <v>5310</v>
      </c>
      <c r="B278" t="s">
        <v>83</v>
      </c>
      <c r="C278" t="s">
        <v>298</v>
      </c>
      <c r="D278">
        <v>7</v>
      </c>
      <c r="E278">
        <v>7</v>
      </c>
      <c r="G278">
        <v>5305</v>
      </c>
      <c r="H278" t="s">
        <v>241</v>
      </c>
      <c r="I278" t="s">
        <v>298</v>
      </c>
      <c r="J278">
        <v>7</v>
      </c>
      <c r="K278">
        <v>7</v>
      </c>
      <c r="L278">
        <v>6</v>
      </c>
      <c r="M278">
        <f>L278</f>
        <v>6</v>
      </c>
    </row>
    <row r="279" spans="1:13" x14ac:dyDescent="0.45">
      <c r="A279">
        <v>5311</v>
      </c>
      <c r="B279" t="s">
        <v>84</v>
      </c>
      <c r="C279" t="s">
        <v>298</v>
      </c>
      <c r="D279">
        <v>8</v>
      </c>
      <c r="E279">
        <v>8</v>
      </c>
      <c r="G279">
        <v>5306</v>
      </c>
      <c r="H279" t="s">
        <v>80</v>
      </c>
      <c r="I279" t="s">
        <v>298</v>
      </c>
      <c r="J279">
        <v>8</v>
      </c>
      <c r="K279">
        <v>8</v>
      </c>
      <c r="L279">
        <v>12</v>
      </c>
      <c r="M279">
        <f>L279</f>
        <v>12</v>
      </c>
    </row>
    <row r="280" spans="1:13" x14ac:dyDescent="0.45">
      <c r="A280">
        <v>5312</v>
      </c>
      <c r="B280" t="s">
        <v>243</v>
      </c>
      <c r="C280" t="s">
        <v>298</v>
      </c>
      <c r="D280">
        <v>11</v>
      </c>
      <c r="E280">
        <v>11</v>
      </c>
      <c r="G280">
        <v>5307</v>
      </c>
      <c r="H280" t="s">
        <v>81</v>
      </c>
      <c r="I280" t="s">
        <v>298</v>
      </c>
      <c r="J280">
        <v>8</v>
      </c>
      <c r="K280">
        <v>8</v>
      </c>
      <c r="L280">
        <v>6</v>
      </c>
      <c r="M280">
        <f>L280</f>
        <v>6</v>
      </c>
    </row>
    <row r="281" spans="1:13" x14ac:dyDescent="0.45">
      <c r="A281">
        <v>8101</v>
      </c>
      <c r="B281" t="s">
        <v>279</v>
      </c>
      <c r="C281" t="s">
        <v>307</v>
      </c>
      <c r="D281">
        <v>9</v>
      </c>
      <c r="E281">
        <v>9</v>
      </c>
      <c r="G281">
        <v>8171</v>
      </c>
      <c r="H281" t="s">
        <v>119</v>
      </c>
      <c r="I281" t="s">
        <v>307</v>
      </c>
      <c r="J281">
        <v>5</v>
      </c>
      <c r="K281">
        <v>5</v>
      </c>
      <c r="L281">
        <v>13</v>
      </c>
      <c r="M281">
        <f>L281</f>
        <v>13</v>
      </c>
    </row>
    <row r="282" spans="1:13" x14ac:dyDescent="0.45">
      <c r="A282">
        <v>8102</v>
      </c>
      <c r="B282" t="s">
        <v>280</v>
      </c>
      <c r="C282" t="s">
        <v>307</v>
      </c>
      <c r="D282">
        <v>17</v>
      </c>
      <c r="E282">
        <v>17</v>
      </c>
      <c r="G282" s="1">
        <v>8103</v>
      </c>
      <c r="H282" t="s">
        <v>281</v>
      </c>
      <c r="I282" t="s">
        <v>307</v>
      </c>
      <c r="J282">
        <v>26</v>
      </c>
      <c r="K282">
        <v>26</v>
      </c>
      <c r="L282">
        <v>38</v>
      </c>
      <c r="M282">
        <f>L282</f>
        <v>38</v>
      </c>
    </row>
    <row r="283" spans="1:13" x14ac:dyDescent="0.45">
      <c r="A283" s="1">
        <v>8103</v>
      </c>
      <c r="B283" t="s">
        <v>281</v>
      </c>
      <c r="C283" t="s">
        <v>307</v>
      </c>
      <c r="D283">
        <v>26</v>
      </c>
      <c r="E283">
        <v>26</v>
      </c>
      <c r="G283">
        <v>8102</v>
      </c>
      <c r="H283" t="s">
        <v>280</v>
      </c>
      <c r="I283" t="s">
        <v>307</v>
      </c>
      <c r="J283">
        <v>21</v>
      </c>
      <c r="K283">
        <v>21</v>
      </c>
      <c r="L283">
        <v>32</v>
      </c>
      <c r="M283">
        <f>L283</f>
        <v>32</v>
      </c>
    </row>
    <row r="284" spans="1:13" x14ac:dyDescent="0.45">
      <c r="A284">
        <v>8171</v>
      </c>
      <c r="B284" t="s">
        <v>119</v>
      </c>
      <c r="C284" t="s">
        <v>307</v>
      </c>
      <c r="D284">
        <v>3</v>
      </c>
      <c r="E284">
        <v>3</v>
      </c>
      <c r="G284">
        <v>8101</v>
      </c>
      <c r="H284" t="s">
        <v>279</v>
      </c>
      <c r="I284" t="s">
        <v>307</v>
      </c>
      <c r="J284">
        <v>8</v>
      </c>
      <c r="K284">
        <v>8</v>
      </c>
      <c r="L284">
        <v>16</v>
      </c>
      <c r="M284">
        <f>L284</f>
        <v>16</v>
      </c>
    </row>
    <row r="285" spans="1:13" x14ac:dyDescent="0.45">
      <c r="A285" s="1">
        <v>8104</v>
      </c>
      <c r="B285" t="s">
        <v>282</v>
      </c>
      <c r="C285" t="s">
        <v>307</v>
      </c>
      <c r="G285" s="1">
        <v>8104</v>
      </c>
      <c r="H285" t="s">
        <v>282</v>
      </c>
      <c r="I285" t="s">
        <v>307</v>
      </c>
    </row>
    <row r="286" spans="1:13" x14ac:dyDescent="0.45">
      <c r="A286">
        <v>8201</v>
      </c>
      <c r="B286" t="s">
        <v>120</v>
      </c>
      <c r="C286" t="s">
        <v>308</v>
      </c>
      <c r="D286">
        <v>6</v>
      </c>
      <c r="E286">
        <v>18</v>
      </c>
      <c r="G286">
        <v>8203</v>
      </c>
      <c r="H286" t="s">
        <v>266</v>
      </c>
      <c r="I286" t="s">
        <v>308</v>
      </c>
      <c r="J286">
        <v>11</v>
      </c>
      <c r="K286">
        <v>11</v>
      </c>
      <c r="L286">
        <v>10</v>
      </c>
      <c r="M286">
        <f>L286</f>
        <v>10</v>
      </c>
    </row>
    <row r="287" spans="1:13" x14ac:dyDescent="0.45">
      <c r="A287">
        <v>8202</v>
      </c>
      <c r="B287" t="s">
        <v>324</v>
      </c>
      <c r="C287" t="s">
        <v>308</v>
      </c>
      <c r="D287">
        <v>10</v>
      </c>
      <c r="E287">
        <v>12</v>
      </c>
      <c r="G287">
        <v>8209</v>
      </c>
      <c r="H287" t="s">
        <v>268</v>
      </c>
      <c r="I287" t="s">
        <v>308</v>
      </c>
      <c r="J287">
        <v>8</v>
      </c>
      <c r="K287">
        <v>8</v>
      </c>
      <c r="L287">
        <v>8</v>
      </c>
      <c r="M287">
        <f>L287</f>
        <v>8</v>
      </c>
    </row>
    <row r="288" spans="1:13" x14ac:dyDescent="0.45">
      <c r="A288">
        <v>8203</v>
      </c>
      <c r="B288" t="s">
        <v>266</v>
      </c>
      <c r="C288" t="s">
        <v>308</v>
      </c>
      <c r="D288">
        <v>6</v>
      </c>
      <c r="E288">
        <v>21</v>
      </c>
      <c r="G288">
        <v>8208</v>
      </c>
      <c r="H288" t="s">
        <v>325</v>
      </c>
      <c r="I288" t="s">
        <v>308</v>
      </c>
      <c r="J288">
        <v>6</v>
      </c>
      <c r="K288">
        <v>6</v>
      </c>
      <c r="L288">
        <v>6</v>
      </c>
      <c r="M288">
        <f>L288</f>
        <v>6</v>
      </c>
    </row>
    <row r="289" spans="1:13" x14ac:dyDescent="0.45">
      <c r="A289">
        <v>8204</v>
      </c>
      <c r="B289" t="s">
        <v>283</v>
      </c>
      <c r="C289" t="s">
        <v>308</v>
      </c>
      <c r="D289">
        <v>8</v>
      </c>
      <c r="E289">
        <v>17</v>
      </c>
      <c r="G289">
        <v>8207</v>
      </c>
      <c r="H289" t="s">
        <v>267</v>
      </c>
      <c r="I289" t="s">
        <v>308</v>
      </c>
      <c r="J289">
        <v>8</v>
      </c>
      <c r="K289">
        <v>8</v>
      </c>
      <c r="L289">
        <v>8</v>
      </c>
      <c r="M289">
        <f>L289</f>
        <v>8</v>
      </c>
    </row>
    <row r="290" spans="1:13" x14ac:dyDescent="0.45">
      <c r="A290">
        <v>8205</v>
      </c>
      <c r="B290" t="s">
        <v>121</v>
      </c>
      <c r="C290" t="s">
        <v>308</v>
      </c>
      <c r="D290">
        <v>4</v>
      </c>
      <c r="E290">
        <v>8</v>
      </c>
      <c r="G290">
        <v>8206</v>
      </c>
      <c r="H290" t="s">
        <v>284</v>
      </c>
      <c r="I290" t="s">
        <v>308</v>
      </c>
      <c r="J290">
        <v>8</v>
      </c>
      <c r="K290">
        <v>8</v>
      </c>
      <c r="L290">
        <v>8</v>
      </c>
      <c r="M290">
        <f>L290</f>
        <v>8</v>
      </c>
    </row>
    <row r="291" spans="1:13" x14ac:dyDescent="0.45">
      <c r="A291">
        <v>8206</v>
      </c>
      <c r="B291" t="s">
        <v>284</v>
      </c>
      <c r="C291" t="s">
        <v>308</v>
      </c>
      <c r="D291">
        <v>4</v>
      </c>
      <c r="E291">
        <v>15</v>
      </c>
      <c r="G291">
        <v>8205</v>
      </c>
      <c r="H291" t="s">
        <v>121</v>
      </c>
      <c r="I291" t="s">
        <v>308</v>
      </c>
      <c r="J291">
        <v>8</v>
      </c>
      <c r="K291">
        <v>8</v>
      </c>
      <c r="L291">
        <v>8</v>
      </c>
      <c r="M291">
        <f>L291</f>
        <v>8</v>
      </c>
    </row>
    <row r="292" spans="1:13" x14ac:dyDescent="0.45">
      <c r="A292">
        <v>8207</v>
      </c>
      <c r="B292" t="s">
        <v>267</v>
      </c>
      <c r="C292" t="s">
        <v>308</v>
      </c>
      <c r="D292">
        <v>4</v>
      </c>
      <c r="E292">
        <v>12</v>
      </c>
      <c r="G292">
        <v>8201</v>
      </c>
      <c r="H292" t="s">
        <v>120</v>
      </c>
      <c r="I292" t="s">
        <v>308</v>
      </c>
      <c r="J292">
        <v>10</v>
      </c>
      <c r="K292">
        <v>10</v>
      </c>
      <c r="L292">
        <v>10</v>
      </c>
      <c r="M292">
        <f>L292</f>
        <v>10</v>
      </c>
    </row>
    <row r="293" spans="1:13" x14ac:dyDescent="0.45">
      <c r="A293">
        <v>8208</v>
      </c>
      <c r="B293" t="s">
        <v>325</v>
      </c>
      <c r="C293" t="s">
        <v>308</v>
      </c>
      <c r="D293">
        <v>4</v>
      </c>
      <c r="E293">
        <v>5</v>
      </c>
      <c r="G293">
        <v>8202</v>
      </c>
      <c r="H293" t="s">
        <v>324</v>
      </c>
      <c r="I293" t="s">
        <v>308</v>
      </c>
      <c r="J293">
        <v>7</v>
      </c>
      <c r="K293">
        <v>7</v>
      </c>
      <c r="L293">
        <v>7</v>
      </c>
      <c r="M293">
        <f>L293</f>
        <v>7</v>
      </c>
    </row>
    <row r="294" spans="1:13" x14ac:dyDescent="0.45">
      <c r="A294">
        <v>8209</v>
      </c>
      <c r="B294" t="s">
        <v>268</v>
      </c>
      <c r="C294" t="s">
        <v>308</v>
      </c>
      <c r="D294">
        <v>4</v>
      </c>
      <c r="E294">
        <v>8</v>
      </c>
      <c r="G294">
        <v>8204</v>
      </c>
      <c r="H294" t="s">
        <v>283</v>
      </c>
      <c r="I294" t="s">
        <v>308</v>
      </c>
      <c r="J294">
        <v>9</v>
      </c>
      <c r="K294">
        <v>9</v>
      </c>
      <c r="L294">
        <v>9</v>
      </c>
      <c r="M294">
        <f>L294</f>
        <v>9</v>
      </c>
    </row>
    <row r="295" spans="1:13" x14ac:dyDescent="0.45">
      <c r="A295">
        <v>8271</v>
      </c>
      <c r="B295" t="s">
        <v>269</v>
      </c>
      <c r="C295" t="s">
        <v>308</v>
      </c>
      <c r="G295">
        <v>8271</v>
      </c>
      <c r="H295" t="s">
        <v>269</v>
      </c>
      <c r="I295" t="s">
        <v>308</v>
      </c>
    </row>
    <row r="297" spans="1:13" x14ac:dyDescent="0.45">
      <c r="L297" s="1" t="s">
        <v>359</v>
      </c>
      <c r="M297">
        <f>SUM(D2:E294,J2:M294)</f>
        <v>61838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Read me</vt:lpstr>
      <vt:lpstr>New baseline vars</vt:lpstr>
      <vt:lpstr>1971 census--population</vt:lpstr>
      <vt:lpstr>1971 census--school attendance</vt:lpstr>
      <vt:lpstr>School construction</vt:lpstr>
      <vt:lpstr>'School construction'!Census1971</vt:lpstr>
      <vt:lpstr>Census1971</vt:lpstr>
      <vt:lpstr>'School construction'!Schools7374</vt:lpstr>
      <vt:lpstr>Schools7374</vt:lpstr>
      <vt:lpstr>'School construction'!Schools75767778</vt:lpstr>
      <vt:lpstr>Schools75767778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Roodman</dc:creator>
  <cp:lastModifiedBy>David Roodman</cp:lastModifiedBy>
  <dcterms:created xsi:type="dcterms:W3CDTF">2022-05-22T14:58:46Z</dcterms:created>
  <dcterms:modified xsi:type="dcterms:W3CDTF">2022-07-19T16:53:27Z</dcterms:modified>
</cp:coreProperties>
</file>