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p02551\Desktop\"/>
    </mc:Choice>
  </mc:AlternateContent>
  <bookViews>
    <workbookView xWindow="0" yWindow="0" windowWidth="19200" windowHeight="6900" activeTab="6"/>
  </bookViews>
  <sheets>
    <sheet name="LCD" sheetId="8" r:id="rId1"/>
    <sheet name="STAPLES" sheetId="7" r:id="rId2"/>
    <sheet name="Vegetables" sheetId="1" r:id="rId3"/>
    <sheet name="Meat" sheetId="2" r:id="rId4"/>
    <sheet name="Dairy Products" sheetId="3" r:id="rId5"/>
    <sheet name="Nuts, seeds &amp; Baking needs" sheetId="5" r:id="rId6"/>
    <sheet name="Fruits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8" l="1"/>
  <c r="E19" i="8"/>
  <c r="D19" i="8"/>
  <c r="C19" i="8"/>
  <c r="B6" i="8"/>
  <c r="D6" i="8" s="1"/>
  <c r="B5" i="8"/>
  <c r="D5" i="8" s="1"/>
  <c r="B4" i="8"/>
  <c r="D4" i="8" s="1"/>
  <c r="C14" i="8"/>
  <c r="E26" i="8"/>
  <c r="C26" i="8"/>
  <c r="E27" i="8" l="1"/>
  <c r="D27" i="8"/>
  <c r="C27" i="8"/>
  <c r="E25" i="8"/>
  <c r="D25" i="8"/>
  <c r="C25" i="8"/>
  <c r="E20" i="8"/>
  <c r="D20" i="8"/>
  <c r="E23" i="8"/>
  <c r="D23" i="8"/>
  <c r="C23" i="8"/>
  <c r="E13" i="8"/>
  <c r="C13" i="8"/>
  <c r="F26" i="8"/>
  <c r="F19" i="8"/>
  <c r="F15" i="8"/>
  <c r="F14" i="8"/>
  <c r="F27" i="8" l="1"/>
  <c r="F23" i="8"/>
  <c r="F25" i="8"/>
  <c r="F20" i="8"/>
  <c r="F13" i="8"/>
  <c r="B3" i="8"/>
  <c r="F28" i="8" l="1"/>
  <c r="H11" i="3"/>
</calcChain>
</file>

<file path=xl/sharedStrings.xml><?xml version="1.0" encoding="utf-8"?>
<sst xmlns="http://schemas.openxmlformats.org/spreadsheetml/2006/main" count="309" uniqueCount="173">
  <si>
    <t>Carbs</t>
  </si>
  <si>
    <t>Proteins</t>
  </si>
  <si>
    <t>Fat</t>
  </si>
  <si>
    <t>Spinach</t>
  </si>
  <si>
    <t>Green Cabbage</t>
  </si>
  <si>
    <t>Purple Cabbage</t>
  </si>
  <si>
    <t>French Beans</t>
  </si>
  <si>
    <t>Broccoli</t>
  </si>
  <si>
    <t>Cauli flower</t>
  </si>
  <si>
    <t>Lettuce</t>
  </si>
  <si>
    <t>Okra / Bhindi</t>
  </si>
  <si>
    <t>Carrot</t>
  </si>
  <si>
    <t>Garlic</t>
  </si>
  <si>
    <t>Cucumber</t>
  </si>
  <si>
    <t>Brussels sprout</t>
  </si>
  <si>
    <t>Zucchini</t>
  </si>
  <si>
    <t>Beet</t>
  </si>
  <si>
    <t>Pumpkin</t>
  </si>
  <si>
    <t>Radish</t>
  </si>
  <si>
    <t>Serving Size</t>
  </si>
  <si>
    <t>Calories</t>
  </si>
  <si>
    <t>Paneer</t>
  </si>
  <si>
    <t>Eggplant</t>
  </si>
  <si>
    <t>Sugar</t>
  </si>
  <si>
    <t>Red Bell Pepper</t>
  </si>
  <si>
    <t>Yellow Bell Pepper</t>
  </si>
  <si>
    <t>Green Bell Pepper</t>
  </si>
  <si>
    <t>~</t>
  </si>
  <si>
    <t>Fiber</t>
  </si>
  <si>
    <t>Red beans</t>
  </si>
  <si>
    <t>Spring Onion</t>
  </si>
  <si>
    <t>Jalapeno</t>
  </si>
  <si>
    <t>Mushroom - White button</t>
  </si>
  <si>
    <t>Mushroom - Portabella</t>
  </si>
  <si>
    <t>Mushroom - Oyster</t>
  </si>
  <si>
    <t>Mushroom - Shiitake</t>
  </si>
  <si>
    <t>Yellow corn</t>
  </si>
  <si>
    <t>Tomato - Yellow</t>
  </si>
  <si>
    <t>Tomato - Green</t>
  </si>
  <si>
    <t>Tomato - Red</t>
  </si>
  <si>
    <t>Peas - frozen</t>
  </si>
  <si>
    <t>Peas - raw</t>
  </si>
  <si>
    <t>Onion- Yellow</t>
  </si>
  <si>
    <t>Onion - Red</t>
  </si>
  <si>
    <t>Eggs - Whole</t>
  </si>
  <si>
    <t>Eggs - White</t>
  </si>
  <si>
    <t>Chicken breast</t>
  </si>
  <si>
    <t>Salmon</t>
  </si>
  <si>
    <t>-</t>
  </si>
  <si>
    <t>200 gms</t>
  </si>
  <si>
    <t>Butter</t>
  </si>
  <si>
    <t>Ghee</t>
  </si>
  <si>
    <t>Curd</t>
  </si>
  <si>
    <t>100 gms</t>
  </si>
  <si>
    <t>Greek Yogurt</t>
  </si>
  <si>
    <t>Peanut butter</t>
  </si>
  <si>
    <t>Chia seeds</t>
  </si>
  <si>
    <t>Whey protein</t>
  </si>
  <si>
    <t>1 scoop</t>
  </si>
  <si>
    <t>Nestle cream</t>
  </si>
  <si>
    <t>250 ml</t>
  </si>
  <si>
    <t>Unsweetned cocoa powder</t>
  </si>
  <si>
    <t>225 gms</t>
  </si>
  <si>
    <t>Sunflower seeds</t>
  </si>
  <si>
    <t>Pumpkin seeds</t>
  </si>
  <si>
    <t>Unsweetened almond milk</t>
  </si>
  <si>
    <t>Baking soda</t>
  </si>
  <si>
    <t>Almond flour</t>
  </si>
  <si>
    <t>Unsweetened soy milk</t>
  </si>
  <si>
    <t>100 ml</t>
  </si>
  <si>
    <t>1tbsp (15 gms)</t>
  </si>
  <si>
    <t>2 tbsp (30 gms)</t>
  </si>
  <si>
    <t>Cheese - Feta</t>
  </si>
  <si>
    <t>Cheese - Gouda</t>
  </si>
  <si>
    <t>Cheese - Swiss</t>
  </si>
  <si>
    <t>Cheese - Colby</t>
  </si>
  <si>
    <t>Cheese - Cheddar</t>
  </si>
  <si>
    <t>Nuts - Almond</t>
  </si>
  <si>
    <t>Nuts - Peanut</t>
  </si>
  <si>
    <t>Nuts - Macadamia</t>
  </si>
  <si>
    <t>Nuts - Pecans</t>
  </si>
  <si>
    <t>Nuts - Flaxseed</t>
  </si>
  <si>
    <t>Lotus seeds</t>
  </si>
  <si>
    <t>Nuts - Cashew</t>
  </si>
  <si>
    <t>Nuts - Pista</t>
  </si>
  <si>
    <t>Nuts - Hazelnut</t>
  </si>
  <si>
    <t>Raw whole rolled oats</t>
  </si>
  <si>
    <t>Vanilla extract</t>
  </si>
  <si>
    <t>Orange</t>
  </si>
  <si>
    <t>Water melon</t>
  </si>
  <si>
    <t>Pineapple</t>
  </si>
  <si>
    <t>Fig</t>
  </si>
  <si>
    <t>Dates</t>
  </si>
  <si>
    <t>Avocado</t>
  </si>
  <si>
    <t>Mango</t>
  </si>
  <si>
    <t>Plums</t>
  </si>
  <si>
    <t>Lime</t>
  </si>
  <si>
    <t>Papaya</t>
  </si>
  <si>
    <t>Banana</t>
  </si>
  <si>
    <t>Jackfruit</t>
  </si>
  <si>
    <t>Cranberry</t>
  </si>
  <si>
    <t>Strawberry</t>
  </si>
  <si>
    <t>Pomegranate</t>
  </si>
  <si>
    <t>Fuji Apple</t>
  </si>
  <si>
    <t>Raisin - seedless</t>
  </si>
  <si>
    <t>Red seedless Grapes</t>
  </si>
  <si>
    <t>Dried Apricot</t>
  </si>
  <si>
    <t>Pink Guava</t>
  </si>
  <si>
    <t>Shrimp/Prawn - shelled</t>
  </si>
  <si>
    <t>Lamb / mutton</t>
  </si>
  <si>
    <t>Item</t>
  </si>
  <si>
    <t>PROTEIN</t>
  </si>
  <si>
    <t>FATS</t>
  </si>
  <si>
    <t>CARBS</t>
  </si>
  <si>
    <t>FIBER</t>
  </si>
  <si>
    <t>Chicken</t>
  </si>
  <si>
    <t>Eggs</t>
  </si>
  <si>
    <t>Fish</t>
  </si>
  <si>
    <t>Whey Protein</t>
  </si>
  <si>
    <t>White mushroom</t>
  </si>
  <si>
    <t>Cheese</t>
  </si>
  <si>
    <t>Soy chunks</t>
  </si>
  <si>
    <t>Green vegetables</t>
  </si>
  <si>
    <t>Fruits</t>
  </si>
  <si>
    <t>Sprouts</t>
  </si>
  <si>
    <t>Wheat</t>
  </si>
  <si>
    <t>Quinoa</t>
  </si>
  <si>
    <t>Yogurt</t>
  </si>
  <si>
    <t>Olive Oil</t>
  </si>
  <si>
    <t>Flaxseed</t>
  </si>
  <si>
    <t>Fish Oil</t>
  </si>
  <si>
    <t>Nuts</t>
  </si>
  <si>
    <t>Coconut</t>
  </si>
  <si>
    <t>Vegetable</t>
  </si>
  <si>
    <t>BMR</t>
  </si>
  <si>
    <t>Exercise</t>
  </si>
  <si>
    <t>5 days / week</t>
  </si>
  <si>
    <t>TDEE</t>
  </si>
  <si>
    <t>Protein</t>
  </si>
  <si>
    <t>Fats</t>
  </si>
  <si>
    <t>Energy per gram</t>
  </si>
  <si>
    <t>Carb</t>
  </si>
  <si>
    <t>Food Item</t>
  </si>
  <si>
    <t>Quantity</t>
  </si>
  <si>
    <t>Fats(gms)</t>
  </si>
  <si>
    <t>Carbs(gms)</t>
  </si>
  <si>
    <t>Protien(gms)</t>
  </si>
  <si>
    <t>Upon Waking up</t>
  </si>
  <si>
    <t>5gm Glutamine</t>
  </si>
  <si>
    <t>Vitamin C 1 tab 500mg+1 multivitamin (any) + Liv52 (Himalaya) + Fish oil caps(2)</t>
  </si>
  <si>
    <t>Eggs Whole</t>
  </si>
  <si>
    <t>Have 1 tbsp of Isabgol/psyllium husk with water</t>
  </si>
  <si>
    <t>Lunch</t>
  </si>
  <si>
    <t>Add Apple cider Vinegar 1 spoon</t>
  </si>
  <si>
    <t>Pre Workout: Have a strong black coffee</t>
  </si>
  <si>
    <t>Post Workout</t>
  </si>
  <si>
    <t>Have BCAA during workout</t>
  </si>
  <si>
    <t>Dinner (1-2 hours before sleep)</t>
  </si>
  <si>
    <t>Add 100gms Spinach/Lettuce/Broccoli</t>
  </si>
  <si>
    <t>Total Macros</t>
  </si>
  <si>
    <t>If you feel hungry any time of the day, eat cheese /paneer, Green veggies</t>
  </si>
  <si>
    <t>Breakfast (30 minutes Post workout)</t>
  </si>
  <si>
    <t>Paneer (gms)</t>
  </si>
  <si>
    <t>Ghee/Butter/Coconut oil (tbsp)</t>
  </si>
  <si>
    <t>Whey (scoop)</t>
  </si>
  <si>
    <t>Chicken Breast (gms)</t>
  </si>
  <si>
    <t>Curd (ml)</t>
  </si>
  <si>
    <t>Brown Rice</t>
  </si>
  <si>
    <t>Pulses</t>
  </si>
  <si>
    <t>TARGET</t>
  </si>
  <si>
    <t>Spinach / Fenugreek (not counting Macros &amp; Calories) (gms)</t>
  </si>
  <si>
    <t>Green Bell Pepper (gms)</t>
  </si>
  <si>
    <t>Red Bell Pepper (gms)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</si>
</sst>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b/>
      <sz val="12"/>
      <color indexed="9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9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4" fillId="9" borderId="1" xfId="0" applyFont="1" applyFill="1" applyBorder="1" applyAlignment="1"/>
    <xf numFmtId="0" fontId="4" fillId="9" borderId="16" xfId="0" applyFont="1" applyFill="1" applyBorder="1" applyAlignment="1"/>
    <xf numFmtId="0" fontId="2" fillId="1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11" borderId="0" xfId="0" applyFont="1" applyFill="1" applyBorder="1" applyAlignment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pane ySplit="9" topLeftCell="A10" activePane="bottomLeft" state="frozen"/>
      <selection pane="bottomLeft" activeCell="G22" sqref="G22"/>
    </sheetView>
  </sheetViews>
  <sheetFormatPr defaultRowHeight="15.75" x14ac:dyDescent="0.25"/>
  <cols>
    <col min="1" max="1" width="32.25" bestFit="1" customWidth="1"/>
    <col min="2" max="2" width="11.5" bestFit="1" customWidth="1"/>
    <col min="3" max="3" width="8.875" bestFit="1" customWidth="1"/>
    <col min="4" max="4" width="10.125" bestFit="1" customWidth="1"/>
    <col min="5" max="5" width="11.875" bestFit="1" customWidth="1"/>
    <col min="6" max="6" width="7.5" bestFit="1" customWidth="1"/>
    <col min="7" max="7" width="11.75" customWidth="1"/>
    <col min="8" max="8" width="6.125" customWidth="1"/>
    <col min="9" max="10" width="63.25" bestFit="1" customWidth="1"/>
  </cols>
  <sheetData>
    <row r="1" spans="1:9" x14ac:dyDescent="0.25">
      <c r="A1" t="s">
        <v>135</v>
      </c>
      <c r="B1" t="s">
        <v>136</v>
      </c>
      <c r="G1" s="63" t="s">
        <v>140</v>
      </c>
      <c r="H1" s="63"/>
    </row>
    <row r="2" spans="1:9" x14ac:dyDescent="0.25">
      <c r="A2" t="s">
        <v>134</v>
      </c>
      <c r="B2" s="52">
        <v>1798</v>
      </c>
      <c r="G2" s="61" t="s">
        <v>141</v>
      </c>
      <c r="H2" s="61">
        <v>4</v>
      </c>
    </row>
    <row r="3" spans="1:9" x14ac:dyDescent="0.25">
      <c r="A3" t="s">
        <v>137</v>
      </c>
      <c r="B3" s="52">
        <f>B2*1.55</f>
        <v>2786.9</v>
      </c>
      <c r="G3" s="61" t="s">
        <v>138</v>
      </c>
      <c r="H3" s="61">
        <v>4</v>
      </c>
    </row>
    <row r="4" spans="1:9" x14ac:dyDescent="0.25">
      <c r="A4" t="s">
        <v>0</v>
      </c>
      <c r="B4" s="52">
        <f>(0.25*B2)/4</f>
        <v>112.375</v>
      </c>
      <c r="C4" s="51">
        <v>0.25</v>
      </c>
      <c r="D4">
        <f>B4*4</f>
        <v>449.5</v>
      </c>
      <c r="G4" s="61" t="s">
        <v>2</v>
      </c>
      <c r="H4" s="61">
        <v>9</v>
      </c>
    </row>
    <row r="5" spans="1:9" x14ac:dyDescent="0.25">
      <c r="A5" t="s">
        <v>138</v>
      </c>
      <c r="B5" s="52">
        <f>(0.35*B2)/H3</f>
        <v>157.32499999999999</v>
      </c>
      <c r="C5" s="51">
        <v>0.35</v>
      </c>
      <c r="D5">
        <f>B5*4</f>
        <v>629.29999999999995</v>
      </c>
    </row>
    <row r="6" spans="1:9" x14ac:dyDescent="0.25">
      <c r="A6" t="s">
        <v>139</v>
      </c>
      <c r="B6" s="52">
        <f>(0.4*B2)/H4</f>
        <v>79.911111111111111</v>
      </c>
      <c r="C6" s="51">
        <v>0.4</v>
      </c>
      <c r="D6" s="52">
        <f>B6*9</f>
        <v>719.2</v>
      </c>
    </row>
    <row r="9" spans="1:9" x14ac:dyDescent="0.25">
      <c r="A9" s="53" t="s">
        <v>142</v>
      </c>
      <c r="B9" s="53" t="s">
        <v>143</v>
      </c>
      <c r="C9" s="53" t="s">
        <v>144</v>
      </c>
      <c r="D9" s="53" t="s">
        <v>145</v>
      </c>
      <c r="E9" s="53" t="s">
        <v>146</v>
      </c>
      <c r="F9" s="54" t="s">
        <v>20</v>
      </c>
      <c r="I9" s="57"/>
    </row>
    <row r="10" spans="1:9" x14ac:dyDescent="0.25">
      <c r="A10" s="55" t="s">
        <v>147</v>
      </c>
      <c r="B10" s="56"/>
      <c r="C10" s="56"/>
      <c r="D10" s="56"/>
      <c r="E10" s="56"/>
      <c r="F10" s="56"/>
      <c r="I10" s="57" t="s">
        <v>149</v>
      </c>
    </row>
    <row r="11" spans="1:9" x14ac:dyDescent="0.25">
      <c r="A11" s="58" t="s">
        <v>148</v>
      </c>
      <c r="B11" s="56"/>
      <c r="C11" s="56"/>
      <c r="D11" s="56"/>
      <c r="E11" s="56"/>
      <c r="F11" s="56"/>
      <c r="I11" s="57"/>
    </row>
    <row r="12" spans="1:9" x14ac:dyDescent="0.25">
      <c r="A12" s="55" t="s">
        <v>161</v>
      </c>
      <c r="B12" s="56"/>
      <c r="C12" s="56"/>
      <c r="D12" s="56"/>
      <c r="E12" s="56"/>
      <c r="F12" s="56"/>
      <c r="I12" s="57" t="s">
        <v>151</v>
      </c>
    </row>
    <row r="13" spans="1:9" x14ac:dyDescent="0.25">
      <c r="A13" s="58" t="s">
        <v>150</v>
      </c>
      <c r="B13" s="56">
        <v>5</v>
      </c>
      <c r="C13" s="56">
        <f>5*B13</f>
        <v>25</v>
      </c>
      <c r="D13" s="56">
        <v>0</v>
      </c>
      <c r="E13" s="56">
        <f>6*B13</f>
        <v>30</v>
      </c>
      <c r="F13" s="56">
        <f>SUM(C13*9)+(D13*4)+(E13*4)</f>
        <v>345</v>
      </c>
      <c r="I13" s="57"/>
    </row>
    <row r="14" spans="1:9" x14ac:dyDescent="0.25">
      <c r="A14" s="59" t="s">
        <v>163</v>
      </c>
      <c r="B14" s="56">
        <v>1</v>
      </c>
      <c r="C14" s="56">
        <f>(14*(B14/1))</f>
        <v>14</v>
      </c>
      <c r="D14" s="56">
        <v>0</v>
      </c>
      <c r="E14" s="56">
        <v>0</v>
      </c>
      <c r="F14" s="56">
        <f>SUM(C14*9)+(D14*4)+(E14*4)</f>
        <v>126</v>
      </c>
      <c r="I14" s="57"/>
    </row>
    <row r="15" spans="1:9" ht="30" x14ac:dyDescent="0.25">
      <c r="A15" s="59" t="s">
        <v>170</v>
      </c>
      <c r="B15" s="56">
        <v>100</v>
      </c>
      <c r="C15" s="56">
        <v>0</v>
      </c>
      <c r="D15" s="56">
        <v>0</v>
      </c>
      <c r="E15" s="56">
        <v>0</v>
      </c>
      <c r="F15" s="56">
        <f>SUM(C15*9)+(D15*4)+(E15*4)</f>
        <v>0</v>
      </c>
      <c r="I15" s="57"/>
    </row>
    <row r="16" spans="1:9" x14ac:dyDescent="0.25">
      <c r="A16" s="55" t="s">
        <v>152</v>
      </c>
      <c r="B16" s="56"/>
      <c r="C16" s="56"/>
      <c r="D16" s="56"/>
      <c r="E16" s="56"/>
      <c r="F16" s="56"/>
      <c r="I16" s="57"/>
    </row>
    <row r="17" spans="1:9" x14ac:dyDescent="0.25">
      <c r="A17" s="59" t="s">
        <v>171</v>
      </c>
      <c r="B17" s="56">
        <v>100</v>
      </c>
      <c r="C17" s="56">
        <v>0.2</v>
      </c>
      <c r="D17" s="56">
        <v>4.5999999999999996</v>
      </c>
      <c r="E17" s="56">
        <v>0.9</v>
      </c>
      <c r="F17" s="56">
        <v>20</v>
      </c>
      <c r="I17" s="57" t="s">
        <v>153</v>
      </c>
    </row>
    <row r="18" spans="1:9" x14ac:dyDescent="0.25">
      <c r="A18" s="59" t="s">
        <v>172</v>
      </c>
      <c r="B18" s="56">
        <v>100</v>
      </c>
      <c r="C18" s="56">
        <v>0.3</v>
      </c>
      <c r="D18" s="56">
        <v>6</v>
      </c>
      <c r="E18" s="56">
        <v>1</v>
      </c>
      <c r="F18" s="56">
        <v>31</v>
      </c>
      <c r="I18" s="57"/>
    </row>
    <row r="19" spans="1:9" x14ac:dyDescent="0.25">
      <c r="A19" s="59" t="s">
        <v>162</v>
      </c>
      <c r="B19" s="56">
        <v>100</v>
      </c>
      <c r="C19" s="56">
        <f>(22*(B19/100))</f>
        <v>22</v>
      </c>
      <c r="D19" s="56">
        <f>(3*(B19/100))</f>
        <v>3</v>
      </c>
      <c r="E19" s="56">
        <f>(18*(B19/100))</f>
        <v>18</v>
      </c>
      <c r="F19" s="56">
        <f>SUM(C19*9)+(D19*4)+(E19*4)</f>
        <v>282</v>
      </c>
      <c r="I19" s="57"/>
    </row>
    <row r="20" spans="1:9" x14ac:dyDescent="0.25">
      <c r="A20" s="59" t="s">
        <v>163</v>
      </c>
      <c r="B20" s="56">
        <v>1</v>
      </c>
      <c r="C20" s="56">
        <f>(14*(B20/1))</f>
        <v>14</v>
      </c>
      <c r="D20" s="56">
        <f>0*B20</f>
        <v>0</v>
      </c>
      <c r="E20" s="56">
        <f>0*B20</f>
        <v>0</v>
      </c>
      <c r="F20" s="56">
        <f>SUM(C20*9)+(D20*4)+(E20*4)</f>
        <v>126</v>
      </c>
      <c r="I20" s="57"/>
    </row>
    <row r="21" spans="1:9" x14ac:dyDescent="0.25">
      <c r="A21" s="55" t="s">
        <v>154</v>
      </c>
      <c r="B21" s="56"/>
      <c r="C21" s="56"/>
      <c r="D21" s="56"/>
      <c r="E21" s="56"/>
      <c r="F21" s="56"/>
      <c r="I21" s="57"/>
    </row>
    <row r="22" spans="1:9" x14ac:dyDescent="0.25">
      <c r="A22" s="55" t="s">
        <v>155</v>
      </c>
      <c r="B22" s="60"/>
      <c r="C22" s="60"/>
      <c r="D22" s="60"/>
      <c r="E22" s="60"/>
      <c r="F22" s="56"/>
      <c r="I22" s="57" t="s">
        <v>156</v>
      </c>
    </row>
    <row r="23" spans="1:9" x14ac:dyDescent="0.25">
      <c r="A23" s="58" t="s">
        <v>164</v>
      </c>
      <c r="B23" s="56">
        <v>1</v>
      </c>
      <c r="C23" s="56">
        <f>2*B23</f>
        <v>2</v>
      </c>
      <c r="D23" s="56">
        <f>3*B23</f>
        <v>3</v>
      </c>
      <c r="E23" s="56">
        <f>24*B23</f>
        <v>24</v>
      </c>
      <c r="F23" s="56">
        <f>SUM(C23*9)+(D23*4)+(E23*4)</f>
        <v>126</v>
      </c>
      <c r="I23" s="57"/>
    </row>
    <row r="24" spans="1:9" x14ac:dyDescent="0.25">
      <c r="A24" s="55" t="s">
        <v>157</v>
      </c>
      <c r="B24" s="56"/>
      <c r="C24" s="56"/>
      <c r="D24" s="56"/>
      <c r="E24" s="56"/>
      <c r="F24" s="56"/>
      <c r="I24" s="57" t="s">
        <v>158</v>
      </c>
    </row>
    <row r="25" spans="1:9" x14ac:dyDescent="0.25">
      <c r="A25" s="59" t="s">
        <v>163</v>
      </c>
      <c r="B25" s="56">
        <v>1</v>
      </c>
      <c r="C25" s="56">
        <f>14*B25</f>
        <v>14</v>
      </c>
      <c r="D25" s="56">
        <f>0*B25</f>
        <v>0</v>
      </c>
      <c r="E25" s="56">
        <f>0*B25</f>
        <v>0</v>
      </c>
      <c r="F25" s="56">
        <f>SUM(C25*9)+(D25*4)+(E25*4)</f>
        <v>126</v>
      </c>
      <c r="I25" s="57" t="s">
        <v>151</v>
      </c>
    </row>
    <row r="26" spans="1:9" x14ac:dyDescent="0.25">
      <c r="A26" s="58" t="s">
        <v>165</v>
      </c>
      <c r="B26" s="56">
        <v>300</v>
      </c>
      <c r="C26" s="56">
        <f>(7*(B26/200))</f>
        <v>10.5</v>
      </c>
      <c r="D26" s="56">
        <v>0</v>
      </c>
      <c r="E26" s="56">
        <f>(54*(B26/200))</f>
        <v>81</v>
      </c>
      <c r="F26" s="56">
        <f>SUM(C26*9)+(D26*4)+(E26*4)</f>
        <v>418.5</v>
      </c>
      <c r="I26" s="57" t="s">
        <v>160</v>
      </c>
    </row>
    <row r="27" spans="1:9" x14ac:dyDescent="0.25">
      <c r="A27" s="59" t="s">
        <v>166</v>
      </c>
      <c r="B27" s="56">
        <v>200</v>
      </c>
      <c r="C27" s="56">
        <f>(3*(B27/100))</f>
        <v>6</v>
      </c>
      <c r="D27" s="56">
        <f>(4.3*(B27/100))</f>
        <v>8.6</v>
      </c>
      <c r="E27" s="56">
        <f>(3.5*(B27/100))</f>
        <v>7</v>
      </c>
      <c r="F27" s="56">
        <f>SUM(C27*9)+(D27*4)+(E27*4)</f>
        <v>116.4</v>
      </c>
    </row>
    <row r="28" spans="1:9" x14ac:dyDescent="0.25">
      <c r="A28" s="55" t="s">
        <v>159</v>
      </c>
      <c r="B28" s="62"/>
      <c r="C28" s="62">
        <v>98</v>
      </c>
      <c r="D28" s="62">
        <v>16</v>
      </c>
      <c r="E28" s="62">
        <v>130</v>
      </c>
      <c r="F28" s="62">
        <f>SUM(F13:F27)</f>
        <v>1716.9</v>
      </c>
    </row>
    <row r="29" spans="1:9" x14ac:dyDescent="0.25">
      <c r="A29" s="55" t="s">
        <v>169</v>
      </c>
      <c r="C29" s="62">
        <v>80</v>
      </c>
      <c r="D29" s="62">
        <v>112</v>
      </c>
      <c r="E29" s="62">
        <v>157</v>
      </c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7" sqref="G17"/>
    </sheetView>
  </sheetViews>
  <sheetFormatPr defaultRowHeight="15.75" x14ac:dyDescent="0.25"/>
  <cols>
    <col min="1" max="1" width="13.875" bestFit="1" customWidth="1"/>
    <col min="2" max="2" width="14" bestFit="1" customWidth="1"/>
  </cols>
  <sheetData>
    <row r="1" spans="1:4" x14ac:dyDescent="0.25">
      <c r="A1" s="50" t="s">
        <v>111</v>
      </c>
      <c r="B1" s="50" t="s">
        <v>113</v>
      </c>
      <c r="C1" s="50" t="s">
        <v>112</v>
      </c>
      <c r="D1" s="50" t="s">
        <v>114</v>
      </c>
    </row>
    <row r="2" spans="1:4" x14ac:dyDescent="0.25">
      <c r="A2" s="49" t="s">
        <v>115</v>
      </c>
      <c r="B2" s="49" t="s">
        <v>122</v>
      </c>
      <c r="C2" s="49" t="s">
        <v>21</v>
      </c>
      <c r="D2" s="49" t="s">
        <v>133</v>
      </c>
    </row>
    <row r="3" spans="1:4" x14ac:dyDescent="0.25">
      <c r="A3" s="49" t="s">
        <v>116</v>
      </c>
      <c r="B3" s="49" t="s">
        <v>123</v>
      </c>
      <c r="C3" s="49" t="s">
        <v>127</v>
      </c>
      <c r="D3" s="49" t="s">
        <v>124</v>
      </c>
    </row>
    <row r="4" spans="1:4" x14ac:dyDescent="0.25">
      <c r="A4" s="49" t="s">
        <v>117</v>
      </c>
      <c r="B4" s="49" t="s">
        <v>167</v>
      </c>
      <c r="C4" s="49" t="s">
        <v>120</v>
      </c>
      <c r="D4" s="49" t="s">
        <v>123</v>
      </c>
    </row>
    <row r="5" spans="1:4" x14ac:dyDescent="0.25">
      <c r="A5" s="49" t="s">
        <v>118</v>
      </c>
      <c r="B5" s="49" t="s">
        <v>98</v>
      </c>
      <c r="C5" s="49" t="s">
        <v>128</v>
      </c>
      <c r="D5" s="49"/>
    </row>
    <row r="6" spans="1:4" x14ac:dyDescent="0.25">
      <c r="A6" s="49" t="s">
        <v>121</v>
      </c>
      <c r="B6" s="49" t="s">
        <v>125</v>
      </c>
      <c r="C6" s="49" t="s">
        <v>129</v>
      </c>
      <c r="D6" s="49"/>
    </row>
    <row r="7" spans="1:4" x14ac:dyDescent="0.25">
      <c r="A7" s="49" t="s">
        <v>119</v>
      </c>
      <c r="B7" s="49" t="s">
        <v>124</v>
      </c>
      <c r="C7" s="49" t="s">
        <v>130</v>
      </c>
      <c r="D7" s="49"/>
    </row>
    <row r="8" spans="1:4" x14ac:dyDescent="0.25">
      <c r="A8" s="49" t="s">
        <v>21</v>
      </c>
      <c r="B8" s="49" t="s">
        <v>168</v>
      </c>
      <c r="C8" s="49" t="s">
        <v>131</v>
      </c>
      <c r="D8" s="49"/>
    </row>
    <row r="9" spans="1:4" x14ac:dyDescent="0.25">
      <c r="A9" s="49" t="s">
        <v>120</v>
      </c>
      <c r="B9" s="49" t="s">
        <v>126</v>
      </c>
      <c r="C9" s="49" t="s">
        <v>132</v>
      </c>
      <c r="D9" s="4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1" sqref="E11"/>
    </sheetView>
  </sheetViews>
  <sheetFormatPr defaultRowHeight="15.75" x14ac:dyDescent="0.25"/>
  <cols>
    <col min="1" max="1" width="20.875" bestFit="1" customWidth="1"/>
    <col min="2" max="2" width="11.125" bestFit="1" customWidth="1"/>
    <col min="3" max="3" width="7.75" bestFit="1" customWidth="1"/>
    <col min="4" max="4" width="3.625" bestFit="1" customWidth="1"/>
    <col min="5" max="5" width="5.875" bestFit="1" customWidth="1"/>
    <col min="6" max="6" width="5.25" bestFit="1" customWidth="1"/>
    <col min="7" max="7" width="5.75" bestFit="1" customWidth="1"/>
    <col min="8" max="8" width="7.875" bestFit="1" customWidth="1"/>
    <col min="10" max="10" width="13.25" bestFit="1" customWidth="1"/>
  </cols>
  <sheetData>
    <row r="1" spans="1:8" ht="16.5" thickBot="1" x14ac:dyDescent="0.3">
      <c r="A1" s="9" t="s">
        <v>110</v>
      </c>
      <c r="B1" s="9" t="s">
        <v>19</v>
      </c>
      <c r="C1" s="9" t="s">
        <v>1</v>
      </c>
      <c r="D1" s="9" t="s">
        <v>2</v>
      </c>
      <c r="E1" s="9" t="s">
        <v>0</v>
      </c>
      <c r="F1" s="9" t="s">
        <v>28</v>
      </c>
      <c r="G1" s="9" t="s">
        <v>23</v>
      </c>
      <c r="H1" s="9" t="s">
        <v>20</v>
      </c>
    </row>
    <row r="2" spans="1:8" x14ac:dyDescent="0.25">
      <c r="A2" s="10" t="s">
        <v>3</v>
      </c>
      <c r="B2" s="11" t="s">
        <v>53</v>
      </c>
      <c r="C2" s="11">
        <v>2.9</v>
      </c>
      <c r="D2" s="11">
        <v>0.4</v>
      </c>
      <c r="E2" s="11">
        <v>3.6</v>
      </c>
      <c r="F2" s="11">
        <v>2.2000000000000002</v>
      </c>
      <c r="G2" s="11">
        <v>0.4</v>
      </c>
      <c r="H2" s="12">
        <v>23</v>
      </c>
    </row>
    <row r="3" spans="1:8" x14ac:dyDescent="0.25">
      <c r="A3" s="8" t="s">
        <v>9</v>
      </c>
      <c r="B3" s="6" t="s">
        <v>53</v>
      </c>
      <c r="C3" s="6">
        <v>1.4</v>
      </c>
      <c r="D3" s="6">
        <v>0.2</v>
      </c>
      <c r="E3" s="6">
        <v>2.9</v>
      </c>
      <c r="F3" s="6">
        <v>1.3</v>
      </c>
      <c r="G3" s="6">
        <v>0.8</v>
      </c>
      <c r="H3" s="13">
        <v>15</v>
      </c>
    </row>
    <row r="4" spans="1:8" x14ac:dyDescent="0.25">
      <c r="A4" s="7" t="s">
        <v>7</v>
      </c>
      <c r="B4" s="6" t="s">
        <v>53</v>
      </c>
      <c r="C4" s="6">
        <v>2.8</v>
      </c>
      <c r="D4" s="6">
        <v>0.4</v>
      </c>
      <c r="E4" s="6">
        <v>6.6</v>
      </c>
      <c r="F4" s="6">
        <v>2.6</v>
      </c>
      <c r="G4" s="6">
        <v>1.7</v>
      </c>
      <c r="H4" s="13">
        <v>34</v>
      </c>
    </row>
    <row r="5" spans="1:8" x14ac:dyDescent="0.25">
      <c r="A5" s="7" t="s">
        <v>6</v>
      </c>
      <c r="B5" s="6" t="s">
        <v>53</v>
      </c>
      <c r="C5" s="6">
        <v>1.8</v>
      </c>
      <c r="D5" s="6">
        <v>0.2</v>
      </c>
      <c r="E5" s="6">
        <v>7</v>
      </c>
      <c r="F5" s="6">
        <v>2.7</v>
      </c>
      <c r="G5" s="6">
        <v>3.3</v>
      </c>
      <c r="H5" s="13">
        <v>31</v>
      </c>
    </row>
    <row r="6" spans="1:8" x14ac:dyDescent="0.25">
      <c r="A6" s="7" t="s">
        <v>4</v>
      </c>
      <c r="B6" s="6" t="s">
        <v>53</v>
      </c>
      <c r="C6" s="6">
        <v>1.3</v>
      </c>
      <c r="D6" s="6">
        <v>0.1</v>
      </c>
      <c r="E6" s="6">
        <v>5.8</v>
      </c>
      <c r="F6" s="6">
        <v>2.5</v>
      </c>
      <c r="G6" s="6">
        <v>3.2</v>
      </c>
      <c r="H6" s="13">
        <v>25</v>
      </c>
    </row>
    <row r="7" spans="1:8" x14ac:dyDescent="0.25">
      <c r="A7" s="8" t="s">
        <v>5</v>
      </c>
      <c r="B7" s="6" t="s">
        <v>53</v>
      </c>
      <c r="C7" s="6">
        <v>1.4</v>
      </c>
      <c r="D7" s="6">
        <v>0.2</v>
      </c>
      <c r="E7" s="6">
        <v>7.4</v>
      </c>
      <c r="F7" s="6">
        <v>2.1</v>
      </c>
      <c r="G7" s="6">
        <v>3.8</v>
      </c>
      <c r="H7" s="13">
        <v>31</v>
      </c>
    </row>
    <row r="8" spans="1:8" x14ac:dyDescent="0.25">
      <c r="A8" s="8" t="s">
        <v>10</v>
      </c>
      <c r="B8" s="6" t="s">
        <v>53</v>
      </c>
      <c r="C8" s="6">
        <v>1.9</v>
      </c>
      <c r="D8" s="6">
        <v>0.2</v>
      </c>
      <c r="E8" s="6">
        <v>7.5</v>
      </c>
      <c r="F8" s="6">
        <v>3.2</v>
      </c>
      <c r="G8" s="6">
        <v>1.5</v>
      </c>
      <c r="H8" s="13">
        <v>33</v>
      </c>
    </row>
    <row r="9" spans="1:8" x14ac:dyDescent="0.25">
      <c r="A9" s="8" t="s">
        <v>22</v>
      </c>
      <c r="B9" s="6" t="s">
        <v>53</v>
      </c>
      <c r="C9" s="6">
        <v>1</v>
      </c>
      <c r="D9" s="6">
        <v>0.2</v>
      </c>
      <c r="E9" s="6">
        <v>6</v>
      </c>
      <c r="F9" s="6">
        <v>3</v>
      </c>
      <c r="G9" s="6">
        <v>3.5</v>
      </c>
      <c r="H9" s="13">
        <v>25</v>
      </c>
    </row>
    <row r="10" spans="1:8" x14ac:dyDescent="0.25">
      <c r="A10" s="8" t="s">
        <v>26</v>
      </c>
      <c r="B10" s="6" t="s">
        <v>53</v>
      </c>
      <c r="C10" s="6">
        <v>0.9</v>
      </c>
      <c r="D10" s="6">
        <v>0.2</v>
      </c>
      <c r="E10" s="6">
        <v>4.5999999999999996</v>
      </c>
      <c r="F10" s="6">
        <v>1.7</v>
      </c>
      <c r="G10" s="6">
        <v>2.4</v>
      </c>
      <c r="H10" s="13">
        <v>20</v>
      </c>
    </row>
    <row r="11" spans="1:8" x14ac:dyDescent="0.25">
      <c r="A11" s="8" t="s">
        <v>24</v>
      </c>
      <c r="B11" s="6" t="s">
        <v>53</v>
      </c>
      <c r="C11" s="6">
        <v>1</v>
      </c>
      <c r="D11" s="6">
        <v>0.3</v>
      </c>
      <c r="E11" s="6">
        <v>6</v>
      </c>
      <c r="F11" s="6">
        <v>2.1</v>
      </c>
      <c r="G11" s="6">
        <v>4.2</v>
      </c>
      <c r="H11" s="13">
        <v>31</v>
      </c>
    </row>
    <row r="12" spans="1:8" x14ac:dyDescent="0.25">
      <c r="A12" s="8" t="s">
        <v>25</v>
      </c>
      <c r="B12" s="6" t="s">
        <v>53</v>
      </c>
      <c r="C12" s="6">
        <v>1</v>
      </c>
      <c r="D12" s="6">
        <v>0.2</v>
      </c>
      <c r="E12" s="6">
        <v>6.3</v>
      </c>
      <c r="F12" s="6">
        <v>0.9</v>
      </c>
      <c r="G12" s="6" t="s">
        <v>27</v>
      </c>
      <c r="H12" s="13">
        <v>27</v>
      </c>
    </row>
    <row r="13" spans="1:8" x14ac:dyDescent="0.25">
      <c r="A13" s="7" t="s">
        <v>8</v>
      </c>
      <c r="B13" s="6" t="s">
        <v>53</v>
      </c>
      <c r="C13" s="6">
        <v>1.9</v>
      </c>
      <c r="D13" s="6">
        <v>0.3</v>
      </c>
      <c r="E13" s="6">
        <v>5</v>
      </c>
      <c r="F13" s="6">
        <v>2</v>
      </c>
      <c r="G13" s="6">
        <v>1.9</v>
      </c>
      <c r="H13" s="13">
        <v>25</v>
      </c>
    </row>
    <row r="14" spans="1:8" x14ac:dyDescent="0.25">
      <c r="A14" s="8" t="s">
        <v>32</v>
      </c>
      <c r="B14" s="6" t="s">
        <v>53</v>
      </c>
      <c r="C14" s="6">
        <v>3.1</v>
      </c>
      <c r="D14" s="6">
        <v>0.3</v>
      </c>
      <c r="E14" s="6">
        <v>3.3</v>
      </c>
      <c r="F14" s="6">
        <v>1</v>
      </c>
      <c r="G14" s="6">
        <v>2</v>
      </c>
      <c r="H14" s="13">
        <v>22</v>
      </c>
    </row>
    <row r="15" spans="1:8" x14ac:dyDescent="0.25">
      <c r="A15" s="8" t="s">
        <v>33</v>
      </c>
      <c r="B15" s="6" t="s">
        <v>53</v>
      </c>
      <c r="C15" s="6">
        <v>2.1</v>
      </c>
      <c r="D15" s="6">
        <v>0.4</v>
      </c>
      <c r="E15" s="6">
        <v>3.9</v>
      </c>
      <c r="F15" s="6">
        <v>1.3</v>
      </c>
      <c r="G15" s="6">
        <v>2.5</v>
      </c>
      <c r="H15" s="13">
        <v>22</v>
      </c>
    </row>
    <row r="16" spans="1:8" x14ac:dyDescent="0.25">
      <c r="A16" s="8" t="s">
        <v>35</v>
      </c>
      <c r="B16" s="6" t="s">
        <v>53</v>
      </c>
      <c r="C16" s="6">
        <v>2.2000000000000002</v>
      </c>
      <c r="D16" s="6">
        <v>0.5</v>
      </c>
      <c r="E16" s="6">
        <v>6.8</v>
      </c>
      <c r="F16" s="6">
        <v>2.5</v>
      </c>
      <c r="G16" s="6">
        <v>2.4</v>
      </c>
      <c r="H16" s="13">
        <v>34</v>
      </c>
    </row>
    <row r="17" spans="1:8" x14ac:dyDescent="0.25">
      <c r="A17" s="8" t="s">
        <v>34</v>
      </c>
      <c r="B17" s="6" t="s">
        <v>53</v>
      </c>
      <c r="C17" s="6">
        <v>3.3</v>
      </c>
      <c r="D17" s="6">
        <v>0.4</v>
      </c>
      <c r="E17" s="6">
        <v>6.1</v>
      </c>
      <c r="F17" s="6">
        <v>2.2999999999999998</v>
      </c>
      <c r="G17" s="6">
        <v>1.1000000000000001</v>
      </c>
      <c r="H17" s="13">
        <v>33</v>
      </c>
    </row>
    <row r="18" spans="1:8" x14ac:dyDescent="0.25">
      <c r="A18" s="8" t="s">
        <v>36</v>
      </c>
      <c r="B18" s="6" t="s">
        <v>53</v>
      </c>
      <c r="C18" s="6">
        <v>3.3</v>
      </c>
      <c r="D18" s="6">
        <v>1.4</v>
      </c>
      <c r="E18" s="6">
        <v>19</v>
      </c>
      <c r="F18" s="6">
        <v>2</v>
      </c>
      <c r="G18" s="6">
        <v>6.3</v>
      </c>
      <c r="H18" s="13">
        <v>86</v>
      </c>
    </row>
    <row r="19" spans="1:8" x14ac:dyDescent="0.25">
      <c r="A19" s="8" t="s">
        <v>13</v>
      </c>
      <c r="B19" s="6" t="s">
        <v>53</v>
      </c>
      <c r="C19" s="6">
        <v>0.7</v>
      </c>
      <c r="D19" s="6">
        <v>0.1</v>
      </c>
      <c r="E19" s="6">
        <v>3.6</v>
      </c>
      <c r="F19" s="6">
        <v>0.5</v>
      </c>
      <c r="G19" s="6">
        <v>1.7</v>
      </c>
      <c r="H19" s="13">
        <v>15</v>
      </c>
    </row>
    <row r="20" spans="1:8" x14ac:dyDescent="0.25">
      <c r="A20" s="8" t="s">
        <v>15</v>
      </c>
      <c r="B20" s="6" t="s">
        <v>53</v>
      </c>
      <c r="C20" s="6">
        <v>1.2</v>
      </c>
      <c r="D20" s="6">
        <v>0.3</v>
      </c>
      <c r="E20" s="6">
        <v>3.1</v>
      </c>
      <c r="F20" s="6">
        <v>1</v>
      </c>
      <c r="G20" s="6">
        <v>2.5</v>
      </c>
      <c r="H20" s="13">
        <v>17</v>
      </c>
    </row>
    <row r="21" spans="1:8" x14ac:dyDescent="0.25">
      <c r="A21" s="8" t="s">
        <v>11</v>
      </c>
      <c r="B21" s="6" t="s">
        <v>53</v>
      </c>
      <c r="C21" s="6">
        <v>0.9</v>
      </c>
      <c r="D21" s="6">
        <v>0.2</v>
      </c>
      <c r="E21" s="6">
        <v>10</v>
      </c>
      <c r="F21" s="6">
        <v>2.8</v>
      </c>
      <c r="G21" s="6">
        <v>4.7</v>
      </c>
      <c r="H21" s="13">
        <v>41</v>
      </c>
    </row>
    <row r="22" spans="1:8" x14ac:dyDescent="0.25">
      <c r="A22" s="8" t="s">
        <v>37</v>
      </c>
      <c r="B22" s="6" t="s">
        <v>53</v>
      </c>
      <c r="C22" s="6">
        <v>1</v>
      </c>
      <c r="D22" s="6">
        <v>0.3</v>
      </c>
      <c r="E22" s="6">
        <v>3</v>
      </c>
      <c r="F22" s="6">
        <v>0.7</v>
      </c>
      <c r="G22" s="6" t="s">
        <v>27</v>
      </c>
      <c r="H22" s="13">
        <v>15</v>
      </c>
    </row>
    <row r="23" spans="1:8" x14ac:dyDescent="0.25">
      <c r="A23" s="8" t="s">
        <v>38</v>
      </c>
      <c r="B23" s="6" t="s">
        <v>53</v>
      </c>
      <c r="C23" s="6">
        <v>1.2</v>
      </c>
      <c r="D23" s="6">
        <v>0.2</v>
      </c>
      <c r="E23" s="6">
        <v>5.0999999999999996</v>
      </c>
      <c r="F23" s="6">
        <v>1.1000000000000001</v>
      </c>
      <c r="G23" s="6">
        <v>4</v>
      </c>
      <c r="H23" s="13">
        <v>23</v>
      </c>
    </row>
    <row r="24" spans="1:8" x14ac:dyDescent="0.25">
      <c r="A24" s="8" t="s">
        <v>39</v>
      </c>
      <c r="B24" s="6" t="s">
        <v>53</v>
      </c>
      <c r="C24" s="6">
        <v>0.9</v>
      </c>
      <c r="D24" s="6">
        <v>0.2</v>
      </c>
      <c r="E24" s="6">
        <v>3.9</v>
      </c>
      <c r="F24" s="6">
        <v>1.2</v>
      </c>
      <c r="G24" s="6">
        <v>2.6</v>
      </c>
      <c r="H24" s="13">
        <v>18</v>
      </c>
    </row>
    <row r="25" spans="1:8" x14ac:dyDescent="0.25">
      <c r="A25" s="8" t="s">
        <v>42</v>
      </c>
      <c r="B25" s="6" t="s">
        <v>53</v>
      </c>
      <c r="C25" s="6">
        <v>1</v>
      </c>
      <c r="D25" s="6">
        <v>11</v>
      </c>
      <c r="E25" s="6">
        <v>8</v>
      </c>
      <c r="F25" s="6">
        <v>1.7</v>
      </c>
      <c r="G25" s="6" t="s">
        <v>27</v>
      </c>
      <c r="H25" s="13">
        <v>132</v>
      </c>
    </row>
    <row r="26" spans="1:8" x14ac:dyDescent="0.25">
      <c r="A26" s="8" t="s">
        <v>43</v>
      </c>
      <c r="B26" s="6" t="s">
        <v>53</v>
      </c>
      <c r="C26" s="6">
        <v>1.1000000000000001</v>
      </c>
      <c r="D26" s="6">
        <v>0.1</v>
      </c>
      <c r="E26" s="6">
        <v>9.3000000000000007</v>
      </c>
      <c r="F26" s="6">
        <v>1.7</v>
      </c>
      <c r="G26" s="6">
        <v>4.2</v>
      </c>
      <c r="H26" s="13">
        <v>40</v>
      </c>
    </row>
    <row r="27" spans="1:8" x14ac:dyDescent="0.25">
      <c r="A27" s="8" t="s">
        <v>30</v>
      </c>
      <c r="B27" s="6" t="s">
        <v>53</v>
      </c>
      <c r="C27" s="6">
        <v>1.8</v>
      </c>
      <c r="D27" s="6">
        <v>0.2</v>
      </c>
      <c r="E27" s="6">
        <v>7.3</v>
      </c>
      <c r="F27" s="6">
        <v>2.6</v>
      </c>
      <c r="G27" s="6">
        <v>2.2999999999999998</v>
      </c>
      <c r="H27" s="13">
        <v>32</v>
      </c>
    </row>
    <row r="28" spans="1:8" x14ac:dyDescent="0.25">
      <c r="A28" s="8" t="s">
        <v>12</v>
      </c>
      <c r="B28" s="6" t="s">
        <v>53</v>
      </c>
      <c r="C28" s="6">
        <v>6.4</v>
      </c>
      <c r="D28" s="6">
        <v>0.5</v>
      </c>
      <c r="E28" s="6">
        <v>33</v>
      </c>
      <c r="F28" s="6">
        <v>2.1</v>
      </c>
      <c r="G28" s="6">
        <v>1</v>
      </c>
      <c r="H28" s="13">
        <v>149</v>
      </c>
    </row>
    <row r="29" spans="1:8" x14ac:dyDescent="0.25">
      <c r="A29" s="8" t="s">
        <v>41</v>
      </c>
      <c r="B29" s="6" t="s">
        <v>53</v>
      </c>
      <c r="C29" s="6">
        <v>5.4</v>
      </c>
      <c r="D29" s="6">
        <v>0.4</v>
      </c>
      <c r="E29" s="6">
        <v>14</v>
      </c>
      <c r="F29" s="6">
        <v>5.7</v>
      </c>
      <c r="G29" s="6">
        <v>5.7</v>
      </c>
      <c r="H29" s="13">
        <v>81</v>
      </c>
    </row>
    <row r="30" spans="1:8" x14ac:dyDescent="0.25">
      <c r="A30" s="8" t="s">
        <v>40</v>
      </c>
      <c r="B30" s="6" t="s">
        <v>53</v>
      </c>
      <c r="C30" s="6">
        <v>5.2</v>
      </c>
      <c r="D30" s="6">
        <v>0.4</v>
      </c>
      <c r="E30" s="6">
        <v>14</v>
      </c>
      <c r="F30" s="6">
        <v>4.5</v>
      </c>
      <c r="G30" s="6">
        <v>5</v>
      </c>
      <c r="H30" s="13">
        <v>77</v>
      </c>
    </row>
    <row r="31" spans="1:8" x14ac:dyDescent="0.25">
      <c r="A31" s="8" t="s">
        <v>14</v>
      </c>
      <c r="B31" s="6" t="s">
        <v>53</v>
      </c>
      <c r="C31" s="6">
        <v>3.4</v>
      </c>
      <c r="D31" s="6">
        <v>0.3</v>
      </c>
      <c r="E31" s="6">
        <v>9</v>
      </c>
      <c r="F31" s="6">
        <v>3.8</v>
      </c>
      <c r="G31" s="6">
        <v>2.2000000000000002</v>
      </c>
      <c r="H31" s="13">
        <v>43</v>
      </c>
    </row>
    <row r="32" spans="1:8" x14ac:dyDescent="0.25">
      <c r="A32" s="8" t="s">
        <v>29</v>
      </c>
      <c r="B32" s="6" t="s">
        <v>53</v>
      </c>
      <c r="C32" s="6">
        <v>24</v>
      </c>
      <c r="D32" s="6">
        <v>1.1000000000000001</v>
      </c>
      <c r="E32" s="6">
        <v>61</v>
      </c>
      <c r="F32" s="6">
        <v>15</v>
      </c>
      <c r="G32" s="6">
        <v>2.1</v>
      </c>
      <c r="H32" s="13">
        <v>337</v>
      </c>
    </row>
    <row r="33" spans="1:8" x14ac:dyDescent="0.25">
      <c r="A33" s="8" t="s">
        <v>31</v>
      </c>
      <c r="B33" s="6" t="s">
        <v>53</v>
      </c>
      <c r="C33" s="6">
        <v>0.9</v>
      </c>
      <c r="D33" s="6">
        <v>0.4</v>
      </c>
      <c r="E33" s="6">
        <v>7</v>
      </c>
      <c r="F33" s="6">
        <v>2.8</v>
      </c>
      <c r="G33" s="6">
        <v>4.0999999999999996</v>
      </c>
      <c r="H33" s="13">
        <v>29</v>
      </c>
    </row>
    <row r="34" spans="1:8" x14ac:dyDescent="0.25">
      <c r="A34" s="8" t="s">
        <v>16</v>
      </c>
      <c r="B34" s="6" t="s">
        <v>53</v>
      </c>
      <c r="C34" s="6">
        <v>1.6</v>
      </c>
      <c r="D34" s="6">
        <v>0.2</v>
      </c>
      <c r="E34" s="6">
        <v>9.6</v>
      </c>
      <c r="F34" s="6">
        <v>2.8</v>
      </c>
      <c r="G34" s="6">
        <v>6.8</v>
      </c>
      <c r="H34" s="13">
        <v>43</v>
      </c>
    </row>
    <row r="35" spans="1:8" x14ac:dyDescent="0.25">
      <c r="A35" s="8" t="s">
        <v>17</v>
      </c>
      <c r="B35" s="6" t="s">
        <v>53</v>
      </c>
      <c r="C35" s="6">
        <v>1</v>
      </c>
      <c r="D35" s="6">
        <v>0.1</v>
      </c>
      <c r="E35" s="6">
        <v>6.5</v>
      </c>
      <c r="F35" s="6">
        <v>0.5</v>
      </c>
      <c r="G35" s="6">
        <v>2.8</v>
      </c>
      <c r="H35" s="13">
        <v>26</v>
      </c>
    </row>
    <row r="36" spans="1:8" ht="16.5" thickBot="1" x14ac:dyDescent="0.3">
      <c r="A36" s="14" t="s">
        <v>18</v>
      </c>
      <c r="B36" s="15" t="s">
        <v>53</v>
      </c>
      <c r="C36" s="15">
        <v>0.7</v>
      </c>
      <c r="D36" s="15">
        <v>0.1</v>
      </c>
      <c r="E36" s="15">
        <v>3.4</v>
      </c>
      <c r="F36" s="15">
        <v>1.6</v>
      </c>
      <c r="G36" s="15">
        <v>1.9</v>
      </c>
      <c r="H36" s="16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F17" sqref="F17"/>
    </sheetView>
  </sheetViews>
  <sheetFormatPr defaultRowHeight="15.75" x14ac:dyDescent="0.25"/>
  <cols>
    <col min="1" max="1" width="18.75" bestFit="1" customWidth="1"/>
    <col min="2" max="2" width="11.125" bestFit="1" customWidth="1"/>
    <col min="3" max="3" width="7.75" bestFit="1" customWidth="1"/>
    <col min="4" max="4" width="3.625" bestFit="1" customWidth="1"/>
    <col min="5" max="5" width="5.875" bestFit="1" customWidth="1"/>
    <col min="6" max="6" width="5.25" bestFit="1" customWidth="1"/>
    <col min="7" max="7" width="5.75" bestFit="1" customWidth="1"/>
    <col min="8" max="8" width="7.875" bestFit="1" customWidth="1"/>
  </cols>
  <sheetData>
    <row r="1" spans="1:8" ht="16.5" thickBot="1" x14ac:dyDescent="0.3">
      <c r="A1" s="9" t="s">
        <v>110</v>
      </c>
      <c r="B1" s="9" t="s">
        <v>19</v>
      </c>
      <c r="C1" s="9" t="s">
        <v>1</v>
      </c>
      <c r="D1" s="9" t="s">
        <v>2</v>
      </c>
      <c r="E1" s="9" t="s">
        <v>0</v>
      </c>
      <c r="F1" s="9" t="s">
        <v>28</v>
      </c>
      <c r="G1" s="9" t="s">
        <v>23</v>
      </c>
      <c r="H1" s="9" t="s">
        <v>20</v>
      </c>
    </row>
    <row r="2" spans="1:8" x14ac:dyDescent="0.25">
      <c r="A2" s="17" t="s">
        <v>44</v>
      </c>
      <c r="B2" s="18">
        <v>1</v>
      </c>
      <c r="C2" s="18">
        <v>6</v>
      </c>
      <c r="D2" s="18">
        <v>5</v>
      </c>
      <c r="E2" s="18">
        <v>0</v>
      </c>
      <c r="F2" s="18">
        <v>0</v>
      </c>
      <c r="G2" s="18">
        <v>0</v>
      </c>
      <c r="H2" s="19">
        <v>69</v>
      </c>
    </row>
    <row r="3" spans="1:8" x14ac:dyDescent="0.25">
      <c r="A3" s="1" t="s">
        <v>45</v>
      </c>
      <c r="B3" s="2">
        <v>1</v>
      </c>
      <c r="C3" s="2">
        <v>4</v>
      </c>
      <c r="D3" s="2">
        <v>0</v>
      </c>
      <c r="E3" s="2">
        <v>0</v>
      </c>
      <c r="F3" s="2">
        <v>0</v>
      </c>
      <c r="G3" s="2">
        <v>0</v>
      </c>
      <c r="H3" s="20">
        <v>16</v>
      </c>
    </row>
    <row r="4" spans="1:8" x14ac:dyDescent="0.25">
      <c r="A4" s="1" t="s">
        <v>46</v>
      </c>
      <c r="B4" s="2" t="s">
        <v>49</v>
      </c>
      <c r="C4" s="2">
        <v>50</v>
      </c>
      <c r="D4" s="2">
        <v>7</v>
      </c>
      <c r="E4" s="2">
        <v>0</v>
      </c>
      <c r="F4" s="2">
        <v>0</v>
      </c>
      <c r="G4" s="2">
        <v>0</v>
      </c>
      <c r="H4" s="20">
        <v>263</v>
      </c>
    </row>
    <row r="5" spans="1:8" x14ac:dyDescent="0.25">
      <c r="A5" s="1" t="s">
        <v>47</v>
      </c>
      <c r="B5" s="2" t="s">
        <v>49</v>
      </c>
      <c r="C5" s="2">
        <v>42</v>
      </c>
      <c r="D5" s="2">
        <v>8.8000000000000007</v>
      </c>
      <c r="E5" s="2">
        <v>0</v>
      </c>
      <c r="F5" s="2">
        <v>0</v>
      </c>
      <c r="G5" s="2">
        <v>0</v>
      </c>
      <c r="H5" s="20">
        <v>254</v>
      </c>
    </row>
    <row r="6" spans="1:8" x14ac:dyDescent="0.25">
      <c r="A6" s="1" t="s">
        <v>108</v>
      </c>
      <c r="B6" s="2" t="s">
        <v>49</v>
      </c>
      <c r="C6" s="2">
        <v>48</v>
      </c>
      <c r="D6" s="2">
        <v>0.6</v>
      </c>
      <c r="E6" s="2">
        <v>0.4</v>
      </c>
      <c r="F6" s="2">
        <v>0</v>
      </c>
      <c r="G6" s="2">
        <v>0</v>
      </c>
      <c r="H6" s="20">
        <v>198</v>
      </c>
    </row>
    <row r="7" spans="1:8" ht="16.5" thickBot="1" x14ac:dyDescent="0.3">
      <c r="A7" s="21" t="s">
        <v>109</v>
      </c>
      <c r="B7" s="22" t="s">
        <v>49</v>
      </c>
      <c r="C7" s="22">
        <v>50</v>
      </c>
      <c r="D7" s="22">
        <v>42</v>
      </c>
      <c r="E7" s="22">
        <v>0</v>
      </c>
      <c r="F7" s="22">
        <v>0</v>
      </c>
      <c r="G7" s="22">
        <v>0</v>
      </c>
      <c r="H7" s="23">
        <v>588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9" sqref="G19"/>
    </sheetView>
  </sheetViews>
  <sheetFormatPr defaultRowHeight="15.75" x14ac:dyDescent="0.25"/>
  <cols>
    <col min="1" max="1" width="21" bestFit="1" customWidth="1"/>
    <col min="2" max="2" width="12" bestFit="1" customWidth="1"/>
    <col min="3" max="3" width="7.75" bestFit="1" customWidth="1"/>
    <col min="4" max="4" width="3.625" bestFit="1" customWidth="1"/>
    <col min="5" max="5" width="5.875" bestFit="1" customWidth="1"/>
    <col min="6" max="6" width="5.25" bestFit="1" customWidth="1"/>
    <col min="7" max="7" width="5.75" bestFit="1" customWidth="1"/>
    <col min="8" max="8" width="7.875" bestFit="1" customWidth="1"/>
  </cols>
  <sheetData>
    <row r="1" spans="1:8" x14ac:dyDescent="0.25">
      <c r="A1" s="37" t="s">
        <v>110</v>
      </c>
      <c r="B1" s="38" t="s">
        <v>19</v>
      </c>
      <c r="C1" s="38" t="s">
        <v>1</v>
      </c>
      <c r="D1" s="38" t="s">
        <v>2</v>
      </c>
      <c r="E1" s="38" t="s">
        <v>0</v>
      </c>
      <c r="F1" s="38" t="s">
        <v>28</v>
      </c>
      <c r="G1" s="38" t="s">
        <v>23</v>
      </c>
      <c r="H1" s="39" t="s">
        <v>20</v>
      </c>
    </row>
    <row r="2" spans="1:8" x14ac:dyDescent="0.25">
      <c r="A2" s="34" t="s">
        <v>50</v>
      </c>
      <c r="B2" s="3" t="s">
        <v>70</v>
      </c>
      <c r="C2" s="3">
        <v>0</v>
      </c>
      <c r="D2" s="3">
        <v>14</v>
      </c>
      <c r="E2" s="3">
        <v>0</v>
      </c>
      <c r="F2" s="3">
        <v>0</v>
      </c>
      <c r="G2" s="3">
        <v>0</v>
      </c>
      <c r="H2" s="31">
        <v>126</v>
      </c>
    </row>
    <row r="3" spans="1:8" x14ac:dyDescent="0.25">
      <c r="A3" s="34" t="s">
        <v>51</v>
      </c>
      <c r="B3" s="3" t="s">
        <v>70</v>
      </c>
      <c r="C3" s="3">
        <v>0</v>
      </c>
      <c r="D3" s="3">
        <v>14</v>
      </c>
      <c r="E3" s="3">
        <v>0</v>
      </c>
      <c r="F3" s="3">
        <v>0</v>
      </c>
      <c r="G3" s="3">
        <v>0</v>
      </c>
      <c r="H3" s="31">
        <v>126</v>
      </c>
    </row>
    <row r="4" spans="1:8" x14ac:dyDescent="0.25">
      <c r="A4" s="34" t="s">
        <v>72</v>
      </c>
      <c r="B4" s="3" t="s">
        <v>53</v>
      </c>
      <c r="C4" s="3">
        <v>14</v>
      </c>
      <c r="D4" s="3">
        <v>21</v>
      </c>
      <c r="E4" s="3">
        <v>4.0999999999999996</v>
      </c>
      <c r="F4" s="3">
        <v>0</v>
      </c>
      <c r="G4" s="3">
        <v>4.0999999999999996</v>
      </c>
      <c r="H4" s="31">
        <v>264</v>
      </c>
    </row>
    <row r="5" spans="1:8" x14ac:dyDescent="0.25">
      <c r="A5" s="34" t="s">
        <v>73</v>
      </c>
      <c r="B5" s="3" t="s">
        <v>53</v>
      </c>
      <c r="C5" s="3">
        <v>25</v>
      </c>
      <c r="D5" s="3">
        <v>27</v>
      </c>
      <c r="E5" s="3">
        <v>2.2000000000000002</v>
      </c>
      <c r="F5" s="3">
        <v>0</v>
      </c>
      <c r="G5" s="3">
        <v>2.2000000000000002</v>
      </c>
      <c r="H5" s="31">
        <v>356</v>
      </c>
    </row>
    <row r="6" spans="1:8" x14ac:dyDescent="0.25">
      <c r="A6" s="34" t="s">
        <v>74</v>
      </c>
      <c r="B6" s="3" t="s">
        <v>53</v>
      </c>
      <c r="C6" s="3">
        <v>27</v>
      </c>
      <c r="D6" s="3">
        <v>31</v>
      </c>
      <c r="E6" s="3">
        <v>1.4</v>
      </c>
      <c r="F6" s="3">
        <v>0</v>
      </c>
      <c r="G6" s="3">
        <v>0</v>
      </c>
      <c r="H6" s="31">
        <v>393</v>
      </c>
    </row>
    <row r="7" spans="1:8" x14ac:dyDescent="0.25">
      <c r="A7" s="34" t="s">
        <v>75</v>
      </c>
      <c r="B7" s="3" t="s">
        <v>53</v>
      </c>
      <c r="C7" s="3">
        <v>24</v>
      </c>
      <c r="D7" s="3">
        <v>32</v>
      </c>
      <c r="E7" s="3">
        <v>2.6</v>
      </c>
      <c r="F7" s="3">
        <v>0</v>
      </c>
      <c r="G7" s="3">
        <v>0.5</v>
      </c>
      <c r="H7" s="31">
        <v>394</v>
      </c>
    </row>
    <row r="8" spans="1:8" x14ac:dyDescent="0.25">
      <c r="A8" s="34" t="s">
        <v>76</v>
      </c>
      <c r="B8" s="3" t="s">
        <v>53</v>
      </c>
      <c r="C8" s="3">
        <v>23</v>
      </c>
      <c r="D8" s="3">
        <v>33</v>
      </c>
      <c r="E8" s="3">
        <v>3.1</v>
      </c>
      <c r="F8" s="3">
        <v>0</v>
      </c>
      <c r="G8" s="3">
        <v>0.5</v>
      </c>
      <c r="H8" s="31">
        <v>404</v>
      </c>
    </row>
    <row r="9" spans="1:8" x14ac:dyDescent="0.25">
      <c r="A9" s="34" t="s">
        <v>52</v>
      </c>
      <c r="B9" s="3" t="s">
        <v>53</v>
      </c>
      <c r="C9" s="3">
        <v>3.5</v>
      </c>
      <c r="D9" s="3">
        <v>3</v>
      </c>
      <c r="E9" s="3">
        <v>4.3</v>
      </c>
      <c r="F9" s="3" t="s">
        <v>48</v>
      </c>
      <c r="G9" s="3" t="s">
        <v>48</v>
      </c>
      <c r="H9" s="31">
        <v>55</v>
      </c>
    </row>
    <row r="10" spans="1:8" x14ac:dyDescent="0.25">
      <c r="A10" s="34" t="s">
        <v>54</v>
      </c>
      <c r="B10" s="3" t="s">
        <v>53</v>
      </c>
      <c r="C10" s="3">
        <v>10</v>
      </c>
      <c r="D10" s="3">
        <v>0.4</v>
      </c>
      <c r="E10" s="3">
        <v>3.6</v>
      </c>
      <c r="F10" s="3">
        <v>0</v>
      </c>
      <c r="G10" s="3">
        <v>3.2</v>
      </c>
      <c r="H10" s="31">
        <v>59</v>
      </c>
    </row>
    <row r="11" spans="1:8" x14ac:dyDescent="0.25">
      <c r="A11" s="35" t="s">
        <v>21</v>
      </c>
      <c r="B11" s="3" t="s">
        <v>53</v>
      </c>
      <c r="C11" s="3">
        <v>18</v>
      </c>
      <c r="D11" s="3">
        <v>22</v>
      </c>
      <c r="E11" s="3">
        <v>3</v>
      </c>
      <c r="F11" s="3" t="s">
        <v>27</v>
      </c>
      <c r="G11" s="3" t="s">
        <v>27</v>
      </c>
      <c r="H11" s="31">
        <f>SUM(D11*9)+(E11*4)+(C11*4)</f>
        <v>282</v>
      </c>
    </row>
    <row r="12" spans="1:8" x14ac:dyDescent="0.25">
      <c r="A12" s="34" t="s">
        <v>65</v>
      </c>
      <c r="B12" s="3" t="s">
        <v>69</v>
      </c>
      <c r="C12" s="3">
        <v>0.6</v>
      </c>
      <c r="D12" s="3">
        <v>1.1000000000000001</v>
      </c>
      <c r="E12" s="3">
        <v>0.6</v>
      </c>
      <c r="F12" s="3">
        <v>0</v>
      </c>
      <c r="G12" s="3">
        <v>0</v>
      </c>
      <c r="H12" s="31">
        <v>15</v>
      </c>
    </row>
    <row r="13" spans="1:8" ht="16.5" thickBot="1" x14ac:dyDescent="0.3">
      <c r="A13" s="36" t="s">
        <v>68</v>
      </c>
      <c r="B13" s="32" t="s">
        <v>69</v>
      </c>
      <c r="C13" s="32">
        <v>2.9</v>
      </c>
      <c r="D13" s="32">
        <v>1.7</v>
      </c>
      <c r="E13" s="32">
        <v>1.7</v>
      </c>
      <c r="F13" s="32">
        <v>0.4</v>
      </c>
      <c r="G13" s="32">
        <v>0.4</v>
      </c>
      <c r="H13" s="33">
        <v>33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30" sqref="E30"/>
    </sheetView>
  </sheetViews>
  <sheetFormatPr defaultRowHeight="15.75" x14ac:dyDescent="0.25"/>
  <cols>
    <col min="1" max="1" width="22.125" bestFit="1" customWidth="1"/>
    <col min="2" max="2" width="12.375" bestFit="1" customWidth="1"/>
    <col min="3" max="3" width="7.75" bestFit="1" customWidth="1"/>
    <col min="4" max="4" width="3.625" bestFit="1" customWidth="1"/>
    <col min="5" max="5" width="5.875" bestFit="1" customWidth="1"/>
    <col min="6" max="6" width="5.25" bestFit="1" customWidth="1"/>
    <col min="7" max="7" width="5.75" bestFit="1" customWidth="1"/>
    <col min="8" max="8" width="7.875" bestFit="1" customWidth="1"/>
  </cols>
  <sheetData>
    <row r="1" spans="1:8" ht="16.5" thickBot="1" x14ac:dyDescent="0.3">
      <c r="A1" s="9" t="s">
        <v>110</v>
      </c>
      <c r="B1" s="9" t="s">
        <v>19</v>
      </c>
      <c r="C1" s="9" t="s">
        <v>1</v>
      </c>
      <c r="D1" s="9" t="s">
        <v>2</v>
      </c>
      <c r="E1" s="9" t="s">
        <v>0</v>
      </c>
      <c r="F1" s="9" t="s">
        <v>28</v>
      </c>
      <c r="G1" s="9" t="s">
        <v>23</v>
      </c>
      <c r="H1" s="9" t="s">
        <v>20</v>
      </c>
    </row>
    <row r="2" spans="1:8" x14ac:dyDescent="0.25">
      <c r="A2" s="40" t="s">
        <v>55</v>
      </c>
      <c r="B2" s="41" t="s">
        <v>71</v>
      </c>
      <c r="C2" s="41">
        <v>8</v>
      </c>
      <c r="D2" s="41">
        <v>16</v>
      </c>
      <c r="E2" s="41">
        <v>6</v>
      </c>
      <c r="F2" s="41">
        <v>1.9</v>
      </c>
      <c r="G2" s="41">
        <v>3</v>
      </c>
      <c r="H2" s="42">
        <v>188</v>
      </c>
    </row>
    <row r="3" spans="1:8" x14ac:dyDescent="0.25">
      <c r="A3" s="43" t="s">
        <v>57</v>
      </c>
      <c r="B3" s="44" t="s">
        <v>58</v>
      </c>
      <c r="C3" s="44">
        <v>24</v>
      </c>
      <c r="D3" s="44">
        <v>2</v>
      </c>
      <c r="E3" s="44">
        <v>3</v>
      </c>
      <c r="F3" s="44" t="s">
        <v>27</v>
      </c>
      <c r="G3" s="44" t="s">
        <v>27</v>
      </c>
      <c r="H3" s="45">
        <v>126</v>
      </c>
    </row>
    <row r="4" spans="1:8" x14ac:dyDescent="0.25">
      <c r="A4" s="43" t="s">
        <v>59</v>
      </c>
      <c r="B4" s="44" t="s">
        <v>60</v>
      </c>
      <c r="C4" s="44">
        <v>6</v>
      </c>
      <c r="D4" s="44">
        <v>68</v>
      </c>
      <c r="E4" s="44">
        <v>10</v>
      </c>
      <c r="F4" s="44">
        <v>0</v>
      </c>
      <c r="G4" s="44">
        <v>10</v>
      </c>
      <c r="H4" s="45">
        <v>675</v>
      </c>
    </row>
    <row r="5" spans="1:8" x14ac:dyDescent="0.25">
      <c r="A5" s="43" t="s">
        <v>61</v>
      </c>
      <c r="B5" s="44" t="s">
        <v>62</v>
      </c>
      <c r="C5" s="44">
        <v>0</v>
      </c>
      <c r="D5" s="44">
        <v>23</v>
      </c>
      <c r="E5" s="44">
        <v>45</v>
      </c>
      <c r="F5" s="44">
        <v>0</v>
      </c>
      <c r="G5" s="44">
        <v>0</v>
      </c>
      <c r="H5" s="45">
        <v>450</v>
      </c>
    </row>
    <row r="6" spans="1:8" x14ac:dyDescent="0.25">
      <c r="A6" s="43" t="s">
        <v>77</v>
      </c>
      <c r="B6" s="44" t="s">
        <v>53</v>
      </c>
      <c r="C6" s="44">
        <v>21</v>
      </c>
      <c r="D6" s="44">
        <v>50</v>
      </c>
      <c r="E6" s="44">
        <v>22</v>
      </c>
      <c r="F6" s="44">
        <v>13</v>
      </c>
      <c r="G6" s="44">
        <v>4.4000000000000004</v>
      </c>
      <c r="H6" s="45">
        <v>579</v>
      </c>
    </row>
    <row r="7" spans="1:8" x14ac:dyDescent="0.25">
      <c r="A7" s="43" t="s">
        <v>78</v>
      </c>
      <c r="B7" s="44" t="s">
        <v>53</v>
      </c>
      <c r="C7" s="44">
        <v>26</v>
      </c>
      <c r="D7" s="44">
        <v>49</v>
      </c>
      <c r="E7" s="44">
        <v>16</v>
      </c>
      <c r="F7" s="44">
        <v>9</v>
      </c>
      <c r="G7" s="44">
        <v>4</v>
      </c>
      <c r="H7" s="45">
        <v>567</v>
      </c>
    </row>
    <row r="8" spans="1:8" x14ac:dyDescent="0.25">
      <c r="A8" s="43" t="s">
        <v>79</v>
      </c>
      <c r="B8" s="44" t="s">
        <v>53</v>
      </c>
      <c r="C8" s="44">
        <v>7.9</v>
      </c>
      <c r="D8" s="44">
        <v>76</v>
      </c>
      <c r="E8" s="44">
        <v>14</v>
      </c>
      <c r="F8" s="44">
        <v>8.6</v>
      </c>
      <c r="G8" s="44">
        <v>4.5999999999999996</v>
      </c>
      <c r="H8" s="45">
        <v>718</v>
      </c>
    </row>
    <row r="9" spans="1:8" x14ac:dyDescent="0.25">
      <c r="A9" s="43" t="s">
        <v>84</v>
      </c>
      <c r="B9" s="44" t="s">
        <v>53</v>
      </c>
      <c r="C9" s="44">
        <v>20</v>
      </c>
      <c r="D9" s="44">
        <v>45</v>
      </c>
      <c r="E9" s="44">
        <v>27</v>
      </c>
      <c r="F9" s="44">
        <v>11</v>
      </c>
      <c r="G9" s="44">
        <v>7.7</v>
      </c>
      <c r="H9" s="45">
        <v>560</v>
      </c>
    </row>
    <row r="10" spans="1:8" x14ac:dyDescent="0.25">
      <c r="A10" s="43" t="s">
        <v>85</v>
      </c>
      <c r="B10" s="44" t="s">
        <v>53</v>
      </c>
      <c r="C10" s="44">
        <v>15</v>
      </c>
      <c r="D10" s="44">
        <v>61</v>
      </c>
      <c r="E10" s="44">
        <v>17</v>
      </c>
      <c r="F10" s="44">
        <v>9.6999999999999993</v>
      </c>
      <c r="G10" s="44">
        <v>4.3</v>
      </c>
      <c r="H10" s="45">
        <v>628</v>
      </c>
    </row>
    <row r="11" spans="1:8" x14ac:dyDescent="0.25">
      <c r="A11" s="43" t="s">
        <v>80</v>
      </c>
      <c r="B11" s="44" t="s">
        <v>53</v>
      </c>
      <c r="C11" s="44">
        <v>9.1999999999999993</v>
      </c>
      <c r="D11" s="44">
        <v>72</v>
      </c>
      <c r="E11" s="44">
        <v>14</v>
      </c>
      <c r="F11" s="44">
        <v>9.6</v>
      </c>
      <c r="G11" s="44">
        <v>4</v>
      </c>
      <c r="H11" s="45">
        <v>691</v>
      </c>
    </row>
    <row r="12" spans="1:8" x14ac:dyDescent="0.25">
      <c r="A12" s="43" t="s">
        <v>81</v>
      </c>
      <c r="B12" s="44" t="s">
        <v>53</v>
      </c>
      <c r="C12" s="44">
        <v>18</v>
      </c>
      <c r="D12" s="44">
        <v>42</v>
      </c>
      <c r="E12" s="44">
        <v>29</v>
      </c>
      <c r="F12" s="44">
        <v>27</v>
      </c>
      <c r="G12" s="44">
        <v>1.6</v>
      </c>
      <c r="H12" s="45">
        <v>534</v>
      </c>
    </row>
    <row r="13" spans="1:8" x14ac:dyDescent="0.25">
      <c r="A13" s="43" t="s">
        <v>83</v>
      </c>
      <c r="B13" s="44" t="s">
        <v>53</v>
      </c>
      <c r="C13" s="44">
        <v>18</v>
      </c>
      <c r="D13" s="44">
        <v>44</v>
      </c>
      <c r="E13" s="44">
        <v>30</v>
      </c>
      <c r="F13" s="44">
        <v>3.3</v>
      </c>
      <c r="G13" s="44">
        <v>5.9</v>
      </c>
      <c r="H13" s="45">
        <v>553</v>
      </c>
    </row>
    <row r="14" spans="1:8" x14ac:dyDescent="0.25">
      <c r="A14" s="43" t="s">
        <v>56</v>
      </c>
      <c r="B14" s="44" t="s">
        <v>53</v>
      </c>
      <c r="C14" s="44">
        <v>17</v>
      </c>
      <c r="D14" s="44">
        <v>31</v>
      </c>
      <c r="E14" s="44">
        <v>42</v>
      </c>
      <c r="F14" s="44">
        <v>34</v>
      </c>
      <c r="G14" s="44">
        <v>0</v>
      </c>
      <c r="H14" s="45">
        <v>486</v>
      </c>
    </row>
    <row r="15" spans="1:8" x14ac:dyDescent="0.25">
      <c r="A15" s="43" t="s">
        <v>63</v>
      </c>
      <c r="B15" s="44" t="s">
        <v>53</v>
      </c>
      <c r="C15" s="44">
        <v>21</v>
      </c>
      <c r="D15" s="44">
        <v>51</v>
      </c>
      <c r="E15" s="44">
        <v>20</v>
      </c>
      <c r="F15" s="44">
        <v>9</v>
      </c>
      <c r="G15" s="44">
        <v>2.6</v>
      </c>
      <c r="H15" s="45">
        <v>584</v>
      </c>
    </row>
    <row r="16" spans="1:8" x14ac:dyDescent="0.25">
      <c r="A16" s="43" t="s">
        <v>64</v>
      </c>
      <c r="B16" s="44" t="s">
        <v>53</v>
      </c>
      <c r="C16" s="44">
        <v>19</v>
      </c>
      <c r="D16" s="44">
        <v>19</v>
      </c>
      <c r="E16" s="44">
        <v>54</v>
      </c>
      <c r="F16" s="44">
        <v>18</v>
      </c>
      <c r="G16" s="44">
        <v>0</v>
      </c>
      <c r="H16" s="45">
        <v>446</v>
      </c>
    </row>
    <row r="17" spans="1:8" x14ac:dyDescent="0.25">
      <c r="A17" s="43" t="s">
        <v>82</v>
      </c>
      <c r="B17" s="44" t="s">
        <v>53</v>
      </c>
      <c r="C17" s="44">
        <v>4.0999999999999996</v>
      </c>
      <c r="D17" s="44">
        <v>0.5</v>
      </c>
      <c r="E17" s="44">
        <v>17</v>
      </c>
      <c r="F17" s="44">
        <v>0</v>
      </c>
      <c r="G17" s="44">
        <v>0</v>
      </c>
      <c r="H17" s="45">
        <v>89</v>
      </c>
    </row>
    <row r="18" spans="1:8" x14ac:dyDescent="0.25">
      <c r="A18" s="43" t="s">
        <v>86</v>
      </c>
      <c r="B18" s="44" t="s">
        <v>53</v>
      </c>
      <c r="C18" s="44">
        <v>17</v>
      </c>
      <c r="D18" s="44">
        <v>7</v>
      </c>
      <c r="E18" s="44">
        <v>66</v>
      </c>
      <c r="F18" s="44">
        <v>10.6</v>
      </c>
      <c r="G18" s="44">
        <v>0</v>
      </c>
      <c r="H18" s="45">
        <v>389</v>
      </c>
    </row>
    <row r="19" spans="1:8" x14ac:dyDescent="0.25">
      <c r="A19" s="43" t="s">
        <v>66</v>
      </c>
      <c r="B19" s="44" t="s">
        <v>70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5">
        <v>0</v>
      </c>
    </row>
    <row r="20" spans="1:8" x14ac:dyDescent="0.25">
      <c r="A20" s="43" t="s">
        <v>67</v>
      </c>
      <c r="B20" s="44" t="s">
        <v>53</v>
      </c>
      <c r="C20" s="44">
        <v>5.6</v>
      </c>
      <c r="D20" s="44">
        <v>12</v>
      </c>
      <c r="E20" s="44">
        <v>1.6</v>
      </c>
      <c r="F20" s="44">
        <v>1.6</v>
      </c>
      <c r="G20" s="44">
        <v>0</v>
      </c>
      <c r="H20" s="45">
        <v>144</v>
      </c>
    </row>
    <row r="21" spans="1:8" ht="16.5" thickBot="1" x14ac:dyDescent="0.3">
      <c r="A21" s="46" t="s">
        <v>87</v>
      </c>
      <c r="B21" s="47" t="s">
        <v>70</v>
      </c>
      <c r="C21" s="47">
        <v>0</v>
      </c>
      <c r="D21" s="47">
        <v>0</v>
      </c>
      <c r="E21" s="47">
        <v>1.6</v>
      </c>
      <c r="F21" s="47">
        <v>0</v>
      </c>
      <c r="G21" s="47">
        <v>1.6</v>
      </c>
      <c r="H21" s="48">
        <v>38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I18" sqref="I18"/>
    </sheetView>
  </sheetViews>
  <sheetFormatPr defaultRowHeight="15.75" x14ac:dyDescent="0.25"/>
  <cols>
    <col min="1" max="1" width="16.875" bestFit="1" customWidth="1"/>
    <col min="2" max="2" width="11.125" bestFit="1" customWidth="1"/>
    <col min="3" max="3" width="7.75" bestFit="1" customWidth="1"/>
    <col min="4" max="4" width="3.625" bestFit="1" customWidth="1"/>
    <col min="5" max="5" width="5.875" bestFit="1" customWidth="1"/>
    <col min="6" max="6" width="5.25" bestFit="1" customWidth="1"/>
    <col min="7" max="7" width="5.75" bestFit="1" customWidth="1"/>
    <col min="8" max="8" width="7.875" bestFit="1" customWidth="1"/>
  </cols>
  <sheetData>
    <row r="1" spans="1:8" ht="16.5" thickBot="1" x14ac:dyDescent="0.3">
      <c r="A1" s="9" t="s">
        <v>110</v>
      </c>
      <c r="B1" s="9" t="s">
        <v>19</v>
      </c>
      <c r="C1" s="9" t="s">
        <v>1</v>
      </c>
      <c r="D1" s="9" t="s">
        <v>2</v>
      </c>
      <c r="E1" s="9" t="s">
        <v>0</v>
      </c>
      <c r="F1" s="9" t="s">
        <v>28</v>
      </c>
      <c r="G1" s="9" t="s">
        <v>23</v>
      </c>
      <c r="H1" s="9" t="s">
        <v>20</v>
      </c>
    </row>
    <row r="2" spans="1:8" x14ac:dyDescent="0.25">
      <c r="A2" s="24" t="s">
        <v>103</v>
      </c>
      <c r="B2" s="25" t="s">
        <v>53</v>
      </c>
      <c r="C2" s="25">
        <v>0.2</v>
      </c>
      <c r="D2" s="25">
        <v>0.2</v>
      </c>
      <c r="E2" s="25">
        <v>15</v>
      </c>
      <c r="F2" s="25">
        <v>2.1</v>
      </c>
      <c r="G2" s="25">
        <v>12</v>
      </c>
      <c r="H2" s="26">
        <v>63</v>
      </c>
    </row>
    <row r="3" spans="1:8" x14ac:dyDescent="0.25">
      <c r="A3" s="4" t="s">
        <v>105</v>
      </c>
      <c r="B3" s="5" t="s">
        <v>53</v>
      </c>
      <c r="C3" s="5">
        <v>0.6</v>
      </c>
      <c r="D3" s="5">
        <v>0</v>
      </c>
      <c r="E3" s="5">
        <v>17</v>
      </c>
      <c r="F3" s="5">
        <v>0.6</v>
      </c>
      <c r="G3" s="5">
        <v>14.7</v>
      </c>
      <c r="H3" s="27">
        <v>67</v>
      </c>
    </row>
    <row r="4" spans="1:8" x14ac:dyDescent="0.25">
      <c r="A4" s="4" t="s">
        <v>88</v>
      </c>
      <c r="B4" s="5" t="s">
        <v>53</v>
      </c>
      <c r="C4" s="5">
        <v>1.3</v>
      </c>
      <c r="D4" s="5">
        <v>0.3</v>
      </c>
      <c r="E4" s="5">
        <v>16</v>
      </c>
      <c r="F4" s="5">
        <v>4.5</v>
      </c>
      <c r="G4" s="5" t="s">
        <v>27</v>
      </c>
      <c r="H4" s="27">
        <v>63</v>
      </c>
    </row>
    <row r="5" spans="1:8" x14ac:dyDescent="0.25">
      <c r="A5" s="4" t="s">
        <v>99</v>
      </c>
      <c r="B5" s="5" t="s">
        <v>53</v>
      </c>
      <c r="C5" s="5">
        <v>1.7</v>
      </c>
      <c r="D5" s="5">
        <v>0.6</v>
      </c>
      <c r="E5" s="5">
        <v>23</v>
      </c>
      <c r="F5" s="5">
        <v>1.5</v>
      </c>
      <c r="G5" s="5">
        <v>19</v>
      </c>
      <c r="H5" s="27">
        <v>95</v>
      </c>
    </row>
    <row r="6" spans="1:8" x14ac:dyDescent="0.25">
      <c r="A6" s="4" t="s">
        <v>89</v>
      </c>
      <c r="B6" s="5" t="s">
        <v>53</v>
      </c>
      <c r="C6" s="5">
        <v>0.6</v>
      </c>
      <c r="D6" s="5">
        <v>0.2</v>
      </c>
      <c r="E6" s="5">
        <v>7.6</v>
      </c>
      <c r="F6" s="5">
        <v>0.4</v>
      </c>
      <c r="G6" s="5">
        <v>6.2</v>
      </c>
      <c r="H6" s="27">
        <v>30</v>
      </c>
    </row>
    <row r="7" spans="1:8" x14ac:dyDescent="0.25">
      <c r="A7" s="4" t="s">
        <v>90</v>
      </c>
      <c r="B7" s="5" t="s">
        <v>53</v>
      </c>
      <c r="C7" s="5">
        <v>0.5</v>
      </c>
      <c r="D7" s="5">
        <v>0.1</v>
      </c>
      <c r="E7" s="5">
        <v>13</v>
      </c>
      <c r="F7" s="5">
        <v>1.4</v>
      </c>
      <c r="G7" s="5">
        <v>10</v>
      </c>
      <c r="H7" s="27">
        <v>50</v>
      </c>
    </row>
    <row r="8" spans="1:8" x14ac:dyDescent="0.25">
      <c r="A8" s="4" t="s">
        <v>91</v>
      </c>
      <c r="B8" s="5" t="s">
        <v>53</v>
      </c>
      <c r="C8" s="5">
        <v>0.8</v>
      </c>
      <c r="D8" s="5">
        <v>0.3</v>
      </c>
      <c r="E8" s="5">
        <v>19</v>
      </c>
      <c r="F8" s="5">
        <v>2.9</v>
      </c>
      <c r="G8" s="5">
        <v>16</v>
      </c>
      <c r="H8" s="27">
        <v>74</v>
      </c>
    </row>
    <row r="9" spans="1:8" x14ac:dyDescent="0.25">
      <c r="A9" s="4" t="s">
        <v>92</v>
      </c>
      <c r="B9" s="5" t="s">
        <v>53</v>
      </c>
      <c r="C9" s="5">
        <v>1.8</v>
      </c>
      <c r="D9" s="5">
        <v>0.2</v>
      </c>
      <c r="E9" s="5">
        <v>75</v>
      </c>
      <c r="F9" s="5">
        <v>6.7</v>
      </c>
      <c r="G9" s="5">
        <v>66</v>
      </c>
      <c r="H9" s="27">
        <v>277</v>
      </c>
    </row>
    <row r="10" spans="1:8" x14ac:dyDescent="0.25">
      <c r="A10" s="4" t="s">
        <v>93</v>
      </c>
      <c r="B10" s="5" t="s">
        <v>53</v>
      </c>
      <c r="C10" s="5">
        <v>2</v>
      </c>
      <c r="D10" s="5">
        <v>15</v>
      </c>
      <c r="E10" s="5">
        <v>8.6</v>
      </c>
      <c r="F10" s="5">
        <v>6.8</v>
      </c>
      <c r="G10" s="5">
        <v>0.3</v>
      </c>
      <c r="H10" s="27">
        <v>167</v>
      </c>
    </row>
    <row r="11" spans="1:8" x14ac:dyDescent="0.25">
      <c r="A11" s="4" t="s">
        <v>94</v>
      </c>
      <c r="B11" s="5" t="s">
        <v>53</v>
      </c>
      <c r="C11" s="5">
        <v>0.8</v>
      </c>
      <c r="D11" s="5">
        <v>0.4</v>
      </c>
      <c r="E11" s="5">
        <v>15</v>
      </c>
      <c r="F11" s="5">
        <v>1.6</v>
      </c>
      <c r="G11" s="5">
        <v>14</v>
      </c>
      <c r="H11" s="27">
        <v>60</v>
      </c>
    </row>
    <row r="12" spans="1:8" x14ac:dyDescent="0.25">
      <c r="A12" s="4" t="s">
        <v>95</v>
      </c>
      <c r="B12" s="5" t="s">
        <v>53</v>
      </c>
      <c r="C12" s="5">
        <v>0.7</v>
      </c>
      <c r="D12" s="5">
        <v>0.3</v>
      </c>
      <c r="E12" s="5">
        <v>11</v>
      </c>
      <c r="F12" s="5">
        <v>1.4</v>
      </c>
      <c r="G12" s="5">
        <v>9.9</v>
      </c>
      <c r="H12" s="27">
        <v>46</v>
      </c>
    </row>
    <row r="13" spans="1:8" x14ac:dyDescent="0.25">
      <c r="A13" s="4" t="s">
        <v>96</v>
      </c>
      <c r="B13" s="5" t="s">
        <v>53</v>
      </c>
      <c r="C13" s="5">
        <v>0.7</v>
      </c>
      <c r="D13" s="5">
        <v>0.2</v>
      </c>
      <c r="E13" s="5">
        <v>11</v>
      </c>
      <c r="F13" s="5">
        <v>2.8</v>
      </c>
      <c r="G13" s="5">
        <v>1.7</v>
      </c>
      <c r="H13" s="27">
        <v>30</v>
      </c>
    </row>
    <row r="14" spans="1:8" x14ac:dyDescent="0.25">
      <c r="A14" s="4" t="s">
        <v>97</v>
      </c>
      <c r="B14" s="5" t="s">
        <v>53</v>
      </c>
      <c r="C14" s="5">
        <v>0.5</v>
      </c>
      <c r="D14" s="5">
        <v>0.3</v>
      </c>
      <c r="E14" s="5">
        <v>11</v>
      </c>
      <c r="F14" s="5">
        <v>1.7</v>
      </c>
      <c r="G14" s="5">
        <v>7.8</v>
      </c>
      <c r="H14" s="27">
        <v>43</v>
      </c>
    </row>
    <row r="15" spans="1:8" x14ac:dyDescent="0.25">
      <c r="A15" s="4" t="s">
        <v>98</v>
      </c>
      <c r="B15" s="5" t="s">
        <v>53</v>
      </c>
      <c r="C15" s="5">
        <v>1.1000000000000001</v>
      </c>
      <c r="D15" s="5">
        <v>0.3</v>
      </c>
      <c r="E15" s="5">
        <v>23</v>
      </c>
      <c r="F15" s="5">
        <v>2.6</v>
      </c>
      <c r="G15" s="5">
        <v>12</v>
      </c>
      <c r="H15" s="27">
        <v>89</v>
      </c>
    </row>
    <row r="16" spans="1:8" x14ac:dyDescent="0.25">
      <c r="A16" s="4" t="s">
        <v>106</v>
      </c>
      <c r="B16" s="5" t="s">
        <v>53</v>
      </c>
      <c r="C16" s="5">
        <v>3.4</v>
      </c>
      <c r="D16" s="5">
        <v>0.5</v>
      </c>
      <c r="E16" s="5">
        <v>63</v>
      </c>
      <c r="F16" s="5">
        <v>7</v>
      </c>
      <c r="G16" s="5">
        <v>53</v>
      </c>
      <c r="H16" s="27">
        <v>241</v>
      </c>
    </row>
    <row r="17" spans="1:8" x14ac:dyDescent="0.25">
      <c r="A17" s="4" t="s">
        <v>104</v>
      </c>
      <c r="B17" s="5" t="s">
        <v>53</v>
      </c>
      <c r="C17" s="5">
        <v>3.1</v>
      </c>
      <c r="D17" s="5">
        <v>0.5</v>
      </c>
      <c r="E17" s="5">
        <v>79</v>
      </c>
      <c r="F17" s="5">
        <v>3.7</v>
      </c>
      <c r="G17" s="5">
        <v>59</v>
      </c>
      <c r="H17" s="27">
        <v>299</v>
      </c>
    </row>
    <row r="18" spans="1:8" x14ac:dyDescent="0.25">
      <c r="A18" s="4" t="s">
        <v>100</v>
      </c>
      <c r="B18" s="5" t="s">
        <v>53</v>
      </c>
      <c r="C18" s="5">
        <v>0.5</v>
      </c>
      <c r="D18" s="5">
        <v>0.1</v>
      </c>
      <c r="E18" s="5">
        <v>12</v>
      </c>
      <c r="F18" s="5">
        <v>3.6</v>
      </c>
      <c r="G18" s="5">
        <v>4.3</v>
      </c>
      <c r="H18" s="27">
        <v>46</v>
      </c>
    </row>
    <row r="19" spans="1:8" x14ac:dyDescent="0.25">
      <c r="A19" s="4" t="s">
        <v>101</v>
      </c>
      <c r="B19" s="5" t="s">
        <v>53</v>
      </c>
      <c r="C19" s="5">
        <v>0.7</v>
      </c>
      <c r="D19" s="5">
        <v>0.3</v>
      </c>
      <c r="E19" s="5">
        <v>8</v>
      </c>
      <c r="F19" s="5">
        <v>2</v>
      </c>
      <c r="G19" s="5">
        <v>4.9000000000000004</v>
      </c>
      <c r="H19" s="27">
        <v>33</v>
      </c>
    </row>
    <row r="20" spans="1:8" x14ac:dyDescent="0.25">
      <c r="A20" s="4" t="s">
        <v>107</v>
      </c>
      <c r="B20" s="5" t="s">
        <v>53</v>
      </c>
      <c r="C20" s="5">
        <v>2.6</v>
      </c>
      <c r="D20" s="5">
        <v>1</v>
      </c>
      <c r="E20" s="5">
        <v>14</v>
      </c>
      <c r="F20" s="5">
        <v>5</v>
      </c>
      <c r="G20" s="5">
        <v>9</v>
      </c>
      <c r="H20" s="27">
        <v>68</v>
      </c>
    </row>
    <row r="21" spans="1:8" ht="16.5" thickBot="1" x14ac:dyDescent="0.3">
      <c r="A21" s="28" t="s">
        <v>102</v>
      </c>
      <c r="B21" s="29" t="s">
        <v>53</v>
      </c>
      <c r="C21" s="29">
        <v>1.7</v>
      </c>
      <c r="D21" s="29">
        <v>1.2</v>
      </c>
      <c r="E21" s="29">
        <v>19</v>
      </c>
      <c r="F21" s="29">
        <v>4</v>
      </c>
      <c r="G21" s="29">
        <v>14</v>
      </c>
      <c r="H21" s="30">
        <v>83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HOSTNAME%">H83BYFI02PS7376.apac.nsroot.net</XMLData>
</file>

<file path=customXml/item2.xml><?xml version="1.0" encoding="utf-8"?>
<XMLData TextToDisplay="%USERNAME%">np02551</XMLData>
</file>

<file path=customXml/item3.xml><?xml version="1.0" encoding="utf-8"?>
<XMLData TextToDisplay="%EMAILADDRESS%">np02551@imcap.ap.ssmb.com</XMLData>
</file>

<file path=customXml/item4.xml><?xml version="1.0" encoding="utf-8"?>
<XMLData TextToDisplay="%DOCUMENTGUID%">{00000000-0000-0000-0000-000000000000}</XMLData>
</file>

<file path=customXml/item5.xml><?xml version="1.0" encoding="utf-8"?>
<XMLData TextToDisplay="%CLASSIFICATIONDATETIME%">02:15 03/10/2018</XMLData>
</file>

<file path=customXml/item6.xml><?xml version="1.0" encoding="utf-8"?>
<XMLData TextToDisplay="RightsWATCHMark">8|CITI-No PII-Internal|{00000000-0000-0000-0000-000000000000}</XMLData>
</file>

<file path=customXml/itemProps1.xml><?xml version="1.0" encoding="utf-8"?>
<ds:datastoreItem xmlns:ds="http://schemas.openxmlformats.org/officeDocument/2006/customXml" ds:itemID="{C1FC00E7-905E-4C02-87F1-47AB11AA0B50}">
  <ds:schemaRefs/>
</ds:datastoreItem>
</file>

<file path=customXml/itemProps2.xml><?xml version="1.0" encoding="utf-8"?>
<ds:datastoreItem xmlns:ds="http://schemas.openxmlformats.org/officeDocument/2006/customXml" ds:itemID="{39C0EA07-61F3-4CA5-A443-C3E0B8CEF924}">
  <ds:schemaRefs/>
</ds:datastoreItem>
</file>

<file path=customXml/itemProps3.xml><?xml version="1.0" encoding="utf-8"?>
<ds:datastoreItem xmlns:ds="http://schemas.openxmlformats.org/officeDocument/2006/customXml" ds:itemID="{D1BEB793-38F0-4889-8B6E-C0C152CFDD0C}">
  <ds:schemaRefs/>
</ds:datastoreItem>
</file>

<file path=customXml/itemProps4.xml><?xml version="1.0" encoding="utf-8"?>
<ds:datastoreItem xmlns:ds="http://schemas.openxmlformats.org/officeDocument/2006/customXml" ds:itemID="{3A01D45B-1C30-4C81-9CB5-4AD4B1E1A57C}">
  <ds:schemaRefs/>
</ds:datastoreItem>
</file>

<file path=customXml/itemProps5.xml><?xml version="1.0" encoding="utf-8"?>
<ds:datastoreItem xmlns:ds="http://schemas.openxmlformats.org/officeDocument/2006/customXml" ds:itemID="{5F2EC05A-F474-453A-9E9F-E5F0F5CA6D12}">
  <ds:schemaRefs/>
</ds:datastoreItem>
</file>

<file path=customXml/itemProps6.xml><?xml version="1.0" encoding="utf-8"?>
<ds:datastoreItem xmlns:ds="http://schemas.openxmlformats.org/officeDocument/2006/customXml" ds:itemID="{71BA871A-BCD8-4B1B-9714-F97B0E3BEA3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LCD</vt:lpstr>
      <vt:lpstr>STAPLES</vt:lpstr>
      <vt:lpstr>Vegetables</vt:lpstr>
      <vt:lpstr>Meat</vt:lpstr>
      <vt:lpstr>Dairy Products</vt:lpstr>
      <vt:lpstr>Nuts, seeds &amp; Baking needs</vt:lpstr>
      <vt:lpstr>Fruits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Paricha, Nrusinhajeet [CCC-OT NE]</dc:creator>
  <cp:lastModifiedBy>Paricha, Nrusinhajeet [CCC-OT NE]</cp:lastModifiedBy>
  <dcterms:created xsi:type="dcterms:W3CDTF">2018-02-01T05:37:09Z</dcterms:created>
  <dcterms:modified xsi:type="dcterms:W3CDTF">2018-10-03T02:15:20Z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8|CITI-No PII-Internal|{00000000-0000-0000-0000-000000000000}</vt:lpwstr>
  </property>
</Properties>
</file>