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ngelito Ongcapin\Desktop\"/>
    </mc:Choice>
  </mc:AlternateContent>
  <bookViews>
    <workbookView xWindow="360" yWindow="120" windowWidth="8615" windowHeight="253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Print_Area" localSheetId="0">Sheet1!$A$1:$D$48</definedName>
    <definedName name="_xlnm.Print_Area" localSheetId="1">Sheet2!$A$1:$D$25</definedName>
    <definedName name="_xlnm.Print_Area" localSheetId="2">Sheet3!$A$1:$D$23</definedName>
    <definedName name="_xlnm.Print_Area" localSheetId="4">Sheet5!$A$23:$G$41</definedName>
  </definedNames>
  <calcPr calcId="162913"/>
</workbook>
</file>

<file path=xl/calcChain.xml><?xml version="1.0" encoding="utf-8"?>
<calcChain xmlns="http://schemas.openxmlformats.org/spreadsheetml/2006/main">
  <c r="C18" i="1" l="1"/>
  <c r="G41" i="5" l="1"/>
  <c r="G29" i="5"/>
  <c r="G19" i="5" l="1"/>
  <c r="G7" i="5"/>
  <c r="C115" i="4" l="1"/>
  <c r="C117" i="4" s="1"/>
  <c r="C273" i="1" l="1"/>
  <c r="C249" i="1"/>
  <c r="C235" i="1"/>
  <c r="C217" i="1"/>
  <c r="C216" i="1"/>
  <c r="C202" i="1"/>
  <c r="C201" i="1"/>
  <c r="C182" i="1"/>
  <c r="C181" i="1"/>
  <c r="C162" i="1"/>
  <c r="C161" i="1"/>
  <c r="C42" i="1" l="1"/>
  <c r="C215" i="1" l="1"/>
  <c r="C200" i="1"/>
  <c r="C180" i="1"/>
  <c r="C160" i="1"/>
  <c r="C198" i="1" l="1"/>
  <c r="C179" i="1"/>
  <c r="C159" i="1"/>
  <c r="C284" i="1" l="1"/>
  <c r="C286" i="1" s="1"/>
  <c r="C260" i="1" l="1"/>
  <c r="C272" i="1" l="1"/>
  <c r="C274" i="1" s="1"/>
  <c r="C158" i="1"/>
  <c r="C10" i="2" l="1"/>
  <c r="C248" i="1" l="1"/>
  <c r="C250" i="1" s="1"/>
  <c r="C70" i="1" l="1"/>
  <c r="C98" i="4" l="1"/>
  <c r="C100" i="4" s="1"/>
  <c r="C177" i="1" l="1"/>
  <c r="C183" i="1" s="1"/>
  <c r="C15" i="1" l="1"/>
  <c r="C81" i="4" l="1"/>
  <c r="C83" i="4" s="1"/>
  <c r="C63" i="4" l="1"/>
  <c r="C65" i="4" s="1"/>
  <c r="B15" i="6" l="1"/>
  <c r="B14" i="6"/>
  <c r="B13" i="6"/>
  <c r="B12" i="6"/>
  <c r="B11" i="6"/>
  <c r="B10" i="6"/>
  <c r="B9" i="6"/>
  <c r="B8" i="6"/>
  <c r="B7" i="6"/>
  <c r="B6" i="6"/>
  <c r="B5" i="6"/>
  <c r="B4" i="6"/>
  <c r="B3" i="6"/>
  <c r="B2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5" i="6"/>
  <c r="C45" i="4" l="1"/>
  <c r="C47" i="4" s="1"/>
  <c r="C11" i="3" l="1"/>
  <c r="C21" i="3" s="1"/>
  <c r="C29" i="4" l="1"/>
  <c r="C31" i="4" s="1"/>
  <c r="C46" i="1" l="1"/>
  <c r="C106" i="1" l="1"/>
  <c r="C71" i="1" l="1"/>
  <c r="C156" i="1" l="1"/>
  <c r="C163" i="1" l="1"/>
  <c r="C23" i="2" l="1"/>
  <c r="G85" i="5" l="1"/>
  <c r="G73" i="5"/>
  <c r="G63" i="5"/>
  <c r="G51" i="5"/>
  <c r="C43" i="2" l="1"/>
  <c r="C48" i="2" s="1"/>
  <c r="C36" i="2"/>
  <c r="C47" i="2" s="1"/>
  <c r="C49" i="2" l="1"/>
  <c r="C203" i="1" l="1"/>
  <c r="C213" i="1" l="1"/>
  <c r="C218" i="1" s="1"/>
  <c r="D116" i="5" l="1"/>
  <c r="G294" i="5" l="1"/>
  <c r="G282" i="5"/>
  <c r="G206" i="5"/>
  <c r="G194" i="5"/>
  <c r="G107" i="5"/>
  <c r="G95" i="5"/>
  <c r="G338" i="5" l="1"/>
  <c r="G341" i="5" s="1"/>
  <c r="G326" i="5"/>
  <c r="B341" i="5"/>
  <c r="B338" i="5"/>
  <c r="B326" i="5"/>
  <c r="G316" i="5"/>
  <c r="G304" i="5"/>
  <c r="B316" i="5"/>
  <c r="B304" i="5"/>
  <c r="B294" i="5"/>
  <c r="B282" i="5"/>
  <c r="G272" i="5"/>
  <c r="G260" i="5"/>
  <c r="B272" i="5"/>
  <c r="B260" i="5"/>
  <c r="G250" i="5"/>
  <c r="G238" i="5"/>
  <c r="B238" i="5"/>
  <c r="B250" i="5"/>
  <c r="G228" i="5"/>
  <c r="G216" i="5"/>
  <c r="B228" i="5"/>
  <c r="B216" i="5"/>
  <c r="B206" i="5"/>
  <c r="B194" i="5"/>
  <c r="G184" i="5"/>
  <c r="G172" i="5"/>
  <c r="B184" i="5"/>
  <c r="B172" i="5"/>
  <c r="G162" i="5"/>
  <c r="G150" i="5"/>
  <c r="B150" i="5"/>
  <c r="B162" i="5"/>
  <c r="G140" i="5"/>
  <c r="G128" i="5"/>
  <c r="B128" i="5"/>
  <c r="B140" i="5"/>
  <c r="B107" i="5"/>
  <c r="B95" i="5"/>
  <c r="B85" i="5"/>
  <c r="B73" i="5"/>
  <c r="B63" i="5"/>
  <c r="B51" i="5"/>
  <c r="B41" i="5"/>
  <c r="B29" i="5"/>
  <c r="C121" i="1" l="1"/>
  <c r="C233" i="1" l="1"/>
  <c r="C236" i="1" s="1"/>
  <c r="C59" i="1" l="1"/>
  <c r="C61" i="1" s="1"/>
  <c r="C7" i="4" l="1"/>
  <c r="C15" i="4" l="1"/>
  <c r="B19" i="5" l="1"/>
  <c r="B7" i="5"/>
  <c r="C111" i="1"/>
  <c r="C90" i="1"/>
  <c r="C17" i="3" l="1"/>
  <c r="C22" i="3" s="1"/>
  <c r="C19" i="2"/>
  <c r="C24" i="2" s="1"/>
  <c r="C47" i="1"/>
  <c r="C25" i="2" l="1"/>
  <c r="C23" i="3"/>
  <c r="C48" i="1"/>
</calcChain>
</file>

<file path=xl/sharedStrings.xml><?xml version="1.0" encoding="utf-8"?>
<sst xmlns="http://schemas.openxmlformats.org/spreadsheetml/2006/main" count="1253" uniqueCount="373">
  <si>
    <t>Total Expenses:</t>
  </si>
  <si>
    <t>SUMMARY:</t>
  </si>
  <si>
    <t>Total Cash payment</t>
  </si>
  <si>
    <t>Net Cash:</t>
  </si>
  <si>
    <t>Salary / Lito Ongcapin</t>
  </si>
  <si>
    <t>Salary / Edwin Dayan</t>
  </si>
  <si>
    <t>Salary / Eric Dayan</t>
  </si>
  <si>
    <t>Salary / Dennis Palaganas</t>
  </si>
  <si>
    <t>Meal Allowance</t>
  </si>
  <si>
    <t>Total Salaries:</t>
  </si>
  <si>
    <t>Cash Allowance / Lito Ongcapin</t>
  </si>
  <si>
    <t>Cash Allowance / Elena Ongcapin</t>
  </si>
  <si>
    <t>Cash Allowance / Betty Ongcapin</t>
  </si>
  <si>
    <t>Total Allowances:</t>
  </si>
  <si>
    <t>BETTY ONGCAPIN</t>
  </si>
  <si>
    <t>Less:</t>
  </si>
  <si>
    <t>T O T A L:</t>
  </si>
  <si>
    <t>Unit 4 - B / JOSETTE JUGADORA</t>
  </si>
  <si>
    <t>TOTAL AMOUNT DUE:</t>
  </si>
  <si>
    <t>Security Deposit</t>
  </si>
  <si>
    <t>Net Refund:</t>
  </si>
  <si>
    <t>MERALCO BILL</t>
  </si>
  <si>
    <t>Name:</t>
  </si>
  <si>
    <t>Prev Rdg</t>
  </si>
  <si>
    <t>Pres Rdg</t>
  </si>
  <si>
    <t>Total KWH</t>
  </si>
  <si>
    <t>Bill Period</t>
  </si>
  <si>
    <t>Generation</t>
  </si>
  <si>
    <t>Transmission</t>
  </si>
  <si>
    <t>System Loss</t>
  </si>
  <si>
    <t>Ditribution (Meralco)</t>
  </si>
  <si>
    <t>Subsidies</t>
  </si>
  <si>
    <t>Government Taxes</t>
  </si>
  <si>
    <t>FIT-All (Renewable)</t>
  </si>
  <si>
    <t>Universal Charges</t>
  </si>
  <si>
    <t>Other Charges</t>
  </si>
  <si>
    <t>Total current amount</t>
  </si>
  <si>
    <t>UNIT:</t>
  </si>
  <si>
    <t>Total Expenses</t>
  </si>
  <si>
    <t>Balance:</t>
  </si>
  <si>
    <t>Rent:</t>
  </si>
  <si>
    <t>Unit 1 - C / JENTLE DENTAL CLINIC</t>
  </si>
  <si>
    <t>Water Bill:</t>
  </si>
  <si>
    <t>TOTAL:</t>
  </si>
  <si>
    <t>Please pay the following:</t>
  </si>
  <si>
    <t>Laundry: c/o Emily</t>
  </si>
  <si>
    <t xml:space="preserve"> </t>
  </si>
  <si>
    <t>Repainting Materials:</t>
  </si>
  <si>
    <t>3 gal.</t>
  </si>
  <si>
    <t>BS / Semigloss latex</t>
  </si>
  <si>
    <t>2 gal.</t>
  </si>
  <si>
    <t>BS / Flat latex</t>
  </si>
  <si>
    <t>1 pc.</t>
  </si>
  <si>
    <t>Baby roller</t>
  </si>
  <si>
    <t>Paint brush - 1"</t>
  </si>
  <si>
    <t>Paint brush - 2"</t>
  </si>
  <si>
    <t>3 pcs.</t>
  </si>
  <si>
    <t>Sandpaper # 120</t>
  </si>
  <si>
    <t>LENNY HOLLOWAY</t>
  </si>
  <si>
    <t>JEAN RELABO</t>
  </si>
  <si>
    <t>Apr 22 - May 21, 2016</t>
  </si>
  <si>
    <t>2 F</t>
  </si>
  <si>
    <t>JOHN LYNDON CLARO</t>
  </si>
  <si>
    <t>2 G</t>
  </si>
  <si>
    <t>Apr 22 - May 7, 2016</t>
  </si>
  <si>
    <t>2 H</t>
  </si>
  <si>
    <t>RONNEL PALAPAG</t>
  </si>
  <si>
    <t>2 K</t>
  </si>
  <si>
    <t>ALBERT JAY PASCO</t>
  </si>
  <si>
    <t>3 E</t>
  </si>
  <si>
    <t>2 L</t>
  </si>
  <si>
    <t>ARVIN DE GUZMAN</t>
  </si>
  <si>
    <t>4 B</t>
  </si>
  <si>
    <t>JOSETTE JUGADORA</t>
  </si>
  <si>
    <t>4 F</t>
  </si>
  <si>
    <t>KAREN LORENZO</t>
  </si>
  <si>
    <t>4 H</t>
  </si>
  <si>
    <t>GENEVIEVE LUMAGUE</t>
  </si>
  <si>
    <t>4 I</t>
  </si>
  <si>
    <t>RHODORA CAPULONG</t>
  </si>
  <si>
    <t>4 J</t>
  </si>
  <si>
    <t>MOSHE OSEA</t>
  </si>
  <si>
    <t>Add: Mar 22 - Apr 21,</t>
  </si>
  <si>
    <t>2016 Meralco bill</t>
  </si>
  <si>
    <t>Total Amount Due:</t>
  </si>
  <si>
    <t>T O T A L :</t>
  </si>
  <si>
    <t>May 22 - June 21, 2016</t>
  </si>
  <si>
    <t>TOTAL RENT:</t>
  </si>
  <si>
    <t>AMOUNT DUE:</t>
  </si>
  <si>
    <t>May 18 - June 18, 2016</t>
  </si>
  <si>
    <t>June 18 - July 18, 2016</t>
  </si>
  <si>
    <t>June 22 - July 21, 2016</t>
  </si>
  <si>
    <t>Meralco Bill:</t>
  </si>
  <si>
    <t>Add:</t>
  </si>
  <si>
    <t>Salary / Joel Dayan</t>
  </si>
  <si>
    <t>Please update payment for the following:</t>
  </si>
  <si>
    <t xml:space="preserve">    </t>
  </si>
  <si>
    <t>Christmas gift / Edwin Dayan</t>
  </si>
  <si>
    <t>Christmas gift / Dennis Palaganas</t>
  </si>
  <si>
    <t>Christmas gift / Joel Dayan</t>
  </si>
  <si>
    <t>Christmas gift / Eric Dayan</t>
  </si>
  <si>
    <t>Total Christmas gifts:</t>
  </si>
  <si>
    <t>SUMMARY OF UNPAID RENT &amp; UTILITIES</t>
  </si>
  <si>
    <t>Cash payment - Jan. 4, 2019</t>
  </si>
  <si>
    <t>Change:</t>
  </si>
  <si>
    <t>Rent: Feb. 26 - Mar. 26, 2019</t>
  </si>
  <si>
    <t>Meralco bill: Jan 22 - Feb 21, 2019</t>
  </si>
  <si>
    <t>Water bill: Jan 18 - Feb 18, 2019</t>
  </si>
  <si>
    <t>3 J</t>
  </si>
  <si>
    <t>CLARISSA GALLARDO</t>
  </si>
  <si>
    <t>3 I</t>
  </si>
  <si>
    <t>JANNET PEREZ</t>
  </si>
  <si>
    <t>Apr 22 - May 21, 2019</t>
  </si>
  <si>
    <t>Renovation expense</t>
  </si>
  <si>
    <t>Carmen Zaplan - cash payment</t>
  </si>
  <si>
    <t>Unit 4 G</t>
  </si>
  <si>
    <t>Cash (Oct. 1 -15, 2019)</t>
  </si>
  <si>
    <t>Cash given to Angelo</t>
  </si>
  <si>
    <t>Unit 4 A</t>
  </si>
  <si>
    <t>Unit 3 D</t>
  </si>
  <si>
    <t>Jemelleen Rose Go - cash payment</t>
  </si>
  <si>
    <t>Unit 2 D</t>
  </si>
  <si>
    <t>Zaida Rosales - cash payment</t>
  </si>
  <si>
    <t>Unit 4 L</t>
  </si>
  <si>
    <t>Unit 4 B</t>
  </si>
  <si>
    <t>Rose Ranoa - cash payment</t>
  </si>
  <si>
    <t>Unit 3 H</t>
  </si>
  <si>
    <t>Aaron Alfonso - cash payment</t>
  </si>
  <si>
    <t>Unit 3 K</t>
  </si>
  <si>
    <t>Rhodora Capulong - cash payment</t>
  </si>
  <si>
    <t>Unit 4 I</t>
  </si>
  <si>
    <t>Unit 3 G</t>
  </si>
  <si>
    <t>Jonald Cajilig - cash payment</t>
  </si>
  <si>
    <t>Unit 4 H</t>
  </si>
  <si>
    <t>Unit 3 I</t>
  </si>
  <si>
    <t>Jentle Dental - cash payment</t>
  </si>
  <si>
    <t>Unit 1 C</t>
  </si>
  <si>
    <t>Honeylyn Privado - cash payment</t>
  </si>
  <si>
    <t>Unit 3 A</t>
  </si>
  <si>
    <t>Statement of Account:</t>
  </si>
  <si>
    <t>Partial Rent:</t>
  </si>
  <si>
    <t>Full Rent:</t>
  </si>
  <si>
    <t>Repainting materials</t>
  </si>
  <si>
    <t>Unit 3 E - CARISSA ANDREA TAPANG</t>
  </si>
  <si>
    <t>Unit 3 - B / MARLENE CASERIA</t>
  </si>
  <si>
    <t>Unit 3 J - CLARISSA GALLARDO</t>
  </si>
  <si>
    <t>Unit 2 - B / HAYDEE BASSIG</t>
  </si>
  <si>
    <t>Unit 2 E - Security Deposit Refund</t>
  </si>
  <si>
    <t xml:space="preserve">ROANNE ANONUEVO </t>
  </si>
  <si>
    <t>Water bill: June 18 - July 18, 2021</t>
  </si>
  <si>
    <t>Meralco bill: June 22 - July 21, 2021</t>
  </si>
  <si>
    <t>Rent: Sept. 1 - 30, 2021</t>
  </si>
  <si>
    <t>Water bill: July 18 - Aug. 18, 2021</t>
  </si>
  <si>
    <t>Meralco bill: July 22 - Aug. 21, 2021</t>
  </si>
  <si>
    <t>Meralco bill: Aug. 22 - Sept. 21, 2021</t>
  </si>
  <si>
    <t>CASH VOUCHER</t>
  </si>
  <si>
    <t xml:space="preserve">PAID TO: </t>
  </si>
  <si>
    <t>ROSITA DELGADO</t>
  </si>
  <si>
    <t>ADDRESS:</t>
  </si>
  <si>
    <t>DATE:</t>
  </si>
  <si>
    <t>P A R T I C U L A R S</t>
  </si>
  <si>
    <t>AMOUNT</t>
  </si>
  <si>
    <t>T O T A L :      Php</t>
  </si>
  <si>
    <t>Received from:  O &amp; E Realty</t>
  </si>
  <si>
    <t>The Amount of Php</t>
  </si>
  <si>
    <t>Rosita Delgado</t>
  </si>
  <si>
    <t>Jan. 15 - Feb. 14, 2022</t>
  </si>
  <si>
    <t>VATABLE</t>
  </si>
  <si>
    <t>VAT</t>
  </si>
  <si>
    <t>TOTAL SALE:</t>
  </si>
  <si>
    <t>August 22, 2022</t>
  </si>
  <si>
    <t>May 15 - June 14, 2021</t>
  </si>
  <si>
    <t>July 15 - Aug. 14, 2021</t>
  </si>
  <si>
    <t>June 15 - Juky 14, 2021 rent</t>
  </si>
  <si>
    <t>Php 30,000.00</t>
  </si>
  <si>
    <t>pd. 1/22/22</t>
  </si>
  <si>
    <t>Aug. 15 - Sept. 14, 2021</t>
  </si>
  <si>
    <t>pd. 3/4/22</t>
  </si>
  <si>
    <t>Php 25,000.00</t>
  </si>
  <si>
    <t>Sept. 15 - Oct. 14, 2021 rent</t>
  </si>
  <si>
    <t>Oct. 15 - Nov. 14, 2021</t>
  </si>
  <si>
    <t>pd. 4/12/22</t>
  </si>
  <si>
    <t>pd. 6/16/22</t>
  </si>
  <si>
    <t>Php 20,000.00</t>
  </si>
  <si>
    <t>Nov. 15- Dec. 14, 2021 rent</t>
  </si>
  <si>
    <t>Dec. 15, 2021 - Jan. 14, 2022 rent</t>
  </si>
  <si>
    <t>Oct. 18, 2021 - May 18, 2022</t>
  </si>
  <si>
    <t>pd. 7/27/22</t>
  </si>
  <si>
    <t>Feb. 15 - Mar. 14, 2022 rent</t>
  </si>
  <si>
    <t>May 18 - June 18, 2022 partial</t>
  </si>
  <si>
    <t>pd. 8/22/22</t>
  </si>
  <si>
    <t>Raymond Ducos - cash payment</t>
  </si>
  <si>
    <t>Karren Ralutin - cash payment</t>
  </si>
  <si>
    <t>Unit 4 K</t>
  </si>
  <si>
    <t>Arvin de Guzman - cash payment</t>
  </si>
  <si>
    <t>Unit 2 L</t>
  </si>
  <si>
    <t>Unit 4 E</t>
  </si>
  <si>
    <t>Louie Cruz - cash payment</t>
  </si>
  <si>
    <t>NET TOTAL:</t>
  </si>
  <si>
    <t>Leah Esguerra - cash payment</t>
  </si>
  <si>
    <t>Unit 2 F</t>
  </si>
  <si>
    <t>Marvin Inocencio - cash payment</t>
  </si>
  <si>
    <t>Unit 4 C</t>
  </si>
  <si>
    <t>Philip Sevilla - cash payment</t>
  </si>
  <si>
    <t>Unit 4 J</t>
  </si>
  <si>
    <t xml:space="preserve">To payment of Security Deposit (Net) Refund in </t>
  </si>
  <si>
    <t>Received By:</t>
  </si>
  <si>
    <t>Angie Villarico - cash payment</t>
  </si>
  <si>
    <t>Unit 2 I</t>
  </si>
  <si>
    <t>Clarissa Gallardo - cash payment</t>
  </si>
  <si>
    <t>Unit 3 J</t>
  </si>
  <si>
    <t>Rowena Barcelona - cash payment</t>
  </si>
  <si>
    <t>Unit 3 L</t>
  </si>
  <si>
    <t>Larisse Villarico - cash payment</t>
  </si>
  <si>
    <t>Unit 2 H</t>
  </si>
  <si>
    <t>Marvin Miranda - cash payment</t>
  </si>
  <si>
    <t>Unit 4 F</t>
  </si>
  <si>
    <t>Unit 2 E</t>
  </si>
  <si>
    <t>Cherry Lynn Santos - cash payment</t>
  </si>
  <si>
    <t>Unit 1 B</t>
  </si>
  <si>
    <t>Cecille Espiritu - cash payment</t>
  </si>
  <si>
    <t>Unit 2 K</t>
  </si>
  <si>
    <t>Carissa Tapang - cash payment</t>
  </si>
  <si>
    <t>Unit 3 E</t>
  </si>
  <si>
    <t>Unit 4 E - Security Deposit Refund</t>
  </si>
  <si>
    <t>JHAISY JEN JUNDANTE</t>
  </si>
  <si>
    <t>Meralco bill: Feb. 21 - Mar. 1, 2023</t>
  </si>
  <si>
    <t>Water bill: Feb. 18 - Mar. 1, 2023</t>
  </si>
  <si>
    <t>Maryliz Arenas - full payment</t>
  </si>
  <si>
    <t>Unit 2 A</t>
  </si>
  <si>
    <t>Haydee Bassig - cash payment</t>
  </si>
  <si>
    <t>Unit 2 B</t>
  </si>
  <si>
    <t>Ronwaldo Bariuan - cash payment</t>
  </si>
  <si>
    <t>Unit 2 J</t>
  </si>
  <si>
    <t>Marlene Caseria - cash payment</t>
  </si>
  <si>
    <t>Unit 3 B</t>
  </si>
  <si>
    <t>Nancy Yee - cash payment</t>
  </si>
  <si>
    <t>Unit 3 F</t>
  </si>
  <si>
    <t>the amount of Four Thousand Two Hundred &amp; 78/100.</t>
  </si>
  <si>
    <t>Aireen Remoto - cash payment</t>
  </si>
  <si>
    <t>Unit 2 G</t>
  </si>
  <si>
    <t>Jake Capulong - cash payment</t>
  </si>
  <si>
    <t>Misie Quimba - cash payment</t>
  </si>
  <si>
    <t>Madel Mahinay - cash payment</t>
  </si>
  <si>
    <t>Jennifer Valenzuela - cash payment</t>
  </si>
  <si>
    <t>Judy Ann Bermiso - cash payment</t>
  </si>
  <si>
    <t>Unit 4 D</t>
  </si>
  <si>
    <t>MEDICINE NAME:</t>
  </si>
  <si>
    <t>MERCURY</t>
  </si>
  <si>
    <t>TGP</t>
  </si>
  <si>
    <t>Pregabalin 75mg</t>
  </si>
  <si>
    <t>Pioglitazone/PPAR 30mg</t>
  </si>
  <si>
    <t>Rosuvastatin/Lustatin 20mg</t>
  </si>
  <si>
    <t>Serotia 25mg</t>
  </si>
  <si>
    <t>12/31/2023</t>
  </si>
  <si>
    <t>Dec. 21, 2023</t>
  </si>
  <si>
    <t>BIR - 2024 Registration fee</t>
  </si>
  <si>
    <t>ITR / AFS 2023 Audit report</t>
  </si>
  <si>
    <t>Quarterly VAT - Oct, Nov, Dec. 2023</t>
  </si>
  <si>
    <t>Christmas gift</t>
  </si>
  <si>
    <t>Dec. 15 - Jan. 14, 2024</t>
  </si>
  <si>
    <t>Gasoline - Innova</t>
  </si>
  <si>
    <t>12/30/2023</t>
  </si>
  <si>
    <t>12/18/2023</t>
  </si>
  <si>
    <t>Jan. 8, 2024</t>
  </si>
  <si>
    <t>Business Permit - 2024 Renewal</t>
  </si>
  <si>
    <t>Retainer's fee - January 2024</t>
  </si>
  <si>
    <t>Jan. 15 - Feb. 14, 2024</t>
  </si>
  <si>
    <t>Water Bill (12/18/23 - 1/18/24)</t>
  </si>
  <si>
    <t>Jan. 23 - Feb. 23, 2024</t>
  </si>
  <si>
    <t>Unit 4 H - JONALD CAJILIG</t>
  </si>
  <si>
    <t>TOTAL RENT DUE:</t>
  </si>
  <si>
    <t>Unit 2 A - Security Deposit Refund</t>
  </si>
  <si>
    <t>Rent: Jan. 10 - Feb. 10, 2024</t>
  </si>
  <si>
    <t>Meralco bill: Dec. 22 - Jan. 21, 2024</t>
  </si>
  <si>
    <t>Water bill: Dec. 18 - Jan. 18, 2024</t>
  </si>
  <si>
    <t>Meralco bill: Jan. 22 - Feb. 3, 2024</t>
  </si>
  <si>
    <t>Water bill: Jan. 18 - Feb. 3, 2024</t>
  </si>
  <si>
    <t>Feb. 1 - 29, 2024</t>
  </si>
  <si>
    <t>Water Bill (1/18/24 - 2/18/24)</t>
  </si>
  <si>
    <t>Feb. 15 - Mar. 14, 2024</t>
  </si>
  <si>
    <t>the amount of One Thousand Fifty One &amp; 86/100.</t>
  </si>
  <si>
    <t>Feb. 23 - Mar. 23, 2024</t>
  </si>
  <si>
    <t>Mar. 2, 2024</t>
  </si>
  <si>
    <t>ITR / 2023 Income Tax Due</t>
  </si>
  <si>
    <t>Retainer's fee - March 2024</t>
  </si>
  <si>
    <t>Cris Dione Sigua - cash payment</t>
  </si>
  <si>
    <t>Mar. 1 - 31, 2024</t>
  </si>
  <si>
    <t>Unit 1 - C / MARI JENNIFER YALUNG</t>
  </si>
  <si>
    <t>Mar. 15 - Apr. 14, 2024</t>
  </si>
  <si>
    <t>Water Bill (2/18/24 - 3/18/24)</t>
  </si>
  <si>
    <t>Mar. 23 - Apr. 23, 2024</t>
  </si>
  <si>
    <t>Mar. 13 - Apr. 13, 2024</t>
  </si>
  <si>
    <t>Feb. 25 - Mar. 25, 2024</t>
  </si>
  <si>
    <t>March 1 - 31, 2024</t>
  </si>
  <si>
    <t>Unit 3 - I / JENNIFER VALENZUELA</t>
  </si>
  <si>
    <t>Mar. 28 - Apr. 28, 2024</t>
  </si>
  <si>
    <t>Unit 3 K - TREVONNE  ALFONSO</t>
  </si>
  <si>
    <t>RENT DUE:</t>
  </si>
  <si>
    <t>April 28, 2024</t>
  </si>
  <si>
    <t>April 28 - May 28, 2024</t>
  </si>
  <si>
    <t>Prostaflow</t>
  </si>
  <si>
    <t>Exforge HCT 10/320/25</t>
  </si>
  <si>
    <t>Philcet plus 10/5mg</t>
  </si>
  <si>
    <t>Apr. 15 - May 14, 2024</t>
  </si>
  <si>
    <t>Water Bill (3/18/24 - 4/18/24)</t>
  </si>
  <si>
    <t>Apr. 23 - May 23, 2024</t>
  </si>
  <si>
    <t>April 1 - 30, 2024</t>
  </si>
  <si>
    <t>Apr. 13 - May 13, 2024</t>
  </si>
  <si>
    <t>Mar. 25 - Apr. 25, 2024</t>
  </si>
  <si>
    <t>May 1 - 31, 2024</t>
  </si>
  <si>
    <t>Meralco bill - Water pump</t>
  </si>
  <si>
    <t>Meralco bill - Attic</t>
  </si>
  <si>
    <t>Meralco bill - Unit 1 A</t>
  </si>
  <si>
    <t>May 15 - June 14, 2024</t>
  </si>
  <si>
    <t>Water Bill (4/18/24 - 5/18/24)</t>
  </si>
  <si>
    <t>May 23 - June 23, 2024</t>
  </si>
  <si>
    <t>May 7 - June 7, 2024</t>
  </si>
  <si>
    <t>May 13 - June 13, 2024</t>
  </si>
  <si>
    <t>Apr. 25 - May 25, 2024</t>
  </si>
  <si>
    <t>Unit 4 L - ZAIDA ROSALES</t>
  </si>
  <si>
    <t>Apr. 3 - May 3, 2024</t>
  </si>
  <si>
    <t>May 3 - June 3, 2024</t>
  </si>
  <si>
    <t>2 J</t>
  </si>
  <si>
    <t>RONWALDO BARIUAN</t>
  </si>
  <si>
    <t>PLDT bill - tel. 8523-2577</t>
  </si>
  <si>
    <t>PLDT bill - tel. 8523-2248</t>
  </si>
  <si>
    <t>6/30/2024</t>
  </si>
  <si>
    <t>June 1 - 30, 2024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</si>
  <si>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</t>
  </si>
  <si>
    <t>June 5, 2024</t>
  </si>
  <si>
    <t>Retainer's fee - June 2024</t>
  </si>
  <si>
    <t>06/13/2024</t>
  </si>
  <si>
    <t>06/15/2024</t>
  </si>
  <si>
    <t>06/16/2024</t>
  </si>
  <si>
    <t>06/17/2024</t>
  </si>
  <si>
    <t>Medicines</t>
  </si>
  <si>
    <t>June 15 - July 14, 2024</t>
  </si>
  <si>
    <t>Water Bill (5/18/24 - 6/18/24)</t>
  </si>
  <si>
    <t>June 24, 2024</t>
  </si>
  <si>
    <t>June 23 - July 23, 2024</t>
  </si>
  <si>
    <t>June 7 - July 7, 2024</t>
  </si>
  <si>
    <t>June 13 - July 13, 2024</t>
  </si>
  <si>
    <t>June 3 - July 3, 2024</t>
  </si>
  <si>
    <t>May 25 - June 25, 2024</t>
  </si>
  <si>
    <t>06/18/2024</t>
  </si>
  <si>
    <t>06/20/2024</t>
  </si>
  <si>
    <t>Gasoline - Corolla</t>
  </si>
  <si>
    <t>06/19/2024</t>
  </si>
  <si>
    <t xml:space="preserve">                        </t>
  </si>
  <si>
    <t>06/22/2024</t>
  </si>
  <si>
    <t>June 22, 2024</t>
  </si>
  <si>
    <t>Service invoice - downpayment</t>
  </si>
  <si>
    <t>20 bklts</t>
  </si>
  <si>
    <t>Cash (June 16 -30, 2024)</t>
  </si>
  <si>
    <t>Meralco Bill (May 22 - June 21, 2024)</t>
  </si>
  <si>
    <t>Water Bill ( May 18 - June 18, 2024)</t>
  </si>
  <si>
    <t>Cable (June 1 - 30, 2024)</t>
  </si>
  <si>
    <t>06/23/2024</t>
  </si>
  <si>
    <t>06/24/2024</t>
  </si>
  <si>
    <t>06/25/2024</t>
  </si>
  <si>
    <t>May 22 - June 21, 2024</t>
  </si>
  <si>
    <t>06/29/2024</t>
  </si>
  <si>
    <t>June 30, 2024</t>
  </si>
  <si>
    <t>VAT - April, May &amp; June 2024</t>
  </si>
  <si>
    <t>Retainer's fee - July 2024</t>
  </si>
  <si>
    <t>AIREEN REMOTO</t>
  </si>
  <si>
    <t>Total Amount Due</t>
  </si>
  <si>
    <t>06/30/2024</t>
  </si>
  <si>
    <t>7/31/2024</t>
  </si>
  <si>
    <t>July 1 - 31, 2024</t>
  </si>
  <si>
    <t>Coolant, etc.</t>
  </si>
  <si>
    <t>20 bklt. Service invoice - full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</si>
</sst>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0">
    <xf numFmtId="0" fontId="0" fillId="0" borderId="0" xfId="0"/>
    <xf numFmtId="14" fontId="0" fillId="0" borderId="0" xfId="0" applyNumberFormat="1"/>
    <xf numFmtId="164" fontId="0" fillId="0" borderId="0" xfId="1" applyFont="1"/>
    <xf numFmtId="0" fontId="0" fillId="0" borderId="1" xfId="0" applyBorder="1"/>
    <xf numFmtId="164" fontId="0" fillId="0" borderId="1" xfId="1" applyFont="1" applyBorder="1"/>
    <xf numFmtId="164" fontId="0" fillId="0" borderId="0" xfId="0" applyNumberFormat="1"/>
    <xf numFmtId="0" fontId="0" fillId="0" borderId="0" xfId="0" applyFill="1" applyBorder="1" applyAlignment="1">
      <alignment horizontal="center"/>
    </xf>
    <xf numFmtId="164" fontId="0" fillId="0" borderId="1" xfId="0" applyNumberFormat="1" applyBorder="1"/>
    <xf numFmtId="0" fontId="0" fillId="0" borderId="0" xfId="0" applyBorder="1"/>
    <xf numFmtId="164" fontId="0" fillId="0" borderId="0" xfId="1" applyFont="1" applyBorder="1"/>
    <xf numFmtId="0" fontId="0" fillId="0" borderId="1" xfId="0" applyFill="1" applyBorder="1" applyAlignment="1">
      <alignment horizontal="left"/>
    </xf>
    <xf numFmtId="0" fontId="0" fillId="0" borderId="0" xfId="0" applyFill="1" applyBorder="1"/>
    <xf numFmtId="0" fontId="0" fillId="0" borderId="1" xfId="0" applyFill="1" applyBorder="1"/>
    <xf numFmtId="0" fontId="2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3" fillId="0" borderId="0" xfId="0" applyFont="1"/>
    <xf numFmtId="0" fontId="3" fillId="0" borderId="0" xfId="0" applyFont="1" applyFill="1" applyBorder="1" applyAlignment="1">
      <alignment horizontal="center"/>
    </xf>
    <xf numFmtId="164" fontId="3" fillId="0" borderId="0" xfId="1" applyFont="1"/>
    <xf numFmtId="0" fontId="0" fillId="0" borderId="1" xfId="0" applyBorder="1" applyAlignment="1">
      <alignment horizontal="right"/>
    </xf>
    <xf numFmtId="15" fontId="0" fillId="0" borderId="0" xfId="0" applyNumberFormat="1"/>
    <xf numFmtId="0" fontId="0" fillId="0" borderId="0" xfId="0" quotePrefix="1" applyAlignment="1">
      <alignment horizontal="right"/>
    </xf>
    <xf numFmtId="0" fontId="2" fillId="0" borderId="0" xfId="0" quotePrefix="1" applyFont="1" applyAlignment="1">
      <alignment horizontal="right"/>
    </xf>
    <xf numFmtId="0" fontId="0" fillId="0" borderId="0" xfId="0" applyAlignment="1">
      <alignment horizontal="center"/>
    </xf>
    <xf numFmtId="164" fontId="0" fillId="0" borderId="1" xfId="1" applyFont="1" applyFill="1" applyBorder="1"/>
    <xf numFmtId="0" fontId="0" fillId="0" borderId="0" xfId="0" applyFont="1" applyFill="1" applyBorder="1" applyAlignment="1">
      <alignment horizontal="center"/>
    </xf>
    <xf numFmtId="164" fontId="1" fillId="0" borderId="0" xfId="1" applyFont="1"/>
    <xf numFmtId="18" fontId="0" fillId="0" borderId="0" xfId="0" applyNumberFormat="1"/>
    <xf numFmtId="0" fontId="0" fillId="0" borderId="0" xfId="0" applyFont="1"/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Font="1" applyAlignment="1">
      <alignment horizontal="right"/>
    </xf>
    <xf numFmtId="164" fontId="1" fillId="0" borderId="0" xfId="1" applyFont="1" applyFill="1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0" fillId="0" borderId="0" xfId="0" applyNumberFormat="1" applyFont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18" fontId="0" fillId="0" borderId="0" xfId="0" quotePrefix="1" applyNumberFormat="1"/>
    <xf numFmtId="0" fontId="0" fillId="0" borderId="0" xfId="0" applyFont="1" applyBorder="1"/>
    <xf numFmtId="164" fontId="3" fillId="0" borderId="0" xfId="0" applyNumberFormat="1" applyFont="1"/>
    <xf numFmtId="164" fontId="0" fillId="0" borderId="1" xfId="0" applyNumberFormat="1" applyFont="1" applyBorder="1"/>
    <xf numFmtId="0" fontId="0" fillId="0" borderId="0" xfId="0" applyFont="1" applyBorder="1" applyAlignment="1">
      <alignment horizontal="center"/>
    </xf>
    <xf numFmtId="164" fontId="1" fillId="0" borderId="0" xfId="1" applyFont="1" applyBorder="1"/>
    <xf numFmtId="0" fontId="3" fillId="0" borderId="0" xfId="0" applyFont="1" applyBorder="1" applyAlignment="1">
      <alignment horizontal="center"/>
    </xf>
    <xf numFmtId="164" fontId="3" fillId="0" borderId="0" xfId="1" applyFont="1" applyBorder="1"/>
    <xf numFmtId="0" fontId="0" fillId="0" borderId="0" xfId="0" applyFont="1" applyFill="1" applyBorder="1"/>
    <xf numFmtId="14" fontId="0" fillId="0" borderId="0" xfId="0" applyNumberFormat="1" applyFont="1"/>
    <xf numFmtId="164" fontId="1" fillId="0" borderId="1" xfId="1" applyFont="1" applyBorder="1"/>
    <xf numFmtId="0" fontId="0" fillId="0" borderId="1" xfId="0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quotePrefix="1"/>
    <xf numFmtId="0" fontId="6" fillId="0" borderId="0" xfId="0" applyFont="1" applyFill="1" applyBorder="1"/>
    <xf numFmtId="0" fontId="6" fillId="0" borderId="0" xfId="0" applyFont="1" applyBorder="1" applyAlignment="1">
      <alignment horizontal="center"/>
    </xf>
    <xf numFmtId="164" fontId="6" fillId="0" borderId="0" xfId="1" applyFont="1" applyBorder="1"/>
    <xf numFmtId="0" fontId="6" fillId="0" borderId="0" xfId="0" applyFont="1"/>
    <xf numFmtId="0" fontId="6" fillId="0" borderId="1" xfId="0" applyFont="1" applyFill="1" applyBorder="1"/>
    <xf numFmtId="164" fontId="6" fillId="0" borderId="1" xfId="1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Border="1"/>
    <xf numFmtId="0" fontId="0" fillId="0" borderId="0" xfId="0" applyFont="1" applyAlignment="1">
      <alignment horizontal="left"/>
    </xf>
    <xf numFmtId="164" fontId="0" fillId="0" borderId="0" xfId="1" applyFont="1" applyBorder="1" applyAlignment="1"/>
    <xf numFmtId="164" fontId="0" fillId="0" borderId="0" xfId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2" xfId="0" applyFont="1" applyFill="1" applyBorder="1" applyAlignment="1">
      <alignment horizontal="right"/>
    </xf>
    <xf numFmtId="164" fontId="3" fillId="0" borderId="2" xfId="1" applyFont="1" applyBorder="1"/>
    <xf numFmtId="0" fontId="2" fillId="0" borderId="0" xfId="0" applyFont="1" applyAlignment="1">
      <alignment horizontal="right"/>
    </xf>
    <xf numFmtId="164" fontId="1" fillId="0" borderId="0" xfId="1" applyFont="1" applyBorder="1" applyAlignment="1">
      <alignment horizontal="center"/>
    </xf>
    <xf numFmtId="43" fontId="0" fillId="0" borderId="0" xfId="0" applyNumberFormat="1" applyBorder="1"/>
    <xf numFmtId="43" fontId="0" fillId="0" borderId="0" xfId="0" applyNumberFormat="1" applyFont="1" applyBorder="1"/>
    <xf numFmtId="0" fontId="10" fillId="0" borderId="0" xfId="0" applyFont="1" applyBorder="1" applyAlignment="1">
      <alignment horizontal="center"/>
    </xf>
    <xf numFmtId="0" fontId="9" fillId="0" borderId="0" xfId="0" applyFont="1" applyBorder="1"/>
    <xf numFmtId="0" fontId="0" fillId="0" borderId="1" xfId="0" quotePrefix="1" applyBorder="1"/>
    <xf numFmtId="43" fontId="0" fillId="0" borderId="3" xfId="0" applyNumberFormat="1" applyFont="1" applyBorder="1"/>
    <xf numFmtId="43" fontId="0" fillId="0" borderId="3" xfId="0" applyNumberFormat="1" applyFont="1" applyBorder="1" applyAlignment="1">
      <alignment horizontal="center"/>
    </xf>
    <xf numFmtId="43" fontId="11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164" fontId="3" fillId="0" borderId="3" xfId="1" applyFont="1" applyBorder="1" applyAlignment="1">
      <alignment horizontal="right"/>
    </xf>
    <xf numFmtId="164" fontId="3" fillId="0" borderId="3" xfId="1" applyFont="1" applyFill="1" applyBorder="1" applyAlignment="1">
      <alignment horizontal="right"/>
    </xf>
    <xf numFmtId="0" fontId="7" fillId="0" borderId="0" xfId="0" applyFont="1" applyBorder="1"/>
    <xf numFmtId="0" fontId="14" fillId="0" borderId="0" xfId="0" quotePrefix="1" applyFont="1" applyAlignment="1">
      <alignment horizontal="right"/>
    </xf>
    <xf numFmtId="0" fontId="15" fillId="0" borderId="0" xfId="0" applyFont="1"/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164" fontId="0" fillId="0" borderId="0" xfId="1" applyFont="1" applyBorder="1" applyAlignment="1">
      <alignment horizontal="right"/>
    </xf>
    <xf numFmtId="0" fontId="0" fillId="0" borderId="3" xfId="0" applyBorder="1"/>
    <xf numFmtId="164" fontId="0" fillId="0" borderId="3" xfId="1" applyFont="1" applyBorder="1" applyAlignment="1">
      <alignment horizontal="right"/>
    </xf>
    <xf numFmtId="164" fontId="0" fillId="0" borderId="3" xfId="1" applyFont="1" applyBorder="1"/>
    <xf numFmtId="0" fontId="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14" fontId="0" fillId="0" borderId="0" xfId="0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8"/>
  <sheetViews>
    <sheetView tabSelected="1" zoomScaleNormal="100" workbookViewId="0">
      <selection activeCell="C1" sqref="C1:C14"/>
    </sheetView>
  </sheetViews>
  <sheetFormatPr defaultRowHeight="14.75" x14ac:dyDescent="0.75"/>
  <cols>
    <col min="1" max="1" width="11" bestFit="1" customWidth="1"/>
    <col min="2" max="2" width="32.31640625" bestFit="1" customWidth="1"/>
    <col min="3" max="3" width="11.6796875" bestFit="1" customWidth="1"/>
    <col min="4" max="4" width="13.86328125" bestFit="1" customWidth="1"/>
    <col min="5" max="5" width="13.6796875" bestFit="1" customWidth="1"/>
    <col min="10" max="10" width="10.6796875" bestFit="1" customWidth="1"/>
  </cols>
  <sheetData>
    <row r="1" spans="1:27" x14ac:dyDescent="0.75">
      <c r="A1" s="29">
        <v>45388</v>
      </c>
      <c r="B1" s="46" t="s">
        <v>127</v>
      </c>
      <c r="C1" s="43"/>
      <c r="D1" s="11" t="s">
        <v>128</v>
      </c>
      <c r="E1" s="5"/>
      <c r="AA1" t="s">
        <v>329</v>
      </c>
    </row>
    <row r="2" spans="1:27" x14ac:dyDescent="0.75">
      <c r="A2" s="29">
        <v>45449</v>
      </c>
      <c r="B2" s="46" t="s">
        <v>209</v>
      </c>
      <c r="C2" s="43"/>
      <c r="D2" s="11" t="s">
        <v>210</v>
      </c>
      <c r="E2" s="5"/>
    </row>
    <row r="3" spans="1:27" x14ac:dyDescent="0.75">
      <c r="A3" s="29" t="s">
        <v>334</v>
      </c>
      <c r="B3" s="46" t="s">
        <v>120</v>
      </c>
      <c r="C3" s="32"/>
      <c r="D3" s="11" t="s">
        <v>121</v>
      </c>
      <c r="E3" s="5"/>
    </row>
    <row r="4" spans="1:27" x14ac:dyDescent="0.75">
      <c r="A4" s="29" t="s">
        <v>345</v>
      </c>
      <c r="B4" s="46" t="s">
        <v>239</v>
      </c>
      <c r="C4" s="2"/>
      <c r="D4" s="11" t="s">
        <v>240</v>
      </c>
      <c r="E4" s="5"/>
    </row>
    <row r="5" spans="1:27" x14ac:dyDescent="0.75">
      <c r="A5" s="29" t="s">
        <v>348</v>
      </c>
      <c r="B5" s="46" t="s">
        <v>213</v>
      </c>
      <c r="C5" s="43"/>
      <c r="D5" s="11" t="s">
        <v>214</v>
      </c>
      <c r="E5" s="5"/>
    </row>
    <row r="6" spans="1:27" x14ac:dyDescent="0.75">
      <c r="A6" s="29"/>
      <c r="B6" s="46" t="s">
        <v>203</v>
      </c>
      <c r="C6" s="43"/>
      <c r="D6" s="11" t="s">
        <v>204</v>
      </c>
      <c r="E6" s="5"/>
    </row>
    <row r="7" spans="1:27" x14ac:dyDescent="0.75">
      <c r="A7" s="29" t="s">
        <v>350</v>
      </c>
      <c r="B7" s="46" t="s">
        <v>197</v>
      </c>
      <c r="C7" s="2"/>
      <c r="D7" s="11" t="s">
        <v>118</v>
      </c>
      <c r="E7" s="5"/>
    </row>
    <row r="8" spans="1:27" x14ac:dyDescent="0.75">
      <c r="A8" s="29" t="s">
        <v>358</v>
      </c>
      <c r="B8" s="46" t="s">
        <v>125</v>
      </c>
      <c r="C8" s="9"/>
      <c r="D8" s="11" t="s">
        <v>126</v>
      </c>
      <c r="E8" s="5"/>
    </row>
    <row r="9" spans="1:27" x14ac:dyDescent="0.75">
      <c r="A9" s="29" t="s">
        <v>359</v>
      </c>
      <c r="B9" s="46" t="s">
        <v>132</v>
      </c>
      <c r="C9" s="43"/>
      <c r="D9" s="11" t="s">
        <v>133</v>
      </c>
      <c r="E9" s="5"/>
    </row>
    <row r="10" spans="1:27" x14ac:dyDescent="0.75">
      <c r="A10" s="29" t="s">
        <v>360</v>
      </c>
      <c r="B10" s="46" t="s">
        <v>191</v>
      </c>
      <c r="C10" s="43"/>
      <c r="D10" s="11" t="s">
        <v>124</v>
      </c>
      <c r="E10" s="5"/>
    </row>
    <row r="11" spans="1:27" x14ac:dyDescent="0.75">
      <c r="A11" s="29" t="s">
        <v>362</v>
      </c>
      <c r="B11" s="46" t="s">
        <v>215</v>
      </c>
      <c r="C11" s="9"/>
      <c r="D11" s="11" t="s">
        <v>216</v>
      </c>
      <c r="E11" s="5"/>
    </row>
    <row r="12" spans="1:27" x14ac:dyDescent="0.75">
      <c r="A12" s="29"/>
      <c r="B12" s="46" t="s">
        <v>122</v>
      </c>
      <c r="C12" s="43"/>
      <c r="D12" s="11" t="s">
        <v>123</v>
      </c>
      <c r="E12" s="5"/>
    </row>
    <row r="13" spans="1:27" x14ac:dyDescent="0.75">
      <c r="A13" s="29"/>
      <c r="B13" s="46" t="s">
        <v>114</v>
      </c>
      <c r="C13" s="9"/>
      <c r="D13" s="11" t="s">
        <v>115</v>
      </c>
      <c r="E13" s="5"/>
    </row>
    <row r="14" spans="1:27" x14ac:dyDescent="0.75">
      <c r="A14" s="29" t="s">
        <v>368</v>
      </c>
      <c r="B14" s="51" t="s">
        <v>137</v>
      </c>
      <c r="C14" s="4"/>
      <c r="D14" s="11" t="s">
        <v>138</v>
      </c>
      <c r="E14" s="5"/>
    </row>
    <row r="15" spans="1:27" x14ac:dyDescent="0.75">
      <c r="B15" t="s">
        <v>46</v>
      </c>
      <c r="C15" s="5">
        <f>SUM(C1:C14)</f>
        <v>0</v>
      </c>
      <c r="F15" s="36"/>
      <c r="G15" s="36"/>
      <c r="H15" s="66"/>
      <c r="I15" s="67"/>
      <c r="J15" s="9"/>
    </row>
    <row r="16" spans="1:27" x14ac:dyDescent="0.75">
      <c r="C16" s="5"/>
      <c r="F16" s="36"/>
      <c r="G16" s="36"/>
      <c r="H16" s="66"/>
      <c r="I16" s="67"/>
      <c r="J16" s="9"/>
    </row>
    <row r="17" spans="1:10" x14ac:dyDescent="0.75">
      <c r="C17" s="5"/>
      <c r="F17" s="8"/>
      <c r="G17" s="8"/>
      <c r="H17" s="8"/>
      <c r="I17" s="8"/>
      <c r="J17" s="9"/>
    </row>
    <row r="18" spans="1:10" x14ac:dyDescent="0.75">
      <c r="A18" s="29">
        <v>45298</v>
      </c>
      <c r="B18" s="11" t="s">
        <v>371</v>
      </c>
      <c r="C18" s="2">
        <f>250+185+73</f>
        <v>508</v>
      </c>
      <c r="F18" t="s">
        <v>349</v>
      </c>
    </row>
    <row r="19" spans="1:10" x14ac:dyDescent="0.75">
      <c r="A19" s="29"/>
      <c r="B19" s="11" t="s">
        <v>261</v>
      </c>
      <c r="C19" s="9">
        <v>2000</v>
      </c>
    </row>
    <row r="20" spans="1:10" x14ac:dyDescent="0.75">
      <c r="A20" s="29"/>
      <c r="B20" s="11" t="s">
        <v>372</v>
      </c>
      <c r="C20" s="9">
        <v>3000</v>
      </c>
    </row>
    <row r="21" spans="1:10" x14ac:dyDescent="0.75">
      <c r="A21" s="29">
        <v>45358</v>
      </c>
      <c r="B21" s="11" t="s">
        <v>336</v>
      </c>
      <c r="C21" s="9">
        <v>3525</v>
      </c>
    </row>
    <row r="22" spans="1:10" x14ac:dyDescent="0.75">
      <c r="A22" s="29"/>
      <c r="B22" s="11" t="s">
        <v>347</v>
      </c>
      <c r="C22" s="9">
        <v>1500</v>
      </c>
    </row>
    <row r="23" spans="1:10" x14ac:dyDescent="0.75">
      <c r="A23" s="29">
        <v>45632</v>
      </c>
      <c r="B23" s="11"/>
      <c r="C23" s="9"/>
    </row>
    <row r="24" spans="1:10" x14ac:dyDescent="0.75">
      <c r="A24" s="29" t="s">
        <v>333</v>
      </c>
      <c r="B24" s="11"/>
      <c r="C24" s="9"/>
    </row>
    <row r="25" spans="1:10" x14ac:dyDescent="0.75">
      <c r="A25" s="29" t="s">
        <v>335</v>
      </c>
      <c r="B25" s="11"/>
      <c r="C25" s="9"/>
    </row>
    <row r="26" spans="1:10" x14ac:dyDescent="0.75">
      <c r="A26" s="29" t="s">
        <v>345</v>
      </c>
      <c r="B26" s="11"/>
      <c r="C26" s="9"/>
    </row>
    <row r="27" spans="1:10" x14ac:dyDescent="0.75">
      <c r="A27" s="29" t="s">
        <v>348</v>
      </c>
      <c r="B27" s="11"/>
      <c r="C27" s="9"/>
    </row>
    <row r="28" spans="1:10" x14ac:dyDescent="0.75">
      <c r="A28" s="29" t="s">
        <v>346</v>
      </c>
      <c r="B28" s="11"/>
      <c r="C28" s="9"/>
    </row>
    <row r="29" spans="1:10" x14ac:dyDescent="0.75">
      <c r="A29" s="29"/>
      <c r="B29" s="11"/>
      <c r="C29" s="9"/>
    </row>
    <row r="30" spans="1:10" x14ac:dyDescent="0.75">
      <c r="A30" s="29" t="s">
        <v>350</v>
      </c>
      <c r="B30" s="11"/>
      <c r="C30" s="9"/>
    </row>
    <row r="31" spans="1:10" x14ac:dyDescent="0.75">
      <c r="A31" s="29"/>
      <c r="B31" s="11"/>
      <c r="C31" s="9"/>
    </row>
    <row r="32" spans="1:10" x14ac:dyDescent="0.75">
      <c r="A32" s="29" t="s">
        <v>358</v>
      </c>
      <c r="B32" s="11"/>
      <c r="C32" s="9"/>
    </row>
    <row r="33" spans="1:3" x14ac:dyDescent="0.75">
      <c r="A33" s="29"/>
      <c r="B33" s="11"/>
      <c r="C33" s="9"/>
    </row>
    <row r="34" spans="1:3" x14ac:dyDescent="0.75">
      <c r="A34" s="29" t="s">
        <v>360</v>
      </c>
      <c r="B34" s="11"/>
      <c r="C34" s="9"/>
    </row>
    <row r="35" spans="1:3" x14ac:dyDescent="0.75">
      <c r="A35" s="29"/>
      <c r="B35" s="11" t="s">
        <v>311</v>
      </c>
      <c r="C35" s="9"/>
    </row>
    <row r="36" spans="1:3" x14ac:dyDescent="0.75">
      <c r="A36" s="29"/>
      <c r="B36" s="11" t="s">
        <v>312</v>
      </c>
      <c r="C36" s="9"/>
    </row>
    <row r="37" spans="1:3" x14ac:dyDescent="0.75">
      <c r="A37" s="29"/>
      <c r="B37" s="11" t="s">
        <v>313</v>
      </c>
      <c r="C37" s="9"/>
    </row>
    <row r="38" spans="1:3" x14ac:dyDescent="0.75">
      <c r="A38" s="29"/>
      <c r="B38" t="s">
        <v>325</v>
      </c>
      <c r="C38" s="9"/>
    </row>
    <row r="39" spans="1:3" x14ac:dyDescent="0.75">
      <c r="A39" s="29"/>
      <c r="B39" t="s">
        <v>326</v>
      </c>
      <c r="C39" s="9"/>
    </row>
    <row r="40" spans="1:3" x14ac:dyDescent="0.75">
      <c r="A40" s="29" t="s">
        <v>368</v>
      </c>
      <c r="C40" s="9"/>
    </row>
    <row r="41" spans="1:3" x14ac:dyDescent="0.75">
      <c r="A41" s="29"/>
      <c r="B41" s="3"/>
      <c r="C41" s="4"/>
    </row>
    <row r="42" spans="1:3" x14ac:dyDescent="0.75">
      <c r="B42" s="6" t="s">
        <v>0</v>
      </c>
      <c r="C42" s="2">
        <f>SUM(C18:C41)</f>
        <v>10533</v>
      </c>
    </row>
    <row r="43" spans="1:3" x14ac:dyDescent="0.75">
      <c r="A43" t="s">
        <v>96</v>
      </c>
    </row>
    <row r="45" spans="1:3" x14ac:dyDescent="0.75">
      <c r="B45" t="s">
        <v>1</v>
      </c>
    </row>
    <row r="46" spans="1:3" x14ac:dyDescent="0.75">
      <c r="B46" t="s">
        <v>2</v>
      </c>
      <c r="C46" s="5">
        <f>C15</f>
        <v>0</v>
      </c>
    </row>
    <row r="47" spans="1:3" x14ac:dyDescent="0.75">
      <c r="B47" s="3" t="s">
        <v>38</v>
      </c>
      <c r="C47" s="7">
        <f>C42</f>
        <v>10533</v>
      </c>
    </row>
    <row r="48" spans="1:3" x14ac:dyDescent="0.75">
      <c r="B48" s="6" t="s">
        <v>3</v>
      </c>
      <c r="C48" s="5">
        <f>C46-C47</f>
        <v>-10533</v>
      </c>
    </row>
    <row r="50" spans="1:3" x14ac:dyDescent="0.75">
      <c r="A50" s="29"/>
      <c r="B50" s="11"/>
      <c r="C50" s="9"/>
    </row>
    <row r="51" spans="1:3" x14ac:dyDescent="0.75">
      <c r="B51" s="21"/>
    </row>
    <row r="52" spans="1:3" x14ac:dyDescent="0.75">
      <c r="B52" s="21"/>
    </row>
    <row r="53" spans="1:3" x14ac:dyDescent="0.75">
      <c r="B53" s="15" t="s">
        <v>17</v>
      </c>
    </row>
    <row r="54" spans="1:3" x14ac:dyDescent="0.75">
      <c r="B54" s="28" t="s">
        <v>102</v>
      </c>
    </row>
    <row r="55" spans="1:3" x14ac:dyDescent="0.75">
      <c r="A55" s="14"/>
      <c r="B55" t="s">
        <v>105</v>
      </c>
      <c r="C55" s="2">
        <v>6500</v>
      </c>
    </row>
    <row r="56" spans="1:3" x14ac:dyDescent="0.75">
      <c r="A56" s="14"/>
      <c r="B56" t="s">
        <v>106</v>
      </c>
      <c r="C56" s="2"/>
    </row>
    <row r="57" spans="1:3" x14ac:dyDescent="0.75">
      <c r="A57" s="14"/>
      <c r="B57" s="11" t="s">
        <v>107</v>
      </c>
      <c r="C57" s="9">
        <v>150</v>
      </c>
    </row>
    <row r="58" spans="1:3" x14ac:dyDescent="0.75">
      <c r="A58" s="14"/>
      <c r="B58" s="3" t="s">
        <v>45</v>
      </c>
      <c r="C58" s="4"/>
    </row>
    <row r="59" spans="1:3" x14ac:dyDescent="0.75">
      <c r="B59" s="25" t="s">
        <v>43</v>
      </c>
      <c r="C59" s="26">
        <f>SUM(C55:C58)</f>
        <v>6650</v>
      </c>
    </row>
    <row r="60" spans="1:3" x14ac:dyDescent="0.75">
      <c r="B60" s="37" t="s">
        <v>103</v>
      </c>
      <c r="C60" s="24"/>
    </row>
    <row r="61" spans="1:3" x14ac:dyDescent="0.75">
      <c r="A61" s="31"/>
      <c r="B61" s="25" t="s">
        <v>104</v>
      </c>
      <c r="C61" s="32">
        <f>C60-C59</f>
        <v>-6650</v>
      </c>
    </row>
    <row r="64" spans="1:3" x14ac:dyDescent="0.75">
      <c r="B64" s="15" t="s">
        <v>224</v>
      </c>
    </row>
    <row r="65" spans="1:3" x14ac:dyDescent="0.75">
      <c r="B65" t="s">
        <v>225</v>
      </c>
    </row>
    <row r="66" spans="1:3" x14ac:dyDescent="0.75">
      <c r="B66" t="s">
        <v>19</v>
      </c>
      <c r="C66" s="2">
        <v>7500</v>
      </c>
    </row>
    <row r="67" spans="1:3" x14ac:dyDescent="0.75">
      <c r="C67" s="2"/>
    </row>
    <row r="68" spans="1:3" x14ac:dyDescent="0.75">
      <c r="A68" s="14" t="s">
        <v>15</v>
      </c>
      <c r="B68" s="8" t="s">
        <v>226</v>
      </c>
      <c r="C68" s="2">
        <v>266.42</v>
      </c>
    </row>
    <row r="69" spans="1:3" x14ac:dyDescent="0.75">
      <c r="A69" s="14"/>
      <c r="B69" t="s">
        <v>227</v>
      </c>
      <c r="C69" s="2">
        <v>306.8</v>
      </c>
    </row>
    <row r="70" spans="1:3" x14ac:dyDescent="0.75">
      <c r="A70" s="14"/>
      <c r="B70" s="12" t="s">
        <v>113</v>
      </c>
      <c r="C70" s="4">
        <f>1380+745+85+16+500</f>
        <v>2726</v>
      </c>
    </row>
    <row r="71" spans="1:3" x14ac:dyDescent="0.75">
      <c r="B71" s="17" t="s">
        <v>20</v>
      </c>
      <c r="C71" s="18">
        <f>C66-SUM(C68:C70)</f>
        <v>4200.78</v>
      </c>
    </row>
    <row r="73" spans="1:3" x14ac:dyDescent="0.75">
      <c r="B73" t="s">
        <v>205</v>
      </c>
    </row>
    <row r="74" spans="1:3" x14ac:dyDescent="0.75">
      <c r="B74" t="s">
        <v>238</v>
      </c>
    </row>
    <row r="76" spans="1:3" x14ac:dyDescent="0.75">
      <c r="B76" s="14" t="s">
        <v>206</v>
      </c>
      <c r="C76" s="3"/>
    </row>
    <row r="80" spans="1:3" x14ac:dyDescent="0.75">
      <c r="B80" s="15" t="s">
        <v>272</v>
      </c>
    </row>
    <row r="82" spans="1:3" x14ac:dyDescent="0.75">
      <c r="B82" t="s">
        <v>19</v>
      </c>
      <c r="C82" s="2">
        <v>16000</v>
      </c>
    </row>
    <row r="83" spans="1:3" x14ac:dyDescent="0.75">
      <c r="C83" s="2"/>
    </row>
    <row r="84" spans="1:3" x14ac:dyDescent="0.75">
      <c r="A84" s="14" t="s">
        <v>15</v>
      </c>
      <c r="B84" s="8" t="s">
        <v>273</v>
      </c>
      <c r="C84" s="9">
        <v>9000</v>
      </c>
    </row>
    <row r="85" spans="1:3" x14ac:dyDescent="0.75">
      <c r="A85" s="14"/>
      <c r="B85" s="8" t="s">
        <v>274</v>
      </c>
      <c r="C85" s="9">
        <v>1044.8699999999999</v>
      </c>
    </row>
    <row r="86" spans="1:3" x14ac:dyDescent="0.75">
      <c r="A86" s="14"/>
      <c r="B86" s="11" t="s">
        <v>275</v>
      </c>
      <c r="C86" s="9">
        <v>782.1</v>
      </c>
    </row>
    <row r="87" spans="1:3" x14ac:dyDescent="0.75">
      <c r="A87" s="14"/>
      <c r="B87" s="11" t="s">
        <v>276</v>
      </c>
      <c r="C87" s="9">
        <v>932.37</v>
      </c>
    </row>
    <row r="88" spans="1:3" x14ac:dyDescent="0.75">
      <c r="A88" s="14"/>
      <c r="B88" s="11" t="s">
        <v>277</v>
      </c>
      <c r="C88" s="9">
        <v>654.79999999999995</v>
      </c>
    </row>
    <row r="89" spans="1:3" x14ac:dyDescent="0.75">
      <c r="A89" s="14"/>
      <c r="B89" s="3" t="s">
        <v>142</v>
      </c>
      <c r="C89" s="4">
        <v>2534</v>
      </c>
    </row>
    <row r="90" spans="1:3" x14ac:dyDescent="0.75">
      <c r="B90" s="17" t="s">
        <v>20</v>
      </c>
      <c r="C90" s="18">
        <f>C82-SUM(C84:C89)</f>
        <v>1051.8600000000006</v>
      </c>
    </row>
    <row r="92" spans="1:3" x14ac:dyDescent="0.75">
      <c r="B92" t="s">
        <v>205</v>
      </c>
    </row>
    <row r="93" spans="1:3" x14ac:dyDescent="0.75">
      <c r="B93" t="s">
        <v>281</v>
      </c>
    </row>
    <row r="96" spans="1:3" x14ac:dyDescent="0.75">
      <c r="B96" s="14" t="s">
        <v>206</v>
      </c>
      <c r="C96" s="3"/>
    </row>
    <row r="97" spans="1:3" x14ac:dyDescent="0.75">
      <c r="C97" s="8"/>
    </row>
    <row r="100" spans="1:3" x14ac:dyDescent="0.75">
      <c r="B100" s="15" t="s">
        <v>147</v>
      </c>
    </row>
    <row r="101" spans="1:3" x14ac:dyDescent="0.75">
      <c r="B101" t="s">
        <v>148</v>
      </c>
    </row>
    <row r="102" spans="1:3" x14ac:dyDescent="0.75">
      <c r="B102" t="s">
        <v>19</v>
      </c>
      <c r="C102" s="2">
        <v>14000</v>
      </c>
    </row>
    <row r="103" spans="1:3" x14ac:dyDescent="0.75">
      <c r="C103" s="2"/>
    </row>
    <row r="104" spans="1:3" x14ac:dyDescent="0.75">
      <c r="A104" s="14" t="s">
        <v>15</v>
      </c>
      <c r="B104" t="s">
        <v>151</v>
      </c>
      <c r="C104" s="2">
        <v>7000</v>
      </c>
    </row>
    <row r="105" spans="1:3" x14ac:dyDescent="0.75">
      <c r="A105" s="14"/>
      <c r="B105" t="s">
        <v>149</v>
      </c>
      <c r="C105" s="2">
        <v>472.8</v>
      </c>
    </row>
    <row r="106" spans="1:3" x14ac:dyDescent="0.75">
      <c r="A106" s="14"/>
      <c r="B106" t="s">
        <v>152</v>
      </c>
      <c r="C106" s="2">
        <f>271.2+150</f>
        <v>421.2</v>
      </c>
    </row>
    <row r="107" spans="1:3" x14ac:dyDescent="0.75">
      <c r="A107" s="14"/>
      <c r="B107" t="s">
        <v>150</v>
      </c>
      <c r="C107" s="9">
        <v>333.06</v>
      </c>
    </row>
    <row r="108" spans="1:3" x14ac:dyDescent="0.75">
      <c r="A108" s="14"/>
      <c r="B108" t="s">
        <v>153</v>
      </c>
      <c r="C108" s="9">
        <v>139.01</v>
      </c>
    </row>
    <row r="109" spans="1:3" x14ac:dyDescent="0.75">
      <c r="A109" s="14"/>
      <c r="B109" t="s">
        <v>154</v>
      </c>
      <c r="C109" s="9">
        <v>9.11</v>
      </c>
    </row>
    <row r="110" spans="1:3" x14ac:dyDescent="0.75">
      <c r="A110" s="14"/>
      <c r="B110" s="3" t="s">
        <v>142</v>
      </c>
      <c r="C110" s="4">
        <v>2110</v>
      </c>
    </row>
    <row r="111" spans="1:3" x14ac:dyDescent="0.75">
      <c r="B111" s="25" t="s">
        <v>20</v>
      </c>
      <c r="C111" s="26">
        <f>C102-SUM(C104:C110)</f>
        <v>3514.8199999999997</v>
      </c>
    </row>
    <row r="114" spans="1:5" x14ac:dyDescent="0.75">
      <c r="B114" t="s">
        <v>47</v>
      </c>
    </row>
    <row r="115" spans="1:5" x14ac:dyDescent="0.75">
      <c r="A115" s="14" t="s">
        <v>48</v>
      </c>
      <c r="B115" t="s">
        <v>49</v>
      </c>
      <c r="C115" s="2">
        <v>1650</v>
      </c>
    </row>
    <row r="116" spans="1:5" x14ac:dyDescent="0.75">
      <c r="A116" s="14" t="s">
        <v>50</v>
      </c>
      <c r="B116" t="s">
        <v>51</v>
      </c>
      <c r="C116" s="2">
        <v>930</v>
      </c>
    </row>
    <row r="117" spans="1:5" x14ac:dyDescent="0.75">
      <c r="A117" s="14" t="s">
        <v>52</v>
      </c>
      <c r="B117" t="s">
        <v>53</v>
      </c>
      <c r="C117" s="2">
        <v>35</v>
      </c>
    </row>
    <row r="118" spans="1:5" x14ac:dyDescent="0.75">
      <c r="A118" s="14" t="s">
        <v>52</v>
      </c>
      <c r="B118" t="s">
        <v>54</v>
      </c>
      <c r="C118" s="2">
        <v>15</v>
      </c>
    </row>
    <row r="119" spans="1:5" x14ac:dyDescent="0.75">
      <c r="A119" s="14" t="s">
        <v>52</v>
      </c>
      <c r="B119" t="s">
        <v>55</v>
      </c>
      <c r="C119" s="2">
        <v>30</v>
      </c>
    </row>
    <row r="120" spans="1:5" x14ac:dyDescent="0.75">
      <c r="A120" s="14" t="s">
        <v>56</v>
      </c>
      <c r="B120" s="3" t="s">
        <v>57</v>
      </c>
      <c r="C120" s="4">
        <v>30</v>
      </c>
    </row>
    <row r="121" spans="1:5" x14ac:dyDescent="0.75">
      <c r="C121" s="2">
        <f>SUM(C115:C120)</f>
        <v>2690</v>
      </c>
    </row>
    <row r="124" spans="1:5" x14ac:dyDescent="0.75">
      <c r="A124" s="23"/>
      <c r="B124" s="89" t="s">
        <v>170</v>
      </c>
      <c r="C124" s="9"/>
    </row>
    <row r="125" spans="1:5" x14ac:dyDescent="0.75">
      <c r="A125" s="23"/>
      <c r="B125" s="90" t="s">
        <v>41</v>
      </c>
      <c r="C125" s="9"/>
    </row>
    <row r="126" spans="1:5" x14ac:dyDescent="0.75">
      <c r="A126" s="15"/>
      <c r="B126" s="57" t="s">
        <v>139</v>
      </c>
      <c r="C126" s="9"/>
    </row>
    <row r="127" spans="1:5" x14ac:dyDescent="0.75">
      <c r="A127" s="55" t="s">
        <v>39</v>
      </c>
      <c r="B127" s="54" t="s">
        <v>171</v>
      </c>
      <c r="C127" s="56">
        <v>6000</v>
      </c>
      <c r="D127" s="57"/>
      <c r="E127" s="57"/>
    </row>
    <row r="128" spans="1:5" x14ac:dyDescent="0.75">
      <c r="A128" s="55"/>
      <c r="B128" s="54" t="s">
        <v>173</v>
      </c>
      <c r="C128" s="56">
        <v>16500</v>
      </c>
      <c r="D128" s="57"/>
      <c r="E128" s="57"/>
    </row>
    <row r="129" spans="1:5" x14ac:dyDescent="0.75">
      <c r="A129" s="61" t="s">
        <v>140</v>
      </c>
      <c r="B129" s="58" t="s">
        <v>172</v>
      </c>
      <c r="C129" s="59">
        <v>7500</v>
      </c>
      <c r="D129" s="60" t="s">
        <v>175</v>
      </c>
      <c r="E129" s="60" t="s">
        <v>174</v>
      </c>
    </row>
    <row r="130" spans="1:5" x14ac:dyDescent="0.75">
      <c r="A130" s="63" t="s">
        <v>141</v>
      </c>
      <c r="B130" s="54" t="s">
        <v>172</v>
      </c>
      <c r="C130" s="56">
        <v>9000</v>
      </c>
      <c r="D130" s="64"/>
      <c r="E130" s="64"/>
    </row>
    <row r="131" spans="1:5" x14ac:dyDescent="0.75">
      <c r="A131" s="61" t="s">
        <v>140</v>
      </c>
      <c r="B131" s="58" t="s">
        <v>176</v>
      </c>
      <c r="C131" s="59">
        <v>16000</v>
      </c>
      <c r="D131" s="60" t="s">
        <v>177</v>
      </c>
      <c r="E131" s="60" t="s">
        <v>178</v>
      </c>
    </row>
    <row r="132" spans="1:5" x14ac:dyDescent="0.75">
      <c r="A132" s="63" t="s">
        <v>141</v>
      </c>
      <c r="B132" s="54" t="s">
        <v>176</v>
      </c>
      <c r="C132" s="56">
        <v>500</v>
      </c>
      <c r="D132" s="64"/>
      <c r="E132" s="64"/>
    </row>
    <row r="133" spans="1:5" x14ac:dyDescent="0.75">
      <c r="A133" s="63"/>
      <c r="B133" s="54" t="s">
        <v>179</v>
      </c>
      <c r="C133" s="56">
        <v>16500</v>
      </c>
      <c r="D133" s="64"/>
      <c r="E133" s="64"/>
    </row>
    <row r="134" spans="1:5" x14ac:dyDescent="0.75">
      <c r="A134" s="61" t="s">
        <v>140</v>
      </c>
      <c r="B134" s="58" t="s">
        <v>180</v>
      </c>
      <c r="C134" s="59">
        <v>13000</v>
      </c>
      <c r="D134" s="60" t="s">
        <v>181</v>
      </c>
      <c r="E134" s="60" t="s">
        <v>174</v>
      </c>
    </row>
    <row r="135" spans="1:5" x14ac:dyDescent="0.75">
      <c r="A135" s="63" t="s">
        <v>141</v>
      </c>
      <c r="B135" s="54" t="s">
        <v>180</v>
      </c>
      <c r="C135" s="56">
        <v>3500</v>
      </c>
      <c r="D135" s="64"/>
      <c r="E135" s="64"/>
    </row>
    <row r="136" spans="1:5" x14ac:dyDescent="0.75">
      <c r="A136" s="61"/>
      <c r="B136" s="58" t="s">
        <v>184</v>
      </c>
      <c r="C136" s="59">
        <v>16500</v>
      </c>
      <c r="D136" s="60" t="s">
        <v>182</v>
      </c>
      <c r="E136" s="60" t="s">
        <v>183</v>
      </c>
    </row>
    <row r="137" spans="1:5" x14ac:dyDescent="0.75">
      <c r="A137" s="63"/>
      <c r="B137" s="54" t="s">
        <v>185</v>
      </c>
      <c r="C137" s="56">
        <v>16500</v>
      </c>
      <c r="D137" s="64"/>
      <c r="E137" s="64"/>
    </row>
    <row r="138" spans="1:5" x14ac:dyDescent="0.75">
      <c r="A138" s="63" t="s">
        <v>140</v>
      </c>
      <c r="B138" s="54" t="s">
        <v>166</v>
      </c>
      <c r="C138" s="56">
        <v>3500</v>
      </c>
      <c r="D138" s="64"/>
      <c r="E138" s="64"/>
    </row>
    <row r="139" spans="1:5" x14ac:dyDescent="0.75">
      <c r="A139" s="61" t="s">
        <v>42</v>
      </c>
      <c r="B139" s="58" t="s">
        <v>186</v>
      </c>
      <c r="C139" s="59">
        <v>5000</v>
      </c>
      <c r="D139" s="60" t="s">
        <v>187</v>
      </c>
      <c r="E139" s="60" t="s">
        <v>178</v>
      </c>
    </row>
    <row r="140" spans="1:5" x14ac:dyDescent="0.75">
      <c r="A140" s="63" t="s">
        <v>141</v>
      </c>
      <c r="B140" s="54" t="s">
        <v>166</v>
      </c>
      <c r="C140" s="56">
        <v>13000</v>
      </c>
      <c r="D140" s="64"/>
      <c r="E140" s="64"/>
    </row>
    <row r="141" spans="1:5" x14ac:dyDescent="0.75">
      <c r="A141" s="63"/>
      <c r="B141" s="54" t="s">
        <v>188</v>
      </c>
      <c r="C141" s="56">
        <v>16500</v>
      </c>
      <c r="D141" s="64"/>
      <c r="E141" s="88"/>
    </row>
    <row r="142" spans="1:5" x14ac:dyDescent="0.75">
      <c r="A142" s="61" t="s">
        <v>42</v>
      </c>
      <c r="B142" s="58" t="s">
        <v>189</v>
      </c>
      <c r="C142" s="59">
        <v>500</v>
      </c>
      <c r="D142" s="60" t="s">
        <v>190</v>
      </c>
      <c r="E142" s="60" t="s">
        <v>174</v>
      </c>
    </row>
    <row r="143" spans="1:5" x14ac:dyDescent="0.75">
      <c r="A143" s="62"/>
      <c r="B143" s="11"/>
      <c r="C143" s="9"/>
    </row>
    <row r="144" spans="1:5" x14ac:dyDescent="0.75">
      <c r="A144" s="42"/>
      <c r="B144" s="22"/>
      <c r="C144" s="9"/>
    </row>
    <row r="145" spans="1:3" x14ac:dyDescent="0.75">
      <c r="A145" s="42"/>
      <c r="B145" s="22" t="s">
        <v>339</v>
      </c>
      <c r="C145" s="9"/>
    </row>
    <row r="146" spans="1:3" x14ac:dyDescent="0.75">
      <c r="A146" s="42"/>
      <c r="B146" s="22"/>
      <c r="C146" s="9"/>
    </row>
    <row r="147" spans="1:3" x14ac:dyDescent="0.75">
      <c r="A147" s="42"/>
      <c r="B147" s="15" t="s">
        <v>288</v>
      </c>
      <c r="C147" s="9"/>
    </row>
    <row r="148" spans="1:3" x14ac:dyDescent="0.75">
      <c r="A148" s="42"/>
      <c r="B148" s="11" t="s">
        <v>95</v>
      </c>
      <c r="C148" s="9"/>
    </row>
    <row r="149" spans="1:3" x14ac:dyDescent="0.75">
      <c r="A149" s="42" t="s">
        <v>39</v>
      </c>
      <c r="B149" s="46" t="s">
        <v>260</v>
      </c>
      <c r="C149" s="9">
        <v>7000</v>
      </c>
    </row>
    <row r="150" spans="1:3" x14ac:dyDescent="0.75">
      <c r="A150" s="42" t="s">
        <v>40</v>
      </c>
      <c r="B150" s="46" t="s">
        <v>267</v>
      </c>
      <c r="C150" s="9">
        <v>20000</v>
      </c>
    </row>
    <row r="151" spans="1:3" x14ac:dyDescent="0.75">
      <c r="A151" s="42" t="s">
        <v>40</v>
      </c>
      <c r="B151" s="46" t="s">
        <v>280</v>
      </c>
      <c r="C151" s="9">
        <v>20000</v>
      </c>
    </row>
    <row r="152" spans="1:3" x14ac:dyDescent="0.75">
      <c r="A152" s="42" t="s">
        <v>40</v>
      </c>
      <c r="B152" s="46" t="s">
        <v>289</v>
      </c>
      <c r="C152" s="9">
        <v>20000</v>
      </c>
    </row>
    <row r="153" spans="1:3" x14ac:dyDescent="0.75">
      <c r="A153" s="42" t="s">
        <v>40</v>
      </c>
      <c r="B153" s="46" t="s">
        <v>304</v>
      </c>
      <c r="C153" s="9">
        <v>20000</v>
      </c>
    </row>
    <row r="154" spans="1:3" x14ac:dyDescent="0.75">
      <c r="A154" s="42" t="s">
        <v>40</v>
      </c>
      <c r="B154" s="46" t="s">
        <v>314</v>
      </c>
      <c r="C154" s="9">
        <v>20000</v>
      </c>
    </row>
    <row r="155" spans="1:3" x14ac:dyDescent="0.75">
      <c r="A155" s="42" t="s">
        <v>40</v>
      </c>
      <c r="B155" s="51" t="s">
        <v>337</v>
      </c>
      <c r="C155" s="4">
        <v>20000</v>
      </c>
    </row>
    <row r="156" spans="1:3" x14ac:dyDescent="0.75">
      <c r="A156" s="28"/>
      <c r="B156" s="17" t="s">
        <v>87</v>
      </c>
      <c r="C156" s="18">
        <f>SUM(C149:C155)</f>
        <v>127000</v>
      </c>
    </row>
    <row r="157" spans="1:3" x14ac:dyDescent="0.75">
      <c r="A157" s="42" t="s">
        <v>93</v>
      </c>
      <c r="B157" s="52" t="s">
        <v>268</v>
      </c>
      <c r="C157" s="43">
        <v>168.5</v>
      </c>
    </row>
    <row r="158" spans="1:3" x14ac:dyDescent="0.75">
      <c r="A158" s="42" t="s">
        <v>93</v>
      </c>
      <c r="B158" s="52" t="s">
        <v>279</v>
      </c>
      <c r="C158" s="43">
        <f>587.2+150</f>
        <v>737.2</v>
      </c>
    </row>
    <row r="159" spans="1:3" x14ac:dyDescent="0.75">
      <c r="A159" s="42" t="s">
        <v>93</v>
      </c>
      <c r="B159" s="52" t="s">
        <v>290</v>
      </c>
      <c r="C159" s="43">
        <f>595.2+150</f>
        <v>745.2</v>
      </c>
    </row>
    <row r="160" spans="1:3" x14ac:dyDescent="0.75">
      <c r="A160" s="42" t="s">
        <v>93</v>
      </c>
      <c r="B160" s="52" t="s">
        <v>305</v>
      </c>
      <c r="C160" s="43">
        <f>477.6+150</f>
        <v>627.6</v>
      </c>
    </row>
    <row r="161" spans="1:4" x14ac:dyDescent="0.75">
      <c r="A161" s="42" t="s">
        <v>93</v>
      </c>
      <c r="B161" s="52" t="s">
        <v>315</v>
      </c>
      <c r="C161" s="43">
        <f>686.4+150</f>
        <v>836.4</v>
      </c>
    </row>
    <row r="162" spans="1:4" x14ac:dyDescent="0.75">
      <c r="A162" s="42" t="s">
        <v>93</v>
      </c>
      <c r="B162" s="50" t="s">
        <v>338</v>
      </c>
      <c r="C162" s="48">
        <f>532.8+150</f>
        <v>682.8</v>
      </c>
    </row>
    <row r="163" spans="1:4" x14ac:dyDescent="0.75">
      <c r="A163" s="42"/>
      <c r="B163" s="17" t="s">
        <v>88</v>
      </c>
      <c r="C163" s="45">
        <f>SUM(C156:C162)</f>
        <v>130797.7</v>
      </c>
    </row>
    <row r="164" spans="1:4" x14ac:dyDescent="0.75">
      <c r="B164" s="25"/>
      <c r="C164" s="26"/>
    </row>
    <row r="165" spans="1:4" x14ac:dyDescent="0.75">
      <c r="A165" s="6"/>
      <c r="B165" s="11"/>
    </row>
    <row r="166" spans="1:4" x14ac:dyDescent="0.75">
      <c r="A166" s="6"/>
      <c r="B166" s="11"/>
    </row>
    <row r="167" spans="1:4" x14ac:dyDescent="0.75">
      <c r="A167" s="23"/>
      <c r="B167" s="22" t="s">
        <v>339</v>
      </c>
      <c r="C167" s="9"/>
    </row>
    <row r="168" spans="1:4" x14ac:dyDescent="0.75">
      <c r="A168" s="23"/>
      <c r="B168" s="22"/>
      <c r="C168" s="9"/>
    </row>
    <row r="169" spans="1:4" x14ac:dyDescent="0.75">
      <c r="A169" s="65"/>
      <c r="B169" s="15" t="s">
        <v>144</v>
      </c>
      <c r="C169" s="9"/>
    </row>
    <row r="170" spans="1:4" x14ac:dyDescent="0.75">
      <c r="A170" s="28"/>
      <c r="B170" s="11" t="s">
        <v>95</v>
      </c>
      <c r="C170" s="45"/>
    </row>
    <row r="171" spans="1:4" x14ac:dyDescent="0.75">
      <c r="A171" s="33" t="s">
        <v>39</v>
      </c>
      <c r="B171" s="11" t="s">
        <v>269</v>
      </c>
      <c r="C171" s="9">
        <v>5500</v>
      </c>
      <c r="D171" s="5"/>
    </row>
    <row r="172" spans="1:4" x14ac:dyDescent="0.75">
      <c r="A172" s="33" t="s">
        <v>40</v>
      </c>
      <c r="B172" s="11" t="s">
        <v>282</v>
      </c>
      <c r="C172" s="9">
        <v>8000</v>
      </c>
    </row>
    <row r="173" spans="1:4" x14ac:dyDescent="0.75">
      <c r="A173" s="33" t="s">
        <v>40</v>
      </c>
      <c r="B173" s="11" t="s">
        <v>291</v>
      </c>
      <c r="C173" s="9">
        <v>8000</v>
      </c>
    </row>
    <row r="174" spans="1:4" x14ac:dyDescent="0.75">
      <c r="A174" s="33" t="s">
        <v>40</v>
      </c>
      <c r="B174" s="11" t="s">
        <v>306</v>
      </c>
      <c r="C174" s="9">
        <v>8000</v>
      </c>
    </row>
    <row r="175" spans="1:4" x14ac:dyDescent="0.75">
      <c r="A175" s="33" t="s">
        <v>40</v>
      </c>
      <c r="B175" s="11" t="s">
        <v>316</v>
      </c>
      <c r="C175" s="9">
        <v>8000</v>
      </c>
    </row>
    <row r="176" spans="1:4" x14ac:dyDescent="0.75">
      <c r="A176" s="33" t="s">
        <v>40</v>
      </c>
      <c r="B176" s="12" t="s">
        <v>340</v>
      </c>
      <c r="C176" s="4">
        <v>8000</v>
      </c>
    </row>
    <row r="177" spans="1:3" x14ac:dyDescent="0.75">
      <c r="B177" s="25" t="s">
        <v>87</v>
      </c>
      <c r="C177" s="26">
        <f>SUM(C171:C176)</f>
        <v>45500</v>
      </c>
    </row>
    <row r="178" spans="1:3" x14ac:dyDescent="0.75">
      <c r="A178" s="42" t="s">
        <v>93</v>
      </c>
      <c r="B178" s="52" t="s">
        <v>279</v>
      </c>
      <c r="C178" s="43">
        <v>724.4</v>
      </c>
    </row>
    <row r="179" spans="1:3" x14ac:dyDescent="0.75">
      <c r="A179" s="42" t="s">
        <v>93</v>
      </c>
      <c r="B179" s="52" t="s">
        <v>290</v>
      </c>
      <c r="C179" s="43">
        <f>689.6+150</f>
        <v>839.6</v>
      </c>
    </row>
    <row r="180" spans="1:3" x14ac:dyDescent="0.75">
      <c r="A180" s="42" t="s">
        <v>93</v>
      </c>
      <c r="B180" s="52" t="s">
        <v>305</v>
      </c>
      <c r="C180" s="43">
        <f>650.4+150</f>
        <v>800.4</v>
      </c>
    </row>
    <row r="181" spans="1:3" x14ac:dyDescent="0.75">
      <c r="A181" s="42" t="s">
        <v>93</v>
      </c>
      <c r="B181" s="52" t="s">
        <v>315</v>
      </c>
      <c r="C181" s="43">
        <f>762.4+150</f>
        <v>912.4</v>
      </c>
    </row>
    <row r="182" spans="1:3" x14ac:dyDescent="0.75">
      <c r="A182" s="42" t="s">
        <v>93</v>
      </c>
      <c r="B182" s="50" t="s">
        <v>338</v>
      </c>
      <c r="C182" s="48">
        <f>719.2+150</f>
        <v>869.2</v>
      </c>
    </row>
    <row r="183" spans="1:3" x14ac:dyDescent="0.75">
      <c r="A183" s="42"/>
      <c r="B183" s="17" t="s">
        <v>88</v>
      </c>
      <c r="C183" s="45">
        <f>SUM(C177:C182)</f>
        <v>49646</v>
      </c>
    </row>
    <row r="184" spans="1:3" x14ac:dyDescent="0.75">
      <c r="A184" s="42"/>
      <c r="B184" s="52"/>
      <c r="C184" s="43"/>
    </row>
    <row r="185" spans="1:3" x14ac:dyDescent="0.75">
      <c r="A185" s="42"/>
      <c r="B185" s="52"/>
      <c r="C185" s="43"/>
    </row>
    <row r="186" spans="1:3" x14ac:dyDescent="0.75">
      <c r="A186" s="42"/>
      <c r="B186" s="25"/>
      <c r="C186" s="43"/>
    </row>
    <row r="187" spans="1:3" x14ac:dyDescent="0.75">
      <c r="A187" s="42"/>
      <c r="B187" s="17"/>
      <c r="C187" s="45"/>
    </row>
    <row r="188" spans="1:3" x14ac:dyDescent="0.75">
      <c r="A188" s="42"/>
      <c r="B188" s="17"/>
      <c r="C188" s="45"/>
    </row>
    <row r="189" spans="1:3" x14ac:dyDescent="0.75">
      <c r="B189" s="21"/>
    </row>
    <row r="190" spans="1:3" x14ac:dyDescent="0.75">
      <c r="B190" s="22" t="s">
        <v>339</v>
      </c>
    </row>
    <row r="192" spans="1:3" x14ac:dyDescent="0.75">
      <c r="B192" s="15" t="s">
        <v>143</v>
      </c>
    </row>
    <row r="193" spans="1:4" x14ac:dyDescent="0.75">
      <c r="B193" s="11" t="s">
        <v>95</v>
      </c>
    </row>
    <row r="194" spans="1:4" x14ac:dyDescent="0.75">
      <c r="A194" s="33" t="s">
        <v>40</v>
      </c>
      <c r="B194" s="8" t="s">
        <v>294</v>
      </c>
      <c r="C194" s="9">
        <v>8000</v>
      </c>
    </row>
    <row r="195" spans="1:4" x14ac:dyDescent="0.75">
      <c r="A195" s="33" t="s">
        <v>40</v>
      </c>
      <c r="B195" s="8" t="s">
        <v>307</v>
      </c>
      <c r="C195" s="9">
        <v>8000</v>
      </c>
    </row>
    <row r="196" spans="1:4" x14ac:dyDescent="0.75">
      <c r="A196" s="33" t="s">
        <v>40</v>
      </c>
      <c r="B196" s="8" t="s">
        <v>310</v>
      </c>
      <c r="C196" s="9">
        <v>8000</v>
      </c>
    </row>
    <row r="197" spans="1:4" x14ac:dyDescent="0.75">
      <c r="A197" s="14" t="s">
        <v>40</v>
      </c>
      <c r="B197" s="3" t="s">
        <v>328</v>
      </c>
      <c r="C197" s="4">
        <v>8000</v>
      </c>
    </row>
    <row r="198" spans="1:4" x14ac:dyDescent="0.75">
      <c r="B198" s="17" t="s">
        <v>87</v>
      </c>
      <c r="C198" s="18">
        <f>SUM(C194:C197)</f>
        <v>32000</v>
      </c>
    </row>
    <row r="199" spans="1:4" x14ac:dyDescent="0.75">
      <c r="A199" s="42" t="s">
        <v>93</v>
      </c>
      <c r="B199" s="52" t="s">
        <v>290</v>
      </c>
      <c r="C199" s="43">
        <v>708.4</v>
      </c>
    </row>
    <row r="200" spans="1:4" x14ac:dyDescent="0.75">
      <c r="A200" s="42" t="s">
        <v>93</v>
      </c>
      <c r="B200" s="52" t="s">
        <v>305</v>
      </c>
      <c r="C200" s="43">
        <f>477.6+150</f>
        <v>627.6</v>
      </c>
    </row>
    <row r="201" spans="1:4" x14ac:dyDescent="0.75">
      <c r="A201" s="42" t="s">
        <v>93</v>
      </c>
      <c r="B201" s="52" t="s">
        <v>315</v>
      </c>
      <c r="C201" s="43">
        <f>528+150</f>
        <v>678</v>
      </c>
    </row>
    <row r="202" spans="1:4" x14ac:dyDescent="0.75">
      <c r="A202" s="42" t="s">
        <v>93</v>
      </c>
      <c r="B202" s="50" t="s">
        <v>338</v>
      </c>
      <c r="C202" s="48">
        <f>481.6+150</f>
        <v>631.6</v>
      </c>
      <c r="D202" s="5"/>
    </row>
    <row r="203" spans="1:4" x14ac:dyDescent="0.75">
      <c r="A203" s="42"/>
      <c r="B203" s="17" t="s">
        <v>88</v>
      </c>
      <c r="C203" s="45">
        <f>SUM(C198:C202)</f>
        <v>34645.599999999999</v>
      </c>
    </row>
    <row r="204" spans="1:4" x14ac:dyDescent="0.75">
      <c r="A204" s="42"/>
      <c r="B204" s="17"/>
      <c r="C204" s="45"/>
    </row>
    <row r="205" spans="1:4" x14ac:dyDescent="0.75">
      <c r="A205" s="42"/>
      <c r="B205" s="17"/>
      <c r="C205" s="45"/>
    </row>
    <row r="206" spans="1:4" x14ac:dyDescent="0.75">
      <c r="A206" s="42"/>
      <c r="B206" s="17"/>
      <c r="C206" s="45"/>
    </row>
    <row r="207" spans="1:4" x14ac:dyDescent="0.75">
      <c r="B207" s="22" t="s">
        <v>339</v>
      </c>
    </row>
    <row r="209" spans="1:4" x14ac:dyDescent="0.75">
      <c r="B209" s="15" t="s">
        <v>145</v>
      </c>
    </row>
    <row r="210" spans="1:4" x14ac:dyDescent="0.75">
      <c r="B210" s="28" t="s">
        <v>95</v>
      </c>
    </row>
    <row r="211" spans="1:4" x14ac:dyDescent="0.75">
      <c r="A211" s="33" t="s">
        <v>40</v>
      </c>
      <c r="B211" s="8" t="s">
        <v>317</v>
      </c>
      <c r="C211" s="9">
        <v>7500</v>
      </c>
    </row>
    <row r="212" spans="1:4" x14ac:dyDescent="0.75">
      <c r="A212" s="14" t="s">
        <v>40</v>
      </c>
      <c r="B212" s="3" t="s">
        <v>341</v>
      </c>
      <c r="C212" s="4">
        <v>7500</v>
      </c>
    </row>
    <row r="213" spans="1:4" x14ac:dyDescent="0.75">
      <c r="B213" s="17" t="s">
        <v>87</v>
      </c>
      <c r="C213" s="18">
        <f>SUM(C211:C212)</f>
        <v>15000</v>
      </c>
    </row>
    <row r="214" spans="1:4" x14ac:dyDescent="0.75">
      <c r="A214" s="42" t="s">
        <v>39</v>
      </c>
      <c r="B214" s="52" t="s">
        <v>290</v>
      </c>
      <c r="C214" s="43">
        <v>471.05</v>
      </c>
      <c r="D214" s="5"/>
    </row>
    <row r="215" spans="1:4" x14ac:dyDescent="0.75">
      <c r="A215" s="42" t="s">
        <v>93</v>
      </c>
      <c r="B215" s="52" t="s">
        <v>305</v>
      </c>
      <c r="C215" s="43">
        <f>564+150</f>
        <v>714</v>
      </c>
      <c r="D215" s="5"/>
    </row>
    <row r="216" spans="1:4" x14ac:dyDescent="0.75">
      <c r="A216" s="42" t="s">
        <v>93</v>
      </c>
      <c r="B216" s="52" t="s">
        <v>315</v>
      </c>
      <c r="C216" s="43">
        <f>605.6+150</f>
        <v>755.6</v>
      </c>
      <c r="D216" s="5"/>
    </row>
    <row r="217" spans="1:4" x14ac:dyDescent="0.75">
      <c r="A217" s="42" t="s">
        <v>93</v>
      </c>
      <c r="B217" s="50" t="s">
        <v>338</v>
      </c>
      <c r="C217" s="48">
        <f>676+150</f>
        <v>826</v>
      </c>
      <c r="D217" s="5"/>
    </row>
    <row r="218" spans="1:4" x14ac:dyDescent="0.75">
      <c r="A218" s="42"/>
      <c r="B218" s="17" t="s">
        <v>88</v>
      </c>
      <c r="C218" s="45">
        <f>SUM(C213:C217)</f>
        <v>17766.649999999998</v>
      </c>
    </row>
    <row r="224" spans="1:4" x14ac:dyDescent="0.75">
      <c r="B224" s="22" t="s">
        <v>339</v>
      </c>
      <c r="C224" s="20"/>
    </row>
    <row r="226" spans="1:3" x14ac:dyDescent="0.75">
      <c r="B226" s="15" t="s">
        <v>146</v>
      </c>
    </row>
    <row r="227" spans="1:3" x14ac:dyDescent="0.75">
      <c r="B227" s="28" t="s">
        <v>95</v>
      </c>
    </row>
    <row r="228" spans="1:3" x14ac:dyDescent="0.75">
      <c r="A228" s="33" t="s">
        <v>40</v>
      </c>
      <c r="B228" s="8" t="s">
        <v>278</v>
      </c>
      <c r="C228" s="9">
        <v>7500</v>
      </c>
    </row>
    <row r="229" spans="1:3" x14ac:dyDescent="0.75">
      <c r="A229" s="33" t="s">
        <v>40</v>
      </c>
      <c r="B229" s="8" t="s">
        <v>287</v>
      </c>
      <c r="C229" s="9">
        <v>7500</v>
      </c>
    </row>
    <row r="230" spans="1:3" x14ac:dyDescent="0.75">
      <c r="A230" s="33" t="s">
        <v>40</v>
      </c>
      <c r="B230" s="8" t="s">
        <v>307</v>
      </c>
      <c r="C230" s="9">
        <v>7500</v>
      </c>
    </row>
    <row r="231" spans="1:3" x14ac:dyDescent="0.75">
      <c r="A231" s="33" t="s">
        <v>40</v>
      </c>
      <c r="B231" s="8" t="s">
        <v>310</v>
      </c>
      <c r="C231" s="9">
        <v>7500</v>
      </c>
    </row>
    <row r="232" spans="1:3" x14ac:dyDescent="0.75">
      <c r="A232" s="33" t="s">
        <v>40</v>
      </c>
      <c r="B232" s="3" t="s">
        <v>328</v>
      </c>
      <c r="C232" s="4">
        <v>7500</v>
      </c>
    </row>
    <row r="233" spans="1:3" x14ac:dyDescent="0.75">
      <c r="B233" s="17" t="s">
        <v>88</v>
      </c>
      <c r="C233" s="18">
        <f>SUM(C228:C232)</f>
        <v>37500</v>
      </c>
    </row>
    <row r="234" spans="1:3" x14ac:dyDescent="0.75">
      <c r="A234" s="91" t="s">
        <v>93</v>
      </c>
      <c r="B234" s="52" t="s">
        <v>315</v>
      </c>
      <c r="C234" s="43">
        <v>739.6</v>
      </c>
    </row>
    <row r="235" spans="1:3" x14ac:dyDescent="0.75">
      <c r="A235" s="91" t="s">
        <v>93</v>
      </c>
      <c r="B235" s="50" t="s">
        <v>338</v>
      </c>
      <c r="C235" s="48">
        <f>841.6+150</f>
        <v>991.6</v>
      </c>
    </row>
    <row r="236" spans="1:3" x14ac:dyDescent="0.75">
      <c r="A236" s="42"/>
      <c r="B236" s="17" t="s">
        <v>18</v>
      </c>
      <c r="C236" s="45">
        <f>SUM(C233:C235)</f>
        <v>39231.199999999997</v>
      </c>
    </row>
    <row r="240" spans="1:3" x14ac:dyDescent="0.75">
      <c r="A240" t="s">
        <v>46</v>
      </c>
      <c r="B240" s="22" t="s">
        <v>339</v>
      </c>
    </row>
    <row r="242" spans="1:3" x14ac:dyDescent="0.75">
      <c r="B242" s="15" t="s">
        <v>270</v>
      </c>
    </row>
    <row r="243" spans="1:3" x14ac:dyDescent="0.75">
      <c r="B243" s="28" t="s">
        <v>95</v>
      </c>
    </row>
    <row r="244" spans="1:3" x14ac:dyDescent="0.75">
      <c r="A244" s="33" t="s">
        <v>40</v>
      </c>
      <c r="B244" s="8" t="s">
        <v>292</v>
      </c>
      <c r="C244" s="9">
        <v>8000</v>
      </c>
    </row>
    <row r="245" spans="1:3" x14ac:dyDescent="0.75">
      <c r="A245" s="14" t="s">
        <v>40</v>
      </c>
      <c r="B245" s="8" t="s">
        <v>308</v>
      </c>
      <c r="C245" s="9">
        <v>8000</v>
      </c>
    </row>
    <row r="246" spans="1:3" x14ac:dyDescent="0.75">
      <c r="A246" s="33" t="s">
        <v>40</v>
      </c>
      <c r="B246" s="8" t="s">
        <v>318</v>
      </c>
      <c r="C246" s="9">
        <v>8000</v>
      </c>
    </row>
    <row r="247" spans="1:3" x14ac:dyDescent="0.75">
      <c r="A247" s="14" t="s">
        <v>40</v>
      </c>
      <c r="B247" s="3" t="s">
        <v>342</v>
      </c>
      <c r="C247" s="4">
        <v>8000</v>
      </c>
    </row>
    <row r="248" spans="1:3" x14ac:dyDescent="0.75">
      <c r="B248" s="17" t="s">
        <v>271</v>
      </c>
      <c r="C248" s="18">
        <f>SUM(C244:C247)</f>
        <v>32000</v>
      </c>
    </row>
    <row r="249" spans="1:3" x14ac:dyDescent="0.75">
      <c r="A249" s="91" t="s">
        <v>93</v>
      </c>
      <c r="B249" s="50" t="s">
        <v>338</v>
      </c>
      <c r="C249" s="48">
        <f>423.2+150</f>
        <v>573.20000000000005</v>
      </c>
    </row>
    <row r="250" spans="1:3" x14ac:dyDescent="0.75">
      <c r="A250" s="42"/>
      <c r="B250" s="17" t="s">
        <v>18</v>
      </c>
      <c r="C250" s="45">
        <f>SUM(C248:C249)</f>
        <v>32573.200000000001</v>
      </c>
    </row>
    <row r="251" spans="1:3" x14ac:dyDescent="0.75">
      <c r="A251" s="42"/>
      <c r="B251" s="17"/>
      <c r="C251" s="45"/>
    </row>
    <row r="252" spans="1:3" x14ac:dyDescent="0.75">
      <c r="A252" s="42"/>
      <c r="B252" s="17"/>
      <c r="C252" s="45"/>
    </row>
    <row r="253" spans="1:3" x14ac:dyDescent="0.75">
      <c r="B253" s="22" t="s">
        <v>339</v>
      </c>
    </row>
    <row r="255" spans="1:3" x14ac:dyDescent="0.75">
      <c r="B255" s="15" t="s">
        <v>320</v>
      </c>
    </row>
    <row r="256" spans="1:3" x14ac:dyDescent="0.75">
      <c r="B256" s="28" t="s">
        <v>95</v>
      </c>
    </row>
    <row r="257" spans="1:3" x14ac:dyDescent="0.75">
      <c r="A257" s="33" t="s">
        <v>40</v>
      </c>
      <c r="B257" s="8" t="s">
        <v>321</v>
      </c>
      <c r="C257" s="2">
        <v>8500</v>
      </c>
    </row>
    <row r="258" spans="1:3" x14ac:dyDescent="0.75">
      <c r="A258" s="33" t="s">
        <v>40</v>
      </c>
      <c r="B258" s="8" t="s">
        <v>322</v>
      </c>
      <c r="C258" s="9">
        <v>8500</v>
      </c>
    </row>
    <row r="259" spans="1:3" x14ac:dyDescent="0.75">
      <c r="A259" s="33" t="s">
        <v>40</v>
      </c>
      <c r="B259" s="3" t="s">
        <v>343</v>
      </c>
      <c r="C259" s="4">
        <v>8500</v>
      </c>
    </row>
    <row r="260" spans="1:3" x14ac:dyDescent="0.75">
      <c r="B260" s="17" t="s">
        <v>271</v>
      </c>
      <c r="C260" s="18">
        <f>SUM(C257:C259)</f>
        <v>25500</v>
      </c>
    </row>
    <row r="261" spans="1:3" x14ac:dyDescent="0.75">
      <c r="A261" s="91"/>
      <c r="B261" s="52"/>
      <c r="C261" s="43"/>
    </row>
    <row r="262" spans="1:3" x14ac:dyDescent="0.75">
      <c r="A262" s="91"/>
      <c r="B262" s="52"/>
      <c r="C262" s="43"/>
    </row>
    <row r="263" spans="1:3" x14ac:dyDescent="0.75">
      <c r="A263" s="42"/>
      <c r="B263" s="17"/>
      <c r="C263" s="45"/>
    </row>
    <row r="264" spans="1:3" x14ac:dyDescent="0.75">
      <c r="A264" t="s">
        <v>46</v>
      </c>
      <c r="B264" s="22" t="s">
        <v>339</v>
      </c>
    </row>
    <row r="266" spans="1:3" x14ac:dyDescent="0.75">
      <c r="B266" s="15" t="s">
        <v>297</v>
      </c>
    </row>
    <row r="267" spans="1:3" x14ac:dyDescent="0.75">
      <c r="B267" s="28" t="s">
        <v>95</v>
      </c>
    </row>
    <row r="268" spans="1:3" x14ac:dyDescent="0.75">
      <c r="A268" s="33" t="s">
        <v>40</v>
      </c>
      <c r="B268" s="8" t="s">
        <v>293</v>
      </c>
      <c r="C268" s="9">
        <v>7500</v>
      </c>
    </row>
    <row r="269" spans="1:3" x14ac:dyDescent="0.75">
      <c r="A269" s="33" t="s">
        <v>40</v>
      </c>
      <c r="B269" s="8" t="s">
        <v>309</v>
      </c>
      <c r="C269" s="9">
        <v>7500</v>
      </c>
    </row>
    <row r="270" spans="1:3" x14ac:dyDescent="0.75">
      <c r="A270" s="33" t="s">
        <v>40</v>
      </c>
      <c r="B270" s="8" t="s">
        <v>319</v>
      </c>
      <c r="C270" s="9">
        <v>7500</v>
      </c>
    </row>
    <row r="271" spans="1:3" x14ac:dyDescent="0.75">
      <c r="A271" s="33" t="s">
        <v>40</v>
      </c>
      <c r="B271" s="3" t="s">
        <v>344</v>
      </c>
      <c r="C271" s="4">
        <v>7500</v>
      </c>
    </row>
    <row r="272" spans="1:3" x14ac:dyDescent="0.75">
      <c r="B272" s="17" t="s">
        <v>271</v>
      </c>
      <c r="C272" s="18">
        <f>SUM(C268:C271)</f>
        <v>30000</v>
      </c>
    </row>
    <row r="273" spans="1:4" x14ac:dyDescent="0.75">
      <c r="A273" s="91" t="s">
        <v>93</v>
      </c>
      <c r="B273" s="50" t="s">
        <v>338</v>
      </c>
      <c r="C273" s="48">
        <f>338.4+150</f>
        <v>488.4</v>
      </c>
    </row>
    <row r="274" spans="1:4" x14ac:dyDescent="0.75">
      <c r="A274" s="42"/>
      <c r="B274" s="17" t="s">
        <v>18</v>
      </c>
      <c r="C274" s="45">
        <f>SUM(C272:C273)</f>
        <v>30488.400000000001</v>
      </c>
    </row>
    <row r="275" spans="1:4" x14ac:dyDescent="0.75">
      <c r="A275" s="42"/>
      <c r="B275" s="17"/>
      <c r="C275" s="45"/>
    </row>
    <row r="276" spans="1:4" x14ac:dyDescent="0.75">
      <c r="A276" s="42"/>
      <c r="B276" s="17"/>
      <c r="C276" s="45"/>
    </row>
    <row r="278" spans="1:4" x14ac:dyDescent="0.75">
      <c r="B278" s="22" t="s">
        <v>299</v>
      </c>
      <c r="C278" s="20"/>
    </row>
    <row r="280" spans="1:4" x14ac:dyDescent="0.75">
      <c r="B280" s="15" t="s">
        <v>295</v>
      </c>
    </row>
    <row r="281" spans="1:4" x14ac:dyDescent="0.75">
      <c r="B281" s="28" t="s">
        <v>95</v>
      </c>
    </row>
    <row r="282" spans="1:4" x14ac:dyDescent="0.75">
      <c r="A282" s="33" t="s">
        <v>40</v>
      </c>
      <c r="B282" s="8" t="s">
        <v>296</v>
      </c>
      <c r="C282" s="9">
        <v>10500</v>
      </c>
    </row>
    <row r="283" spans="1:4" x14ac:dyDescent="0.75">
      <c r="A283" s="33" t="s">
        <v>40</v>
      </c>
      <c r="B283" s="3" t="s">
        <v>300</v>
      </c>
      <c r="C283" s="4">
        <v>10500</v>
      </c>
    </row>
    <row r="284" spans="1:4" x14ac:dyDescent="0.75">
      <c r="B284" s="17" t="s">
        <v>298</v>
      </c>
      <c r="C284" s="18">
        <f>SUM(C282:C283)</f>
        <v>21000</v>
      </c>
    </row>
    <row r="285" spans="1:4" x14ac:dyDescent="0.75">
      <c r="A285" s="91" t="s">
        <v>93</v>
      </c>
      <c r="B285" s="50" t="s">
        <v>305</v>
      </c>
      <c r="C285" s="48">
        <v>246.8</v>
      </c>
      <c r="D285" s="8"/>
    </row>
    <row r="286" spans="1:4" x14ac:dyDescent="0.75">
      <c r="A286" s="42"/>
      <c r="B286" s="17" t="s">
        <v>18</v>
      </c>
      <c r="C286" s="45">
        <f>SUM(C284:C285)</f>
        <v>21246.799999999999</v>
      </c>
      <c r="D286" s="8"/>
    </row>
    <row r="287" spans="1:4" x14ac:dyDescent="0.75">
      <c r="A287" s="91"/>
      <c r="B287" s="52"/>
      <c r="C287" s="43"/>
      <c r="D287" s="8"/>
    </row>
    <row r="288" spans="1:4" x14ac:dyDescent="0.75">
      <c r="A288" s="42"/>
      <c r="B288" s="17"/>
      <c r="C288" s="45"/>
      <c r="D288" s="8"/>
    </row>
  </sheetData>
  <printOptions horizontalCentered="1"/>
  <pageMargins left="0.70866141732283461" right="0.70866141732283461" top="0.6692913385826772" bottom="0.55118110236220474" header="0.31496062992125984" footer="0.31496062992125984"/>
  <pageSetup paperSize="5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zoomScaleNormal="100" workbookViewId="0">
      <selection activeCell="D9" sqref="D9"/>
    </sheetView>
  </sheetViews>
  <sheetFormatPr defaultRowHeight="14.75" x14ac:dyDescent="0.75"/>
  <cols>
    <col min="1" max="1" width="11.31640625" bestFit="1" customWidth="1"/>
    <col min="2" max="2" width="32.31640625" bestFit="1" customWidth="1"/>
    <col min="3" max="3" width="12.31640625" bestFit="1" customWidth="1"/>
    <col min="4" max="4" width="16.08984375" bestFit="1" customWidth="1"/>
    <col min="5" max="5" width="11.08984375" bestFit="1" customWidth="1"/>
  </cols>
  <sheetData>
    <row r="1" spans="1:4" x14ac:dyDescent="0.75">
      <c r="A1" s="29">
        <v>45297</v>
      </c>
      <c r="B1" s="46" t="s">
        <v>244</v>
      </c>
      <c r="C1" s="32">
        <v>10500</v>
      </c>
      <c r="D1" s="11" t="s">
        <v>134</v>
      </c>
    </row>
    <row r="2" spans="1:4" x14ac:dyDescent="0.75">
      <c r="A2" s="29"/>
      <c r="B2" s="46" t="s">
        <v>245</v>
      </c>
      <c r="C2" s="43">
        <v>8500</v>
      </c>
      <c r="D2" s="11" t="s">
        <v>246</v>
      </c>
    </row>
    <row r="3" spans="1:4" x14ac:dyDescent="0.75">
      <c r="A3" s="29"/>
      <c r="B3" s="46" t="s">
        <v>243</v>
      </c>
      <c r="C3" s="2">
        <v>8500</v>
      </c>
      <c r="D3" s="11" t="s">
        <v>119</v>
      </c>
    </row>
    <row r="4" spans="1:4" x14ac:dyDescent="0.75">
      <c r="A4" s="29"/>
      <c r="B4" s="46" t="s">
        <v>129</v>
      </c>
      <c r="C4" s="9">
        <v>8500</v>
      </c>
      <c r="D4" s="11" t="s">
        <v>130</v>
      </c>
    </row>
    <row r="5" spans="1:4" x14ac:dyDescent="0.75">
      <c r="A5" s="29">
        <v>45357</v>
      </c>
      <c r="B5" s="46" t="s">
        <v>232</v>
      </c>
      <c r="C5" s="32">
        <v>7500</v>
      </c>
      <c r="D5" s="11" t="s">
        <v>233</v>
      </c>
    </row>
    <row r="6" spans="1:4" x14ac:dyDescent="0.75">
      <c r="A6" s="29"/>
      <c r="B6" s="46"/>
      <c r="C6" s="43"/>
      <c r="D6" s="11"/>
    </row>
    <row r="7" spans="1:4" x14ac:dyDescent="0.75">
      <c r="A7" s="29"/>
      <c r="B7" s="46"/>
      <c r="C7" s="43"/>
      <c r="D7" s="11"/>
    </row>
    <row r="8" spans="1:4" x14ac:dyDescent="0.75">
      <c r="A8" s="29"/>
      <c r="B8" s="46"/>
      <c r="C8" s="43"/>
      <c r="D8" s="11"/>
    </row>
    <row r="9" spans="1:4" x14ac:dyDescent="0.75">
      <c r="A9" s="29"/>
      <c r="B9" s="46"/>
      <c r="C9" s="43"/>
      <c r="D9" s="11"/>
    </row>
    <row r="10" spans="1:4" x14ac:dyDescent="0.75">
      <c r="A10" s="29"/>
      <c r="B10" s="46"/>
      <c r="C10" s="43">
        <f>SUM(C1:C9)</f>
        <v>43500</v>
      </c>
      <c r="D10" s="11"/>
    </row>
    <row r="11" spans="1:4" x14ac:dyDescent="0.75">
      <c r="A11" s="28"/>
      <c r="B11" s="28"/>
      <c r="C11" s="28"/>
      <c r="D11" s="28"/>
    </row>
    <row r="12" spans="1:4" x14ac:dyDescent="0.75">
      <c r="A12" s="28"/>
      <c r="B12" s="28"/>
      <c r="C12" s="28"/>
      <c r="D12" s="28"/>
    </row>
    <row r="13" spans="1:4" x14ac:dyDescent="0.75">
      <c r="A13" s="99" t="s">
        <v>369</v>
      </c>
      <c r="B13" s="28" t="s">
        <v>4</v>
      </c>
      <c r="C13" s="26">
        <v>10000</v>
      </c>
      <c r="D13" s="28"/>
    </row>
    <row r="14" spans="1:4" x14ac:dyDescent="0.75">
      <c r="A14" s="47"/>
      <c r="B14" s="28" t="s">
        <v>5</v>
      </c>
      <c r="C14" s="26">
        <v>10000</v>
      </c>
      <c r="D14" s="28"/>
    </row>
    <row r="15" spans="1:4" x14ac:dyDescent="0.75">
      <c r="A15" s="28"/>
      <c r="B15" s="28" t="s">
        <v>7</v>
      </c>
      <c r="C15" s="26">
        <v>8000</v>
      </c>
      <c r="D15" s="28"/>
    </row>
    <row r="16" spans="1:4" x14ac:dyDescent="0.75">
      <c r="A16" s="47"/>
      <c r="B16" s="28" t="s">
        <v>94</v>
      </c>
      <c r="C16" s="26">
        <v>8000</v>
      </c>
      <c r="D16" s="28"/>
    </row>
    <row r="17" spans="1:4" x14ac:dyDescent="0.75">
      <c r="A17" s="28"/>
      <c r="B17" s="28" t="s">
        <v>6</v>
      </c>
      <c r="C17" s="26">
        <v>8000</v>
      </c>
      <c r="D17" s="28"/>
    </row>
    <row r="18" spans="1:4" x14ac:dyDescent="0.75">
      <c r="A18" s="28"/>
      <c r="B18" s="49" t="s">
        <v>8</v>
      </c>
      <c r="C18" s="48">
        <v>31000</v>
      </c>
      <c r="D18" s="28" t="s">
        <v>370</v>
      </c>
    </row>
    <row r="19" spans="1:4" x14ac:dyDescent="0.75">
      <c r="A19" s="28"/>
      <c r="B19" s="25" t="s">
        <v>9</v>
      </c>
      <c r="C19" s="26">
        <f>SUM(C13:C18)</f>
        <v>75000</v>
      </c>
      <c r="D19" s="28"/>
    </row>
    <row r="20" spans="1:4" x14ac:dyDescent="0.75">
      <c r="A20" s="28"/>
      <c r="B20" s="28"/>
      <c r="C20" s="28"/>
      <c r="D20" s="28"/>
    </row>
    <row r="21" spans="1:4" x14ac:dyDescent="0.75">
      <c r="A21" s="28"/>
      <c r="B21" s="28"/>
      <c r="C21" s="28"/>
      <c r="D21" s="28"/>
    </row>
    <row r="22" spans="1:4" x14ac:dyDescent="0.75">
      <c r="A22" s="28"/>
      <c r="B22" s="28" t="s">
        <v>1</v>
      </c>
      <c r="C22" s="28"/>
      <c r="D22" s="28"/>
    </row>
    <row r="23" spans="1:4" x14ac:dyDescent="0.75">
      <c r="A23" s="28"/>
      <c r="B23" s="28" t="s">
        <v>2</v>
      </c>
      <c r="C23" s="35">
        <f>C10</f>
        <v>43500</v>
      </c>
      <c r="D23" s="28"/>
    </row>
    <row r="24" spans="1:4" x14ac:dyDescent="0.75">
      <c r="A24" s="28"/>
      <c r="B24" s="50" t="s">
        <v>9</v>
      </c>
      <c r="C24" s="41">
        <f>C19</f>
        <v>75000</v>
      </c>
      <c r="D24" s="28"/>
    </row>
    <row r="25" spans="1:4" x14ac:dyDescent="0.75">
      <c r="A25" s="28"/>
      <c r="B25" s="25" t="s">
        <v>3</v>
      </c>
      <c r="C25" s="35">
        <f>C23-C24</f>
        <v>-31500</v>
      </c>
      <c r="D25" s="28"/>
    </row>
    <row r="31" spans="1:4" x14ac:dyDescent="0.75">
      <c r="A31" s="29" t="s">
        <v>262</v>
      </c>
      <c r="B31" s="46" t="s">
        <v>137</v>
      </c>
      <c r="C31" s="2">
        <v>8000</v>
      </c>
      <c r="D31" s="11" t="s">
        <v>138</v>
      </c>
    </row>
    <row r="32" spans="1:4" x14ac:dyDescent="0.75">
      <c r="A32" s="29"/>
      <c r="B32" s="46" t="s">
        <v>114</v>
      </c>
      <c r="C32" s="9">
        <v>7500</v>
      </c>
      <c r="D32" s="11" t="s">
        <v>115</v>
      </c>
    </row>
    <row r="33" spans="1:4" x14ac:dyDescent="0.75">
      <c r="A33" s="29" t="s">
        <v>254</v>
      </c>
      <c r="B33" s="46" t="s">
        <v>207</v>
      </c>
      <c r="C33" s="43">
        <v>8500</v>
      </c>
      <c r="D33" s="11" t="s">
        <v>208</v>
      </c>
    </row>
    <row r="34" spans="1:4" x14ac:dyDescent="0.75">
      <c r="A34" s="29"/>
      <c r="B34" s="46" t="s">
        <v>243</v>
      </c>
      <c r="C34" s="2">
        <v>8500</v>
      </c>
      <c r="D34" s="11" t="s">
        <v>119</v>
      </c>
    </row>
    <row r="35" spans="1:4" x14ac:dyDescent="0.75">
      <c r="A35" s="29">
        <v>45292</v>
      </c>
      <c r="B35" s="51" t="s">
        <v>228</v>
      </c>
      <c r="C35" s="48">
        <v>4500</v>
      </c>
      <c r="D35" s="11" t="s">
        <v>229</v>
      </c>
    </row>
    <row r="36" spans="1:4" x14ac:dyDescent="0.75">
      <c r="A36" s="28"/>
      <c r="B36" s="28"/>
      <c r="C36" s="35">
        <f>SUM(C31:C35)</f>
        <v>37000</v>
      </c>
      <c r="D36" s="28"/>
    </row>
    <row r="37" spans="1:4" x14ac:dyDescent="0.75">
      <c r="A37" s="28"/>
      <c r="B37" s="28"/>
      <c r="C37" s="28"/>
      <c r="D37" s="28"/>
    </row>
    <row r="38" spans="1:4" x14ac:dyDescent="0.75">
      <c r="A38" s="28"/>
      <c r="B38" s="28"/>
      <c r="C38" s="28"/>
      <c r="D38" s="28"/>
    </row>
    <row r="39" spans="1:4" x14ac:dyDescent="0.75">
      <c r="A39" s="47" t="s">
        <v>263</v>
      </c>
      <c r="B39" s="28" t="s">
        <v>97</v>
      </c>
      <c r="C39" s="26">
        <v>10000</v>
      </c>
      <c r="D39" s="28"/>
    </row>
    <row r="40" spans="1:4" x14ac:dyDescent="0.75">
      <c r="A40" s="28"/>
      <c r="B40" s="28" t="s">
        <v>98</v>
      </c>
      <c r="C40" s="26">
        <v>9000</v>
      </c>
      <c r="D40" s="28"/>
    </row>
    <row r="41" spans="1:4" x14ac:dyDescent="0.75">
      <c r="A41" s="47"/>
      <c r="B41" s="28" t="s">
        <v>99</v>
      </c>
      <c r="C41" s="26">
        <v>9000</v>
      </c>
      <c r="D41" s="28"/>
    </row>
    <row r="42" spans="1:4" x14ac:dyDescent="0.75">
      <c r="A42" s="28"/>
      <c r="B42" s="49" t="s">
        <v>100</v>
      </c>
      <c r="C42" s="48">
        <v>9000</v>
      </c>
      <c r="D42" s="28"/>
    </row>
    <row r="43" spans="1:4" x14ac:dyDescent="0.75">
      <c r="A43" s="28"/>
      <c r="B43" s="25" t="s">
        <v>101</v>
      </c>
      <c r="C43" s="26">
        <f>SUM(C39:C42)</f>
        <v>37000</v>
      </c>
      <c r="D43" s="28"/>
    </row>
    <row r="44" spans="1:4" x14ac:dyDescent="0.75">
      <c r="A44" s="28"/>
      <c r="B44" s="28"/>
      <c r="C44" s="28"/>
      <c r="D44" s="28"/>
    </row>
    <row r="45" spans="1:4" x14ac:dyDescent="0.75">
      <c r="A45" s="28"/>
      <c r="B45" s="28"/>
      <c r="C45" s="28"/>
      <c r="D45" s="28"/>
    </row>
    <row r="46" spans="1:4" x14ac:dyDescent="0.75">
      <c r="A46" s="28"/>
      <c r="B46" s="28" t="s">
        <v>1</v>
      </c>
      <c r="C46" s="28"/>
      <c r="D46" s="28"/>
    </row>
    <row r="47" spans="1:4" x14ac:dyDescent="0.75">
      <c r="A47" s="28"/>
      <c r="B47" s="28" t="s">
        <v>2</v>
      </c>
      <c r="C47" s="35">
        <f>C36</f>
        <v>37000</v>
      </c>
      <c r="D47" s="28"/>
    </row>
    <row r="48" spans="1:4" x14ac:dyDescent="0.75">
      <c r="A48" s="28"/>
      <c r="B48" s="50" t="s">
        <v>101</v>
      </c>
      <c r="C48" s="41">
        <f>C43</f>
        <v>37000</v>
      </c>
      <c r="D48" s="28"/>
    </row>
    <row r="49" spans="1:4" x14ac:dyDescent="0.75">
      <c r="A49" s="28"/>
      <c r="B49" s="25" t="s">
        <v>3</v>
      </c>
      <c r="C49" s="35">
        <f>C47-C48</f>
        <v>0</v>
      </c>
      <c r="D49" s="28"/>
    </row>
    <row r="50" spans="1:4" x14ac:dyDescent="0.75">
      <c r="A50" s="8"/>
      <c r="B50" s="6"/>
      <c r="C50" s="30"/>
      <c r="D50" s="8"/>
    </row>
    <row r="51" spans="1:4" x14ac:dyDescent="0.75">
      <c r="A51" s="8"/>
      <c r="B51" s="8"/>
      <c r="C51" s="8"/>
      <c r="D51" s="8"/>
    </row>
    <row r="52" spans="1:4" x14ac:dyDescent="0.75">
      <c r="A52" s="8"/>
      <c r="B52" s="8"/>
      <c r="C52" s="8"/>
      <c r="D52" s="8"/>
    </row>
    <row r="53" spans="1:4" x14ac:dyDescent="0.75">
      <c r="A53" s="8"/>
      <c r="B53" s="8"/>
      <c r="C53" s="8"/>
      <c r="D53" s="8"/>
    </row>
    <row r="54" spans="1:4" x14ac:dyDescent="0.75">
      <c r="A54" s="8"/>
      <c r="B54" s="8"/>
      <c r="C54" s="8"/>
      <c r="D54" s="8"/>
    </row>
    <row r="55" spans="1:4" x14ac:dyDescent="0.75">
      <c r="A55" s="29"/>
      <c r="B55" s="46"/>
      <c r="C55" s="5"/>
      <c r="D55" s="11"/>
    </row>
    <row r="56" spans="1:4" x14ac:dyDescent="0.75">
      <c r="A56" s="29"/>
      <c r="B56" s="46"/>
      <c r="C56" s="43"/>
      <c r="D56" s="11"/>
    </row>
    <row r="57" spans="1:4" x14ac:dyDescent="0.75">
      <c r="A57" s="29"/>
      <c r="B57" s="46"/>
      <c r="C57" s="43"/>
      <c r="D57" s="11"/>
    </row>
    <row r="58" spans="1:4" x14ac:dyDescent="0.75">
      <c r="A58" s="29"/>
      <c r="B58" s="46"/>
      <c r="C58" s="5"/>
      <c r="D58" s="11"/>
    </row>
    <row r="59" spans="1:4" x14ac:dyDescent="0.75">
      <c r="A59" s="29"/>
      <c r="B59" s="46"/>
      <c r="C59" s="43"/>
      <c r="D59" s="11"/>
    </row>
    <row r="60" spans="1:4" x14ac:dyDescent="0.75">
      <c r="A60" s="29"/>
      <c r="B60" s="46"/>
      <c r="C60" s="43"/>
      <c r="D60" s="11"/>
    </row>
    <row r="61" spans="1:4" x14ac:dyDescent="0.75">
      <c r="A61" s="29"/>
      <c r="C61" s="2"/>
    </row>
    <row r="62" spans="1:4" x14ac:dyDescent="0.75">
      <c r="A62" s="29"/>
      <c r="B62" s="8"/>
      <c r="C62" s="9"/>
    </row>
  </sheetData>
  <printOptions horizontalCentered="1"/>
  <pageMargins left="0.7" right="0.7" top="0.75" bottom="0.75" header="0.3" footer="0.3"/>
  <pageSetup paperSize="5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opLeftCell="A27" zoomScaleNormal="100" workbookViewId="0">
      <selection activeCell="B40" sqref="B40:D40"/>
    </sheetView>
  </sheetViews>
  <sheetFormatPr defaultRowHeight="14.75" x14ac:dyDescent="0.75"/>
  <cols>
    <col min="1" max="1" width="11.31640625" bestFit="1" customWidth="1"/>
    <col min="2" max="2" width="33.08984375" bestFit="1" customWidth="1"/>
    <col min="3" max="3" width="12.31640625" bestFit="1" customWidth="1"/>
    <col min="4" max="4" width="7.86328125" bestFit="1" customWidth="1"/>
    <col min="5" max="5" width="11.08984375" bestFit="1" customWidth="1"/>
  </cols>
  <sheetData>
    <row r="1" spans="1:4" x14ac:dyDescent="0.75">
      <c r="A1" s="29">
        <v>45297</v>
      </c>
      <c r="B1" s="46" t="s">
        <v>220</v>
      </c>
      <c r="C1" s="43">
        <v>8000</v>
      </c>
      <c r="D1" s="11" t="s">
        <v>221</v>
      </c>
    </row>
    <row r="2" spans="1:4" x14ac:dyDescent="0.75">
      <c r="A2" s="29">
        <v>45388</v>
      </c>
      <c r="B2" s="46" t="s">
        <v>199</v>
      </c>
      <c r="C2" s="2">
        <v>9000</v>
      </c>
      <c r="D2" s="11" t="s">
        <v>200</v>
      </c>
    </row>
    <row r="3" spans="1:4" x14ac:dyDescent="0.75">
      <c r="A3" s="29"/>
      <c r="B3" s="46" t="s">
        <v>244</v>
      </c>
      <c r="C3" s="32">
        <v>10500</v>
      </c>
      <c r="D3" s="11" t="s">
        <v>134</v>
      </c>
    </row>
    <row r="4" spans="1:4" x14ac:dyDescent="0.75">
      <c r="A4" s="29">
        <v>45541</v>
      </c>
      <c r="B4" s="46" t="s">
        <v>201</v>
      </c>
      <c r="C4" s="43">
        <v>10000</v>
      </c>
      <c r="D4" s="11" t="s">
        <v>202</v>
      </c>
    </row>
    <row r="5" spans="1:4" x14ac:dyDescent="0.75">
      <c r="A5" s="29">
        <v>45632</v>
      </c>
      <c r="B5" s="46" t="s">
        <v>286</v>
      </c>
      <c r="C5" s="43">
        <v>8000</v>
      </c>
      <c r="D5" s="11" t="s">
        <v>229</v>
      </c>
    </row>
    <row r="6" spans="1:4" x14ac:dyDescent="0.75">
      <c r="A6" s="29" t="s">
        <v>332</v>
      </c>
      <c r="B6" s="46" t="s">
        <v>192</v>
      </c>
      <c r="C6" s="9">
        <v>8000</v>
      </c>
      <c r="D6" s="11" t="s">
        <v>193</v>
      </c>
    </row>
    <row r="7" spans="1:4" x14ac:dyDescent="0.75">
      <c r="A7" s="29" t="s">
        <v>333</v>
      </c>
      <c r="B7" s="46" t="s">
        <v>194</v>
      </c>
      <c r="C7" s="43">
        <v>8000</v>
      </c>
      <c r="D7" s="11" t="s">
        <v>195</v>
      </c>
    </row>
    <row r="8" spans="1:4" x14ac:dyDescent="0.75">
      <c r="A8" s="29"/>
      <c r="B8" s="46" t="s">
        <v>211</v>
      </c>
      <c r="C8" s="43">
        <v>8500</v>
      </c>
      <c r="D8" s="11" t="s">
        <v>212</v>
      </c>
    </row>
    <row r="9" spans="1:4" x14ac:dyDescent="0.75">
      <c r="A9" s="29" t="s">
        <v>334</v>
      </c>
      <c r="B9" s="46" t="s">
        <v>242</v>
      </c>
      <c r="C9" s="32">
        <v>8000</v>
      </c>
      <c r="D9" s="11" t="s">
        <v>131</v>
      </c>
    </row>
    <row r="10" spans="1:4" x14ac:dyDescent="0.75">
      <c r="A10" s="29"/>
      <c r="B10" s="51" t="s">
        <v>207</v>
      </c>
      <c r="C10" s="48">
        <v>17000</v>
      </c>
      <c r="D10" s="11" t="s">
        <v>208</v>
      </c>
    </row>
    <row r="11" spans="1:4" x14ac:dyDescent="0.75">
      <c r="A11" s="29"/>
      <c r="B11" s="46"/>
      <c r="C11" s="43">
        <f>SUM(C1:C10)</f>
        <v>95000</v>
      </c>
      <c r="D11" s="11"/>
    </row>
    <row r="12" spans="1:4" x14ac:dyDescent="0.75">
      <c r="A12" s="29"/>
      <c r="B12" s="46"/>
      <c r="C12" s="43"/>
      <c r="D12" s="11"/>
    </row>
    <row r="14" spans="1:4" x14ac:dyDescent="0.75">
      <c r="A14" s="1" t="s">
        <v>327</v>
      </c>
      <c r="B14" t="s">
        <v>10</v>
      </c>
      <c r="C14" s="2">
        <v>30000</v>
      </c>
    </row>
    <row r="15" spans="1:4" x14ac:dyDescent="0.75">
      <c r="A15" s="1"/>
      <c r="B15" t="s">
        <v>11</v>
      </c>
      <c r="C15" s="2">
        <v>35000</v>
      </c>
    </row>
    <row r="16" spans="1:4" x14ac:dyDescent="0.75">
      <c r="B16" s="3" t="s">
        <v>12</v>
      </c>
      <c r="C16" s="4">
        <v>30000</v>
      </c>
    </row>
    <row r="17" spans="2:4" x14ac:dyDescent="0.75">
      <c r="B17" s="6" t="s">
        <v>9</v>
      </c>
      <c r="C17" s="2">
        <f>SUM(C14:C16)</f>
        <v>95000</v>
      </c>
    </row>
    <row r="20" spans="2:4" x14ac:dyDescent="0.75">
      <c r="B20" t="s">
        <v>1</v>
      </c>
    </row>
    <row r="21" spans="2:4" x14ac:dyDescent="0.75">
      <c r="B21" t="s">
        <v>2</v>
      </c>
      <c r="C21" s="5">
        <f>C11</f>
        <v>95000</v>
      </c>
    </row>
    <row r="22" spans="2:4" x14ac:dyDescent="0.75">
      <c r="B22" s="10" t="s">
        <v>13</v>
      </c>
      <c r="C22" s="7">
        <f>C17</f>
        <v>95000</v>
      </c>
    </row>
    <row r="23" spans="2:4" x14ac:dyDescent="0.75">
      <c r="B23" s="6" t="s">
        <v>3</v>
      </c>
      <c r="C23" s="5">
        <f>C21-C22</f>
        <v>0</v>
      </c>
    </row>
    <row r="25" spans="2:4" x14ac:dyDescent="0.75">
      <c r="B25" s="39"/>
    </row>
    <row r="30" spans="2:4" x14ac:dyDescent="0.75">
      <c r="B30" s="46" t="s">
        <v>218</v>
      </c>
      <c r="C30" s="43">
        <v>20000</v>
      </c>
      <c r="D30" s="11" t="s">
        <v>219</v>
      </c>
    </row>
    <row r="31" spans="2:4" x14ac:dyDescent="0.75">
      <c r="B31" s="46" t="s">
        <v>135</v>
      </c>
      <c r="C31" s="43">
        <v>20000</v>
      </c>
      <c r="D31" s="11" t="s">
        <v>136</v>
      </c>
    </row>
    <row r="32" spans="2:4" x14ac:dyDescent="0.75">
      <c r="B32" s="46" t="s">
        <v>286</v>
      </c>
      <c r="C32" s="43">
        <v>8000</v>
      </c>
      <c r="D32" s="11" t="s">
        <v>229</v>
      </c>
    </row>
    <row r="33" spans="2:4" x14ac:dyDescent="0.75">
      <c r="B33" s="46" t="s">
        <v>230</v>
      </c>
      <c r="C33" s="32">
        <v>7500</v>
      </c>
      <c r="D33" s="11" t="s">
        <v>231</v>
      </c>
    </row>
    <row r="34" spans="2:4" x14ac:dyDescent="0.75">
      <c r="B34" s="46" t="s">
        <v>120</v>
      </c>
      <c r="C34" s="32">
        <v>7500</v>
      </c>
      <c r="D34" s="11" t="s">
        <v>121</v>
      </c>
    </row>
    <row r="35" spans="2:4" x14ac:dyDescent="0.75">
      <c r="B35" s="46"/>
      <c r="C35" s="43"/>
      <c r="D35" s="11" t="s">
        <v>217</v>
      </c>
    </row>
    <row r="36" spans="2:4" x14ac:dyDescent="0.75">
      <c r="B36" s="46" t="s">
        <v>199</v>
      </c>
      <c r="C36" s="2">
        <v>9000</v>
      </c>
      <c r="D36" s="11" t="s">
        <v>200</v>
      </c>
    </row>
    <row r="37" spans="2:4" x14ac:dyDescent="0.75">
      <c r="B37" s="46" t="s">
        <v>239</v>
      </c>
      <c r="C37" s="2">
        <v>8000</v>
      </c>
      <c r="D37" s="11" t="s">
        <v>240</v>
      </c>
    </row>
    <row r="38" spans="2:4" x14ac:dyDescent="0.75">
      <c r="B38" s="46" t="s">
        <v>213</v>
      </c>
      <c r="C38" s="43">
        <v>7500</v>
      </c>
      <c r="D38" s="11" t="s">
        <v>214</v>
      </c>
    </row>
    <row r="39" spans="2:4" x14ac:dyDescent="0.75">
      <c r="B39" s="46" t="s">
        <v>207</v>
      </c>
      <c r="C39" s="43">
        <v>8500</v>
      </c>
      <c r="D39" s="11" t="s">
        <v>208</v>
      </c>
    </row>
    <row r="40" spans="2:4" x14ac:dyDescent="0.75">
      <c r="B40" s="46" t="s">
        <v>232</v>
      </c>
      <c r="C40" s="32">
        <v>7500</v>
      </c>
      <c r="D40" s="11" t="s">
        <v>233</v>
      </c>
    </row>
    <row r="41" spans="2:4" x14ac:dyDescent="0.75">
      <c r="B41" s="46" t="s">
        <v>220</v>
      </c>
      <c r="C41" s="43">
        <v>8000</v>
      </c>
      <c r="D41" s="11" t="s">
        <v>221</v>
      </c>
    </row>
    <row r="42" spans="2:4" x14ac:dyDescent="0.75">
      <c r="B42" s="46" t="s">
        <v>194</v>
      </c>
      <c r="C42" s="43">
        <v>8000</v>
      </c>
      <c r="D42" s="11" t="s">
        <v>195</v>
      </c>
    </row>
    <row r="43" spans="2:4" x14ac:dyDescent="0.75">
      <c r="B43" s="46" t="s">
        <v>137</v>
      </c>
      <c r="C43" s="2">
        <v>8000</v>
      </c>
      <c r="D43" s="11" t="s">
        <v>138</v>
      </c>
    </row>
    <row r="44" spans="2:4" x14ac:dyDescent="0.75">
      <c r="B44" s="46" t="s">
        <v>234</v>
      </c>
      <c r="C44" s="2">
        <v>8000</v>
      </c>
      <c r="D44" s="11" t="s">
        <v>235</v>
      </c>
    </row>
    <row r="45" spans="2:4" x14ac:dyDescent="0.75">
      <c r="B45" s="46" t="s">
        <v>243</v>
      </c>
      <c r="C45" s="2">
        <v>8500</v>
      </c>
      <c r="D45" s="11" t="s">
        <v>119</v>
      </c>
    </row>
    <row r="46" spans="2:4" x14ac:dyDescent="0.75">
      <c r="B46" s="46" t="s">
        <v>222</v>
      </c>
      <c r="C46" s="43">
        <v>8000</v>
      </c>
      <c r="D46" s="11" t="s">
        <v>223</v>
      </c>
    </row>
    <row r="47" spans="2:4" x14ac:dyDescent="0.75">
      <c r="B47" s="46" t="s">
        <v>236</v>
      </c>
      <c r="C47" s="32">
        <v>8500</v>
      </c>
      <c r="D47" s="11" t="s">
        <v>237</v>
      </c>
    </row>
    <row r="48" spans="2:4" x14ac:dyDescent="0.75">
      <c r="B48" s="46" t="s">
        <v>242</v>
      </c>
      <c r="C48" s="32">
        <v>8000</v>
      </c>
      <c r="D48" s="11" t="s">
        <v>131</v>
      </c>
    </row>
    <row r="49" spans="2:4" x14ac:dyDescent="0.75">
      <c r="B49" s="46" t="s">
        <v>125</v>
      </c>
      <c r="C49" s="9">
        <v>8000</v>
      </c>
      <c r="D49" s="11" t="s">
        <v>126</v>
      </c>
    </row>
    <row r="50" spans="2:4" x14ac:dyDescent="0.75">
      <c r="B50" s="46" t="s">
        <v>244</v>
      </c>
      <c r="C50" s="32">
        <v>10500</v>
      </c>
      <c r="D50" s="11" t="s">
        <v>134</v>
      </c>
    </row>
    <row r="51" spans="2:4" x14ac:dyDescent="0.75">
      <c r="B51" s="46" t="s">
        <v>209</v>
      </c>
      <c r="C51" s="43">
        <v>7500</v>
      </c>
      <c r="D51" s="11" t="s">
        <v>210</v>
      </c>
    </row>
    <row r="52" spans="2:4" x14ac:dyDescent="0.75">
      <c r="B52" s="46" t="s">
        <v>127</v>
      </c>
      <c r="C52" s="43">
        <v>7000</v>
      </c>
      <c r="D52" s="11" t="s">
        <v>128</v>
      </c>
    </row>
    <row r="53" spans="2:4" x14ac:dyDescent="0.75">
      <c r="B53" s="46" t="s">
        <v>211</v>
      </c>
      <c r="C53" s="43">
        <v>8500</v>
      </c>
      <c r="D53" s="11" t="s">
        <v>212</v>
      </c>
    </row>
    <row r="54" spans="2:4" x14ac:dyDescent="0.75">
      <c r="B54" s="46" t="s">
        <v>197</v>
      </c>
      <c r="C54" s="2">
        <v>8000</v>
      </c>
      <c r="D54" s="11" t="s">
        <v>118</v>
      </c>
    </row>
    <row r="55" spans="2:4" x14ac:dyDescent="0.75">
      <c r="B55" s="46" t="s">
        <v>191</v>
      </c>
      <c r="C55" s="43">
        <v>8000</v>
      </c>
      <c r="D55" s="11" t="s">
        <v>124</v>
      </c>
    </row>
    <row r="56" spans="2:4" x14ac:dyDescent="0.75">
      <c r="B56" s="46" t="s">
        <v>201</v>
      </c>
      <c r="C56" s="43">
        <v>10000</v>
      </c>
      <c r="D56" s="11" t="s">
        <v>202</v>
      </c>
    </row>
    <row r="57" spans="2:4" x14ac:dyDescent="0.75">
      <c r="B57" s="46" t="s">
        <v>245</v>
      </c>
      <c r="C57" s="43">
        <v>8500</v>
      </c>
      <c r="D57" s="11" t="s">
        <v>246</v>
      </c>
    </row>
    <row r="58" spans="2:4" x14ac:dyDescent="0.75">
      <c r="B58" s="46" t="s">
        <v>241</v>
      </c>
      <c r="C58" s="43">
        <v>8000</v>
      </c>
      <c r="D58" s="11" t="s">
        <v>196</v>
      </c>
    </row>
    <row r="59" spans="2:4" x14ac:dyDescent="0.75">
      <c r="B59" s="46" t="s">
        <v>215</v>
      </c>
      <c r="C59" s="9">
        <v>8500</v>
      </c>
      <c r="D59" s="11" t="s">
        <v>216</v>
      </c>
    </row>
    <row r="60" spans="2:4" x14ac:dyDescent="0.75">
      <c r="B60" s="46" t="s">
        <v>114</v>
      </c>
      <c r="C60" s="9">
        <v>7500</v>
      </c>
      <c r="D60" s="11" t="s">
        <v>115</v>
      </c>
    </row>
    <row r="61" spans="2:4" x14ac:dyDescent="0.75">
      <c r="B61" s="46" t="s">
        <v>132</v>
      </c>
      <c r="C61" s="43">
        <v>8000</v>
      </c>
      <c r="D61" s="11" t="s">
        <v>133</v>
      </c>
    </row>
    <row r="62" spans="2:4" x14ac:dyDescent="0.75">
      <c r="B62" s="46" t="s">
        <v>129</v>
      </c>
      <c r="C62" s="9">
        <v>8500</v>
      </c>
      <c r="D62" s="11" t="s">
        <v>130</v>
      </c>
    </row>
    <row r="63" spans="2:4" x14ac:dyDescent="0.75">
      <c r="B63" s="46" t="s">
        <v>203</v>
      </c>
      <c r="C63" s="43">
        <v>8000</v>
      </c>
      <c r="D63" s="11" t="s">
        <v>204</v>
      </c>
    </row>
    <row r="64" spans="2:4" x14ac:dyDescent="0.75">
      <c r="B64" s="46" t="s">
        <v>192</v>
      </c>
      <c r="C64" s="9">
        <v>8000</v>
      </c>
      <c r="D64" s="11" t="s">
        <v>193</v>
      </c>
    </row>
    <row r="65" spans="2:4" x14ac:dyDescent="0.75">
      <c r="B65" s="46" t="s">
        <v>122</v>
      </c>
      <c r="C65" s="43">
        <v>8500</v>
      </c>
      <c r="D65" s="11" t="s">
        <v>123</v>
      </c>
    </row>
    <row r="66" spans="2:4" x14ac:dyDescent="0.75">
      <c r="C66" s="5"/>
    </row>
  </sheetData>
  <printOptions horizontalCentere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zoomScaleNormal="100" workbookViewId="0">
      <selection activeCell="C16" sqref="C16"/>
    </sheetView>
  </sheetViews>
  <sheetFormatPr defaultRowHeight="14.75" x14ac:dyDescent="0.75"/>
  <cols>
    <col min="1" max="1" width="11.31640625" bestFit="1" customWidth="1"/>
    <col min="2" max="2" width="34.6796875" customWidth="1"/>
    <col min="3" max="3" width="12.31640625" bestFit="1" customWidth="1"/>
    <col min="4" max="4" width="12.31640625" customWidth="1"/>
    <col min="5" max="5" width="13.31640625" customWidth="1"/>
    <col min="6" max="6" width="5.86328125" customWidth="1"/>
    <col min="7" max="7" width="6.453125" bestFit="1" customWidth="1"/>
    <col min="8" max="8" width="9.08984375" customWidth="1"/>
    <col min="11" max="11" width="11.08984375" bestFit="1" customWidth="1"/>
  </cols>
  <sheetData>
    <row r="1" spans="1:6" x14ac:dyDescent="0.75">
      <c r="B1" s="13" t="s">
        <v>14</v>
      </c>
    </row>
    <row r="2" spans="1:6" x14ac:dyDescent="0.75">
      <c r="B2" t="s">
        <v>46</v>
      </c>
    </row>
    <row r="3" spans="1:6" x14ac:dyDescent="0.75">
      <c r="B3" t="s">
        <v>354</v>
      </c>
      <c r="C3" s="2">
        <v>15000</v>
      </c>
      <c r="D3" s="2"/>
      <c r="E3" s="2"/>
      <c r="F3" s="2"/>
    </row>
    <row r="4" spans="1:6" x14ac:dyDescent="0.75">
      <c r="A4" s="14" t="s">
        <v>15</v>
      </c>
      <c r="B4" t="s">
        <v>355</v>
      </c>
      <c r="C4" s="2">
        <v>5554</v>
      </c>
      <c r="D4" s="2"/>
      <c r="E4" s="2"/>
      <c r="F4" s="2"/>
    </row>
    <row r="5" spans="1:6" x14ac:dyDescent="0.75">
      <c r="B5" t="s">
        <v>356</v>
      </c>
      <c r="C5" s="2">
        <v>658</v>
      </c>
      <c r="D5" s="2"/>
      <c r="E5" s="2"/>
      <c r="F5" s="2"/>
    </row>
    <row r="6" spans="1:6" x14ac:dyDescent="0.75">
      <c r="B6" s="3" t="s">
        <v>357</v>
      </c>
      <c r="C6" s="4">
        <v>510</v>
      </c>
      <c r="D6" s="9"/>
      <c r="E6" s="9"/>
      <c r="F6" s="9"/>
    </row>
    <row r="7" spans="1:6" x14ac:dyDescent="0.75">
      <c r="A7" s="33"/>
      <c r="B7" s="6" t="s">
        <v>198</v>
      </c>
      <c r="C7" s="2">
        <f>C3-SUM(C4:C6)</f>
        <v>8278</v>
      </c>
      <c r="D7" s="2"/>
      <c r="E7" s="2"/>
      <c r="F7" s="2"/>
    </row>
    <row r="8" spans="1:6" x14ac:dyDescent="0.75">
      <c r="A8" s="8"/>
      <c r="B8" s="8"/>
      <c r="C8" s="9"/>
      <c r="D8" s="9"/>
      <c r="E8" s="9"/>
      <c r="F8" s="9"/>
    </row>
    <row r="9" spans="1:6" x14ac:dyDescent="0.75">
      <c r="B9" s="8"/>
      <c r="C9" s="30"/>
      <c r="D9" s="30"/>
      <c r="E9" s="30"/>
      <c r="F9" s="30"/>
    </row>
    <row r="10" spans="1:6" x14ac:dyDescent="0.75">
      <c r="C10" s="5"/>
      <c r="D10" s="5"/>
      <c r="E10" s="5"/>
      <c r="F10" s="5"/>
    </row>
    <row r="11" spans="1:6" x14ac:dyDescent="0.75">
      <c r="B11" s="13" t="s">
        <v>14</v>
      </c>
    </row>
    <row r="13" spans="1:6" x14ac:dyDescent="0.75">
      <c r="A13" s="14"/>
      <c r="B13" t="s">
        <v>116</v>
      </c>
      <c r="C13" s="2">
        <v>15000</v>
      </c>
      <c r="D13" s="2"/>
      <c r="E13" s="2"/>
      <c r="F13" s="2"/>
    </row>
    <row r="14" spans="1:6" x14ac:dyDescent="0.75">
      <c r="A14" s="14" t="s">
        <v>15</v>
      </c>
      <c r="B14" s="3" t="s">
        <v>117</v>
      </c>
      <c r="C14" s="4">
        <v>2000</v>
      </c>
      <c r="D14" s="9"/>
      <c r="E14" s="9"/>
      <c r="F14" s="9"/>
    </row>
    <row r="15" spans="1:6" x14ac:dyDescent="0.75">
      <c r="B15" s="6" t="s">
        <v>16</v>
      </c>
      <c r="C15" s="2">
        <f>C13-C14</f>
        <v>13000</v>
      </c>
      <c r="D15" s="2"/>
      <c r="E15" s="2"/>
      <c r="F15" s="2"/>
    </row>
    <row r="21" spans="1:6" ht="18.5" x14ac:dyDescent="0.9">
      <c r="B21" s="68" t="s">
        <v>155</v>
      </c>
    </row>
    <row r="23" spans="1:6" x14ac:dyDescent="0.75">
      <c r="A23" s="14" t="s">
        <v>156</v>
      </c>
      <c r="B23" s="13" t="s">
        <v>157</v>
      </c>
    </row>
    <row r="24" spans="1:6" x14ac:dyDescent="0.75">
      <c r="A24" s="14" t="s">
        <v>158</v>
      </c>
      <c r="B24" s="14" t="s">
        <v>159</v>
      </c>
      <c r="C24" s="80" t="s">
        <v>283</v>
      </c>
      <c r="D24" s="8"/>
      <c r="E24" s="8"/>
      <c r="F24" s="8"/>
    </row>
    <row r="25" spans="1:6" x14ac:dyDescent="0.75">
      <c r="A25" s="69"/>
      <c r="B25" s="70" t="s">
        <v>160</v>
      </c>
      <c r="C25" s="71" t="s">
        <v>161</v>
      </c>
      <c r="D25" s="36"/>
      <c r="E25" s="36"/>
      <c r="F25" s="36"/>
    </row>
    <row r="26" spans="1:6" x14ac:dyDescent="0.75">
      <c r="B26" t="s">
        <v>284</v>
      </c>
      <c r="C26" s="2">
        <v>10000</v>
      </c>
      <c r="D26" s="2"/>
      <c r="E26" s="2"/>
      <c r="F26" s="2"/>
    </row>
    <row r="27" spans="1:6" x14ac:dyDescent="0.75">
      <c r="B27" t="s">
        <v>285</v>
      </c>
      <c r="C27" s="2">
        <v>1500</v>
      </c>
      <c r="D27" s="2"/>
      <c r="E27" s="2"/>
      <c r="F27" s="2"/>
    </row>
    <row r="28" spans="1:6" x14ac:dyDescent="0.75">
      <c r="C28" s="2"/>
      <c r="D28" s="2"/>
      <c r="E28" s="2"/>
      <c r="F28" s="2"/>
    </row>
    <row r="29" spans="1:6" x14ac:dyDescent="0.75">
      <c r="A29" s="69"/>
      <c r="B29" s="72" t="s">
        <v>162</v>
      </c>
      <c r="C29" s="73">
        <f>SUM(C26:C28)</f>
        <v>11500</v>
      </c>
      <c r="D29" s="45"/>
      <c r="E29" s="45"/>
      <c r="F29" s="45"/>
    </row>
    <row r="30" spans="1:6" x14ac:dyDescent="0.75">
      <c r="B30" s="34" t="s">
        <v>163</v>
      </c>
    </row>
    <row r="31" spans="1:6" x14ac:dyDescent="0.75">
      <c r="B31" s="34" t="s">
        <v>164</v>
      </c>
      <c r="C31" s="5">
        <f>C29</f>
        <v>11500</v>
      </c>
      <c r="D31" s="5"/>
      <c r="E31" s="5"/>
      <c r="F31" s="5"/>
    </row>
    <row r="33" spans="1:11" x14ac:dyDescent="0.75">
      <c r="B33" s="74" t="s">
        <v>165</v>
      </c>
    </row>
    <row r="34" spans="1:11" x14ac:dyDescent="0.75">
      <c r="B34" s="74"/>
    </row>
    <row r="35" spans="1:11" x14ac:dyDescent="0.75">
      <c r="B35" s="74"/>
    </row>
    <row r="36" spans="1:11" ht="18.5" x14ac:dyDescent="0.9">
      <c r="B36" s="68" t="s">
        <v>155</v>
      </c>
      <c r="E36" s="28"/>
    </row>
    <row r="38" spans="1:11" x14ac:dyDescent="0.75">
      <c r="A38" s="14" t="s">
        <v>156</v>
      </c>
      <c r="B38" s="13" t="s">
        <v>157</v>
      </c>
    </row>
    <row r="39" spans="1:11" x14ac:dyDescent="0.75">
      <c r="A39" s="14" t="s">
        <v>158</v>
      </c>
      <c r="B39" s="14" t="s">
        <v>159</v>
      </c>
      <c r="C39" s="80" t="s">
        <v>264</v>
      </c>
    </row>
    <row r="40" spans="1:11" x14ac:dyDescent="0.75">
      <c r="A40" s="69"/>
      <c r="B40" s="70" t="s">
        <v>160</v>
      </c>
      <c r="C40" s="71" t="s">
        <v>161</v>
      </c>
    </row>
    <row r="41" spans="1:11" x14ac:dyDescent="0.75">
      <c r="B41" t="s">
        <v>265</v>
      </c>
      <c r="C41" s="2">
        <v>40000</v>
      </c>
      <c r="E41" s="28"/>
    </row>
    <row r="42" spans="1:11" x14ac:dyDescent="0.75">
      <c r="B42" t="s">
        <v>266</v>
      </c>
      <c r="C42" s="2">
        <v>1500</v>
      </c>
      <c r="E42" s="36"/>
      <c r="F42" s="36"/>
      <c r="G42" s="36"/>
      <c r="H42" s="36"/>
      <c r="I42" s="67"/>
      <c r="J42" s="8"/>
      <c r="K42" s="9"/>
    </row>
    <row r="43" spans="1:11" x14ac:dyDescent="0.75">
      <c r="C43" s="2"/>
      <c r="E43" s="36"/>
      <c r="F43" s="36"/>
      <c r="G43" s="36"/>
      <c r="H43" s="42"/>
      <c r="I43" s="75"/>
      <c r="J43" s="8"/>
      <c r="K43" s="76"/>
    </row>
    <row r="44" spans="1:11" x14ac:dyDescent="0.75">
      <c r="A44" s="3"/>
      <c r="B44" s="3"/>
      <c r="C44" s="4"/>
      <c r="E44" s="8"/>
      <c r="F44" s="8"/>
      <c r="G44" s="8"/>
      <c r="H44" s="8"/>
      <c r="I44" s="9"/>
      <c r="J44" s="8"/>
      <c r="K44" s="77"/>
    </row>
    <row r="45" spans="1:11" x14ac:dyDescent="0.75">
      <c r="A45" s="69"/>
      <c r="B45" s="72" t="s">
        <v>162</v>
      </c>
      <c r="C45" s="73">
        <f>SUM(C41:C44)</f>
        <v>41500</v>
      </c>
      <c r="E45" s="8"/>
      <c r="F45" s="8"/>
      <c r="G45" s="8"/>
      <c r="H45" s="8"/>
      <c r="I45" s="9"/>
      <c r="J45" s="8"/>
      <c r="K45" s="8"/>
    </row>
    <row r="46" spans="1:11" x14ac:dyDescent="0.75">
      <c r="B46" s="34" t="s">
        <v>163</v>
      </c>
      <c r="E46" s="8"/>
      <c r="F46" s="36"/>
      <c r="G46" s="36"/>
      <c r="H46" s="36"/>
      <c r="I46" s="67"/>
      <c r="J46" s="8"/>
      <c r="K46" s="8"/>
    </row>
    <row r="47" spans="1:11" x14ac:dyDescent="0.75">
      <c r="B47" s="34" t="s">
        <v>164</v>
      </c>
      <c r="C47" s="5">
        <f>C45</f>
        <v>41500</v>
      </c>
      <c r="E47" s="8"/>
      <c r="F47" s="36"/>
      <c r="G47" s="36"/>
      <c r="H47" s="36"/>
      <c r="I47" s="67"/>
      <c r="J47" s="8"/>
      <c r="K47" s="33"/>
    </row>
    <row r="48" spans="1:11" x14ac:dyDescent="0.75">
      <c r="B48" s="34"/>
      <c r="C48" s="5"/>
      <c r="E48" s="8"/>
      <c r="F48" s="36"/>
      <c r="G48" s="36"/>
      <c r="H48" s="36"/>
      <c r="I48" s="67"/>
      <c r="J48" s="8"/>
      <c r="K48" s="33"/>
    </row>
    <row r="49" spans="1:11" x14ac:dyDescent="0.75">
      <c r="E49" s="8"/>
      <c r="F49" s="8"/>
      <c r="G49" s="8"/>
      <c r="H49" s="42"/>
      <c r="I49" s="43"/>
      <c r="J49" s="8"/>
      <c r="K49" s="9"/>
    </row>
    <row r="50" spans="1:11" x14ac:dyDescent="0.75">
      <c r="B50" s="74" t="s">
        <v>165</v>
      </c>
      <c r="E50" s="8"/>
      <c r="F50" s="8"/>
      <c r="G50" s="8"/>
      <c r="H50" s="8"/>
      <c r="I50" s="8"/>
      <c r="J50" s="8"/>
      <c r="K50" s="9"/>
    </row>
    <row r="51" spans="1:11" x14ac:dyDescent="0.75">
      <c r="E51" s="8"/>
      <c r="F51" s="8"/>
      <c r="G51" s="8"/>
      <c r="H51" s="8"/>
      <c r="I51" s="8"/>
      <c r="J51" s="8"/>
      <c r="K51" s="43"/>
    </row>
    <row r="52" spans="1:11" x14ac:dyDescent="0.75">
      <c r="E52" s="8"/>
      <c r="F52" s="8"/>
      <c r="G52" s="8"/>
      <c r="H52" s="8"/>
      <c r="I52" s="8"/>
      <c r="J52" s="8"/>
      <c r="K52" s="8"/>
    </row>
    <row r="53" spans="1:11" ht="18.5" x14ac:dyDescent="0.9">
      <c r="B53" s="68" t="s">
        <v>155</v>
      </c>
      <c r="E53" s="8"/>
      <c r="F53" s="8"/>
      <c r="G53" s="8"/>
      <c r="H53" s="8"/>
      <c r="I53" s="8"/>
      <c r="J53" s="8"/>
      <c r="K53" s="43"/>
    </row>
    <row r="54" spans="1:11" x14ac:dyDescent="0.75">
      <c r="E54" s="8"/>
      <c r="F54" s="8"/>
      <c r="G54" s="8"/>
      <c r="H54" s="8"/>
      <c r="I54" s="8"/>
      <c r="J54" s="39"/>
      <c r="K54" s="77"/>
    </row>
    <row r="55" spans="1:11" x14ac:dyDescent="0.75">
      <c r="A55" s="14" t="s">
        <v>156</v>
      </c>
      <c r="B55" s="13" t="s">
        <v>157</v>
      </c>
      <c r="E55" s="8"/>
      <c r="F55" s="8"/>
      <c r="G55" s="8"/>
      <c r="H55" s="8"/>
      <c r="I55" s="8"/>
      <c r="J55" s="8"/>
      <c r="K55" s="9"/>
    </row>
    <row r="56" spans="1:11" x14ac:dyDescent="0.75">
      <c r="A56" s="14" t="s">
        <v>158</v>
      </c>
      <c r="B56" s="14" t="s">
        <v>159</v>
      </c>
      <c r="C56" s="80" t="s">
        <v>363</v>
      </c>
      <c r="E56" s="8"/>
      <c r="F56" s="8"/>
      <c r="G56" s="8"/>
      <c r="H56" s="8"/>
      <c r="I56" s="8"/>
      <c r="J56" s="39"/>
      <c r="K56" s="77"/>
    </row>
    <row r="57" spans="1:11" x14ac:dyDescent="0.75">
      <c r="A57" s="69"/>
      <c r="B57" s="70" t="s">
        <v>160</v>
      </c>
      <c r="C57" s="71" t="s">
        <v>161</v>
      </c>
    </row>
    <row r="58" spans="1:11" x14ac:dyDescent="0.75">
      <c r="B58" t="s">
        <v>364</v>
      </c>
      <c r="C58" s="2">
        <v>7544.2</v>
      </c>
    </row>
    <row r="59" spans="1:11" x14ac:dyDescent="0.75">
      <c r="B59" t="s">
        <v>365</v>
      </c>
      <c r="C59" s="2">
        <v>1500</v>
      </c>
    </row>
    <row r="60" spans="1:11" x14ac:dyDescent="0.75">
      <c r="C60" s="2"/>
    </row>
    <row r="61" spans="1:11" x14ac:dyDescent="0.75">
      <c r="C61" s="2"/>
    </row>
    <row r="62" spans="1:11" x14ac:dyDescent="0.75">
      <c r="C62" s="2"/>
    </row>
    <row r="63" spans="1:11" x14ac:dyDescent="0.75">
      <c r="A63" s="69"/>
      <c r="B63" s="72" t="s">
        <v>162</v>
      </c>
      <c r="C63" s="73">
        <f>SUM(C58:C62)</f>
        <v>9044.2000000000007</v>
      </c>
    </row>
    <row r="64" spans="1:11" x14ac:dyDescent="0.75">
      <c r="B64" s="34" t="s">
        <v>163</v>
      </c>
    </row>
    <row r="65" spans="1:3" x14ac:dyDescent="0.75">
      <c r="B65" s="34" t="s">
        <v>164</v>
      </c>
      <c r="C65" s="5">
        <f>C63</f>
        <v>9044.2000000000007</v>
      </c>
    </row>
    <row r="67" spans="1:3" x14ac:dyDescent="0.75">
      <c r="B67" s="74" t="s">
        <v>165</v>
      </c>
    </row>
    <row r="71" spans="1:3" ht="18.5" x14ac:dyDescent="0.9">
      <c r="B71" s="68" t="s">
        <v>155</v>
      </c>
    </row>
    <row r="73" spans="1:3" x14ac:dyDescent="0.75">
      <c r="A73" s="14" t="s">
        <v>156</v>
      </c>
      <c r="B73" s="13" t="s">
        <v>157</v>
      </c>
    </row>
    <row r="74" spans="1:3" x14ac:dyDescent="0.75">
      <c r="A74" s="14" t="s">
        <v>158</v>
      </c>
      <c r="B74" s="14" t="s">
        <v>159</v>
      </c>
      <c r="C74" s="80" t="s">
        <v>330</v>
      </c>
    </row>
    <row r="75" spans="1:3" x14ac:dyDescent="0.75">
      <c r="A75" s="69"/>
      <c r="B75" s="70" t="s">
        <v>160</v>
      </c>
      <c r="C75" s="71" t="s">
        <v>161</v>
      </c>
    </row>
    <row r="76" spans="1:3" x14ac:dyDescent="0.75">
      <c r="C76" s="2"/>
    </row>
    <row r="77" spans="1:3" x14ac:dyDescent="0.75">
      <c r="B77" t="s">
        <v>331</v>
      </c>
      <c r="C77" s="2">
        <v>1500</v>
      </c>
    </row>
    <row r="78" spans="1:3" x14ac:dyDescent="0.75">
      <c r="C78" s="2"/>
    </row>
    <row r="79" spans="1:3" x14ac:dyDescent="0.75">
      <c r="B79" s="8"/>
      <c r="C79" s="9"/>
    </row>
    <row r="80" spans="1:3" x14ac:dyDescent="0.75">
      <c r="C80" s="2"/>
    </row>
    <row r="81" spans="1:3" x14ac:dyDescent="0.75">
      <c r="A81" s="69"/>
      <c r="B81" s="72" t="s">
        <v>162</v>
      </c>
      <c r="C81" s="73">
        <f>SUM(C76:C80)</f>
        <v>1500</v>
      </c>
    </row>
    <row r="82" spans="1:3" x14ac:dyDescent="0.75">
      <c r="B82" s="34" t="s">
        <v>163</v>
      </c>
    </row>
    <row r="83" spans="1:3" x14ac:dyDescent="0.75">
      <c r="B83" s="34" t="s">
        <v>164</v>
      </c>
      <c r="C83" s="5">
        <f>C81</f>
        <v>1500</v>
      </c>
    </row>
    <row r="85" spans="1:3" x14ac:dyDescent="0.75">
      <c r="B85" s="74" t="s">
        <v>165</v>
      </c>
    </row>
    <row r="88" spans="1:3" ht="18.5" x14ac:dyDescent="0.9">
      <c r="B88" s="68" t="s">
        <v>155</v>
      </c>
    </row>
    <row r="90" spans="1:3" x14ac:dyDescent="0.75">
      <c r="A90" s="14" t="s">
        <v>156</v>
      </c>
      <c r="B90" s="13" t="s">
        <v>157</v>
      </c>
    </row>
    <row r="91" spans="1:3" x14ac:dyDescent="0.75">
      <c r="A91" s="14" t="s">
        <v>158</v>
      </c>
      <c r="B91" s="14" t="s">
        <v>159</v>
      </c>
      <c r="C91" s="80" t="s">
        <v>255</v>
      </c>
    </row>
    <row r="92" spans="1:3" x14ac:dyDescent="0.75">
      <c r="A92" s="69"/>
      <c r="B92" s="70" t="s">
        <v>160</v>
      </c>
      <c r="C92" s="71" t="s">
        <v>161</v>
      </c>
    </row>
    <row r="93" spans="1:3" x14ac:dyDescent="0.75">
      <c r="B93" t="s">
        <v>256</v>
      </c>
      <c r="C93" s="2">
        <v>500</v>
      </c>
    </row>
    <row r="94" spans="1:3" x14ac:dyDescent="0.75">
      <c r="B94" s="8" t="s">
        <v>257</v>
      </c>
      <c r="C94" s="9">
        <v>10000</v>
      </c>
    </row>
    <row r="95" spans="1:3" x14ac:dyDescent="0.75">
      <c r="B95" t="s">
        <v>258</v>
      </c>
      <c r="C95" s="9">
        <v>3755</v>
      </c>
    </row>
    <row r="96" spans="1:3" x14ac:dyDescent="0.75">
      <c r="B96" s="8" t="s">
        <v>259</v>
      </c>
      <c r="C96" s="9">
        <v>1000</v>
      </c>
    </row>
    <row r="97" spans="1:3" x14ac:dyDescent="0.75">
      <c r="C97" s="2"/>
    </row>
    <row r="98" spans="1:3" x14ac:dyDescent="0.75">
      <c r="A98" s="69"/>
      <c r="B98" s="72" t="s">
        <v>162</v>
      </c>
      <c r="C98" s="73">
        <f>SUM(C93:C97)</f>
        <v>15255</v>
      </c>
    </row>
    <row r="99" spans="1:3" x14ac:dyDescent="0.75">
      <c r="B99" s="34" t="s">
        <v>163</v>
      </c>
    </row>
    <row r="100" spans="1:3" x14ac:dyDescent="0.75">
      <c r="B100" s="34" t="s">
        <v>164</v>
      </c>
      <c r="C100" s="5">
        <f>C98</f>
        <v>15255</v>
      </c>
    </row>
    <row r="102" spans="1:3" x14ac:dyDescent="0.75">
      <c r="B102" s="74" t="s">
        <v>165</v>
      </c>
    </row>
    <row r="105" spans="1:3" ht="18.5" x14ac:dyDescent="0.9">
      <c r="B105" s="68" t="s">
        <v>155</v>
      </c>
    </row>
    <row r="107" spans="1:3" x14ac:dyDescent="0.75">
      <c r="A107" s="14" t="s">
        <v>156</v>
      </c>
      <c r="B107" s="13" t="s">
        <v>157</v>
      </c>
    </row>
    <row r="108" spans="1:3" x14ac:dyDescent="0.75">
      <c r="A108" s="14" t="s">
        <v>158</v>
      </c>
      <c r="B108" s="14" t="s">
        <v>159</v>
      </c>
      <c r="C108" s="80" t="s">
        <v>351</v>
      </c>
    </row>
    <row r="109" spans="1:3" x14ac:dyDescent="0.75">
      <c r="A109" s="69"/>
      <c r="B109" s="70" t="s">
        <v>160</v>
      </c>
      <c r="C109" s="71" t="s">
        <v>161</v>
      </c>
    </row>
    <row r="110" spans="1:3" x14ac:dyDescent="0.75">
      <c r="C110" s="2"/>
    </row>
    <row r="111" spans="1:3" x14ac:dyDescent="0.75">
      <c r="A111" s="14" t="s">
        <v>353</v>
      </c>
      <c r="B111" t="s">
        <v>352</v>
      </c>
      <c r="C111" s="2">
        <v>3000</v>
      </c>
    </row>
    <row r="112" spans="1:3" x14ac:dyDescent="0.75">
      <c r="C112" s="2"/>
    </row>
    <row r="113" spans="1:3" x14ac:dyDescent="0.75">
      <c r="B113" s="8"/>
      <c r="C113" s="9"/>
    </row>
    <row r="114" spans="1:3" x14ac:dyDescent="0.75">
      <c r="C114" s="2"/>
    </row>
    <row r="115" spans="1:3" x14ac:dyDescent="0.75">
      <c r="A115" s="69"/>
      <c r="B115" s="72" t="s">
        <v>162</v>
      </c>
      <c r="C115" s="73">
        <f>SUM(C110:C114)</f>
        <v>3000</v>
      </c>
    </row>
    <row r="116" spans="1:3" x14ac:dyDescent="0.75">
      <c r="B116" s="34" t="s">
        <v>163</v>
      </c>
    </row>
    <row r="117" spans="1:3" x14ac:dyDescent="0.75">
      <c r="B117" s="34" t="s">
        <v>164</v>
      </c>
      <c r="C117" s="5">
        <f>C115</f>
        <v>3000</v>
      </c>
    </row>
    <row r="119" spans="1:3" x14ac:dyDescent="0.75">
      <c r="B119" s="74" t="s">
        <v>165</v>
      </c>
    </row>
  </sheetData>
  <printOptions horizontalCentered="1"/>
  <pageMargins left="0.7" right="0.7" top="0.75" bottom="0.75" header="0.3" footer="0.3"/>
  <pageSetup scale="11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1"/>
  <sheetViews>
    <sheetView topLeftCell="A22" workbookViewId="0">
      <selection activeCell="D30" sqref="D30"/>
    </sheetView>
  </sheetViews>
  <sheetFormatPr defaultRowHeight="14.75" x14ac:dyDescent="0.75"/>
  <cols>
    <col min="1" max="1" width="20" bestFit="1" customWidth="1"/>
    <col min="2" max="2" width="20.08984375" bestFit="1" customWidth="1"/>
    <col min="4" max="4" width="9.54296875" bestFit="1" customWidth="1"/>
    <col min="6" max="6" width="20" bestFit="1" customWidth="1"/>
    <col min="7" max="7" width="20.08984375" bestFit="1" customWidth="1"/>
  </cols>
  <sheetData>
    <row r="1" spans="1:7" x14ac:dyDescent="0.75">
      <c r="A1" s="14" t="s">
        <v>21</v>
      </c>
      <c r="F1" s="14" t="s">
        <v>21</v>
      </c>
    </row>
    <row r="2" spans="1:7" x14ac:dyDescent="0.75">
      <c r="A2" s="14" t="s">
        <v>37</v>
      </c>
      <c r="B2" s="38" t="s">
        <v>323</v>
      </c>
      <c r="F2" s="14" t="s">
        <v>37</v>
      </c>
      <c r="G2" s="38" t="s">
        <v>323</v>
      </c>
    </row>
    <row r="3" spans="1:7" x14ac:dyDescent="0.75">
      <c r="A3" s="14" t="s">
        <v>22</v>
      </c>
      <c r="B3" t="s">
        <v>324</v>
      </c>
      <c r="F3" s="14" t="s">
        <v>22</v>
      </c>
      <c r="G3" t="s">
        <v>324</v>
      </c>
    </row>
    <row r="4" spans="1:7" x14ac:dyDescent="0.75">
      <c r="A4" s="14" t="s">
        <v>26</v>
      </c>
      <c r="B4" t="s">
        <v>361</v>
      </c>
      <c r="F4" s="14" t="s">
        <v>26</v>
      </c>
      <c r="G4" t="s">
        <v>361</v>
      </c>
    </row>
    <row r="5" spans="1:7" x14ac:dyDescent="0.75">
      <c r="A5" s="14" t="s">
        <v>23</v>
      </c>
      <c r="B5">
        <v>3506</v>
      </c>
      <c r="F5" s="14" t="s">
        <v>23</v>
      </c>
      <c r="G5">
        <v>3506</v>
      </c>
    </row>
    <row r="6" spans="1:7" x14ac:dyDescent="0.75">
      <c r="A6" s="14" t="s">
        <v>24</v>
      </c>
      <c r="B6">
        <v>3575</v>
      </c>
      <c r="F6" s="14" t="s">
        <v>24</v>
      </c>
      <c r="G6">
        <v>3575</v>
      </c>
    </row>
    <row r="7" spans="1:7" x14ac:dyDescent="0.75">
      <c r="A7" s="14" t="s">
        <v>25</v>
      </c>
      <c r="B7">
        <f>B6-B5</f>
        <v>69</v>
      </c>
      <c r="F7" s="14" t="s">
        <v>25</v>
      </c>
      <c r="G7">
        <f>G6-G5</f>
        <v>69</v>
      </c>
    </row>
    <row r="8" spans="1:7" x14ac:dyDescent="0.75">
      <c r="A8" s="14" t="s">
        <v>36</v>
      </c>
      <c r="B8" s="18">
        <v>667.93</v>
      </c>
      <c r="F8" s="14" t="s">
        <v>36</v>
      </c>
      <c r="G8" s="18">
        <v>667.93</v>
      </c>
    </row>
    <row r="9" spans="1:7" x14ac:dyDescent="0.75">
      <c r="A9" s="14"/>
      <c r="F9" s="14"/>
    </row>
    <row r="10" spans="1:7" x14ac:dyDescent="0.75">
      <c r="A10" s="14" t="s">
        <v>27</v>
      </c>
      <c r="B10" s="2">
        <v>345.25</v>
      </c>
      <c r="C10" t="s">
        <v>46</v>
      </c>
      <c r="F10" s="14" t="s">
        <v>27</v>
      </c>
      <c r="G10" s="2">
        <v>345.25</v>
      </c>
    </row>
    <row r="11" spans="1:7" x14ac:dyDescent="0.75">
      <c r="A11" s="14" t="s">
        <v>28</v>
      </c>
      <c r="B11" s="2">
        <v>48.04</v>
      </c>
      <c r="F11" s="14" t="s">
        <v>28</v>
      </c>
      <c r="G11" s="2">
        <v>48.04</v>
      </c>
    </row>
    <row r="12" spans="1:7" x14ac:dyDescent="0.75">
      <c r="A12" s="14" t="s">
        <v>29</v>
      </c>
      <c r="B12" s="2">
        <v>33.270000000000003</v>
      </c>
      <c r="F12" s="14" t="s">
        <v>29</v>
      </c>
      <c r="G12" s="2">
        <v>33.270000000000003</v>
      </c>
    </row>
    <row r="13" spans="1:7" x14ac:dyDescent="0.75">
      <c r="A13" s="14" t="s">
        <v>30</v>
      </c>
      <c r="B13" s="2">
        <v>146.5</v>
      </c>
      <c r="F13" s="14" t="s">
        <v>30</v>
      </c>
      <c r="G13" s="2">
        <v>146.5</v>
      </c>
    </row>
    <row r="14" spans="1:7" x14ac:dyDescent="0.75">
      <c r="A14" s="14" t="s">
        <v>31</v>
      </c>
      <c r="B14" s="2">
        <v>0.04</v>
      </c>
      <c r="F14" s="14" t="s">
        <v>31</v>
      </c>
      <c r="G14" s="2">
        <v>0.04</v>
      </c>
    </row>
    <row r="15" spans="1:7" x14ac:dyDescent="0.75">
      <c r="A15" s="14" t="s">
        <v>32</v>
      </c>
      <c r="B15" s="2">
        <v>70.540000000000006</v>
      </c>
      <c r="F15" s="14" t="s">
        <v>32</v>
      </c>
      <c r="G15" s="2">
        <v>70.540000000000006</v>
      </c>
    </row>
    <row r="16" spans="1:7" x14ac:dyDescent="0.75">
      <c r="A16" s="14" t="s">
        <v>34</v>
      </c>
      <c r="B16" s="2">
        <v>18.510000000000002</v>
      </c>
      <c r="F16" s="14" t="s">
        <v>34</v>
      </c>
      <c r="G16" s="2">
        <v>18.510000000000002</v>
      </c>
    </row>
    <row r="17" spans="1:7" x14ac:dyDescent="0.75">
      <c r="A17" s="14" t="s">
        <v>33</v>
      </c>
      <c r="B17" s="2">
        <v>5.78</v>
      </c>
      <c r="F17" s="14" t="s">
        <v>33</v>
      </c>
      <c r="G17" s="2">
        <v>5.78</v>
      </c>
    </row>
    <row r="18" spans="1:7" x14ac:dyDescent="0.75">
      <c r="A18" s="19" t="s">
        <v>35</v>
      </c>
      <c r="B18" s="4"/>
      <c r="F18" s="19" t="s">
        <v>35</v>
      </c>
      <c r="G18" s="4"/>
    </row>
    <row r="19" spans="1:7" x14ac:dyDescent="0.75">
      <c r="A19" s="14" t="s">
        <v>36</v>
      </c>
      <c r="B19" s="18">
        <f>SUM(B10:B18)</f>
        <v>667.92999999999984</v>
      </c>
      <c r="F19" s="14" t="s">
        <v>36</v>
      </c>
      <c r="G19" s="18">
        <f>SUM(G10:G18)</f>
        <v>667.92999999999984</v>
      </c>
    </row>
    <row r="23" spans="1:7" x14ac:dyDescent="0.75">
      <c r="A23" s="14" t="s">
        <v>21</v>
      </c>
      <c r="F23" s="14" t="s">
        <v>21</v>
      </c>
    </row>
    <row r="24" spans="1:7" x14ac:dyDescent="0.75">
      <c r="A24" s="14" t="s">
        <v>37</v>
      </c>
      <c r="B24" s="53" t="s">
        <v>63</v>
      </c>
      <c r="F24" s="14" t="s">
        <v>37</v>
      </c>
      <c r="G24" s="53" t="s">
        <v>63</v>
      </c>
    </row>
    <row r="25" spans="1:7" x14ac:dyDescent="0.75">
      <c r="A25" s="14" t="s">
        <v>22</v>
      </c>
      <c r="B25" t="s">
        <v>366</v>
      </c>
      <c r="F25" s="14" t="s">
        <v>22</v>
      </c>
      <c r="G25" t="s">
        <v>366</v>
      </c>
    </row>
    <row r="26" spans="1:7" x14ac:dyDescent="0.75">
      <c r="A26" s="14" t="s">
        <v>26</v>
      </c>
      <c r="B26" t="s">
        <v>361</v>
      </c>
      <c r="F26" s="14" t="s">
        <v>26</v>
      </c>
      <c r="G26" t="s">
        <v>361</v>
      </c>
    </row>
    <row r="27" spans="1:7" x14ac:dyDescent="0.75">
      <c r="A27" s="14" t="s">
        <v>23</v>
      </c>
      <c r="B27">
        <v>15223</v>
      </c>
      <c r="F27" s="14" t="s">
        <v>23</v>
      </c>
      <c r="G27">
        <v>15223</v>
      </c>
    </row>
    <row r="28" spans="1:7" x14ac:dyDescent="0.75">
      <c r="A28" s="14" t="s">
        <v>24</v>
      </c>
      <c r="B28">
        <v>15261</v>
      </c>
      <c r="F28" s="14" t="s">
        <v>24</v>
      </c>
      <c r="G28">
        <v>15261</v>
      </c>
    </row>
    <row r="29" spans="1:7" x14ac:dyDescent="0.75">
      <c r="A29" s="14" t="s">
        <v>25</v>
      </c>
      <c r="B29">
        <f>B28-B27</f>
        <v>38</v>
      </c>
      <c r="F29" s="14" t="s">
        <v>25</v>
      </c>
      <c r="G29">
        <f>G28-G27</f>
        <v>38</v>
      </c>
    </row>
    <row r="30" spans="1:7" x14ac:dyDescent="0.75">
      <c r="A30" s="14" t="s">
        <v>36</v>
      </c>
      <c r="B30" s="18">
        <v>378.66</v>
      </c>
      <c r="F30" s="14" t="s">
        <v>36</v>
      </c>
      <c r="G30" s="18">
        <v>378.66</v>
      </c>
    </row>
    <row r="31" spans="1:7" x14ac:dyDescent="0.75">
      <c r="A31" s="14"/>
      <c r="F31" s="14"/>
    </row>
    <row r="32" spans="1:7" x14ac:dyDescent="0.75">
      <c r="A32" s="14" t="s">
        <v>27</v>
      </c>
      <c r="B32" s="2">
        <v>190.14</v>
      </c>
      <c r="C32" t="s">
        <v>46</v>
      </c>
      <c r="F32" s="14" t="s">
        <v>27</v>
      </c>
      <c r="G32" s="2">
        <v>190.14</v>
      </c>
    </row>
    <row r="33" spans="1:7" x14ac:dyDescent="0.75">
      <c r="A33" s="14" t="s">
        <v>28</v>
      </c>
      <c r="B33" s="2">
        <v>26.46</v>
      </c>
      <c r="F33" s="14" t="s">
        <v>28</v>
      </c>
      <c r="G33" s="2">
        <v>26.46</v>
      </c>
    </row>
    <row r="34" spans="1:7" x14ac:dyDescent="0.75">
      <c r="A34" s="14" t="s">
        <v>29</v>
      </c>
      <c r="B34" s="2">
        <v>18.32</v>
      </c>
      <c r="F34" s="14" t="s">
        <v>29</v>
      </c>
      <c r="G34" s="2">
        <v>18.32</v>
      </c>
    </row>
    <row r="35" spans="1:7" x14ac:dyDescent="0.75">
      <c r="A35" s="14" t="s">
        <v>30</v>
      </c>
      <c r="B35" s="2">
        <v>90.28</v>
      </c>
      <c r="F35" s="14" t="s">
        <v>30</v>
      </c>
      <c r="G35" s="2">
        <v>90.28</v>
      </c>
    </row>
    <row r="36" spans="1:7" x14ac:dyDescent="0.75">
      <c r="A36" s="14" t="s">
        <v>31</v>
      </c>
      <c r="B36" s="2">
        <v>0.02</v>
      </c>
      <c r="F36" s="14" t="s">
        <v>31</v>
      </c>
      <c r="G36" s="2">
        <v>0.02</v>
      </c>
    </row>
    <row r="37" spans="1:7" x14ac:dyDescent="0.75">
      <c r="A37" s="14" t="s">
        <v>32</v>
      </c>
      <c r="B37" s="2">
        <v>40.07</v>
      </c>
      <c r="F37" s="14" t="s">
        <v>32</v>
      </c>
      <c r="G37" s="2">
        <v>40.07</v>
      </c>
    </row>
    <row r="38" spans="1:7" x14ac:dyDescent="0.75">
      <c r="A38" s="14" t="s">
        <v>34</v>
      </c>
      <c r="B38" s="2">
        <v>10.19</v>
      </c>
      <c r="F38" s="14" t="s">
        <v>34</v>
      </c>
      <c r="G38" s="2">
        <v>10.19</v>
      </c>
    </row>
    <row r="39" spans="1:7" x14ac:dyDescent="0.75">
      <c r="A39" s="14" t="s">
        <v>33</v>
      </c>
      <c r="B39" s="2">
        <v>3.18</v>
      </c>
      <c r="F39" s="14" t="s">
        <v>33</v>
      </c>
      <c r="G39" s="2">
        <v>3.18</v>
      </c>
    </row>
    <row r="40" spans="1:7" x14ac:dyDescent="0.75">
      <c r="A40" s="19" t="s">
        <v>35</v>
      </c>
      <c r="B40" s="4"/>
      <c r="F40" s="19" t="s">
        <v>35</v>
      </c>
      <c r="G40" s="4"/>
    </row>
    <row r="41" spans="1:7" x14ac:dyDescent="0.75">
      <c r="A41" s="14" t="s">
        <v>367</v>
      </c>
      <c r="B41" s="18">
        <f>SUM(B32:B40)</f>
        <v>378.65999999999997</v>
      </c>
      <c r="F41" s="14" t="s">
        <v>367</v>
      </c>
      <c r="G41" s="18">
        <f>SUM(G32:G40)</f>
        <v>378.65999999999997</v>
      </c>
    </row>
    <row r="42" spans="1:7" x14ac:dyDescent="0.75">
      <c r="A42" s="14"/>
      <c r="F42" s="14"/>
    </row>
    <row r="43" spans="1:7" x14ac:dyDescent="0.75">
      <c r="A43" s="14"/>
      <c r="B43" s="2"/>
      <c r="F43" s="14"/>
      <c r="G43" s="2"/>
    </row>
    <row r="44" spans="1:7" x14ac:dyDescent="0.75">
      <c r="A44" s="14"/>
      <c r="F44" s="14"/>
    </row>
    <row r="45" spans="1:7" x14ac:dyDescent="0.75">
      <c r="A45" s="14" t="s">
        <v>21</v>
      </c>
      <c r="F45" s="14" t="s">
        <v>21</v>
      </c>
    </row>
    <row r="46" spans="1:7" x14ac:dyDescent="0.75">
      <c r="A46" s="14" t="s">
        <v>37</v>
      </c>
      <c r="B46" t="s">
        <v>108</v>
      </c>
      <c r="F46" s="14" t="s">
        <v>37</v>
      </c>
      <c r="G46" t="s">
        <v>108</v>
      </c>
    </row>
    <row r="47" spans="1:7" x14ac:dyDescent="0.75">
      <c r="A47" s="14" t="s">
        <v>22</v>
      </c>
      <c r="B47" t="s">
        <v>109</v>
      </c>
      <c r="F47" s="14" t="s">
        <v>22</v>
      </c>
      <c r="G47" t="s">
        <v>109</v>
      </c>
    </row>
    <row r="48" spans="1:7" x14ac:dyDescent="0.75">
      <c r="A48" s="14" t="s">
        <v>26</v>
      </c>
      <c r="B48" t="s">
        <v>112</v>
      </c>
      <c r="F48" s="14" t="s">
        <v>26</v>
      </c>
      <c r="G48" t="s">
        <v>60</v>
      </c>
    </row>
    <row r="49" spans="1:7" x14ac:dyDescent="0.75">
      <c r="A49" s="14" t="s">
        <v>23</v>
      </c>
      <c r="B49">
        <v>5458</v>
      </c>
      <c r="F49" s="14" t="s">
        <v>23</v>
      </c>
      <c r="G49">
        <v>5458</v>
      </c>
    </row>
    <row r="50" spans="1:7" x14ac:dyDescent="0.75">
      <c r="A50" s="14" t="s">
        <v>24</v>
      </c>
      <c r="B50">
        <v>5708</v>
      </c>
      <c r="F50" s="14" t="s">
        <v>24</v>
      </c>
      <c r="G50">
        <v>5708</v>
      </c>
    </row>
    <row r="51" spans="1:7" x14ac:dyDescent="0.75">
      <c r="A51" s="14" t="s">
        <v>25</v>
      </c>
      <c r="B51">
        <f>B50-B49</f>
        <v>250</v>
      </c>
      <c r="F51" s="14" t="s">
        <v>25</v>
      </c>
      <c r="G51">
        <f>G50-G49</f>
        <v>250</v>
      </c>
    </row>
    <row r="52" spans="1:7" x14ac:dyDescent="0.75">
      <c r="A52" s="14" t="s">
        <v>36</v>
      </c>
      <c r="B52" s="2">
        <v>2658.22</v>
      </c>
      <c r="F52" s="14" t="s">
        <v>36</v>
      </c>
      <c r="G52" s="2">
        <v>2658.22</v>
      </c>
    </row>
    <row r="53" spans="1:7" x14ac:dyDescent="0.75">
      <c r="A53" s="14"/>
      <c r="F53" s="14"/>
    </row>
    <row r="54" spans="1:7" x14ac:dyDescent="0.75">
      <c r="A54" s="14" t="s">
        <v>27</v>
      </c>
      <c r="B54" s="2">
        <v>1390.9</v>
      </c>
      <c r="C54" t="s">
        <v>46</v>
      </c>
      <c r="F54" s="14" t="s">
        <v>27</v>
      </c>
      <c r="G54" s="2">
        <v>1390.9</v>
      </c>
    </row>
    <row r="55" spans="1:7" x14ac:dyDescent="0.75">
      <c r="A55" s="14" t="s">
        <v>28</v>
      </c>
      <c r="B55" s="2">
        <v>194.08</v>
      </c>
      <c r="F55" s="14" t="s">
        <v>28</v>
      </c>
      <c r="G55" s="2">
        <v>194.08</v>
      </c>
    </row>
    <row r="56" spans="1:7" x14ac:dyDescent="0.75">
      <c r="A56" s="14" t="s">
        <v>29</v>
      </c>
      <c r="B56" s="2">
        <v>117.23</v>
      </c>
      <c r="F56" s="14" t="s">
        <v>29</v>
      </c>
      <c r="G56" s="2">
        <v>117.23</v>
      </c>
    </row>
    <row r="57" spans="1:7" x14ac:dyDescent="0.75">
      <c r="A57" s="14" t="s">
        <v>30</v>
      </c>
      <c r="B57" s="2">
        <v>562.87</v>
      </c>
      <c r="F57" s="14" t="s">
        <v>30</v>
      </c>
      <c r="G57" s="2">
        <v>562.87</v>
      </c>
    </row>
    <row r="58" spans="1:7" x14ac:dyDescent="0.75">
      <c r="A58" s="14" t="s">
        <v>31</v>
      </c>
      <c r="B58" s="2">
        <v>20.53</v>
      </c>
      <c r="F58" s="14" t="s">
        <v>31</v>
      </c>
      <c r="G58" s="2">
        <v>20.53</v>
      </c>
    </row>
    <row r="59" spans="1:7" x14ac:dyDescent="0.75">
      <c r="A59" s="14" t="s">
        <v>32</v>
      </c>
      <c r="B59" s="2">
        <v>266.60000000000002</v>
      </c>
      <c r="F59" s="14" t="s">
        <v>32</v>
      </c>
      <c r="G59" s="2">
        <v>266.60000000000002</v>
      </c>
    </row>
    <row r="60" spans="1:7" x14ac:dyDescent="0.75">
      <c r="A60" s="14" t="s">
        <v>34</v>
      </c>
      <c r="B60" s="2">
        <v>50.36</v>
      </c>
      <c r="F60" s="14" t="s">
        <v>34</v>
      </c>
      <c r="G60" s="2">
        <v>50.36</v>
      </c>
    </row>
    <row r="61" spans="1:7" x14ac:dyDescent="0.75">
      <c r="A61" s="14" t="s">
        <v>33</v>
      </c>
      <c r="B61" s="2">
        <v>55.65</v>
      </c>
      <c r="F61" s="14" t="s">
        <v>33</v>
      </c>
      <c r="G61" s="2">
        <v>55.65</v>
      </c>
    </row>
    <row r="62" spans="1:7" x14ac:dyDescent="0.75">
      <c r="A62" s="19" t="s">
        <v>35</v>
      </c>
      <c r="B62" s="4"/>
      <c r="F62" s="19" t="s">
        <v>35</v>
      </c>
      <c r="G62" s="4"/>
    </row>
    <row r="63" spans="1:7" x14ac:dyDescent="0.75">
      <c r="A63" s="14" t="s">
        <v>36</v>
      </c>
      <c r="B63" s="2">
        <f>SUM(B54:B62)</f>
        <v>2658.2200000000003</v>
      </c>
      <c r="F63" s="14" t="s">
        <v>36</v>
      </c>
      <c r="G63" s="2">
        <f>SUM(G54:G62)</f>
        <v>2658.2200000000003</v>
      </c>
    </row>
    <row r="64" spans="1:7" x14ac:dyDescent="0.75">
      <c r="A64" s="14"/>
      <c r="F64" s="14"/>
    </row>
    <row r="65" spans="1:7" x14ac:dyDescent="0.75">
      <c r="A65" s="14"/>
      <c r="F65" s="14"/>
    </row>
    <row r="66" spans="1:7" x14ac:dyDescent="0.75">
      <c r="A66" s="14"/>
      <c r="F66" s="14"/>
    </row>
    <row r="67" spans="1:7" x14ac:dyDescent="0.75">
      <c r="A67" s="14" t="s">
        <v>21</v>
      </c>
      <c r="F67" s="14" t="s">
        <v>21</v>
      </c>
    </row>
    <row r="68" spans="1:7" x14ac:dyDescent="0.75">
      <c r="A68" s="14" t="s">
        <v>37</v>
      </c>
      <c r="B68" t="s">
        <v>110</v>
      </c>
      <c r="F68" s="14" t="s">
        <v>37</v>
      </c>
      <c r="G68" t="s">
        <v>110</v>
      </c>
    </row>
    <row r="69" spans="1:7" x14ac:dyDescent="0.75">
      <c r="A69" s="14" t="s">
        <v>22</v>
      </c>
      <c r="B69" t="s">
        <v>111</v>
      </c>
      <c r="F69" s="14" t="s">
        <v>22</v>
      </c>
      <c r="G69" t="s">
        <v>111</v>
      </c>
    </row>
    <row r="70" spans="1:7" x14ac:dyDescent="0.75">
      <c r="A70" s="14" t="s">
        <v>26</v>
      </c>
      <c r="B70" t="s">
        <v>112</v>
      </c>
      <c r="F70" s="14" t="s">
        <v>26</v>
      </c>
      <c r="G70" t="s">
        <v>112</v>
      </c>
    </row>
    <row r="71" spans="1:7" x14ac:dyDescent="0.75">
      <c r="A71" s="14" t="s">
        <v>23</v>
      </c>
      <c r="B71">
        <v>6371</v>
      </c>
      <c r="F71" s="14" t="s">
        <v>23</v>
      </c>
      <c r="G71">
        <v>6371</v>
      </c>
    </row>
    <row r="72" spans="1:7" x14ac:dyDescent="0.75">
      <c r="A72" s="14" t="s">
        <v>24</v>
      </c>
      <c r="B72">
        <v>6495</v>
      </c>
      <c r="F72" s="14" t="s">
        <v>24</v>
      </c>
      <c r="G72">
        <v>6495</v>
      </c>
    </row>
    <row r="73" spans="1:7" x14ac:dyDescent="0.75">
      <c r="A73" s="14" t="s">
        <v>25</v>
      </c>
      <c r="B73">
        <f>B72-B71</f>
        <v>124</v>
      </c>
      <c r="F73" s="14" t="s">
        <v>25</v>
      </c>
      <c r="G73">
        <f>G72-G71</f>
        <v>124</v>
      </c>
    </row>
    <row r="74" spans="1:7" x14ac:dyDescent="0.75">
      <c r="A74" s="14" t="s">
        <v>36</v>
      </c>
      <c r="B74" s="2">
        <v>1286.53</v>
      </c>
      <c r="F74" s="14" t="s">
        <v>36</v>
      </c>
      <c r="G74" s="2">
        <v>1286.53</v>
      </c>
    </row>
    <row r="75" spans="1:7" x14ac:dyDescent="0.75">
      <c r="A75" s="14"/>
      <c r="F75" s="14"/>
    </row>
    <row r="76" spans="1:7" x14ac:dyDescent="0.75">
      <c r="A76" s="14" t="s">
        <v>27</v>
      </c>
      <c r="B76" s="2">
        <v>689.89</v>
      </c>
      <c r="C76" t="s">
        <v>46</v>
      </c>
      <c r="F76" s="14" t="s">
        <v>27</v>
      </c>
      <c r="G76" s="2">
        <v>689.89</v>
      </c>
    </row>
    <row r="77" spans="1:7" x14ac:dyDescent="0.75">
      <c r="A77" s="14" t="s">
        <v>28</v>
      </c>
      <c r="B77" s="2">
        <v>96.26</v>
      </c>
      <c r="F77" s="14" t="s">
        <v>28</v>
      </c>
      <c r="G77" s="2">
        <v>96.26</v>
      </c>
    </row>
    <row r="78" spans="1:7" x14ac:dyDescent="0.75">
      <c r="A78" s="14" t="s">
        <v>29</v>
      </c>
      <c r="B78" s="2">
        <v>58.14</v>
      </c>
      <c r="F78" s="14" t="s">
        <v>29</v>
      </c>
      <c r="G78" s="2">
        <v>58.14</v>
      </c>
    </row>
    <row r="79" spans="1:7" x14ac:dyDescent="0.75">
      <c r="A79" s="14" t="s">
        <v>30</v>
      </c>
      <c r="B79" s="2">
        <v>250.8</v>
      </c>
      <c r="F79" s="14" t="s">
        <v>30</v>
      </c>
      <c r="G79" s="2">
        <v>250.8</v>
      </c>
    </row>
    <row r="80" spans="1:7" x14ac:dyDescent="0.75">
      <c r="A80" s="14" t="s">
        <v>31</v>
      </c>
      <c r="B80" s="2">
        <v>10.18</v>
      </c>
      <c r="F80" s="14" t="s">
        <v>31</v>
      </c>
      <c r="G80" s="2">
        <v>10.18</v>
      </c>
    </row>
    <row r="81" spans="1:7" x14ac:dyDescent="0.75">
      <c r="A81" s="14" t="s">
        <v>32</v>
      </c>
      <c r="B81" s="2">
        <v>128.68</v>
      </c>
      <c r="F81" s="14" t="s">
        <v>32</v>
      </c>
      <c r="G81" s="2">
        <v>128.68</v>
      </c>
    </row>
    <row r="82" spans="1:7" x14ac:dyDescent="0.75">
      <c r="A82" s="14" t="s">
        <v>34</v>
      </c>
      <c r="B82" s="2">
        <v>24.98</v>
      </c>
      <c r="F82" s="14" t="s">
        <v>34</v>
      </c>
      <c r="G82" s="2">
        <v>24.98</v>
      </c>
    </row>
    <row r="83" spans="1:7" x14ac:dyDescent="0.75">
      <c r="A83" s="14" t="s">
        <v>33</v>
      </c>
      <c r="B83" s="2">
        <v>27.6</v>
      </c>
      <c r="F83" s="14" t="s">
        <v>33</v>
      </c>
      <c r="G83" s="2">
        <v>27.6</v>
      </c>
    </row>
    <row r="84" spans="1:7" x14ac:dyDescent="0.75">
      <c r="A84" s="19" t="s">
        <v>35</v>
      </c>
      <c r="B84" s="4"/>
      <c r="F84" s="19" t="s">
        <v>35</v>
      </c>
      <c r="G84" s="4"/>
    </row>
    <row r="85" spans="1:7" x14ac:dyDescent="0.75">
      <c r="A85" s="14" t="s">
        <v>36</v>
      </c>
      <c r="B85" s="2">
        <f>SUM(B76:B84)</f>
        <v>1286.53</v>
      </c>
      <c r="F85" s="14" t="s">
        <v>36</v>
      </c>
      <c r="G85" s="2">
        <f>SUM(G76:G84)</f>
        <v>1286.53</v>
      </c>
    </row>
    <row r="86" spans="1:7" x14ac:dyDescent="0.75">
      <c r="A86" s="14"/>
      <c r="B86" s="27"/>
      <c r="F86" s="14"/>
      <c r="G86" s="27"/>
    </row>
    <row r="87" spans="1:7" x14ac:dyDescent="0.75">
      <c r="A87" s="14"/>
      <c r="B87" s="28"/>
      <c r="F87" s="14"/>
      <c r="G87" s="28"/>
    </row>
    <row r="88" spans="1:7" x14ac:dyDescent="0.75">
      <c r="A88" s="14"/>
      <c r="F88" s="14"/>
    </row>
    <row r="89" spans="1:7" x14ac:dyDescent="0.75">
      <c r="A89" s="14" t="s">
        <v>21</v>
      </c>
      <c r="F89" s="14" t="s">
        <v>21</v>
      </c>
    </row>
    <row r="90" spans="1:7" x14ac:dyDescent="0.75">
      <c r="A90" s="14" t="s">
        <v>37</v>
      </c>
      <c r="B90" t="s">
        <v>61</v>
      </c>
      <c r="F90" s="14" t="s">
        <v>37</v>
      </c>
      <c r="G90" t="s">
        <v>61</v>
      </c>
    </row>
    <row r="91" spans="1:7" x14ac:dyDescent="0.75">
      <c r="A91" s="14" t="s">
        <v>22</v>
      </c>
      <c r="B91" t="s">
        <v>62</v>
      </c>
      <c r="F91" s="14" t="s">
        <v>22</v>
      </c>
      <c r="G91" t="s">
        <v>62</v>
      </c>
    </row>
    <row r="92" spans="1:7" x14ac:dyDescent="0.75">
      <c r="A92" s="14" t="s">
        <v>26</v>
      </c>
      <c r="B92" t="s">
        <v>86</v>
      </c>
      <c r="F92" s="14" t="s">
        <v>26</v>
      </c>
      <c r="G92" t="s">
        <v>91</v>
      </c>
    </row>
    <row r="93" spans="1:7" x14ac:dyDescent="0.75">
      <c r="A93" s="14" t="s">
        <v>23</v>
      </c>
      <c r="B93">
        <v>7097</v>
      </c>
      <c r="F93" s="14" t="s">
        <v>23</v>
      </c>
      <c r="G93">
        <v>7228</v>
      </c>
    </row>
    <row r="94" spans="1:7" x14ac:dyDescent="0.75">
      <c r="A94" s="14" t="s">
        <v>24</v>
      </c>
      <c r="B94">
        <v>7228</v>
      </c>
      <c r="F94" s="14" t="s">
        <v>24</v>
      </c>
      <c r="G94">
        <v>7337</v>
      </c>
    </row>
    <row r="95" spans="1:7" x14ac:dyDescent="0.75">
      <c r="A95" s="14" t="s">
        <v>25</v>
      </c>
      <c r="B95">
        <f>B94-B93</f>
        <v>131</v>
      </c>
      <c r="F95" s="14" t="s">
        <v>25</v>
      </c>
      <c r="G95">
        <f>G94-G93</f>
        <v>109</v>
      </c>
    </row>
    <row r="96" spans="1:7" x14ac:dyDescent="0.75">
      <c r="A96" s="14" t="s">
        <v>36</v>
      </c>
      <c r="B96" s="2">
        <v>1098.49</v>
      </c>
      <c r="F96" s="14" t="s">
        <v>36</v>
      </c>
      <c r="G96" s="2">
        <v>950.05</v>
      </c>
    </row>
    <row r="97" spans="1:7" x14ac:dyDescent="0.75">
      <c r="A97" s="14"/>
      <c r="F97" s="14"/>
    </row>
    <row r="98" spans="1:7" x14ac:dyDescent="0.75">
      <c r="A98" s="14" t="s">
        <v>27</v>
      </c>
      <c r="B98" s="2">
        <v>487.41</v>
      </c>
      <c r="C98" t="s">
        <v>46</v>
      </c>
      <c r="F98" s="14" t="s">
        <v>27</v>
      </c>
      <c r="G98" s="2">
        <v>442.58</v>
      </c>
    </row>
    <row r="99" spans="1:7" x14ac:dyDescent="0.75">
      <c r="A99" s="14" t="s">
        <v>28</v>
      </c>
      <c r="B99" s="2">
        <v>120.48</v>
      </c>
      <c r="F99" s="14" t="s">
        <v>28</v>
      </c>
      <c r="G99" s="2">
        <v>91.54</v>
      </c>
    </row>
    <row r="100" spans="1:7" x14ac:dyDescent="0.75">
      <c r="A100" s="14" t="s">
        <v>29</v>
      </c>
      <c r="B100" s="2">
        <v>53</v>
      </c>
      <c r="F100" s="14" t="s">
        <v>29</v>
      </c>
      <c r="G100" s="2">
        <v>46.58</v>
      </c>
    </row>
    <row r="101" spans="1:7" x14ac:dyDescent="0.75">
      <c r="A101" s="14" t="s">
        <v>30</v>
      </c>
      <c r="B101" s="2">
        <v>263.74</v>
      </c>
      <c r="F101" s="14" t="s">
        <v>30</v>
      </c>
      <c r="G101" s="2">
        <v>223.1</v>
      </c>
    </row>
    <row r="102" spans="1:7" x14ac:dyDescent="0.75">
      <c r="A102" s="14" t="s">
        <v>31</v>
      </c>
      <c r="B102" s="2">
        <v>9.17</v>
      </c>
      <c r="F102" s="14" t="s">
        <v>31</v>
      </c>
      <c r="G102" s="2">
        <v>7.22</v>
      </c>
    </row>
    <row r="103" spans="1:7" x14ac:dyDescent="0.75">
      <c r="A103" s="14" t="s">
        <v>32</v>
      </c>
      <c r="B103" s="2">
        <v>102.28</v>
      </c>
      <c r="F103" s="14" t="s">
        <v>32</v>
      </c>
      <c r="G103" s="2">
        <v>87.11</v>
      </c>
    </row>
    <row r="104" spans="1:7" x14ac:dyDescent="0.75">
      <c r="A104" s="14" t="s">
        <v>34</v>
      </c>
      <c r="B104" s="2">
        <v>46.17</v>
      </c>
      <c r="F104" s="14" t="s">
        <v>34</v>
      </c>
      <c r="G104" s="2">
        <v>38.4</v>
      </c>
    </row>
    <row r="105" spans="1:7" x14ac:dyDescent="0.75">
      <c r="A105" s="14" t="s">
        <v>33</v>
      </c>
      <c r="B105" s="2">
        <v>16.239999999999998</v>
      </c>
      <c r="F105" s="14" t="s">
        <v>33</v>
      </c>
      <c r="G105" s="2">
        <v>13.52</v>
      </c>
    </row>
    <row r="106" spans="1:7" x14ac:dyDescent="0.75">
      <c r="A106" s="19" t="s">
        <v>35</v>
      </c>
      <c r="B106" s="4"/>
      <c r="F106" s="19" t="s">
        <v>35</v>
      </c>
      <c r="G106" s="4"/>
    </row>
    <row r="107" spans="1:7" x14ac:dyDescent="0.75">
      <c r="A107" s="14" t="s">
        <v>36</v>
      </c>
      <c r="B107" s="2">
        <f>SUM(B98:B106)</f>
        <v>1098.49</v>
      </c>
      <c r="F107" s="14" t="s">
        <v>36</v>
      </c>
      <c r="G107" s="2">
        <f>SUM(G98:G106)</f>
        <v>950.05000000000007</v>
      </c>
    </row>
    <row r="111" spans="1:7" x14ac:dyDescent="0.75">
      <c r="B111" s="15" t="s">
        <v>44</v>
      </c>
    </row>
    <row r="112" spans="1:7" x14ac:dyDescent="0.75">
      <c r="A112" s="14" t="s">
        <v>92</v>
      </c>
      <c r="B112" t="s">
        <v>86</v>
      </c>
      <c r="D112" s="2">
        <v>1098.49</v>
      </c>
    </row>
    <row r="113" spans="1:7" x14ac:dyDescent="0.75">
      <c r="A113" s="14" t="s">
        <v>92</v>
      </c>
      <c r="B113" t="s">
        <v>91</v>
      </c>
      <c r="D113" s="2">
        <v>950.05</v>
      </c>
    </row>
    <row r="114" spans="1:7" x14ac:dyDescent="0.75">
      <c r="A114" s="14" t="s">
        <v>42</v>
      </c>
      <c r="B114" t="s">
        <v>89</v>
      </c>
      <c r="D114" s="2">
        <v>671.55</v>
      </c>
    </row>
    <row r="115" spans="1:7" x14ac:dyDescent="0.75">
      <c r="A115" s="14" t="s">
        <v>42</v>
      </c>
      <c r="B115" s="3" t="s">
        <v>90</v>
      </c>
      <c r="C115" s="3"/>
      <c r="D115" s="4">
        <v>532.4</v>
      </c>
    </row>
    <row r="116" spans="1:7" x14ac:dyDescent="0.75">
      <c r="A116" s="14"/>
      <c r="B116" s="17" t="s">
        <v>85</v>
      </c>
      <c r="C116" s="16"/>
      <c r="D116" s="40">
        <f>SUM(D112:D115)</f>
        <v>3252.4900000000002</v>
      </c>
    </row>
    <row r="121" spans="1:7" x14ac:dyDescent="0.75">
      <c r="A121" s="14"/>
      <c r="F121" s="14"/>
    </row>
    <row r="122" spans="1:7" x14ac:dyDescent="0.75">
      <c r="A122" s="14" t="s">
        <v>21</v>
      </c>
      <c r="F122" s="14" t="s">
        <v>21</v>
      </c>
    </row>
    <row r="123" spans="1:7" x14ac:dyDescent="0.75">
      <c r="A123" s="14" t="s">
        <v>37</v>
      </c>
      <c r="B123" t="s">
        <v>63</v>
      </c>
      <c r="F123" s="14" t="s">
        <v>37</v>
      </c>
      <c r="G123" t="s">
        <v>63</v>
      </c>
    </row>
    <row r="124" spans="1:7" x14ac:dyDescent="0.75">
      <c r="A124" s="14" t="s">
        <v>22</v>
      </c>
      <c r="B124" t="s">
        <v>58</v>
      </c>
      <c r="F124" s="14" t="s">
        <v>22</v>
      </c>
      <c r="G124" t="s">
        <v>58</v>
      </c>
    </row>
    <row r="125" spans="1:7" x14ac:dyDescent="0.75">
      <c r="A125" s="14" t="s">
        <v>26</v>
      </c>
      <c r="B125" t="s">
        <v>64</v>
      </c>
      <c r="F125" s="14" t="s">
        <v>26</v>
      </c>
      <c r="G125" t="s">
        <v>64</v>
      </c>
    </row>
    <row r="126" spans="1:7" x14ac:dyDescent="0.75">
      <c r="A126" s="14" t="s">
        <v>23</v>
      </c>
      <c r="B126">
        <v>663</v>
      </c>
      <c r="F126" s="14" t="s">
        <v>23</v>
      </c>
      <c r="G126">
        <v>663</v>
      </c>
    </row>
    <row r="127" spans="1:7" x14ac:dyDescent="0.75">
      <c r="A127" s="14" t="s">
        <v>24</v>
      </c>
      <c r="B127">
        <v>703</v>
      </c>
      <c r="F127" s="14" t="s">
        <v>24</v>
      </c>
      <c r="G127">
        <v>703</v>
      </c>
    </row>
    <row r="128" spans="1:7" x14ac:dyDescent="0.75">
      <c r="A128" s="14" t="s">
        <v>25</v>
      </c>
      <c r="B128">
        <f>B127-B126</f>
        <v>40</v>
      </c>
      <c r="F128" s="14" t="s">
        <v>25</v>
      </c>
      <c r="G128">
        <f>G127-G126</f>
        <v>40</v>
      </c>
    </row>
    <row r="129" spans="1:7" x14ac:dyDescent="0.75">
      <c r="A129" s="14" t="s">
        <v>36</v>
      </c>
      <c r="B129" s="2">
        <v>184.26</v>
      </c>
      <c r="F129" s="14" t="s">
        <v>36</v>
      </c>
      <c r="G129" s="2">
        <v>184.26</v>
      </c>
    </row>
    <row r="130" spans="1:7" x14ac:dyDescent="0.75">
      <c r="A130" s="14"/>
      <c r="F130" s="14"/>
    </row>
    <row r="131" spans="1:7" x14ac:dyDescent="0.75">
      <c r="A131" s="14" t="s">
        <v>27</v>
      </c>
      <c r="B131" s="2">
        <v>155.27000000000001</v>
      </c>
      <c r="C131" t="s">
        <v>46</v>
      </c>
      <c r="F131" s="14" t="s">
        <v>27</v>
      </c>
      <c r="G131" s="2">
        <v>155.27000000000001</v>
      </c>
    </row>
    <row r="132" spans="1:7" x14ac:dyDescent="0.75">
      <c r="A132" s="14" t="s">
        <v>28</v>
      </c>
      <c r="B132" s="2">
        <v>34.159999999999997</v>
      </c>
      <c r="F132" s="14" t="s">
        <v>28</v>
      </c>
      <c r="G132" s="2">
        <v>34.159999999999997</v>
      </c>
    </row>
    <row r="133" spans="1:7" x14ac:dyDescent="0.75">
      <c r="A133" s="14" t="s">
        <v>29</v>
      </c>
      <c r="B133" s="2">
        <v>16.77</v>
      </c>
      <c r="F133" s="14" t="s">
        <v>29</v>
      </c>
      <c r="G133" s="2">
        <v>16.77</v>
      </c>
    </row>
    <row r="134" spans="1:7" x14ac:dyDescent="0.75">
      <c r="A134" s="14" t="s">
        <v>30</v>
      </c>
      <c r="B134" s="2">
        <v>95.63</v>
      </c>
      <c r="F134" s="14" t="s">
        <v>30</v>
      </c>
      <c r="G134" s="2">
        <v>95.63</v>
      </c>
    </row>
    <row r="135" spans="1:7" x14ac:dyDescent="0.75">
      <c r="A135" s="14" t="s">
        <v>31</v>
      </c>
      <c r="B135" s="2">
        <v>-150.76</v>
      </c>
      <c r="F135" s="14" t="s">
        <v>31</v>
      </c>
      <c r="G135" s="2">
        <v>-150.76</v>
      </c>
    </row>
    <row r="136" spans="1:7" x14ac:dyDescent="0.75">
      <c r="A136" s="14" t="s">
        <v>32</v>
      </c>
      <c r="B136" s="2">
        <v>14.14</v>
      </c>
      <c r="F136" s="14" t="s">
        <v>32</v>
      </c>
      <c r="G136" s="2">
        <v>14.14</v>
      </c>
    </row>
    <row r="137" spans="1:7" x14ac:dyDescent="0.75">
      <c r="A137" s="14" t="s">
        <v>34</v>
      </c>
      <c r="B137" s="2">
        <v>14.09</v>
      </c>
      <c r="F137" s="14" t="s">
        <v>34</v>
      </c>
      <c r="G137" s="2">
        <v>14.09</v>
      </c>
    </row>
    <row r="138" spans="1:7" x14ac:dyDescent="0.75">
      <c r="A138" s="14" t="s">
        <v>33</v>
      </c>
      <c r="B138" s="2">
        <v>4.96</v>
      </c>
      <c r="F138" s="14" t="s">
        <v>33</v>
      </c>
      <c r="G138" s="2">
        <v>4.96</v>
      </c>
    </row>
    <row r="139" spans="1:7" x14ac:dyDescent="0.75">
      <c r="A139" s="19" t="s">
        <v>35</v>
      </c>
      <c r="B139" s="4"/>
      <c r="F139" s="19" t="s">
        <v>35</v>
      </c>
      <c r="G139" s="4"/>
    </row>
    <row r="140" spans="1:7" x14ac:dyDescent="0.75">
      <c r="A140" s="14" t="s">
        <v>36</v>
      </c>
      <c r="B140" s="2">
        <f>SUM(B131:B139)</f>
        <v>184.26000000000005</v>
      </c>
      <c r="F140" s="14" t="s">
        <v>36</v>
      </c>
      <c r="G140" s="2">
        <f>SUM(G131:G139)</f>
        <v>184.26000000000005</v>
      </c>
    </row>
    <row r="144" spans="1:7" x14ac:dyDescent="0.75">
      <c r="A144" s="14" t="s">
        <v>21</v>
      </c>
      <c r="F144" s="14" t="s">
        <v>21</v>
      </c>
    </row>
    <row r="145" spans="1:7" x14ac:dyDescent="0.75">
      <c r="A145" s="14" t="s">
        <v>37</v>
      </c>
      <c r="B145" t="s">
        <v>65</v>
      </c>
      <c r="F145" s="14" t="s">
        <v>37</v>
      </c>
      <c r="G145" t="s">
        <v>65</v>
      </c>
    </row>
    <row r="146" spans="1:7" x14ac:dyDescent="0.75">
      <c r="A146" s="14" t="s">
        <v>22</v>
      </c>
      <c r="B146" t="s">
        <v>66</v>
      </c>
      <c r="F146" s="14" t="s">
        <v>22</v>
      </c>
      <c r="G146" t="s">
        <v>66</v>
      </c>
    </row>
    <row r="147" spans="1:7" x14ac:dyDescent="0.75">
      <c r="A147" s="14" t="s">
        <v>26</v>
      </c>
      <c r="B147" t="s">
        <v>60</v>
      </c>
      <c r="F147" s="14" t="s">
        <v>26</v>
      </c>
      <c r="G147" t="s">
        <v>60</v>
      </c>
    </row>
    <row r="148" spans="1:7" x14ac:dyDescent="0.75">
      <c r="A148" s="14" t="s">
        <v>23</v>
      </c>
      <c r="B148">
        <v>4265</v>
      </c>
      <c r="F148" s="14" t="s">
        <v>23</v>
      </c>
      <c r="G148">
        <v>4265</v>
      </c>
    </row>
    <row r="149" spans="1:7" x14ac:dyDescent="0.75">
      <c r="A149" s="14" t="s">
        <v>24</v>
      </c>
      <c r="B149">
        <v>4418</v>
      </c>
      <c r="F149" s="14" t="s">
        <v>24</v>
      </c>
      <c r="G149">
        <v>4418</v>
      </c>
    </row>
    <row r="150" spans="1:7" x14ac:dyDescent="0.75">
      <c r="A150" s="14" t="s">
        <v>25</v>
      </c>
      <c r="B150">
        <f>B149-B148</f>
        <v>153</v>
      </c>
      <c r="F150" s="14" t="s">
        <v>25</v>
      </c>
      <c r="G150">
        <f>G149-G148</f>
        <v>153</v>
      </c>
    </row>
    <row r="151" spans="1:7" x14ac:dyDescent="0.75">
      <c r="A151" s="14" t="s">
        <v>36</v>
      </c>
      <c r="B151" s="2">
        <v>1298.33</v>
      </c>
      <c r="F151" s="14" t="s">
        <v>36</v>
      </c>
      <c r="G151" s="2">
        <v>1298.33</v>
      </c>
    </row>
    <row r="152" spans="1:7" x14ac:dyDescent="0.75">
      <c r="A152" s="14"/>
      <c r="F152" s="14"/>
    </row>
    <row r="153" spans="1:7" x14ac:dyDescent="0.75">
      <c r="A153" s="14" t="s">
        <v>27</v>
      </c>
      <c r="B153" s="2">
        <v>593.9</v>
      </c>
      <c r="C153" t="s">
        <v>46</v>
      </c>
      <c r="F153" s="14" t="s">
        <v>27</v>
      </c>
      <c r="G153" s="2">
        <v>593.9</v>
      </c>
    </row>
    <row r="154" spans="1:7" x14ac:dyDescent="0.75">
      <c r="A154" s="14" t="s">
        <v>28</v>
      </c>
      <c r="B154" s="2">
        <v>130.63</v>
      </c>
      <c r="F154" s="14" t="s">
        <v>28</v>
      </c>
      <c r="G154" s="2">
        <v>130.63</v>
      </c>
    </row>
    <row r="155" spans="1:7" x14ac:dyDescent="0.75">
      <c r="A155" s="14" t="s">
        <v>29</v>
      </c>
      <c r="B155" s="2">
        <v>64.150000000000006</v>
      </c>
      <c r="F155" s="14" t="s">
        <v>29</v>
      </c>
      <c r="G155" s="2">
        <v>64.150000000000006</v>
      </c>
    </row>
    <row r="156" spans="1:7" x14ac:dyDescent="0.75">
      <c r="A156" s="14" t="s">
        <v>30</v>
      </c>
      <c r="B156" s="2">
        <v>304.38</v>
      </c>
      <c r="F156" s="14" t="s">
        <v>30</v>
      </c>
      <c r="G156" s="2">
        <v>304.38</v>
      </c>
    </row>
    <row r="157" spans="1:7" x14ac:dyDescent="0.75">
      <c r="A157" s="14" t="s">
        <v>31</v>
      </c>
      <c r="B157" s="2">
        <v>12.06</v>
      </c>
      <c r="F157" s="14" t="s">
        <v>31</v>
      </c>
      <c r="G157" s="2">
        <v>12.06</v>
      </c>
    </row>
    <row r="158" spans="1:7" x14ac:dyDescent="0.75">
      <c r="A158" s="14" t="s">
        <v>32</v>
      </c>
      <c r="B158" s="2">
        <v>120.33</v>
      </c>
      <c r="F158" s="14" t="s">
        <v>32</v>
      </c>
      <c r="G158" s="2">
        <v>120.33</v>
      </c>
    </row>
    <row r="159" spans="1:7" x14ac:dyDescent="0.75">
      <c r="A159" s="14" t="s">
        <v>34</v>
      </c>
      <c r="B159" s="2">
        <v>53.91</v>
      </c>
      <c r="F159" s="14" t="s">
        <v>34</v>
      </c>
      <c r="G159" s="2">
        <v>53.91</v>
      </c>
    </row>
    <row r="160" spans="1:7" x14ac:dyDescent="0.75">
      <c r="A160" s="14" t="s">
        <v>33</v>
      </c>
      <c r="B160" s="2">
        <v>18.97</v>
      </c>
      <c r="F160" s="14" t="s">
        <v>33</v>
      </c>
      <c r="G160" s="2">
        <v>18.97</v>
      </c>
    </row>
    <row r="161" spans="1:7" x14ac:dyDescent="0.75">
      <c r="A161" s="19" t="s">
        <v>35</v>
      </c>
      <c r="B161" s="4"/>
      <c r="F161" s="19" t="s">
        <v>35</v>
      </c>
      <c r="G161" s="4"/>
    </row>
    <row r="162" spans="1:7" x14ac:dyDescent="0.75">
      <c r="A162" s="14" t="s">
        <v>36</v>
      </c>
      <c r="B162" s="2">
        <f>SUM(B153:B161)</f>
        <v>1298.33</v>
      </c>
      <c r="F162" s="14" t="s">
        <v>36</v>
      </c>
      <c r="G162" s="2">
        <f>SUM(G153:G161)</f>
        <v>1298.33</v>
      </c>
    </row>
    <row r="166" spans="1:7" x14ac:dyDescent="0.75">
      <c r="A166" s="14" t="s">
        <v>21</v>
      </c>
      <c r="F166" s="14" t="s">
        <v>21</v>
      </c>
    </row>
    <row r="167" spans="1:7" x14ac:dyDescent="0.75">
      <c r="A167" s="14" t="s">
        <v>37</v>
      </c>
      <c r="B167" t="s">
        <v>67</v>
      </c>
      <c r="F167" s="14" t="s">
        <v>37</v>
      </c>
      <c r="G167" t="s">
        <v>67</v>
      </c>
    </row>
    <row r="168" spans="1:7" x14ac:dyDescent="0.75">
      <c r="A168" s="14" t="s">
        <v>22</v>
      </c>
      <c r="B168" t="s">
        <v>68</v>
      </c>
      <c r="F168" s="14" t="s">
        <v>22</v>
      </c>
      <c r="G168" t="s">
        <v>68</v>
      </c>
    </row>
    <row r="169" spans="1:7" x14ac:dyDescent="0.75">
      <c r="A169" s="14" t="s">
        <v>26</v>
      </c>
      <c r="B169" t="s">
        <v>60</v>
      </c>
      <c r="F169" s="14" t="s">
        <v>26</v>
      </c>
      <c r="G169" t="s">
        <v>60</v>
      </c>
    </row>
    <row r="170" spans="1:7" x14ac:dyDescent="0.75">
      <c r="A170" s="14" t="s">
        <v>23</v>
      </c>
      <c r="B170">
        <v>7363</v>
      </c>
      <c r="F170" s="14" t="s">
        <v>23</v>
      </c>
      <c r="G170">
        <v>7363</v>
      </c>
    </row>
    <row r="171" spans="1:7" x14ac:dyDescent="0.75">
      <c r="A171" s="14" t="s">
        <v>24</v>
      </c>
      <c r="B171">
        <v>7472</v>
      </c>
      <c r="F171" s="14" t="s">
        <v>24</v>
      </c>
      <c r="G171">
        <v>7472</v>
      </c>
    </row>
    <row r="172" spans="1:7" x14ac:dyDescent="0.75">
      <c r="A172" s="14" t="s">
        <v>25</v>
      </c>
      <c r="B172">
        <f>B171-B170</f>
        <v>109</v>
      </c>
      <c r="F172" s="14" t="s">
        <v>25</v>
      </c>
      <c r="G172">
        <f>G171-G170</f>
        <v>109</v>
      </c>
    </row>
    <row r="173" spans="1:7" x14ac:dyDescent="0.75">
      <c r="A173" s="14" t="s">
        <v>36</v>
      </c>
      <c r="B173" s="2">
        <v>932.01</v>
      </c>
      <c r="F173" s="14" t="s">
        <v>36</v>
      </c>
      <c r="G173" s="2">
        <v>932.01</v>
      </c>
    </row>
    <row r="174" spans="1:7" x14ac:dyDescent="0.75">
      <c r="A174" s="14"/>
      <c r="F174" s="14"/>
    </row>
    <row r="175" spans="1:7" x14ac:dyDescent="0.75">
      <c r="A175" s="14" t="s">
        <v>27</v>
      </c>
      <c r="B175" s="2">
        <v>423.11</v>
      </c>
      <c r="C175" t="s">
        <v>46</v>
      </c>
      <c r="F175" s="14" t="s">
        <v>27</v>
      </c>
      <c r="G175" s="2">
        <v>423.11</v>
      </c>
    </row>
    <row r="176" spans="1:7" x14ac:dyDescent="0.75">
      <c r="A176" s="14" t="s">
        <v>28</v>
      </c>
      <c r="B176" s="2">
        <v>93.07</v>
      </c>
      <c r="F176" s="14" t="s">
        <v>28</v>
      </c>
      <c r="G176" s="2">
        <v>93.07</v>
      </c>
    </row>
    <row r="177" spans="1:7" x14ac:dyDescent="0.75">
      <c r="A177" s="14" t="s">
        <v>29</v>
      </c>
      <c r="B177" s="2">
        <v>45.7</v>
      </c>
      <c r="F177" s="14" t="s">
        <v>29</v>
      </c>
      <c r="G177" s="2">
        <v>45.7</v>
      </c>
    </row>
    <row r="178" spans="1:7" x14ac:dyDescent="0.75">
      <c r="A178" s="14" t="s">
        <v>30</v>
      </c>
      <c r="B178" s="2">
        <v>223.1</v>
      </c>
      <c r="F178" s="14" t="s">
        <v>30</v>
      </c>
      <c r="G178" s="2">
        <v>223.1</v>
      </c>
    </row>
    <row r="179" spans="1:7" x14ac:dyDescent="0.75">
      <c r="A179" s="14" t="s">
        <v>31</v>
      </c>
      <c r="B179" s="2">
        <v>8.59</v>
      </c>
      <c r="F179" s="14" t="s">
        <v>31</v>
      </c>
      <c r="G179" s="2">
        <v>8.59</v>
      </c>
    </row>
    <row r="180" spans="1:7" x14ac:dyDescent="0.75">
      <c r="A180" s="14" t="s">
        <v>32</v>
      </c>
      <c r="B180" s="2">
        <v>86.52</v>
      </c>
      <c r="F180" s="14" t="s">
        <v>32</v>
      </c>
      <c r="G180" s="2">
        <v>86.52</v>
      </c>
    </row>
    <row r="181" spans="1:7" x14ac:dyDescent="0.75">
      <c r="A181" s="14" t="s">
        <v>34</v>
      </c>
      <c r="B181" s="2">
        <v>38.4</v>
      </c>
      <c r="F181" s="14" t="s">
        <v>34</v>
      </c>
      <c r="G181" s="2">
        <v>38.4</v>
      </c>
    </row>
    <row r="182" spans="1:7" x14ac:dyDescent="0.75">
      <c r="A182" s="14" t="s">
        <v>33</v>
      </c>
      <c r="B182" s="2">
        <v>13.52</v>
      </c>
      <c r="F182" s="14" t="s">
        <v>33</v>
      </c>
      <c r="G182" s="2">
        <v>13.52</v>
      </c>
    </row>
    <row r="183" spans="1:7" x14ac:dyDescent="0.75">
      <c r="A183" s="19" t="s">
        <v>35</v>
      </c>
      <c r="B183" s="4"/>
      <c r="F183" s="19" t="s">
        <v>35</v>
      </c>
      <c r="G183" s="4"/>
    </row>
    <row r="184" spans="1:7" x14ac:dyDescent="0.75">
      <c r="A184" s="14" t="s">
        <v>36</v>
      </c>
      <c r="B184" s="2">
        <f>SUM(B175:B183)</f>
        <v>932.0100000000001</v>
      </c>
      <c r="F184" s="14" t="s">
        <v>36</v>
      </c>
      <c r="G184" s="2">
        <f>SUM(G175:G183)</f>
        <v>932.0100000000001</v>
      </c>
    </row>
    <row r="188" spans="1:7" x14ac:dyDescent="0.75">
      <c r="A188" s="14" t="s">
        <v>21</v>
      </c>
      <c r="F188" s="14" t="s">
        <v>21</v>
      </c>
    </row>
    <row r="189" spans="1:7" x14ac:dyDescent="0.75">
      <c r="A189" s="14" t="s">
        <v>37</v>
      </c>
      <c r="B189" t="s">
        <v>69</v>
      </c>
      <c r="F189" s="14" t="s">
        <v>37</v>
      </c>
      <c r="G189" t="s">
        <v>69</v>
      </c>
    </row>
    <row r="190" spans="1:7" x14ac:dyDescent="0.75">
      <c r="A190" s="14" t="s">
        <v>22</v>
      </c>
      <c r="B190" t="s">
        <v>59</v>
      </c>
      <c r="F190" s="14" t="s">
        <v>22</v>
      </c>
      <c r="G190" t="s">
        <v>59</v>
      </c>
    </row>
    <row r="191" spans="1:7" x14ac:dyDescent="0.75">
      <c r="A191" s="14" t="s">
        <v>26</v>
      </c>
      <c r="B191" t="s">
        <v>86</v>
      </c>
      <c r="F191" s="14" t="s">
        <v>26</v>
      </c>
      <c r="G191" t="s">
        <v>86</v>
      </c>
    </row>
    <row r="192" spans="1:7" x14ac:dyDescent="0.75">
      <c r="A192" s="14" t="s">
        <v>23</v>
      </c>
      <c r="B192">
        <v>6082</v>
      </c>
      <c r="F192" s="14" t="s">
        <v>23</v>
      </c>
      <c r="G192">
        <v>6082</v>
      </c>
    </row>
    <row r="193" spans="1:7" x14ac:dyDescent="0.75">
      <c r="A193" s="14" t="s">
        <v>24</v>
      </c>
      <c r="B193">
        <v>6178</v>
      </c>
      <c r="F193" s="14" t="s">
        <v>24</v>
      </c>
      <c r="G193">
        <v>6178</v>
      </c>
    </row>
    <row r="194" spans="1:7" x14ac:dyDescent="0.75">
      <c r="A194" s="14" t="s">
        <v>25</v>
      </c>
      <c r="B194">
        <f>B193-B192</f>
        <v>96</v>
      </c>
      <c r="F194" s="14" t="s">
        <v>25</v>
      </c>
      <c r="G194">
        <f>G193-G192</f>
        <v>96</v>
      </c>
    </row>
    <row r="195" spans="1:7" x14ac:dyDescent="0.75">
      <c r="A195" s="14" t="s">
        <v>36</v>
      </c>
      <c r="B195" s="2">
        <v>650.54999999999995</v>
      </c>
      <c r="F195" s="14" t="s">
        <v>36</v>
      </c>
      <c r="G195" s="2">
        <v>650.54999999999995</v>
      </c>
    </row>
    <row r="196" spans="1:7" x14ac:dyDescent="0.75">
      <c r="A196" s="14"/>
      <c r="F196" s="14"/>
    </row>
    <row r="197" spans="1:7" x14ac:dyDescent="0.75">
      <c r="A197" s="14" t="s">
        <v>27</v>
      </c>
      <c r="B197" s="2">
        <v>357.19</v>
      </c>
      <c r="C197" t="s">
        <v>46</v>
      </c>
      <c r="F197" s="14" t="s">
        <v>27</v>
      </c>
      <c r="G197" s="2">
        <v>357.19</v>
      </c>
    </row>
    <row r="198" spans="1:7" x14ac:dyDescent="0.75">
      <c r="A198" s="14" t="s">
        <v>28</v>
      </c>
      <c r="B198" s="2">
        <v>88.29</v>
      </c>
      <c r="F198" s="14" t="s">
        <v>28</v>
      </c>
      <c r="G198" s="2">
        <v>88.29</v>
      </c>
    </row>
    <row r="199" spans="1:7" x14ac:dyDescent="0.75">
      <c r="A199" s="14" t="s">
        <v>29</v>
      </c>
      <c r="B199" s="2">
        <v>38.840000000000003</v>
      </c>
      <c r="F199" s="14" t="s">
        <v>29</v>
      </c>
      <c r="G199" s="2">
        <v>38.840000000000003</v>
      </c>
    </row>
    <row r="200" spans="1:7" x14ac:dyDescent="0.75">
      <c r="A200" s="14" t="s">
        <v>30</v>
      </c>
      <c r="B200" s="2">
        <v>199.09</v>
      </c>
      <c r="F200" s="14" t="s">
        <v>30</v>
      </c>
      <c r="G200" s="2">
        <v>199.09</v>
      </c>
    </row>
    <row r="201" spans="1:7" x14ac:dyDescent="0.75">
      <c r="A201" s="14" t="s">
        <v>31</v>
      </c>
      <c r="B201" s="2">
        <v>-136.29</v>
      </c>
      <c r="F201" s="14" t="s">
        <v>31</v>
      </c>
      <c r="G201" s="2">
        <v>-136.29</v>
      </c>
    </row>
    <row r="202" spans="1:7" x14ac:dyDescent="0.75">
      <c r="A202" s="14" t="s">
        <v>32</v>
      </c>
      <c r="B202" s="2">
        <v>57.7</v>
      </c>
      <c r="F202" s="14" t="s">
        <v>32</v>
      </c>
      <c r="G202" s="2">
        <v>57.7</v>
      </c>
    </row>
    <row r="203" spans="1:7" x14ac:dyDescent="0.75">
      <c r="A203" s="14" t="s">
        <v>34</v>
      </c>
      <c r="B203" s="2">
        <v>33.83</v>
      </c>
      <c r="F203" s="14" t="s">
        <v>34</v>
      </c>
      <c r="G203" s="2">
        <v>33.83</v>
      </c>
    </row>
    <row r="204" spans="1:7" x14ac:dyDescent="0.75">
      <c r="A204" s="14" t="s">
        <v>33</v>
      </c>
      <c r="B204" s="2">
        <v>11.9</v>
      </c>
      <c r="F204" s="14" t="s">
        <v>33</v>
      </c>
      <c r="G204" s="2">
        <v>11.9</v>
      </c>
    </row>
    <row r="205" spans="1:7" x14ac:dyDescent="0.75">
      <c r="A205" s="19" t="s">
        <v>35</v>
      </c>
      <c r="B205" s="4"/>
      <c r="F205" s="19" t="s">
        <v>35</v>
      </c>
      <c r="G205" s="4"/>
    </row>
    <row r="206" spans="1:7" x14ac:dyDescent="0.75">
      <c r="A206" s="14" t="s">
        <v>36</v>
      </c>
      <c r="B206" s="2">
        <f>SUM(B197:B205)</f>
        <v>650.55000000000018</v>
      </c>
      <c r="F206" s="14" t="s">
        <v>36</v>
      </c>
      <c r="G206" s="2">
        <f>SUM(G197:G205)</f>
        <v>650.55000000000018</v>
      </c>
    </row>
    <row r="210" spans="1:7" x14ac:dyDescent="0.75">
      <c r="A210" s="14" t="s">
        <v>21</v>
      </c>
      <c r="F210" s="14" t="s">
        <v>21</v>
      </c>
    </row>
    <row r="211" spans="1:7" x14ac:dyDescent="0.75">
      <c r="A211" s="14" t="s">
        <v>37</v>
      </c>
      <c r="B211" t="s">
        <v>70</v>
      </c>
      <c r="F211" s="14" t="s">
        <v>37</v>
      </c>
      <c r="G211" t="s">
        <v>70</v>
      </c>
    </row>
    <row r="212" spans="1:7" x14ac:dyDescent="0.75">
      <c r="A212" s="14" t="s">
        <v>22</v>
      </c>
      <c r="B212" t="s">
        <v>71</v>
      </c>
      <c r="F212" s="14" t="s">
        <v>22</v>
      </c>
      <c r="G212" t="s">
        <v>71</v>
      </c>
    </row>
    <row r="213" spans="1:7" x14ac:dyDescent="0.75">
      <c r="A213" s="14" t="s">
        <v>26</v>
      </c>
      <c r="B213" t="s">
        <v>60</v>
      </c>
      <c r="F213" s="14" t="s">
        <v>26</v>
      </c>
      <c r="G213" t="s">
        <v>60</v>
      </c>
    </row>
    <row r="214" spans="1:7" x14ac:dyDescent="0.75">
      <c r="A214" s="14" t="s">
        <v>23</v>
      </c>
      <c r="B214">
        <v>6032</v>
      </c>
      <c r="F214" s="14" t="s">
        <v>23</v>
      </c>
      <c r="G214">
        <v>6032</v>
      </c>
    </row>
    <row r="215" spans="1:7" x14ac:dyDescent="0.75">
      <c r="A215" s="14" t="s">
        <v>24</v>
      </c>
      <c r="B215">
        <v>6168</v>
      </c>
      <c r="F215" s="14" t="s">
        <v>24</v>
      </c>
      <c r="G215">
        <v>6168</v>
      </c>
    </row>
    <row r="216" spans="1:7" x14ac:dyDescent="0.75">
      <c r="A216" s="14" t="s">
        <v>25</v>
      </c>
      <c r="B216">
        <f>B215-B214</f>
        <v>136</v>
      </c>
      <c r="F216" s="14" t="s">
        <v>25</v>
      </c>
      <c r="G216">
        <f>G215-G214</f>
        <v>136</v>
      </c>
    </row>
    <row r="217" spans="1:7" x14ac:dyDescent="0.75">
      <c r="A217" s="14" t="s">
        <v>36</v>
      </c>
      <c r="B217" s="2">
        <v>1156.8</v>
      </c>
      <c r="F217" s="14" t="s">
        <v>36</v>
      </c>
      <c r="G217" s="2">
        <v>1156.8</v>
      </c>
    </row>
    <row r="218" spans="1:7" x14ac:dyDescent="0.75">
      <c r="A218" s="14"/>
      <c r="F218" s="14"/>
    </row>
    <row r="219" spans="1:7" x14ac:dyDescent="0.75">
      <c r="A219" s="14" t="s">
        <v>27</v>
      </c>
      <c r="B219" s="2">
        <v>527.91</v>
      </c>
      <c r="C219" t="s">
        <v>46</v>
      </c>
      <c r="F219" s="14" t="s">
        <v>27</v>
      </c>
      <c r="G219" s="2">
        <v>527.91</v>
      </c>
    </row>
    <row r="220" spans="1:7" x14ac:dyDescent="0.75">
      <c r="A220" s="14" t="s">
        <v>28</v>
      </c>
      <c r="B220" s="2">
        <v>116.11</v>
      </c>
      <c r="F220" s="14" t="s">
        <v>28</v>
      </c>
      <c r="G220" s="2">
        <v>116.11</v>
      </c>
    </row>
    <row r="221" spans="1:7" x14ac:dyDescent="0.75">
      <c r="A221" s="14" t="s">
        <v>29</v>
      </c>
      <c r="B221" s="2">
        <v>57.02</v>
      </c>
      <c r="F221" s="14" t="s">
        <v>29</v>
      </c>
      <c r="G221" s="2">
        <v>57.02</v>
      </c>
    </row>
    <row r="222" spans="1:7" x14ac:dyDescent="0.75">
      <c r="A222" s="14" t="s">
        <v>30</v>
      </c>
      <c r="B222" s="2">
        <v>272.98</v>
      </c>
      <c r="F222" s="14" t="s">
        <v>30</v>
      </c>
      <c r="G222" s="2">
        <v>272.98</v>
      </c>
    </row>
    <row r="223" spans="1:7" x14ac:dyDescent="0.75">
      <c r="A223" s="14" t="s">
        <v>31</v>
      </c>
      <c r="B223" s="2">
        <v>10.72</v>
      </c>
      <c r="F223" s="14" t="s">
        <v>31</v>
      </c>
      <c r="G223" s="2">
        <v>10.72</v>
      </c>
    </row>
    <row r="224" spans="1:7" x14ac:dyDescent="0.75">
      <c r="A224" s="14" t="s">
        <v>32</v>
      </c>
      <c r="B224" s="2">
        <v>107.27</v>
      </c>
      <c r="F224" s="14" t="s">
        <v>32</v>
      </c>
      <c r="G224" s="2">
        <v>107.27</v>
      </c>
    </row>
    <row r="225" spans="1:7" x14ac:dyDescent="0.75">
      <c r="A225" s="14" t="s">
        <v>34</v>
      </c>
      <c r="B225" s="2">
        <v>47.93</v>
      </c>
      <c r="F225" s="14" t="s">
        <v>34</v>
      </c>
      <c r="G225" s="2">
        <v>47.93</v>
      </c>
    </row>
    <row r="226" spans="1:7" x14ac:dyDescent="0.75">
      <c r="A226" s="14" t="s">
        <v>33</v>
      </c>
      <c r="B226" s="2">
        <v>16.86</v>
      </c>
      <c r="F226" s="14" t="s">
        <v>33</v>
      </c>
      <c r="G226" s="2">
        <v>16.86</v>
      </c>
    </row>
    <row r="227" spans="1:7" x14ac:dyDescent="0.75">
      <c r="A227" s="19" t="s">
        <v>35</v>
      </c>
      <c r="B227" s="4"/>
      <c r="F227" s="19" t="s">
        <v>35</v>
      </c>
      <c r="G227" s="4"/>
    </row>
    <row r="228" spans="1:7" x14ac:dyDescent="0.75">
      <c r="A228" s="14" t="s">
        <v>36</v>
      </c>
      <c r="B228" s="2">
        <f>SUM(B219:B227)</f>
        <v>1156.8</v>
      </c>
      <c r="F228" s="14" t="s">
        <v>36</v>
      </c>
      <c r="G228" s="2">
        <f>SUM(G219:G227)</f>
        <v>1156.8</v>
      </c>
    </row>
    <row r="232" spans="1:7" x14ac:dyDescent="0.75">
      <c r="A232" s="14" t="s">
        <v>21</v>
      </c>
      <c r="F232" s="14" t="s">
        <v>21</v>
      </c>
    </row>
    <row r="233" spans="1:7" x14ac:dyDescent="0.75">
      <c r="A233" s="14" t="s">
        <v>37</v>
      </c>
      <c r="B233" t="s">
        <v>72</v>
      </c>
      <c r="F233" s="14" t="s">
        <v>37</v>
      </c>
      <c r="G233" t="s">
        <v>72</v>
      </c>
    </row>
    <row r="234" spans="1:7" x14ac:dyDescent="0.75">
      <c r="A234" s="14" t="s">
        <v>22</v>
      </c>
      <c r="B234" t="s">
        <v>73</v>
      </c>
      <c r="F234" s="14" t="s">
        <v>22</v>
      </c>
      <c r="G234" t="s">
        <v>73</v>
      </c>
    </row>
    <row r="235" spans="1:7" x14ac:dyDescent="0.75">
      <c r="A235" s="14" t="s">
        <v>26</v>
      </c>
      <c r="B235" t="s">
        <v>60</v>
      </c>
      <c r="F235" s="14" t="s">
        <v>26</v>
      </c>
      <c r="G235" t="s">
        <v>60</v>
      </c>
    </row>
    <row r="236" spans="1:7" x14ac:dyDescent="0.75">
      <c r="A236" s="14" t="s">
        <v>23</v>
      </c>
      <c r="B236">
        <v>6356</v>
      </c>
      <c r="F236" s="14" t="s">
        <v>23</v>
      </c>
      <c r="G236">
        <v>6356</v>
      </c>
    </row>
    <row r="237" spans="1:7" x14ac:dyDescent="0.75">
      <c r="A237" s="14" t="s">
        <v>24</v>
      </c>
      <c r="B237">
        <v>6535</v>
      </c>
      <c r="F237" s="14" t="s">
        <v>24</v>
      </c>
      <c r="G237">
        <v>6535</v>
      </c>
    </row>
    <row r="238" spans="1:7" x14ac:dyDescent="0.75">
      <c r="A238" s="14" t="s">
        <v>25</v>
      </c>
      <c r="B238">
        <f>B237-B236</f>
        <v>179</v>
      </c>
      <c r="F238" s="14" t="s">
        <v>25</v>
      </c>
      <c r="G238">
        <f>G237-G236</f>
        <v>179</v>
      </c>
    </row>
    <row r="239" spans="1:7" x14ac:dyDescent="0.75">
      <c r="A239" s="14" t="s">
        <v>36</v>
      </c>
      <c r="B239" s="2">
        <v>1514.81</v>
      </c>
      <c r="F239" s="14" t="s">
        <v>36</v>
      </c>
      <c r="G239" s="2">
        <v>1514.81</v>
      </c>
    </row>
    <row r="240" spans="1:7" x14ac:dyDescent="0.75">
      <c r="A240" s="14"/>
      <c r="F240" s="14"/>
    </row>
    <row r="241" spans="1:7" x14ac:dyDescent="0.75">
      <c r="A241" s="14" t="s">
        <v>27</v>
      </c>
      <c r="B241" s="2">
        <v>694.82</v>
      </c>
      <c r="C241" t="s">
        <v>46</v>
      </c>
      <c r="F241" s="14" t="s">
        <v>27</v>
      </c>
      <c r="G241" s="2">
        <v>694.82</v>
      </c>
    </row>
    <row r="242" spans="1:7" x14ac:dyDescent="0.75">
      <c r="A242" s="14" t="s">
        <v>28</v>
      </c>
      <c r="B242" s="2">
        <v>152.84</v>
      </c>
      <c r="F242" s="14" t="s">
        <v>28</v>
      </c>
      <c r="G242" s="2">
        <v>152.84</v>
      </c>
    </row>
    <row r="243" spans="1:7" x14ac:dyDescent="0.75">
      <c r="A243" s="14" t="s">
        <v>29</v>
      </c>
      <c r="B243" s="2">
        <v>75.05</v>
      </c>
      <c r="F243" s="14" t="s">
        <v>29</v>
      </c>
      <c r="G243" s="2">
        <v>75.05</v>
      </c>
    </row>
    <row r="244" spans="1:7" x14ac:dyDescent="0.75">
      <c r="A244" s="14" t="s">
        <v>30</v>
      </c>
      <c r="B244" s="2">
        <v>352.41</v>
      </c>
      <c r="F244" s="14" t="s">
        <v>30</v>
      </c>
      <c r="G244" s="2">
        <v>352.41</v>
      </c>
    </row>
    <row r="245" spans="1:7" x14ac:dyDescent="0.75">
      <c r="A245" s="14" t="s">
        <v>31</v>
      </c>
      <c r="B245" s="2">
        <v>14.1</v>
      </c>
      <c r="F245" s="14" t="s">
        <v>31</v>
      </c>
      <c r="G245" s="2">
        <v>14.1</v>
      </c>
    </row>
    <row r="246" spans="1:7" x14ac:dyDescent="0.75">
      <c r="A246" s="14" t="s">
        <v>32</v>
      </c>
      <c r="B246" s="2">
        <v>140.31</v>
      </c>
      <c r="F246" s="14" t="s">
        <v>32</v>
      </c>
      <c r="G246" s="2">
        <v>140.31</v>
      </c>
    </row>
    <row r="247" spans="1:7" x14ac:dyDescent="0.75">
      <c r="A247" s="14" t="s">
        <v>34</v>
      </c>
      <c r="B247" s="2">
        <v>63.08</v>
      </c>
      <c r="F247" s="14" t="s">
        <v>34</v>
      </c>
      <c r="G247" s="2">
        <v>63.08</v>
      </c>
    </row>
    <row r="248" spans="1:7" x14ac:dyDescent="0.75">
      <c r="A248" s="14" t="s">
        <v>33</v>
      </c>
      <c r="B248" s="2">
        <v>22.2</v>
      </c>
      <c r="F248" s="14" t="s">
        <v>33</v>
      </c>
      <c r="G248" s="2">
        <v>22.2</v>
      </c>
    </row>
    <row r="249" spans="1:7" x14ac:dyDescent="0.75">
      <c r="A249" s="19" t="s">
        <v>35</v>
      </c>
      <c r="B249" s="4"/>
      <c r="F249" s="19" t="s">
        <v>35</v>
      </c>
      <c r="G249" s="4"/>
    </row>
    <row r="250" spans="1:7" x14ac:dyDescent="0.75">
      <c r="A250" s="14" t="s">
        <v>36</v>
      </c>
      <c r="B250" s="2">
        <f>SUM(B241:B249)</f>
        <v>1514.81</v>
      </c>
      <c r="F250" s="14" t="s">
        <v>36</v>
      </c>
      <c r="G250" s="2">
        <f>SUM(G241:G249)</f>
        <v>1514.81</v>
      </c>
    </row>
    <row r="254" spans="1:7" x14ac:dyDescent="0.75">
      <c r="A254" s="14" t="s">
        <v>21</v>
      </c>
      <c r="F254" s="14" t="s">
        <v>21</v>
      </c>
    </row>
    <row r="255" spans="1:7" x14ac:dyDescent="0.75">
      <c r="A255" s="14" t="s">
        <v>37</v>
      </c>
      <c r="B255" t="s">
        <v>74</v>
      </c>
      <c r="F255" s="14" t="s">
        <v>37</v>
      </c>
      <c r="G255" t="s">
        <v>74</v>
      </c>
    </row>
    <row r="256" spans="1:7" x14ac:dyDescent="0.75">
      <c r="A256" s="14" t="s">
        <v>22</v>
      </c>
      <c r="B256" t="s">
        <v>75</v>
      </c>
      <c r="F256" s="14" t="s">
        <v>22</v>
      </c>
      <c r="G256" t="s">
        <v>75</v>
      </c>
    </row>
    <row r="257" spans="1:7" x14ac:dyDescent="0.75">
      <c r="A257" s="14" t="s">
        <v>26</v>
      </c>
      <c r="B257" t="s">
        <v>60</v>
      </c>
      <c r="F257" s="14" t="s">
        <v>26</v>
      </c>
      <c r="G257" t="s">
        <v>60</v>
      </c>
    </row>
    <row r="258" spans="1:7" x14ac:dyDescent="0.75">
      <c r="A258" s="14" t="s">
        <v>23</v>
      </c>
      <c r="B258">
        <v>7502</v>
      </c>
      <c r="F258" s="14" t="s">
        <v>23</v>
      </c>
      <c r="G258">
        <v>7502</v>
      </c>
    </row>
    <row r="259" spans="1:7" x14ac:dyDescent="0.75">
      <c r="A259" s="14" t="s">
        <v>24</v>
      </c>
      <c r="B259">
        <v>7569</v>
      </c>
      <c r="F259" s="14" t="s">
        <v>24</v>
      </c>
      <c r="G259">
        <v>7569</v>
      </c>
    </row>
    <row r="260" spans="1:7" x14ac:dyDescent="0.75">
      <c r="A260" s="14" t="s">
        <v>25</v>
      </c>
      <c r="B260">
        <f>B259-B258</f>
        <v>67</v>
      </c>
      <c r="F260" s="14" t="s">
        <v>25</v>
      </c>
      <c r="G260">
        <f>G259-G258</f>
        <v>67</v>
      </c>
    </row>
    <row r="261" spans="1:7" x14ac:dyDescent="0.75">
      <c r="A261" s="14" t="s">
        <v>36</v>
      </c>
      <c r="B261" s="2">
        <v>383.29</v>
      </c>
      <c r="F261" s="14" t="s">
        <v>36</v>
      </c>
      <c r="G261" s="2">
        <v>383.29</v>
      </c>
    </row>
    <row r="262" spans="1:7" x14ac:dyDescent="0.75">
      <c r="A262" s="14"/>
      <c r="F262" s="14"/>
    </row>
    <row r="263" spans="1:7" x14ac:dyDescent="0.75">
      <c r="A263" s="14" t="s">
        <v>27</v>
      </c>
      <c r="B263" s="2">
        <v>260.07</v>
      </c>
      <c r="C263" t="s">
        <v>46</v>
      </c>
      <c r="F263" s="14" t="s">
        <v>27</v>
      </c>
      <c r="G263" s="2">
        <v>260.07</v>
      </c>
    </row>
    <row r="264" spans="1:7" x14ac:dyDescent="0.75">
      <c r="A264" s="14" t="s">
        <v>28</v>
      </c>
      <c r="B264" s="2">
        <v>57.2</v>
      </c>
      <c r="F264" s="14" t="s">
        <v>28</v>
      </c>
      <c r="G264" s="2">
        <v>57.2</v>
      </c>
    </row>
    <row r="265" spans="1:7" x14ac:dyDescent="0.75">
      <c r="A265" s="14" t="s">
        <v>29</v>
      </c>
      <c r="B265" s="2">
        <v>28.09</v>
      </c>
      <c r="F265" s="14" t="s">
        <v>29</v>
      </c>
      <c r="G265" s="2">
        <v>28.09</v>
      </c>
    </row>
    <row r="266" spans="1:7" x14ac:dyDescent="0.75">
      <c r="A266" s="14" t="s">
        <v>30</v>
      </c>
      <c r="B266" s="2">
        <v>145.51</v>
      </c>
      <c r="F266" s="14" t="s">
        <v>30</v>
      </c>
      <c r="G266" s="2">
        <v>145.51</v>
      </c>
    </row>
    <row r="267" spans="1:7" x14ac:dyDescent="0.75">
      <c r="A267" s="14" t="s">
        <v>31</v>
      </c>
      <c r="B267" s="2">
        <v>-171.53</v>
      </c>
      <c r="F267" s="14" t="s">
        <v>31</v>
      </c>
      <c r="G267" s="2">
        <v>-171.53</v>
      </c>
    </row>
    <row r="268" spans="1:7" x14ac:dyDescent="0.75">
      <c r="A268" s="14" t="s">
        <v>32</v>
      </c>
      <c r="B268" s="2">
        <v>32.03</v>
      </c>
      <c r="F268" s="14" t="s">
        <v>32</v>
      </c>
      <c r="G268" s="2">
        <v>32.03</v>
      </c>
    </row>
    <row r="269" spans="1:7" x14ac:dyDescent="0.75">
      <c r="A269" s="14" t="s">
        <v>34</v>
      </c>
      <c r="B269" s="2">
        <v>23.61</v>
      </c>
      <c r="F269" s="14" t="s">
        <v>34</v>
      </c>
      <c r="G269" s="2">
        <v>23.61</v>
      </c>
    </row>
    <row r="270" spans="1:7" x14ac:dyDescent="0.75">
      <c r="A270" s="14" t="s">
        <v>33</v>
      </c>
      <c r="B270" s="2">
        <v>8.31</v>
      </c>
      <c r="F270" s="14" t="s">
        <v>33</v>
      </c>
      <c r="G270" s="2">
        <v>8.31</v>
      </c>
    </row>
    <row r="271" spans="1:7" x14ac:dyDescent="0.75">
      <c r="A271" s="19" t="s">
        <v>35</v>
      </c>
      <c r="B271" s="4"/>
      <c r="F271" s="19" t="s">
        <v>35</v>
      </c>
      <c r="G271" s="4"/>
    </row>
    <row r="272" spans="1:7" x14ac:dyDescent="0.75">
      <c r="A272" s="14" t="s">
        <v>36</v>
      </c>
      <c r="B272" s="2">
        <f>SUM(B263:B271)</f>
        <v>383.28999999999991</v>
      </c>
      <c r="F272" s="14" t="s">
        <v>36</v>
      </c>
      <c r="G272" s="2">
        <f>SUM(G263:G271)</f>
        <v>383.28999999999991</v>
      </c>
    </row>
    <row r="276" spans="1:7" x14ac:dyDescent="0.75">
      <c r="A276" s="14" t="s">
        <v>21</v>
      </c>
      <c r="F276" s="14" t="s">
        <v>21</v>
      </c>
    </row>
    <row r="277" spans="1:7" x14ac:dyDescent="0.75">
      <c r="A277" s="14" t="s">
        <v>37</v>
      </c>
      <c r="B277" t="s">
        <v>76</v>
      </c>
      <c r="F277" s="14" t="s">
        <v>37</v>
      </c>
      <c r="G277" t="s">
        <v>76</v>
      </c>
    </row>
    <row r="278" spans="1:7" x14ac:dyDescent="0.75">
      <c r="A278" s="14" t="s">
        <v>22</v>
      </c>
      <c r="B278" t="s">
        <v>77</v>
      </c>
      <c r="F278" s="14" t="s">
        <v>22</v>
      </c>
      <c r="G278" t="s">
        <v>77</v>
      </c>
    </row>
    <row r="279" spans="1:7" x14ac:dyDescent="0.75">
      <c r="A279" s="14" t="s">
        <v>26</v>
      </c>
      <c r="B279" t="s">
        <v>86</v>
      </c>
      <c r="F279" s="14" t="s">
        <v>26</v>
      </c>
      <c r="G279" t="s">
        <v>86</v>
      </c>
    </row>
    <row r="280" spans="1:7" x14ac:dyDescent="0.75">
      <c r="A280" s="14" t="s">
        <v>23</v>
      </c>
      <c r="B280">
        <v>4726</v>
      </c>
      <c r="F280" s="14" t="s">
        <v>23</v>
      </c>
      <c r="G280">
        <v>4726</v>
      </c>
    </row>
    <row r="281" spans="1:7" x14ac:dyDescent="0.75">
      <c r="A281" s="14" t="s">
        <v>24</v>
      </c>
      <c r="B281">
        <v>4786</v>
      </c>
      <c r="F281" s="14" t="s">
        <v>24</v>
      </c>
      <c r="G281">
        <v>4786</v>
      </c>
    </row>
    <row r="282" spans="1:7" x14ac:dyDescent="0.75">
      <c r="A282" s="14" t="s">
        <v>25</v>
      </c>
      <c r="B282">
        <f>B281-B280</f>
        <v>60</v>
      </c>
      <c r="F282" s="14" t="s">
        <v>25</v>
      </c>
      <c r="G282">
        <f>G281-G280</f>
        <v>60</v>
      </c>
    </row>
    <row r="283" spans="1:7" x14ac:dyDescent="0.75">
      <c r="A283" s="14" t="s">
        <v>36</v>
      </c>
      <c r="B283" s="2">
        <v>340.45</v>
      </c>
      <c r="F283" s="14" t="s">
        <v>36</v>
      </c>
      <c r="G283" s="2">
        <v>340.45</v>
      </c>
    </row>
    <row r="284" spans="1:7" x14ac:dyDescent="0.75">
      <c r="A284" s="14"/>
      <c r="F284" s="14"/>
    </row>
    <row r="285" spans="1:7" x14ac:dyDescent="0.75">
      <c r="A285" s="14" t="s">
        <v>27</v>
      </c>
      <c r="B285" s="2">
        <v>223.24</v>
      </c>
      <c r="C285" t="s">
        <v>46</v>
      </c>
      <c r="F285" s="14" t="s">
        <v>27</v>
      </c>
      <c r="G285" s="2">
        <v>223.24</v>
      </c>
    </row>
    <row r="286" spans="1:7" x14ac:dyDescent="0.75">
      <c r="A286" s="14" t="s">
        <v>28</v>
      </c>
      <c r="B286" s="2">
        <v>55.18</v>
      </c>
      <c r="F286" s="14" t="s">
        <v>28</v>
      </c>
      <c r="G286" s="2">
        <v>55.18</v>
      </c>
    </row>
    <row r="287" spans="1:7" x14ac:dyDescent="0.75">
      <c r="A287" s="14" t="s">
        <v>29</v>
      </c>
      <c r="B287" s="2">
        <v>24.28</v>
      </c>
      <c r="F287" s="14" t="s">
        <v>29</v>
      </c>
      <c r="G287" s="2">
        <v>24.28</v>
      </c>
    </row>
    <row r="288" spans="1:7" x14ac:dyDescent="0.75">
      <c r="A288" s="14" t="s">
        <v>30</v>
      </c>
      <c r="B288" s="2">
        <v>132.57</v>
      </c>
      <c r="F288" s="14" t="s">
        <v>30</v>
      </c>
      <c r="G288" s="2">
        <v>132.57</v>
      </c>
    </row>
    <row r="289" spans="1:7" x14ac:dyDescent="0.75">
      <c r="A289" s="14" t="s">
        <v>31</v>
      </c>
      <c r="B289" s="2">
        <v>-152.09</v>
      </c>
      <c r="F289" s="14" t="s">
        <v>31</v>
      </c>
      <c r="G289" s="2">
        <v>-152.09</v>
      </c>
    </row>
    <row r="290" spans="1:7" x14ac:dyDescent="0.75">
      <c r="A290" s="14" t="s">
        <v>32</v>
      </c>
      <c r="B290" s="2">
        <v>28.68</v>
      </c>
      <c r="F290" s="14" t="s">
        <v>32</v>
      </c>
      <c r="G290" s="2">
        <v>28.68</v>
      </c>
    </row>
    <row r="291" spans="1:7" x14ac:dyDescent="0.75">
      <c r="A291" s="14" t="s">
        <v>34</v>
      </c>
      <c r="B291" s="2">
        <v>21.15</v>
      </c>
      <c r="F291" s="14" t="s">
        <v>34</v>
      </c>
      <c r="G291" s="2">
        <v>21.15</v>
      </c>
    </row>
    <row r="292" spans="1:7" x14ac:dyDescent="0.75">
      <c r="A292" s="14" t="s">
        <v>33</v>
      </c>
      <c r="B292" s="2">
        <v>7.44</v>
      </c>
      <c r="F292" s="14" t="s">
        <v>33</v>
      </c>
      <c r="G292" s="2">
        <v>7.44</v>
      </c>
    </row>
    <row r="293" spans="1:7" x14ac:dyDescent="0.75">
      <c r="A293" s="19" t="s">
        <v>35</v>
      </c>
      <c r="B293" s="4"/>
      <c r="F293" s="19" t="s">
        <v>35</v>
      </c>
      <c r="G293" s="4"/>
    </row>
    <row r="294" spans="1:7" x14ac:dyDescent="0.75">
      <c r="A294" s="14" t="s">
        <v>36</v>
      </c>
      <c r="B294" s="2">
        <f>SUM(B285:B293)</f>
        <v>340.45000000000005</v>
      </c>
      <c r="F294" s="14" t="s">
        <v>36</v>
      </c>
      <c r="G294" s="2">
        <f>SUM(G285:G293)</f>
        <v>340.45000000000005</v>
      </c>
    </row>
    <row r="298" spans="1:7" x14ac:dyDescent="0.75">
      <c r="A298" s="14" t="s">
        <v>21</v>
      </c>
      <c r="F298" s="14" t="s">
        <v>21</v>
      </c>
    </row>
    <row r="299" spans="1:7" x14ac:dyDescent="0.75">
      <c r="A299" s="14" t="s">
        <v>37</v>
      </c>
      <c r="B299" t="s">
        <v>78</v>
      </c>
      <c r="F299" s="14" t="s">
        <v>37</v>
      </c>
      <c r="G299" t="s">
        <v>78</v>
      </c>
    </row>
    <row r="300" spans="1:7" x14ac:dyDescent="0.75">
      <c r="A300" s="14" t="s">
        <v>22</v>
      </c>
      <c r="B300" t="s">
        <v>79</v>
      </c>
      <c r="F300" s="14" t="s">
        <v>22</v>
      </c>
      <c r="G300" t="s">
        <v>79</v>
      </c>
    </row>
    <row r="301" spans="1:7" x14ac:dyDescent="0.75">
      <c r="A301" s="14" t="s">
        <v>26</v>
      </c>
      <c r="B301" t="s">
        <v>60</v>
      </c>
      <c r="F301" s="14" t="s">
        <v>26</v>
      </c>
      <c r="G301" t="s">
        <v>60</v>
      </c>
    </row>
    <row r="302" spans="1:7" x14ac:dyDescent="0.75">
      <c r="A302" s="14" t="s">
        <v>23</v>
      </c>
      <c r="B302">
        <v>5594</v>
      </c>
      <c r="F302" s="14" t="s">
        <v>23</v>
      </c>
      <c r="G302">
        <v>5594</v>
      </c>
    </row>
    <row r="303" spans="1:7" x14ac:dyDescent="0.75">
      <c r="A303" s="14" t="s">
        <v>24</v>
      </c>
      <c r="B303">
        <v>5811</v>
      </c>
      <c r="F303" s="14" t="s">
        <v>24</v>
      </c>
      <c r="G303">
        <v>5811</v>
      </c>
    </row>
    <row r="304" spans="1:7" x14ac:dyDescent="0.75">
      <c r="A304" s="14" t="s">
        <v>25</v>
      </c>
      <c r="B304">
        <f>B303-B302</f>
        <v>217</v>
      </c>
      <c r="F304" s="14" t="s">
        <v>25</v>
      </c>
      <c r="G304">
        <f>G303-G302</f>
        <v>217</v>
      </c>
    </row>
    <row r="305" spans="1:7" x14ac:dyDescent="0.75">
      <c r="A305" s="14" t="s">
        <v>36</v>
      </c>
      <c r="B305" s="2">
        <v>1908.64</v>
      </c>
      <c r="F305" s="14" t="s">
        <v>36</v>
      </c>
      <c r="G305" s="2">
        <v>1908.64</v>
      </c>
    </row>
    <row r="306" spans="1:7" x14ac:dyDescent="0.75">
      <c r="A306" s="14"/>
      <c r="F306" s="14"/>
    </row>
    <row r="307" spans="1:7" x14ac:dyDescent="0.75">
      <c r="A307" s="14" t="s">
        <v>27</v>
      </c>
      <c r="B307" s="2">
        <v>842.33</v>
      </c>
      <c r="C307" t="s">
        <v>46</v>
      </c>
      <c r="F307" s="14" t="s">
        <v>27</v>
      </c>
      <c r="G307" s="2">
        <v>842.33</v>
      </c>
    </row>
    <row r="308" spans="1:7" x14ac:dyDescent="0.75">
      <c r="A308" s="14" t="s">
        <v>28</v>
      </c>
      <c r="B308" s="2">
        <v>185.27</v>
      </c>
      <c r="F308" s="14" t="s">
        <v>28</v>
      </c>
      <c r="G308" s="2">
        <v>185.27</v>
      </c>
    </row>
    <row r="309" spans="1:7" x14ac:dyDescent="0.75">
      <c r="A309" s="14" t="s">
        <v>29</v>
      </c>
      <c r="B309" s="2">
        <v>90.99</v>
      </c>
      <c r="F309" s="14" t="s">
        <v>29</v>
      </c>
      <c r="G309" s="2">
        <v>90.99</v>
      </c>
    </row>
    <row r="310" spans="1:7" x14ac:dyDescent="0.75">
      <c r="A310" s="14" t="s">
        <v>30</v>
      </c>
      <c r="B310" s="2">
        <v>491.42</v>
      </c>
      <c r="F310" s="14" t="s">
        <v>30</v>
      </c>
      <c r="G310" s="2">
        <v>491.42</v>
      </c>
    </row>
    <row r="311" spans="1:7" x14ac:dyDescent="0.75">
      <c r="A311" s="14" t="s">
        <v>31</v>
      </c>
      <c r="B311" s="2">
        <v>17.100000000000001</v>
      </c>
      <c r="F311" s="14" t="s">
        <v>31</v>
      </c>
      <c r="G311" s="2">
        <v>17.100000000000001</v>
      </c>
    </row>
    <row r="312" spans="1:7" x14ac:dyDescent="0.75">
      <c r="A312" s="14" t="s">
        <v>32</v>
      </c>
      <c r="B312" s="2">
        <v>178.16</v>
      </c>
      <c r="F312" s="14" t="s">
        <v>32</v>
      </c>
      <c r="G312" s="2">
        <v>178.16</v>
      </c>
    </row>
    <row r="313" spans="1:7" x14ac:dyDescent="0.75">
      <c r="A313" s="14" t="s">
        <v>34</v>
      </c>
      <c r="B313" s="2">
        <v>76.459999999999994</v>
      </c>
      <c r="F313" s="14" t="s">
        <v>34</v>
      </c>
      <c r="G313" s="2">
        <v>76.459999999999994</v>
      </c>
    </row>
    <row r="314" spans="1:7" x14ac:dyDescent="0.75">
      <c r="A314" s="14" t="s">
        <v>33</v>
      </c>
      <c r="B314" s="2">
        <v>26.91</v>
      </c>
      <c r="F314" s="14" t="s">
        <v>33</v>
      </c>
      <c r="G314" s="2">
        <v>26.91</v>
      </c>
    </row>
    <row r="315" spans="1:7" x14ac:dyDescent="0.75">
      <c r="A315" s="19" t="s">
        <v>35</v>
      </c>
      <c r="B315" s="4"/>
      <c r="F315" s="19" t="s">
        <v>35</v>
      </c>
      <c r="G315" s="4"/>
    </row>
    <row r="316" spans="1:7" x14ac:dyDescent="0.75">
      <c r="A316" s="14" t="s">
        <v>36</v>
      </c>
      <c r="B316" s="2">
        <f>SUM(B307:B315)</f>
        <v>1908.6400000000003</v>
      </c>
      <c r="F316" s="14" t="s">
        <v>36</v>
      </c>
      <c r="G316" s="2">
        <f>SUM(G307:G315)</f>
        <v>1908.6400000000003</v>
      </c>
    </row>
    <row r="320" spans="1:7" x14ac:dyDescent="0.75">
      <c r="A320" s="14" t="s">
        <v>21</v>
      </c>
      <c r="F320" s="14" t="s">
        <v>21</v>
      </c>
    </row>
    <row r="321" spans="1:7" x14ac:dyDescent="0.75">
      <c r="A321" s="14" t="s">
        <v>37</v>
      </c>
      <c r="B321" t="s">
        <v>80</v>
      </c>
      <c r="F321" s="14" t="s">
        <v>37</v>
      </c>
      <c r="G321" t="s">
        <v>80</v>
      </c>
    </row>
    <row r="322" spans="1:7" x14ac:dyDescent="0.75">
      <c r="A322" s="14" t="s">
        <v>22</v>
      </c>
      <c r="B322" t="s">
        <v>81</v>
      </c>
      <c r="F322" s="14" t="s">
        <v>22</v>
      </c>
      <c r="G322" t="s">
        <v>81</v>
      </c>
    </row>
    <row r="323" spans="1:7" x14ac:dyDescent="0.75">
      <c r="A323" s="14" t="s">
        <v>26</v>
      </c>
      <c r="B323" t="s">
        <v>60</v>
      </c>
      <c r="F323" s="14" t="s">
        <v>26</v>
      </c>
      <c r="G323" t="s">
        <v>60</v>
      </c>
    </row>
    <row r="324" spans="1:7" x14ac:dyDescent="0.75">
      <c r="A324" s="14" t="s">
        <v>23</v>
      </c>
      <c r="B324">
        <v>7608</v>
      </c>
      <c r="F324" s="14" t="s">
        <v>23</v>
      </c>
      <c r="G324">
        <v>7608</v>
      </c>
    </row>
    <row r="325" spans="1:7" x14ac:dyDescent="0.75">
      <c r="A325" s="14" t="s">
        <v>24</v>
      </c>
      <c r="B325">
        <v>7720</v>
      </c>
      <c r="F325" s="14" t="s">
        <v>24</v>
      </c>
      <c r="G325">
        <v>7720</v>
      </c>
    </row>
    <row r="326" spans="1:7" x14ac:dyDescent="0.75">
      <c r="A326" s="14" t="s">
        <v>25</v>
      </c>
      <c r="B326">
        <f>B325-B324</f>
        <v>112</v>
      </c>
      <c r="F326" s="14" t="s">
        <v>25</v>
      </c>
      <c r="G326">
        <f>G325-G324</f>
        <v>112</v>
      </c>
    </row>
    <row r="327" spans="1:7" x14ac:dyDescent="0.75">
      <c r="A327" s="14" t="s">
        <v>36</v>
      </c>
      <c r="B327" s="2">
        <v>956.97</v>
      </c>
      <c r="F327" s="14" t="s">
        <v>36</v>
      </c>
      <c r="G327" s="2">
        <v>956.97</v>
      </c>
    </row>
    <row r="328" spans="1:7" x14ac:dyDescent="0.75">
      <c r="A328" s="14"/>
      <c r="F328" s="14"/>
    </row>
    <row r="329" spans="1:7" x14ac:dyDescent="0.75">
      <c r="A329" s="14" t="s">
        <v>27</v>
      </c>
      <c r="B329" s="2">
        <v>434.75</v>
      </c>
      <c r="C329" t="s">
        <v>46</v>
      </c>
      <c r="F329" s="14" t="s">
        <v>27</v>
      </c>
      <c r="G329" s="2">
        <v>434.75</v>
      </c>
    </row>
    <row r="330" spans="1:7" x14ac:dyDescent="0.75">
      <c r="A330" s="14" t="s">
        <v>28</v>
      </c>
      <c r="B330" s="2">
        <v>95.62</v>
      </c>
      <c r="F330" s="14" t="s">
        <v>28</v>
      </c>
      <c r="G330" s="2">
        <v>95.62</v>
      </c>
    </row>
    <row r="331" spans="1:7" x14ac:dyDescent="0.75">
      <c r="A331" s="14" t="s">
        <v>29</v>
      </c>
      <c r="B331" s="2">
        <v>46.96</v>
      </c>
      <c r="F331" s="14" t="s">
        <v>29</v>
      </c>
      <c r="G331" s="2">
        <v>46.96</v>
      </c>
    </row>
    <row r="332" spans="1:7" x14ac:dyDescent="0.75">
      <c r="A332" s="14" t="s">
        <v>30</v>
      </c>
      <c r="B332" s="2">
        <v>228.63</v>
      </c>
      <c r="F332" s="14" t="s">
        <v>30</v>
      </c>
      <c r="G332" s="2">
        <v>228.63</v>
      </c>
    </row>
    <row r="333" spans="1:7" x14ac:dyDescent="0.75">
      <c r="A333" s="14" t="s">
        <v>31</v>
      </c>
      <c r="B333" s="2">
        <v>8.83</v>
      </c>
      <c r="F333" s="14" t="s">
        <v>31</v>
      </c>
      <c r="G333" s="2">
        <v>8.83</v>
      </c>
    </row>
    <row r="334" spans="1:7" x14ac:dyDescent="0.75">
      <c r="A334" s="14" t="s">
        <v>32</v>
      </c>
      <c r="B334" s="2">
        <v>88.82</v>
      </c>
      <c r="F334" s="14" t="s">
        <v>32</v>
      </c>
      <c r="G334" s="2">
        <v>88.82</v>
      </c>
    </row>
    <row r="335" spans="1:7" x14ac:dyDescent="0.75">
      <c r="A335" s="14" t="s">
        <v>34</v>
      </c>
      <c r="B335" s="2">
        <v>39.47</v>
      </c>
      <c r="F335" s="14" t="s">
        <v>34</v>
      </c>
      <c r="G335" s="2">
        <v>39.47</v>
      </c>
    </row>
    <row r="336" spans="1:7" x14ac:dyDescent="0.75">
      <c r="A336" s="14" t="s">
        <v>33</v>
      </c>
      <c r="B336" s="2">
        <v>13.89</v>
      </c>
      <c r="F336" s="14" t="s">
        <v>33</v>
      </c>
      <c r="G336" s="2">
        <v>13.89</v>
      </c>
    </row>
    <row r="337" spans="1:7" x14ac:dyDescent="0.75">
      <c r="A337" s="19" t="s">
        <v>35</v>
      </c>
      <c r="B337" s="4"/>
      <c r="F337" s="19" t="s">
        <v>35</v>
      </c>
      <c r="G337" s="4"/>
    </row>
    <row r="338" spans="1:7" x14ac:dyDescent="0.75">
      <c r="A338" s="14" t="s">
        <v>36</v>
      </c>
      <c r="B338" s="2">
        <f>SUM(B329:B337)</f>
        <v>956.97000000000014</v>
      </c>
      <c r="F338" s="14" t="s">
        <v>36</v>
      </c>
      <c r="G338" s="2">
        <f>SUM(G329:G337)</f>
        <v>956.97000000000014</v>
      </c>
    </row>
    <row r="339" spans="1:7" x14ac:dyDescent="0.75">
      <c r="A339" s="14" t="s">
        <v>82</v>
      </c>
      <c r="F339" s="14" t="s">
        <v>82</v>
      </c>
    </row>
    <row r="340" spans="1:7" x14ac:dyDescent="0.75">
      <c r="A340" s="19" t="s">
        <v>83</v>
      </c>
      <c r="B340" s="4">
        <v>1274.02</v>
      </c>
      <c r="F340" s="19" t="s">
        <v>83</v>
      </c>
      <c r="G340" s="4">
        <v>1274.02</v>
      </c>
    </row>
    <row r="341" spans="1:7" x14ac:dyDescent="0.75">
      <c r="A341" s="34" t="s">
        <v>84</v>
      </c>
      <c r="B341" s="2">
        <f>B338+B340</f>
        <v>2230.9900000000002</v>
      </c>
      <c r="F341" s="34" t="s">
        <v>84</v>
      </c>
      <c r="G341" s="2">
        <f>G338+G340</f>
        <v>2230.9900000000002</v>
      </c>
    </row>
  </sheetData>
  <pageMargins left="0.7" right="0.7" top="0.75" bottom="0.75" header="0.3" footer="0.3"/>
  <pageSetup scale="11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13" workbookViewId="0">
      <selection activeCell="F16" sqref="F16"/>
    </sheetView>
  </sheetViews>
  <sheetFormatPr defaultRowHeight="14.75" x14ac:dyDescent="0.75"/>
  <cols>
    <col min="1" max="1" width="10.54296875" bestFit="1" customWidth="1"/>
    <col min="2" max="2" width="9.54296875" bestFit="1" customWidth="1"/>
    <col min="3" max="3" width="12.6796875" bestFit="1" customWidth="1"/>
    <col min="4" max="4" width="9.86328125" bestFit="1" customWidth="1"/>
    <col min="5" max="5" width="22.86328125" customWidth="1"/>
    <col min="6" max="6" width="9.86328125" bestFit="1" customWidth="1"/>
    <col min="7" max="7" width="10.31640625" bestFit="1" customWidth="1"/>
    <col min="8" max="8" width="11.31640625" bestFit="1" customWidth="1"/>
    <col min="9" max="9" width="10.31640625" bestFit="1" customWidth="1"/>
    <col min="10" max="10" width="11.31640625" bestFit="1" customWidth="1"/>
    <col min="11" max="11" width="10.31640625" bestFit="1" customWidth="1"/>
    <col min="12" max="12" width="11.31640625" bestFit="1" customWidth="1"/>
    <col min="13" max="13" width="10.31640625" bestFit="1" customWidth="1"/>
  </cols>
  <sheetData>
    <row r="1" spans="1:14" ht="16" x14ac:dyDescent="0.8">
      <c r="A1" s="84" t="s">
        <v>167</v>
      </c>
      <c r="B1" s="85" t="s">
        <v>168</v>
      </c>
      <c r="C1" s="85" t="s">
        <v>169</v>
      </c>
      <c r="D1" s="42"/>
      <c r="E1" s="44"/>
      <c r="F1" s="44"/>
      <c r="G1" s="8"/>
      <c r="H1" s="8"/>
      <c r="I1" s="8"/>
      <c r="J1" s="8"/>
      <c r="K1" s="8"/>
      <c r="L1" s="8"/>
      <c r="M1" s="8"/>
      <c r="N1" s="8"/>
    </row>
    <row r="2" spans="1:14" x14ac:dyDescent="0.75">
      <c r="A2" s="81">
        <f>C2/1.12</f>
        <v>26785.714285714283</v>
      </c>
      <c r="B2" s="82">
        <f>C2-A2</f>
        <v>3214.2857142857174</v>
      </c>
      <c r="C2" s="86">
        <v>30000</v>
      </c>
      <c r="D2" s="44"/>
      <c r="E2" s="8"/>
      <c r="F2" s="44"/>
      <c r="G2" s="8"/>
      <c r="H2" s="8"/>
      <c r="I2" s="8"/>
      <c r="J2" s="8"/>
      <c r="K2" s="8"/>
      <c r="L2" s="8"/>
      <c r="M2" s="8"/>
      <c r="N2" s="8"/>
    </row>
    <row r="3" spans="1:14" x14ac:dyDescent="0.75">
      <c r="A3" s="81">
        <f t="shared" ref="A3:A14" si="0">C3/1.12</f>
        <v>22321.428571428569</v>
      </c>
      <c r="B3" s="82">
        <f t="shared" ref="B3:B15" si="1">C3-A3</f>
        <v>2678.5714285714312</v>
      </c>
      <c r="C3" s="86">
        <v>25000</v>
      </c>
      <c r="D3" s="36"/>
      <c r="E3" s="8"/>
      <c r="F3" s="36"/>
      <c r="G3" s="8"/>
      <c r="H3" s="8"/>
      <c r="I3" s="8"/>
      <c r="J3" s="8"/>
      <c r="K3" s="8"/>
      <c r="L3" s="8"/>
      <c r="M3" s="8"/>
      <c r="N3" s="8"/>
    </row>
    <row r="4" spans="1:14" x14ac:dyDescent="0.75">
      <c r="A4" s="81">
        <f t="shared" si="0"/>
        <v>17857.142857142855</v>
      </c>
      <c r="B4" s="82">
        <f t="shared" si="1"/>
        <v>2142.8571428571449</v>
      </c>
      <c r="C4" s="86">
        <v>20000</v>
      </c>
      <c r="D4" s="36"/>
      <c r="E4" s="8"/>
      <c r="F4" s="36"/>
      <c r="G4" s="8"/>
      <c r="H4" s="8"/>
      <c r="I4" s="8"/>
      <c r="J4" s="8"/>
      <c r="K4" s="8"/>
      <c r="L4" s="8"/>
      <c r="M4" s="8"/>
      <c r="N4" s="8"/>
    </row>
    <row r="5" spans="1:14" x14ac:dyDescent="0.75">
      <c r="A5" s="81">
        <f t="shared" si="0"/>
        <v>15178.571428571428</v>
      </c>
      <c r="B5" s="82">
        <f t="shared" si="1"/>
        <v>1821.4285714285725</v>
      </c>
      <c r="C5" s="87">
        <v>17000</v>
      </c>
      <c r="D5" s="36"/>
      <c r="E5" s="8"/>
      <c r="F5" s="36"/>
      <c r="G5" s="8"/>
      <c r="H5" s="8"/>
      <c r="I5" s="8"/>
      <c r="J5" s="8"/>
      <c r="K5" s="8"/>
      <c r="L5" s="8"/>
      <c r="M5" s="8"/>
      <c r="N5" s="8"/>
    </row>
    <row r="6" spans="1:14" x14ac:dyDescent="0.75">
      <c r="A6" s="81">
        <f t="shared" si="0"/>
        <v>14732.142857142855</v>
      </c>
      <c r="B6" s="82">
        <f t="shared" si="1"/>
        <v>1767.8571428571449</v>
      </c>
      <c r="C6" s="87">
        <v>16500</v>
      </c>
      <c r="D6" s="36"/>
      <c r="E6" s="8"/>
      <c r="F6" s="36"/>
      <c r="G6" s="8"/>
      <c r="H6" s="8"/>
      <c r="I6" s="8"/>
      <c r="J6" s="8"/>
      <c r="K6" s="8"/>
      <c r="L6" s="8"/>
      <c r="M6" s="8"/>
      <c r="N6" s="8"/>
    </row>
    <row r="7" spans="1:14" x14ac:dyDescent="0.75">
      <c r="A7" s="81">
        <f t="shared" si="0"/>
        <v>13392.857142857141</v>
      </c>
      <c r="B7" s="82">
        <f t="shared" si="1"/>
        <v>1607.1428571428587</v>
      </c>
      <c r="C7" s="87">
        <v>15000</v>
      </c>
      <c r="D7" s="36"/>
      <c r="E7" s="8"/>
      <c r="F7" s="36"/>
      <c r="G7" s="8"/>
      <c r="H7" s="8"/>
      <c r="I7" s="8"/>
      <c r="J7" s="8"/>
      <c r="K7" s="8"/>
      <c r="L7" s="8"/>
      <c r="M7" s="8"/>
      <c r="N7" s="8"/>
    </row>
    <row r="8" spans="1:14" x14ac:dyDescent="0.75">
      <c r="A8" s="81">
        <f t="shared" si="0"/>
        <v>8035.7142857142853</v>
      </c>
      <c r="B8" s="82">
        <f t="shared" si="1"/>
        <v>964.28571428571468</v>
      </c>
      <c r="C8" s="87">
        <v>9000</v>
      </c>
      <c r="D8" s="36"/>
      <c r="E8" s="8"/>
      <c r="F8" s="36"/>
      <c r="G8" s="8"/>
      <c r="H8" s="8"/>
      <c r="I8" s="8"/>
      <c r="J8" s="8"/>
      <c r="K8" s="8"/>
      <c r="L8" s="8"/>
      <c r="M8" s="8"/>
      <c r="N8" s="8"/>
    </row>
    <row r="9" spans="1:14" x14ac:dyDescent="0.75">
      <c r="A9" s="81">
        <f t="shared" si="0"/>
        <v>7589.2857142857138</v>
      </c>
      <c r="B9" s="82">
        <f t="shared" si="1"/>
        <v>910.71428571428623</v>
      </c>
      <c r="C9" s="86">
        <v>8500</v>
      </c>
      <c r="D9" s="42"/>
      <c r="E9" s="44"/>
      <c r="F9" s="44"/>
      <c r="G9" s="8"/>
      <c r="H9" s="8"/>
      <c r="I9" s="8"/>
      <c r="J9" s="8"/>
      <c r="K9" s="8"/>
      <c r="L9" s="8"/>
      <c r="M9" s="8"/>
      <c r="N9" s="8"/>
    </row>
    <row r="10" spans="1:14" x14ac:dyDescent="0.75">
      <c r="A10" s="81">
        <f t="shared" si="0"/>
        <v>7142.8571428571422</v>
      </c>
      <c r="B10" s="82">
        <f t="shared" si="1"/>
        <v>857.14285714285779</v>
      </c>
      <c r="C10" s="86">
        <v>8000</v>
      </c>
      <c r="D10" s="36"/>
      <c r="E10" s="36"/>
      <c r="F10" s="36"/>
      <c r="G10" s="8"/>
      <c r="H10" s="8"/>
      <c r="I10" s="8"/>
      <c r="J10" s="8"/>
      <c r="K10" s="8"/>
      <c r="L10" s="8"/>
      <c r="M10" s="8"/>
      <c r="N10" s="8"/>
    </row>
    <row r="11" spans="1:14" x14ac:dyDescent="0.75">
      <c r="A11" s="81">
        <f t="shared" si="0"/>
        <v>6696.4285714285706</v>
      </c>
      <c r="B11" s="82">
        <f t="shared" si="1"/>
        <v>803.57142857142935</v>
      </c>
      <c r="C11" s="86">
        <v>7500</v>
      </c>
      <c r="D11" s="36"/>
      <c r="E11" s="36"/>
      <c r="F11" s="36"/>
      <c r="G11" s="8"/>
      <c r="H11" s="8"/>
      <c r="I11" s="8"/>
      <c r="J11" s="8"/>
      <c r="K11" s="8"/>
      <c r="L11" s="8"/>
      <c r="M11" s="8"/>
      <c r="N11" s="8"/>
    </row>
    <row r="12" spans="1:14" x14ac:dyDescent="0.75">
      <c r="A12" s="81">
        <f t="shared" si="0"/>
        <v>6249.9999999999991</v>
      </c>
      <c r="B12" s="82">
        <f t="shared" si="1"/>
        <v>750.00000000000091</v>
      </c>
      <c r="C12" s="86">
        <v>7000</v>
      </c>
      <c r="D12" s="42"/>
      <c r="E12" s="44"/>
      <c r="F12" s="44"/>
      <c r="G12" s="8"/>
      <c r="H12" s="8"/>
      <c r="I12" s="8"/>
      <c r="J12" s="8"/>
      <c r="K12" s="8"/>
      <c r="L12" s="8"/>
      <c r="M12" s="8"/>
      <c r="N12" s="8"/>
    </row>
    <row r="13" spans="1:14" x14ac:dyDescent="0.75">
      <c r="A13" s="81">
        <f t="shared" si="0"/>
        <v>5803.5714285714284</v>
      </c>
      <c r="B13" s="82">
        <f t="shared" si="1"/>
        <v>696.42857142857156</v>
      </c>
      <c r="C13" s="87">
        <v>6500</v>
      </c>
      <c r="D13" s="36"/>
      <c r="E13" s="8"/>
      <c r="F13" s="36"/>
      <c r="G13" s="8"/>
      <c r="H13" s="8"/>
      <c r="I13" s="8"/>
      <c r="J13" s="8"/>
      <c r="K13" s="8"/>
      <c r="L13" s="8"/>
      <c r="M13" s="8"/>
      <c r="N13" s="8"/>
    </row>
    <row r="14" spans="1:14" x14ac:dyDescent="0.75">
      <c r="A14" s="81">
        <f t="shared" si="0"/>
        <v>5357.1428571428569</v>
      </c>
      <c r="B14" s="82">
        <f t="shared" si="1"/>
        <v>642.85714285714312</v>
      </c>
      <c r="C14" s="87">
        <v>6000</v>
      </c>
      <c r="D14" s="36"/>
      <c r="E14" s="8"/>
      <c r="F14" s="36"/>
      <c r="G14" s="8"/>
      <c r="H14" s="8"/>
      <c r="I14" s="8"/>
      <c r="J14" s="8"/>
      <c r="K14" s="8"/>
      <c r="L14" s="8"/>
      <c r="M14" s="8"/>
      <c r="N14" s="8"/>
    </row>
    <row r="15" spans="1:14" x14ac:dyDescent="0.75">
      <c r="A15" s="83">
        <f>C15/1.12</f>
        <v>4464.2857142857138</v>
      </c>
      <c r="B15" s="82">
        <f t="shared" si="1"/>
        <v>535.71428571428623</v>
      </c>
      <c r="C15" s="87">
        <v>5000</v>
      </c>
      <c r="D15" s="36"/>
      <c r="E15" s="8"/>
      <c r="F15" s="36"/>
      <c r="G15" s="8"/>
      <c r="H15" s="8"/>
      <c r="I15" s="8"/>
      <c r="J15" s="8"/>
      <c r="K15" s="8"/>
      <c r="L15" s="8"/>
      <c r="M15" s="8"/>
      <c r="N15" s="8"/>
    </row>
    <row r="16" spans="1:14" x14ac:dyDescent="0.75">
      <c r="A16" s="79"/>
      <c r="B16" s="36"/>
      <c r="C16" s="8"/>
      <c r="D16" s="36"/>
      <c r="E16" s="8"/>
      <c r="F16" s="36"/>
      <c r="G16" s="8"/>
      <c r="H16" s="8"/>
      <c r="I16" s="8"/>
      <c r="J16" s="8"/>
      <c r="K16" s="8"/>
      <c r="L16" s="8"/>
      <c r="M16" s="8"/>
      <c r="N16" s="8"/>
    </row>
    <row r="17" spans="1:14" x14ac:dyDescent="0.75">
      <c r="A17" s="78"/>
      <c r="B17" s="36"/>
      <c r="C17" s="8"/>
      <c r="D17" s="36"/>
      <c r="E17" s="8"/>
      <c r="F17" s="36"/>
      <c r="G17" s="8"/>
      <c r="H17" s="8"/>
      <c r="I17" s="8"/>
      <c r="J17" s="8"/>
      <c r="K17" s="8"/>
      <c r="L17" s="8"/>
      <c r="M17" s="8"/>
      <c r="N17" s="8"/>
    </row>
    <row r="18" spans="1:14" x14ac:dyDescent="0.75">
      <c r="A18" s="79"/>
      <c r="B18" s="36"/>
      <c r="C18" s="8"/>
      <c r="D18" s="36"/>
      <c r="E18" s="71" t="s">
        <v>247</v>
      </c>
      <c r="F18" s="71" t="s">
        <v>248</v>
      </c>
      <c r="G18" s="71" t="s">
        <v>249</v>
      </c>
      <c r="H18" s="8"/>
      <c r="I18" s="8"/>
      <c r="J18" s="8"/>
      <c r="K18" s="8"/>
      <c r="L18" s="8"/>
      <c r="M18" s="8"/>
      <c r="N18" s="8"/>
    </row>
    <row r="19" spans="1:14" x14ac:dyDescent="0.75">
      <c r="A19" s="78"/>
      <c r="B19" s="36"/>
      <c r="C19" s="8"/>
      <c r="D19" s="36"/>
      <c r="E19" s="94" t="s">
        <v>250</v>
      </c>
      <c r="F19" s="95">
        <v>41</v>
      </c>
      <c r="G19" s="96">
        <v>16.75</v>
      </c>
      <c r="H19" s="8"/>
      <c r="I19" s="8"/>
      <c r="J19" s="8"/>
      <c r="K19" s="8"/>
      <c r="L19" s="8"/>
      <c r="M19" s="8"/>
      <c r="N19" s="8"/>
    </row>
    <row r="20" spans="1:14" x14ac:dyDescent="0.75">
      <c r="A20" s="42"/>
      <c r="B20" s="42"/>
      <c r="C20" s="42"/>
      <c r="D20" s="42"/>
      <c r="E20" s="97" t="s">
        <v>251</v>
      </c>
      <c r="F20" s="95">
        <v>17.5</v>
      </c>
      <c r="G20" s="96">
        <v>11</v>
      </c>
      <c r="H20" s="8"/>
      <c r="I20" s="8"/>
      <c r="J20" s="8"/>
      <c r="K20" s="8"/>
      <c r="L20" s="8"/>
      <c r="M20" s="8"/>
      <c r="N20" s="8"/>
    </row>
    <row r="21" spans="1:14" x14ac:dyDescent="0.75">
      <c r="A21" s="36"/>
      <c r="B21" s="36"/>
      <c r="C21" s="36"/>
      <c r="D21" s="36"/>
      <c r="E21" s="71" t="s">
        <v>252</v>
      </c>
      <c r="F21" s="95">
        <v>47</v>
      </c>
      <c r="G21" s="96">
        <v>22</v>
      </c>
      <c r="H21" s="8"/>
      <c r="I21" s="8"/>
      <c r="J21" s="8"/>
      <c r="K21" s="8"/>
      <c r="L21" s="8"/>
      <c r="M21" s="8"/>
      <c r="N21" s="8"/>
    </row>
    <row r="22" spans="1:14" x14ac:dyDescent="0.75">
      <c r="A22" s="36"/>
      <c r="B22" s="36"/>
      <c r="C22" s="36"/>
      <c r="D22" s="36"/>
      <c r="E22" s="98" t="s">
        <v>301</v>
      </c>
      <c r="F22" s="95">
        <v>48</v>
      </c>
      <c r="G22" s="96"/>
      <c r="H22" s="8"/>
      <c r="I22" s="8"/>
      <c r="J22" s="8"/>
      <c r="K22" s="8"/>
      <c r="L22" s="8"/>
      <c r="M22" s="8"/>
      <c r="N22" s="8"/>
    </row>
    <row r="23" spans="1:14" x14ac:dyDescent="0.75">
      <c r="A23" s="42"/>
      <c r="B23" s="42"/>
      <c r="C23" s="42"/>
      <c r="D23" s="42"/>
      <c r="E23" s="94" t="s">
        <v>253</v>
      </c>
      <c r="F23" s="95">
        <v>41.25</v>
      </c>
      <c r="G23" s="96"/>
      <c r="H23" s="8"/>
      <c r="I23" s="8"/>
      <c r="J23" s="8"/>
      <c r="K23" s="8"/>
      <c r="L23" s="8"/>
      <c r="M23" s="8"/>
      <c r="N23" s="8"/>
    </row>
    <row r="24" spans="1:14" x14ac:dyDescent="0.75">
      <c r="A24" s="8"/>
      <c r="B24" s="36"/>
      <c r="C24" s="8"/>
      <c r="D24" s="36"/>
      <c r="E24" s="94" t="s">
        <v>302</v>
      </c>
      <c r="F24" s="95">
        <v>34.5</v>
      </c>
      <c r="G24" s="96"/>
      <c r="H24" s="8"/>
      <c r="I24" s="8"/>
      <c r="J24" s="8"/>
      <c r="K24" s="8"/>
      <c r="L24" s="8"/>
      <c r="M24" s="8"/>
      <c r="N24" s="8"/>
    </row>
    <row r="25" spans="1:14" x14ac:dyDescent="0.75">
      <c r="A25" s="8"/>
      <c r="B25" s="36"/>
      <c r="C25" s="8"/>
      <c r="D25" s="36"/>
      <c r="E25" s="97" t="s">
        <v>303</v>
      </c>
      <c r="F25" s="95">
        <v>24</v>
      </c>
      <c r="G25" s="96"/>
      <c r="H25" s="8"/>
      <c r="I25" s="8"/>
      <c r="J25" s="8"/>
      <c r="K25" s="8"/>
      <c r="L25" s="8"/>
      <c r="M25" s="8"/>
      <c r="N25" s="8"/>
    </row>
    <row r="26" spans="1:14" x14ac:dyDescent="0.75">
      <c r="A26" s="8"/>
      <c r="B26" s="36"/>
      <c r="C26" s="8"/>
      <c r="D26" s="36"/>
      <c r="E26" s="8"/>
      <c r="F26" s="36"/>
      <c r="G26" s="8"/>
      <c r="H26" s="8"/>
      <c r="I26" s="8"/>
      <c r="J26" s="8"/>
      <c r="K26" s="8"/>
      <c r="L26" s="8"/>
      <c r="M26" s="8"/>
      <c r="N26" s="8"/>
    </row>
    <row r="27" spans="1:14" x14ac:dyDescent="0.75">
      <c r="A27" s="8"/>
      <c r="B27" s="36"/>
      <c r="C27" s="8"/>
      <c r="D27" s="36"/>
      <c r="E27" s="8"/>
      <c r="F27" s="36"/>
      <c r="G27" s="8"/>
      <c r="H27" s="8"/>
      <c r="I27" s="8"/>
      <c r="J27" s="8"/>
      <c r="K27" s="8"/>
      <c r="L27" s="8"/>
      <c r="M27" s="8"/>
      <c r="N27" s="8"/>
    </row>
    <row r="28" spans="1:14" x14ac:dyDescent="0.75">
      <c r="A28" s="8"/>
      <c r="B28" s="36"/>
      <c r="C28" s="8"/>
      <c r="D28" s="36"/>
      <c r="E28" s="92"/>
      <c r="F28" s="93"/>
      <c r="G28" s="8"/>
      <c r="H28" s="8"/>
      <c r="I28" s="8"/>
      <c r="J28" s="8"/>
      <c r="K28" s="8"/>
      <c r="L28" s="8"/>
      <c r="M28" s="8"/>
      <c r="N28" s="8"/>
    </row>
    <row r="29" spans="1:14" x14ac:dyDescent="0.75">
      <c r="A29" s="8"/>
      <c r="B29" s="36"/>
      <c r="C29" s="8"/>
      <c r="D29" s="36"/>
      <c r="E29" s="8"/>
      <c r="F29" s="36"/>
    </row>
    <row r="30" spans="1:14" x14ac:dyDescent="0.75">
      <c r="A30" s="8"/>
      <c r="B30" s="36"/>
      <c r="C30" s="8"/>
      <c r="D30" s="36"/>
      <c r="E30" s="8"/>
      <c r="F30" s="36"/>
    </row>
    <row r="31" spans="1:14" x14ac:dyDescent="0.75">
      <c r="A31" s="42"/>
      <c r="B31" s="42"/>
      <c r="C31" s="42"/>
      <c r="D31" s="42"/>
      <c r="E31" s="44"/>
      <c r="F31" s="44"/>
    </row>
    <row r="32" spans="1:14" x14ac:dyDescent="0.75">
      <c r="A32" s="36"/>
      <c r="B32" s="36"/>
      <c r="C32" s="36"/>
      <c r="D32" s="36"/>
      <c r="E32" s="36"/>
      <c r="F32" s="36"/>
    </row>
    <row r="33" spans="1:6" x14ac:dyDescent="0.75">
      <c r="A33" s="36"/>
      <c r="B33" s="36"/>
      <c r="C33" s="36"/>
      <c r="D33" s="36"/>
      <c r="E33" s="36"/>
      <c r="F33" s="36"/>
    </row>
    <row r="34" spans="1:6" x14ac:dyDescent="0.75">
      <c r="A34" s="42"/>
      <c r="B34" s="42"/>
      <c r="C34" s="42"/>
      <c r="D34" s="42"/>
      <c r="E34" s="44"/>
      <c r="F34" s="44"/>
    </row>
    <row r="35" spans="1:6" x14ac:dyDescent="0.75">
      <c r="A35" s="8"/>
      <c r="B35" s="36"/>
      <c r="C35" s="8"/>
      <c r="D35" s="36"/>
      <c r="E35" s="8"/>
      <c r="F35" s="36"/>
    </row>
    <row r="36" spans="1:6" x14ac:dyDescent="0.75">
      <c r="A36" s="8"/>
      <c r="B36" s="36"/>
      <c r="C36" s="8"/>
      <c r="D36" s="36"/>
      <c r="E36" s="8"/>
      <c r="F36" s="36"/>
    </row>
    <row r="37" spans="1:6" x14ac:dyDescent="0.75">
      <c r="A37" s="8"/>
      <c r="B37" s="36"/>
      <c r="C37" s="8"/>
      <c r="D37" s="36"/>
      <c r="E37" s="8"/>
      <c r="F37" s="36"/>
    </row>
    <row r="38" spans="1:6" x14ac:dyDescent="0.75">
      <c r="A38" s="8"/>
      <c r="B38" s="36"/>
      <c r="C38" s="8"/>
      <c r="D38" s="36"/>
      <c r="E38" s="8"/>
      <c r="F38" s="36"/>
    </row>
    <row r="39" spans="1:6" x14ac:dyDescent="0.75">
      <c r="A39" s="8"/>
      <c r="B39" s="36"/>
      <c r="C39" s="8"/>
      <c r="D39" s="36"/>
      <c r="E39" s="8"/>
      <c r="F39" s="36"/>
    </row>
    <row r="40" spans="1:6" x14ac:dyDescent="0.75">
      <c r="A40" s="8"/>
      <c r="B40" s="36"/>
      <c r="C40" s="8"/>
      <c r="D40" s="36"/>
      <c r="E40" s="8"/>
      <c r="F40" s="36"/>
    </row>
    <row r="41" spans="1:6" x14ac:dyDescent="0.75">
      <c r="A41" s="8"/>
      <c r="B41" s="36"/>
      <c r="C41" s="8"/>
      <c r="D41" s="36"/>
      <c r="E41" s="8"/>
      <c r="F41" s="36"/>
    </row>
    <row r="42" spans="1:6" x14ac:dyDescent="0.75">
      <c r="A42" s="42"/>
      <c r="B42" s="42"/>
      <c r="C42" s="42"/>
      <c r="D42" s="42"/>
      <c r="E42" s="44"/>
      <c r="F42" s="44"/>
    </row>
    <row r="43" spans="1:6" x14ac:dyDescent="0.75">
      <c r="A43" s="36"/>
      <c r="B43" s="36"/>
      <c r="C43" s="36"/>
      <c r="D43" s="36"/>
      <c r="E43" s="36"/>
      <c r="F43" s="36"/>
    </row>
    <row r="44" spans="1:6" x14ac:dyDescent="0.75">
      <c r="A44" s="36"/>
      <c r="B44" s="36"/>
      <c r="C44" s="36"/>
      <c r="D44" s="36"/>
      <c r="E44" s="36"/>
      <c r="F44" s="36"/>
    </row>
    <row r="45" spans="1:6" x14ac:dyDescent="0.75">
      <c r="A45" s="42"/>
      <c r="B45" s="42"/>
      <c r="C45" s="42"/>
      <c r="D45" s="42"/>
      <c r="E45" s="44"/>
      <c r="F45" s="44"/>
    </row>
    <row r="46" spans="1:6" x14ac:dyDescent="0.75">
      <c r="A46" s="8"/>
      <c r="B46" s="36"/>
      <c r="C46" s="8"/>
      <c r="D46" s="36"/>
      <c r="E46" s="8"/>
      <c r="F46" s="36"/>
    </row>
    <row r="47" spans="1:6" x14ac:dyDescent="0.75">
      <c r="A47" s="8"/>
      <c r="B47" s="36"/>
      <c r="C47" s="8"/>
      <c r="D47" s="36"/>
      <c r="E47" s="8"/>
      <c r="F47" s="36"/>
    </row>
    <row r="48" spans="1:6" x14ac:dyDescent="0.75">
      <c r="A48" s="8"/>
      <c r="B48" s="36"/>
      <c r="C48" s="8"/>
      <c r="D48" s="36"/>
      <c r="E48" s="8"/>
      <c r="F48" s="36"/>
    </row>
    <row r="49" spans="1:6" x14ac:dyDescent="0.75">
      <c r="A49" s="8"/>
      <c r="B49" s="36"/>
      <c r="C49" s="8"/>
      <c r="D49" s="36"/>
      <c r="E49" s="8"/>
      <c r="F49" s="36"/>
    </row>
    <row r="50" spans="1:6" x14ac:dyDescent="0.75">
      <c r="A50" s="8"/>
      <c r="B50" s="36"/>
      <c r="C50" s="8"/>
      <c r="D50" s="36"/>
      <c r="E50" s="8"/>
      <c r="F50" s="36"/>
    </row>
    <row r="51" spans="1:6" x14ac:dyDescent="0.75">
      <c r="A51" s="8"/>
      <c r="B51" s="36"/>
      <c r="C51" s="8"/>
      <c r="D51" s="36"/>
      <c r="E51" s="8"/>
      <c r="F51" s="36"/>
    </row>
    <row r="52" spans="1:6" x14ac:dyDescent="0.75">
      <c r="A52" s="8"/>
      <c r="B52" s="36"/>
      <c r="C52" s="8"/>
      <c r="D52" s="36"/>
      <c r="E52" s="8"/>
      <c r="F52" s="36"/>
    </row>
    <row r="53" spans="1:6" x14ac:dyDescent="0.75">
      <c r="A53" s="42"/>
      <c r="B53" s="42"/>
      <c r="C53" s="42"/>
      <c r="D53" s="42"/>
      <c r="E53" s="44"/>
      <c r="F53" s="44"/>
    </row>
    <row r="54" spans="1:6" x14ac:dyDescent="0.75">
      <c r="A54" s="36"/>
      <c r="B54" s="36"/>
      <c r="C54" s="36"/>
      <c r="D54" s="36"/>
      <c r="E54" s="36"/>
      <c r="F54" s="36"/>
    </row>
    <row r="55" spans="1:6" x14ac:dyDescent="0.75">
      <c r="A55" s="36"/>
      <c r="B55" s="36"/>
      <c r="C55" s="36"/>
      <c r="D55" s="36"/>
      <c r="E55" s="36"/>
      <c r="F55" s="36"/>
    </row>
    <row r="56" spans="1:6" x14ac:dyDescent="0.75">
      <c r="A56" s="44"/>
      <c r="B56" s="44"/>
      <c r="C56" s="44"/>
      <c r="D56" s="44"/>
      <c r="E56" s="44"/>
      <c r="F56" s="44"/>
    </row>
    <row r="57" spans="1:6" x14ac:dyDescent="0.75">
      <c r="A57" s="8"/>
      <c r="B57" s="36"/>
      <c r="C57" s="8"/>
      <c r="D57" s="36"/>
      <c r="E57" s="8"/>
      <c r="F57" s="36"/>
    </row>
    <row r="58" spans="1:6" x14ac:dyDescent="0.75">
      <c r="A58" s="8"/>
      <c r="B58" s="36"/>
      <c r="C58" s="8"/>
      <c r="D58" s="36"/>
      <c r="E58" s="8"/>
      <c r="F58" s="36"/>
    </row>
    <row r="59" spans="1:6" x14ac:dyDescent="0.75">
      <c r="A59" s="8"/>
      <c r="B59" s="36"/>
      <c r="C59" s="8"/>
      <c r="D59" s="36"/>
      <c r="E59" s="8"/>
      <c r="F59" s="36"/>
    </row>
    <row r="60" spans="1:6" x14ac:dyDescent="0.75">
      <c r="A60" s="8"/>
      <c r="B60" s="36"/>
      <c r="C60" s="8"/>
      <c r="D60" s="36"/>
      <c r="E60" s="8"/>
      <c r="F60" s="36"/>
    </row>
    <row r="61" spans="1:6" x14ac:dyDescent="0.75">
      <c r="A61" s="8"/>
      <c r="B61" s="36"/>
      <c r="C61" s="8"/>
      <c r="D61" s="36"/>
      <c r="E61" s="42"/>
      <c r="F61" s="36"/>
    </row>
    <row r="62" spans="1:6" x14ac:dyDescent="0.75">
      <c r="A62" s="8"/>
      <c r="B62" s="36"/>
      <c r="C62" s="8"/>
      <c r="D62" s="36"/>
      <c r="E62" s="42"/>
      <c r="F62" s="36"/>
    </row>
    <row r="63" spans="1:6" x14ac:dyDescent="0.75">
      <c r="A63" s="8"/>
      <c r="B63" s="36"/>
      <c r="C63" s="8"/>
      <c r="D63" s="36"/>
      <c r="E63" s="42"/>
      <c r="F63" s="36"/>
    </row>
    <row r="64" spans="1:6" x14ac:dyDescent="0.75">
      <c r="A64" s="44"/>
      <c r="B64" s="44"/>
      <c r="C64" s="44"/>
      <c r="D64" s="44"/>
      <c r="E64" s="44"/>
      <c r="F64" s="44"/>
    </row>
    <row r="65" spans="1:6" x14ac:dyDescent="0.75">
      <c r="A65" s="36"/>
      <c r="B65" s="36"/>
      <c r="C65" s="36"/>
      <c r="D65" s="36"/>
      <c r="E65" s="36"/>
      <c r="F65" s="36"/>
    </row>
    <row r="66" spans="1:6" x14ac:dyDescent="0.75">
      <c r="A66" s="36"/>
      <c r="B66" s="36"/>
      <c r="C66" s="36"/>
      <c r="D66" s="36"/>
      <c r="E66" s="36"/>
      <c r="F66" s="36"/>
    </row>
  </sheetData>
  <pageMargins left="0.7" right="0.7" top="0.75" bottom="0.75" header="0.3" footer="0.3"/>
  <pageSetup paperSize="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Sheet1!Print_Area</vt:lpstr>
      <vt:lpstr>Sheet2!Print_Area</vt:lpstr>
      <vt:lpstr>Sheet3!Print_Area</vt:lpstr>
      <vt:lpstr>Sheet5!Print_Area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2024-06-30T08:39:40Z</cp:lastPrinted>
  <dcterms:created xsi:type="dcterms:W3CDTF">2015-03-04T00:39:51Z</dcterms:created>
  <dcterms:modified xsi:type="dcterms:W3CDTF">2024-07-04T02:21:26Z</dcterms:modified>
</cp:coreProperties>
</file>