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KiCad v0.3 (controller + battery)\"/>
    </mc:Choice>
  </mc:AlternateContent>
  <xr:revisionPtr revIDLastSave="0" documentId="13_ncr:1_{17D63333-25FA-4BE5-BC76-070C11E6DA7A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nections" sheetId="1" r:id="rId1"/>
    <sheet name="Parts" sheetId="3" r:id="rId2"/>
    <sheet name="Mat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" l="1"/>
  <c r="I17" i="3" s="1"/>
  <c r="H16" i="3"/>
  <c r="H6" i="3"/>
  <c r="G16" i="3"/>
  <c r="G15" i="3"/>
  <c r="I15" i="3" s="1"/>
  <c r="F5" i="3"/>
  <c r="G5" i="3" s="1"/>
  <c r="I5" i="3" s="1"/>
  <c r="F6" i="3"/>
  <c r="G6" i="3" s="1"/>
  <c r="F7" i="3"/>
  <c r="G7" i="3" s="1"/>
  <c r="I7" i="3" s="1"/>
  <c r="F8" i="3"/>
  <c r="G8" i="3" s="1"/>
  <c r="I8" i="3" s="1"/>
  <c r="F9" i="3"/>
  <c r="G9" i="3" s="1"/>
  <c r="I9" i="3" s="1"/>
  <c r="F10" i="3"/>
  <c r="G10" i="3" s="1"/>
  <c r="I10" i="3" s="1"/>
  <c r="F11" i="3"/>
  <c r="G11" i="3" s="1"/>
  <c r="I11" i="3" s="1"/>
  <c r="F12" i="3"/>
  <c r="G12" i="3" s="1"/>
  <c r="I12" i="3" s="1"/>
  <c r="F13" i="3"/>
  <c r="G13" i="3" s="1"/>
  <c r="I13" i="3" s="1"/>
  <c r="F14" i="3"/>
  <c r="G14" i="3" s="1"/>
  <c r="I14" i="3" s="1"/>
  <c r="F4" i="3"/>
  <c r="G4" i="3" s="1"/>
  <c r="I4" i="3" s="1"/>
  <c r="F3" i="3"/>
  <c r="G3" i="3" s="1"/>
  <c r="I3" i="3" s="1"/>
  <c r="C33" i="2"/>
  <c r="C29" i="2"/>
  <c r="C31" i="2"/>
  <c r="C30" i="2"/>
  <c r="C22" i="2"/>
  <c r="C21" i="2"/>
  <c r="C19" i="2"/>
  <c r="C18" i="2"/>
  <c r="C14" i="2"/>
  <c r="C5" i="2"/>
  <c r="C7" i="2" s="1"/>
  <c r="I6" i="3" l="1"/>
  <c r="I16" i="3"/>
  <c r="I19" i="3"/>
  <c r="I20" i="3" s="1"/>
</calcChain>
</file>

<file path=xl/sharedStrings.xml><?xml version="1.0" encoding="utf-8"?>
<sst xmlns="http://schemas.openxmlformats.org/spreadsheetml/2006/main" count="743" uniqueCount="209">
  <si>
    <t>GRD</t>
  </si>
  <si>
    <t>NC</t>
  </si>
  <si>
    <t>--</t>
  </si>
  <si>
    <t>A</t>
  </si>
  <si>
    <t>C</t>
  </si>
  <si>
    <t>N</t>
  </si>
  <si>
    <t>P</t>
  </si>
  <si>
    <t>MCP73832T-2ACI_OT</t>
  </si>
  <si>
    <t>STAT</t>
  </si>
  <si>
    <t>VBAT</t>
  </si>
  <si>
    <t>VSS</t>
  </si>
  <si>
    <t>PROG</t>
  </si>
  <si>
    <t>VDD</t>
  </si>
  <si>
    <t>GROUND</t>
  </si>
  <si>
    <t>GRM21BC81E106ME51K</t>
  </si>
  <si>
    <t>GND</t>
  </si>
  <si>
    <t>EN</t>
  </si>
  <si>
    <t>OUT</t>
  </si>
  <si>
    <t>LIR2032</t>
  </si>
  <si>
    <t>Reviewed?</t>
  </si>
  <si>
    <t>Pin #</t>
  </si>
  <si>
    <t>POGO1</t>
  </si>
  <si>
    <t>CHG1</t>
  </si>
  <si>
    <t>R3</t>
  </si>
  <si>
    <t>RN73H1JTTD5052F50</t>
  </si>
  <si>
    <t>C1</t>
  </si>
  <si>
    <t>BT1</t>
  </si>
  <si>
    <t>R2</t>
  </si>
  <si>
    <t>LIR2032:</t>
  </si>
  <si>
    <t>I_Reg</t>
  </si>
  <si>
    <t>R_Prog</t>
  </si>
  <si>
    <t>kOhm</t>
  </si>
  <si>
    <t>Capacity</t>
  </si>
  <si>
    <t>mAh</t>
  </si>
  <si>
    <t>mA</t>
  </si>
  <si>
    <t>time to full</t>
  </si>
  <si>
    <t>hours</t>
  </si>
  <si>
    <t>Reference:</t>
  </si>
  <si>
    <t>Component:</t>
  </si>
  <si>
    <t>Function:</t>
  </si>
  <si>
    <t>2x1 Pogo Connector</t>
  </si>
  <si>
    <t>USB Charging</t>
  </si>
  <si>
    <t>USB_+</t>
  </si>
  <si>
    <t>Pin Function</t>
  </si>
  <si>
    <t>R5</t>
  </si>
  <si>
    <t>D1</t>
  </si>
  <si>
    <t>Connects to Component</t>
  </si>
  <si>
    <t>At Pin</t>
  </si>
  <si>
    <t>USB_-</t>
  </si>
  <si>
    <t>USB Capacitor</t>
  </si>
  <si>
    <t>C1_+</t>
  </si>
  <si>
    <t>C1_-</t>
  </si>
  <si>
    <t>Battery  Charger</t>
  </si>
  <si>
    <t>STM1</t>
  </si>
  <si>
    <t>P1</t>
  </si>
  <si>
    <t>U1</t>
  </si>
  <si>
    <t>R1</t>
  </si>
  <si>
    <t>50.5 kOhm Charger Programmer</t>
  </si>
  <si>
    <t>R1_+</t>
  </si>
  <si>
    <t>R2_-</t>
  </si>
  <si>
    <t>Battery</t>
  </si>
  <si>
    <t>BT1_+</t>
  </si>
  <si>
    <t>BT1_-</t>
  </si>
  <si>
    <t>TPS7A0230PDBVR</t>
  </si>
  <si>
    <t>Regulator to 3.0 V</t>
  </si>
  <si>
    <t>In</t>
  </si>
  <si>
    <t>D2</t>
  </si>
  <si>
    <t>C2</t>
  </si>
  <si>
    <t>BUTT1</t>
  </si>
  <si>
    <t>Regulator Capacitor</t>
  </si>
  <si>
    <t>C2_+</t>
  </si>
  <si>
    <t>C2_-</t>
  </si>
  <si>
    <t>R1_-</t>
  </si>
  <si>
    <t>R2_+</t>
  </si>
  <si>
    <t>R5_+</t>
  </si>
  <si>
    <t>R5_-</t>
  </si>
  <si>
    <t>R3_+</t>
  </si>
  <si>
    <t>R4_+</t>
  </si>
  <si>
    <t>R4_-</t>
  </si>
  <si>
    <t>R3_-</t>
  </si>
  <si>
    <t>R4</t>
  </si>
  <si>
    <t>BATT</t>
  </si>
  <si>
    <t>BAS3010A03WE6327HTSA1</t>
  </si>
  <si>
    <t>50.5 kOhm CHG1 Enable PullUp</t>
  </si>
  <si>
    <t>50.5 kOhm Button PullDown</t>
  </si>
  <si>
    <t>U1 Wakeup - USB 5V</t>
  </si>
  <si>
    <t>U1 Shutdown - STM1</t>
  </si>
  <si>
    <t>D1_A</t>
  </si>
  <si>
    <t>D1_C</t>
  </si>
  <si>
    <t>D2_A</t>
  </si>
  <si>
    <t>D2_C</t>
  </si>
  <si>
    <t>MC-306_32.7680K-E0_PURE_SN</t>
  </si>
  <si>
    <t>Crystal Oscillator</t>
  </si>
  <si>
    <t>OSC1</t>
  </si>
  <si>
    <t>Clock_1</t>
  </si>
  <si>
    <t>Clock_2</t>
  </si>
  <si>
    <t>B3U-1100P</t>
  </si>
  <si>
    <t>Button</t>
  </si>
  <si>
    <t>BUTT_1</t>
  </si>
  <si>
    <t>BUTT_2</t>
  </si>
  <si>
    <t>BUTT_3</t>
  </si>
  <si>
    <t>Logic Controller</t>
  </si>
  <si>
    <t>STM32G431KBT6 (LQFP32)</t>
  </si>
  <si>
    <t>VDD_1</t>
  </si>
  <si>
    <t>PF0-OSC_IN</t>
  </si>
  <si>
    <t>PF1-OSC_OUT</t>
  </si>
  <si>
    <t>PG10-NRST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</si>
  <si>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</si>
  <si>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</si>
  <si>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</si>
  <si>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</si>
  <si>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</si>
  <si>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</si>
  <si>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</si>
  <si>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</si>
  <si>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</si>
  <si>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VSSA</t>
  </si>
  <si>
    <t>VDDA</t>
  </si>
  <si>
    <t>VSS_1</t>
  </si>
  <si>
    <t>VDD_2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</si>
  <si>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</si>
  <si>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</si>
  <si>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</si>
  <si>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</si>
  <si>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</si>
  <si>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</si>
  <si>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</si>
  <si>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</si>
  <si>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</si>
  <si>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</si>
  <si>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</si>
  <si>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</si>
  <si>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</si>
  <si>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PB8-BOOT0</t>
  </si>
  <si>
    <t>VSS_2</t>
  </si>
  <si>
    <t>LED_GRID</t>
  </si>
  <si>
    <t>B</t>
  </si>
  <si>
    <t>V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</si>
  <si>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</si>
  <si>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</si>
  <si>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</si>
  <si>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</si>
  <si>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</si>
  <si>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</si>
  <si>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</si>
  <si>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</si>
  <si>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</si>
  <si>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P13_PAD</t>
  </si>
  <si>
    <t>P14_PAD</t>
  </si>
  <si>
    <t>M</t>
  </si>
  <si>
    <t>O</t>
  </si>
  <si>
    <t>Programming Resistor</t>
  </si>
  <si>
    <t>Item</t>
  </si>
  <si>
    <t>Units</t>
  </si>
  <si>
    <t>Value</t>
  </si>
  <si>
    <t>beneath the 35mA max charge current</t>
  </si>
  <si>
    <t>kOhms</t>
  </si>
  <si>
    <t>V1</t>
  </si>
  <si>
    <t>V2</t>
  </si>
  <si>
    <t>Current</t>
  </si>
  <si>
    <t>R_TOT</t>
  </si>
  <si>
    <t>TTD</t>
  </si>
  <si>
    <t>Voltage Ladder Part 1 - finding Resistances at Max charge</t>
  </si>
  <si>
    <t>Voltage Ladder Part 1 - Finding voltages at Min charge</t>
  </si>
  <si>
    <t>RC1206FR-07120KL</t>
  </si>
  <si>
    <t>120 kOhm Battery Voltage Ladder</t>
  </si>
  <si>
    <t>300 kOhm Battery Voltage Ladder</t>
  </si>
  <si>
    <t>RMCF0603FT300K</t>
  </si>
  <si>
    <t>Yes</t>
  </si>
  <si>
    <t>Board Count</t>
  </si>
  <si>
    <t>Purchase Amount</t>
  </si>
  <si>
    <t>Link</t>
  </si>
  <si>
    <t>https://www.digikey.com/en/products/detail/murata-electronics/GRM21BC81E106ME51K/10694904</t>
  </si>
  <si>
    <t>https://www.digikey.co.nz/en/products/detail/koa-speer-electronics-inc/RN73H1JTTD5052F50/10689137?srsltid=AfmBOopWHDrcfCTLSDiWgPHwzQPnCBM5AwF3WEe8fpWut4A0kQZ9nn5g</t>
  </si>
  <si>
    <t>D3</t>
  </si>
  <si>
    <t>C3</t>
  </si>
  <si>
    <t>Sensing Diode</t>
  </si>
  <si>
    <t>D3_C</t>
  </si>
  <si>
    <t>1N4148WT</t>
  </si>
  <si>
    <t>D3_A</t>
  </si>
  <si>
    <t>https://www.digikey.com/en/products/detail/microchip-technology/MCP73832T-2ACI-OT/1223142</t>
  </si>
  <si>
    <t>C3_+</t>
  </si>
  <si>
    <t>C3_-</t>
  </si>
  <si>
    <t>&lt;- don’t want to do all the connections</t>
  </si>
  <si>
    <t>https://www.amazon.com/EEMB-LIR2032-Rechargeable-Batteries-Controllers/dp/B07MHXSM8R/ref=sr_1_5_sspa?crid=1PRJKYDDEN5KJ&amp;dib=eyJ2IjoiMSJ9.f57M1EyxIdzN9iUp7yFzmz0qBRs3sd42c7SjZkGAVgQftIz5FjwH9in4-xIFEQpSKMbbmEj7NGE-0tq1bLgVw4sXYNNV7HkFSAxx8_gbopf6uYUhxWfVrfUpwMFS73l8qHGNf8NCRAdtFxACiTO_b8neGX66iIzIjGa1qppc2pWWkory9BrNGguUGVcBS-yyy33CXe1PF1V-ducRTJJ35IkBX7Ofh2JPmFkwSYqU6FhzvJuQEemo-HaUzk4xVSBIrK9pH2iiguFcIbUS7xhr6kRMetafhqlUlv-WR4hkf58.fxsOuxbLGHRVabw7a4quJqS3J7UVXXHVh6OBfZJxl1U&amp;dib_tag=se&amp;keywords=lir2032&amp;qid=1748110992&amp;sprefix=lir2032%2Caps%2C192&amp;sr=8-5-spons&amp;sp_csd=d2lkZ2V0TmFtZT1zcF9hdGY&amp;psc=1</t>
  </si>
  <si>
    <t>https://www.digikey.com/en/products/detail/texas-instruments/TPS7A0230PDBVR/12165118</t>
  </si>
  <si>
    <t>Unit Price</t>
  </si>
  <si>
    <t>https://www.digikey.com/en/products/detail/epson/MC-306-32-7680K-E0-PURE-SN/5168376</t>
  </si>
  <si>
    <t>https://www.digikey.com/en/products/detail/infineon-technologies/BAS3010A03WE6327HTSA1/1280885</t>
  </si>
  <si>
    <t>Max Price</t>
  </si>
  <si>
    <t>https://www.digikey.com/en/products/detail/omron-electronics-inc-emc-div/B3U-1100P/1534339</t>
  </si>
  <si>
    <t>https://estore.st.com/en/stm32g431kbt6-cpn.html?srsltid=AfmBOopoSXLie16hskZ4STGyfxuxGZH_BMPmLBq2jPxkMr4FL8SPz4tV</t>
  </si>
  <si>
    <t>https://www.digikey.com/en/products/detail/yageo/RC1206FR-07120KL/728524</t>
  </si>
  <si>
    <t>https://www.digikey.com/en/products/detail/stackpole-electronics-inc/RMCF0603FT300K/1760826</t>
  </si>
  <si>
    <t>BAT-HLD-003-SMT</t>
  </si>
  <si>
    <t>https://www.digikey.com/en/products/detail/onsemi/1N4148WT/1954014</t>
  </si>
  <si>
    <t>https://www.digikey.com/en/products/detail/te-connectivity-linx/BAT-HLD-003-SMT/14301785</t>
  </si>
  <si>
    <t>Pogo</t>
  </si>
  <si>
    <t>https://www.amazon.com/dp/B0CSX6ZQ1H?ref_=ppx_hzsearch_conn_dt_b_fed_asin_title_1</t>
  </si>
  <si>
    <t>Index</t>
  </si>
  <si>
    <t>Acquired</t>
  </si>
  <si>
    <t>Total</t>
  </si>
  <si>
    <t>Need to spend</t>
  </si>
  <si>
    <t>RC1005F103CS</t>
  </si>
  <si>
    <t>R6</t>
  </si>
  <si>
    <t>NRST resistor</t>
  </si>
  <si>
    <t>https://www.digikey.com/en/products/detail/samsung-electro-mechanics/RC1005F103CS/3903439</t>
  </si>
  <si>
    <t>ADD</t>
  </si>
  <si>
    <t>Added?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</si>
</sst>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left"/>
    </xf>
    <xf numFmtId="8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9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Arial"/>
        <family val="2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0FA405A4-29F9-4F2E-BD68-FACE89AE6F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</xdr:row>
      <xdr:rowOff>171450</xdr:rowOff>
    </xdr:from>
    <xdr:to>
      <xdr:col>23</xdr:col>
      <xdr:colOff>189558</xdr:colOff>
      <xdr:row>33</xdr:row>
      <xdr:rowOff>27831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44FB-9D4E-550B-FC62-566A12924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7025" y="361950"/>
          <a:ext cx="7533333" cy="59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18</xdr:col>
      <xdr:colOff>342324</xdr:colOff>
      <xdr:row>57</xdr:row>
      <xdr:rowOff>151881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1AD54-E56A-A87E-D432-4D7E41034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858000"/>
          <a:ext cx="4609524" cy="4152381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4</xdr:row>
      <xdr:rowOff>142875</xdr:rowOff>
    </xdr:from>
    <xdr:to>
      <xdr:col>16</xdr:col>
      <xdr:colOff>428625</xdr:colOff>
      <xdr:row>25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4D7FFAF-F501-0986-01E2-A4AA1AFF54D8}"/>
            </a:ext>
          </a:extLst>
        </xdr:cNvPr>
        <xdr:cNvCxnSpPr/>
      </xdr:nvCxnSpPr>
      <xdr:spPr>
        <a:xfrm>
          <a:off x="4895850" y="904875"/>
          <a:ext cx="5400675" cy="399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75B8B-340B-40CB-BD49-2ED660196E2B}" name="Table1" displayName="Table1" ref="B2:J17" totalsRowShown="0" headerRowDxfId="8">
  <autoFilter ref="B2:J17" xr:uid="{5F875B8B-340B-40CB-BD49-2ED660196E2B}"/>
  <sortState xmlns:xlrd2="http://schemas.microsoft.com/office/spreadsheetml/2017/richdata2" ref="B3:J16">
    <sortCondition ref="B2:B16"/>
  </sortState>
  <tableColumns count="9">
    <tableColumn id="1" xr3:uid="{63D33BDA-CDB6-406E-9542-74C72330FFE7}" name="Index" dataDxfId="7"/>
    <tableColumn id="2" xr3:uid="{C11F4ED7-F654-4000-8FE5-7F7F78A9CC23}" name="Item" dataDxfId="6"/>
    <tableColumn id="9" xr3:uid="{2A73A2A3-326A-46F6-B008-BC7209351DF5}" name="Added?" dataDxfId="5"/>
    <tableColumn id="3" xr3:uid="{43E1388A-9A47-4270-8D95-5DAB8EEB5C98}" name="Acquired" dataDxfId="4"/>
    <tableColumn id="4" xr3:uid="{ECFAD228-AFD7-4089-BBEF-3B76C8ED16D3}" name="Board Count" dataDxfId="3"/>
    <tableColumn id="5" xr3:uid="{A391AA9A-2736-457B-ACEF-2AF43BD07714}" name="Purchase Amount" dataDxfId="2">
      <calculatedColumnFormula>F3*15</calculatedColumnFormula>
    </tableColumn>
    <tableColumn id="6" xr3:uid="{403CC425-E277-4465-8F64-A609F52AC5F9}" name="Unit Price" dataDxfId="1"/>
    <tableColumn id="7" xr3:uid="{3EB62525-E5E4-49DC-BF5E-1E259F7C741F}" name="Max Price" dataDxfId="0">
      <calculatedColumnFormula>H3*G3</calculatedColumnFormula>
    </tableColumn>
    <tableColumn id="8" xr3:uid="{FC499A18-5CC0-4737-A28D-08FFE478FD5E}" name="Link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igikey.co.nz/en/products/detail/koa-speer-electronics-inc/RN73H1JTTD5052F50/10689137?srsltid=AfmBOopWHDrcfCTLSDiWgPHwzQPnCBM5AwF3WEe8fpWut4A0kQZ9nn5g" TargetMode="External"/><Relationship Id="rId1" Type="http://schemas.openxmlformats.org/officeDocument/2006/relationships/hyperlink" Target="https://www.digikey.com/en/products/detail/murata-electronics/GRM21BC81E106ME51K/1069490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37"/>
  <sheetViews>
    <sheetView tabSelected="1" topLeftCell="A88" zoomScale="85" zoomScaleNormal="85" workbookViewId="0">
      <selection activeCell="I110" sqref="I109:I110"/>
    </sheetView>
  </sheetViews>
  <sheetFormatPr defaultRowHeight="15" x14ac:dyDescent="0.25"/>
  <cols>
    <col min="2" max="2" width="15.42578125" bestFit="1" customWidth="1"/>
    <col min="3" max="3" width="34.85546875" bestFit="1" customWidth="1"/>
    <col min="4" max="4" width="30.42578125" bestFit="1" customWidth="1"/>
    <col min="5" max="5" width="23.5703125" customWidth="1"/>
    <col min="6" max="6" width="16.7109375" style="8" customWidth="1"/>
    <col min="7" max="7" width="19.28515625" bestFit="1" customWidth="1"/>
    <col min="8" max="8" width="15.42578125" bestFit="1" customWidth="1"/>
    <col min="9" max="9" width="32.140625" bestFit="1" customWidth="1"/>
    <col min="10" max="10" width="31.7109375" bestFit="1" customWidth="1"/>
    <col min="11" max="11" width="21.85546875" customWidth="1"/>
    <col min="12" max="12" width="20" customWidth="1"/>
  </cols>
  <sheetData>
    <row r="2" spans="2:6" x14ac:dyDescent="0.25">
      <c r="B2" s="9" t="s">
        <v>37</v>
      </c>
      <c r="C2" s="8" t="s">
        <v>21</v>
      </c>
    </row>
    <row r="3" spans="2:6" x14ac:dyDescent="0.25">
      <c r="B3" s="9" t="s">
        <v>38</v>
      </c>
      <c r="C3" s="8" t="s">
        <v>40</v>
      </c>
    </row>
    <row r="4" spans="2:6" x14ac:dyDescent="0.25">
      <c r="B4" s="9" t="s">
        <v>39</v>
      </c>
      <c r="C4" s="8" t="s">
        <v>41</v>
      </c>
      <c r="D4" s="6"/>
    </row>
    <row r="5" spans="2:6" x14ac:dyDescent="0.25">
      <c r="B5" s="1" t="s">
        <v>20</v>
      </c>
      <c r="C5" s="1" t="s">
        <v>43</v>
      </c>
      <c r="D5" s="1" t="s">
        <v>46</v>
      </c>
      <c r="E5" s="1" t="s">
        <v>47</v>
      </c>
      <c r="F5" s="1" t="s">
        <v>19</v>
      </c>
    </row>
    <row r="6" spans="2:6" x14ac:dyDescent="0.25">
      <c r="B6" s="2">
        <v>1</v>
      </c>
      <c r="C6" s="3" t="s">
        <v>42</v>
      </c>
      <c r="D6" s="2" t="s">
        <v>25</v>
      </c>
      <c r="E6" s="2">
        <v>1</v>
      </c>
      <c r="F6" s="2" t="s">
        <v>168</v>
      </c>
    </row>
    <row r="7" spans="2:6" x14ac:dyDescent="0.25">
      <c r="B7" s="2">
        <v>1</v>
      </c>
      <c r="C7" s="3" t="s">
        <v>42</v>
      </c>
      <c r="D7" s="2" t="s">
        <v>44</v>
      </c>
      <c r="E7" s="2">
        <v>2</v>
      </c>
      <c r="F7" s="2" t="s">
        <v>168</v>
      </c>
    </row>
    <row r="8" spans="2:6" x14ac:dyDescent="0.25">
      <c r="B8" s="2">
        <v>1</v>
      </c>
      <c r="C8" s="3" t="s">
        <v>42</v>
      </c>
      <c r="D8" s="2" t="s">
        <v>45</v>
      </c>
      <c r="E8" s="2" t="s">
        <v>3</v>
      </c>
      <c r="F8" s="2" t="s">
        <v>168</v>
      </c>
    </row>
    <row r="9" spans="2:6" x14ac:dyDescent="0.25">
      <c r="B9" s="2">
        <v>1</v>
      </c>
      <c r="C9" s="3" t="s">
        <v>42</v>
      </c>
      <c r="D9" s="2" t="s">
        <v>22</v>
      </c>
      <c r="E9" s="2">
        <v>4</v>
      </c>
      <c r="F9" s="2" t="s">
        <v>168</v>
      </c>
    </row>
    <row r="10" spans="2:6" x14ac:dyDescent="0.25">
      <c r="B10" s="4">
        <v>2</v>
      </c>
      <c r="C10" s="5" t="s">
        <v>48</v>
      </c>
      <c r="D10" s="4" t="s">
        <v>13</v>
      </c>
      <c r="E10" s="4" t="s">
        <v>0</v>
      </c>
      <c r="F10" s="4" t="s">
        <v>168</v>
      </c>
    </row>
    <row r="12" spans="2:6" x14ac:dyDescent="0.25">
      <c r="B12" s="9" t="s">
        <v>37</v>
      </c>
      <c r="C12" s="8" t="s">
        <v>22</v>
      </c>
    </row>
    <row r="13" spans="2:6" x14ac:dyDescent="0.25">
      <c r="B13" s="9" t="s">
        <v>38</v>
      </c>
      <c r="C13" s="8" t="s">
        <v>7</v>
      </c>
    </row>
    <row r="14" spans="2:6" x14ac:dyDescent="0.25">
      <c r="B14" s="9" t="s">
        <v>39</v>
      </c>
      <c r="C14" s="8" t="s">
        <v>52</v>
      </c>
      <c r="D14" s="6"/>
    </row>
    <row r="15" spans="2:6" x14ac:dyDescent="0.25">
      <c r="B15" s="1" t="s">
        <v>20</v>
      </c>
      <c r="C15" s="1" t="s">
        <v>43</v>
      </c>
      <c r="D15" s="1" t="s">
        <v>46</v>
      </c>
      <c r="E15" s="1" t="s">
        <v>47</v>
      </c>
      <c r="F15" s="1" t="s">
        <v>19</v>
      </c>
    </row>
    <row r="16" spans="2:6" x14ac:dyDescent="0.25">
      <c r="B16" s="2">
        <v>1</v>
      </c>
      <c r="C16" s="8" t="s">
        <v>8</v>
      </c>
      <c r="D16" s="2" t="s">
        <v>44</v>
      </c>
      <c r="E16" s="2">
        <v>1</v>
      </c>
      <c r="F16" s="2" t="s">
        <v>168</v>
      </c>
    </row>
    <row r="17" spans="2:6" x14ac:dyDescent="0.25">
      <c r="B17" s="2">
        <v>1</v>
      </c>
      <c r="C17" s="8" t="s">
        <v>8</v>
      </c>
      <c r="D17" s="2" t="s">
        <v>174</v>
      </c>
      <c r="E17" s="2" t="s">
        <v>4</v>
      </c>
      <c r="F17" s="2" t="s">
        <v>168</v>
      </c>
    </row>
    <row r="18" spans="2:6" x14ac:dyDescent="0.25">
      <c r="B18" s="2">
        <v>2</v>
      </c>
      <c r="C18" s="8" t="s">
        <v>10</v>
      </c>
      <c r="D18" s="2" t="s">
        <v>13</v>
      </c>
      <c r="E18" s="2" t="s">
        <v>0</v>
      </c>
      <c r="F18" s="2" t="s">
        <v>168</v>
      </c>
    </row>
    <row r="19" spans="2:6" x14ac:dyDescent="0.25">
      <c r="B19" s="2">
        <v>3</v>
      </c>
      <c r="C19" s="8" t="s">
        <v>9</v>
      </c>
      <c r="D19" s="2" t="s">
        <v>26</v>
      </c>
      <c r="E19" s="2" t="s">
        <v>54</v>
      </c>
      <c r="F19" s="2" t="s">
        <v>168</v>
      </c>
    </row>
    <row r="20" spans="2:6" x14ac:dyDescent="0.25">
      <c r="B20" s="2">
        <v>3</v>
      </c>
      <c r="C20" s="8" t="s">
        <v>9</v>
      </c>
      <c r="D20" s="2" t="s">
        <v>55</v>
      </c>
      <c r="E20" s="2">
        <v>1</v>
      </c>
      <c r="F20" s="2" t="s">
        <v>168</v>
      </c>
    </row>
    <row r="21" spans="2:6" x14ac:dyDescent="0.25">
      <c r="B21" s="2">
        <v>3</v>
      </c>
      <c r="C21" s="8" t="s">
        <v>9</v>
      </c>
      <c r="D21" s="2" t="s">
        <v>23</v>
      </c>
      <c r="E21" s="2">
        <v>1</v>
      </c>
      <c r="F21" s="2" t="s">
        <v>168</v>
      </c>
    </row>
    <row r="22" spans="2:6" x14ac:dyDescent="0.25">
      <c r="B22" s="2">
        <v>4</v>
      </c>
      <c r="C22" s="8" t="s">
        <v>12</v>
      </c>
      <c r="D22" s="2" t="s">
        <v>21</v>
      </c>
      <c r="E22" s="8">
        <v>1</v>
      </c>
      <c r="F22" s="2" t="s">
        <v>168</v>
      </c>
    </row>
    <row r="23" spans="2:6" x14ac:dyDescent="0.25">
      <c r="B23" s="2">
        <v>4</v>
      </c>
      <c r="C23" s="8" t="s">
        <v>12</v>
      </c>
      <c r="D23" s="2" t="s">
        <v>44</v>
      </c>
      <c r="E23" s="2">
        <v>2</v>
      </c>
      <c r="F23" s="2" t="s">
        <v>168</v>
      </c>
    </row>
    <row r="24" spans="2:6" x14ac:dyDescent="0.25">
      <c r="B24" s="2">
        <v>4</v>
      </c>
      <c r="C24" s="8" t="s">
        <v>12</v>
      </c>
      <c r="D24" s="2" t="s">
        <v>45</v>
      </c>
      <c r="E24" s="2" t="s">
        <v>4</v>
      </c>
      <c r="F24" s="2" t="s">
        <v>168</v>
      </c>
    </row>
    <row r="25" spans="2:6" x14ac:dyDescent="0.25">
      <c r="B25" s="2">
        <v>4</v>
      </c>
      <c r="C25" s="8" t="s">
        <v>12</v>
      </c>
      <c r="D25" s="2" t="s">
        <v>25</v>
      </c>
      <c r="E25" s="2">
        <v>1</v>
      </c>
      <c r="F25" s="2" t="s">
        <v>168</v>
      </c>
    </row>
    <row r="26" spans="2:6" x14ac:dyDescent="0.25">
      <c r="B26" s="4">
        <v>5</v>
      </c>
      <c r="C26" s="10" t="s">
        <v>11</v>
      </c>
      <c r="D26" s="4" t="s">
        <v>56</v>
      </c>
      <c r="E26" s="10">
        <v>1</v>
      </c>
      <c r="F26" s="4" t="s">
        <v>168</v>
      </c>
    </row>
    <row r="28" spans="2:6" x14ac:dyDescent="0.25">
      <c r="B28" s="9" t="s">
        <v>37</v>
      </c>
      <c r="C28" s="8" t="s">
        <v>26</v>
      </c>
    </row>
    <row r="29" spans="2:6" x14ac:dyDescent="0.25">
      <c r="B29" s="9" t="s">
        <v>38</v>
      </c>
      <c r="C29" s="8" t="s">
        <v>18</v>
      </c>
    </row>
    <row r="30" spans="2:6" x14ac:dyDescent="0.25">
      <c r="B30" s="9" t="s">
        <v>39</v>
      </c>
      <c r="C30" s="8" t="s">
        <v>60</v>
      </c>
      <c r="D30" s="6"/>
    </row>
    <row r="31" spans="2:6" x14ac:dyDescent="0.25">
      <c r="B31" s="1" t="s">
        <v>20</v>
      </c>
      <c r="C31" s="1" t="s">
        <v>43</v>
      </c>
      <c r="D31" s="1" t="s">
        <v>46</v>
      </c>
      <c r="E31" s="1" t="s">
        <v>47</v>
      </c>
      <c r="F31" s="1" t="s">
        <v>19</v>
      </c>
    </row>
    <row r="32" spans="2:6" x14ac:dyDescent="0.25">
      <c r="B32" s="2" t="s">
        <v>6</v>
      </c>
      <c r="C32" s="8" t="s">
        <v>61</v>
      </c>
      <c r="D32" s="2" t="s">
        <v>22</v>
      </c>
      <c r="E32" s="2">
        <v>3</v>
      </c>
      <c r="F32" s="2" t="s">
        <v>168</v>
      </c>
    </row>
    <row r="33" spans="2:6" x14ac:dyDescent="0.25">
      <c r="B33" s="2" t="s">
        <v>6</v>
      </c>
      <c r="C33" s="8" t="s">
        <v>61</v>
      </c>
      <c r="D33" s="2" t="s">
        <v>55</v>
      </c>
      <c r="E33" s="2">
        <v>1</v>
      </c>
      <c r="F33" s="2" t="s">
        <v>168</v>
      </c>
    </row>
    <row r="34" spans="2:6" x14ac:dyDescent="0.25">
      <c r="B34" s="2" t="s">
        <v>6</v>
      </c>
      <c r="C34" s="8" t="s">
        <v>61</v>
      </c>
      <c r="D34" s="2" t="s">
        <v>23</v>
      </c>
      <c r="E34" s="2">
        <v>1</v>
      </c>
      <c r="F34" s="2" t="s">
        <v>168</v>
      </c>
    </row>
    <row r="35" spans="2:6" x14ac:dyDescent="0.25">
      <c r="B35" s="4" t="s">
        <v>5</v>
      </c>
      <c r="C35" s="10" t="s">
        <v>62</v>
      </c>
      <c r="D35" s="4" t="s">
        <v>13</v>
      </c>
      <c r="E35" s="10" t="s">
        <v>0</v>
      </c>
      <c r="F35" s="4" t="s">
        <v>168</v>
      </c>
    </row>
    <row r="37" spans="2:6" x14ac:dyDescent="0.25">
      <c r="B37" s="9" t="s">
        <v>37</v>
      </c>
      <c r="C37" s="8" t="s">
        <v>55</v>
      </c>
    </row>
    <row r="38" spans="2:6" x14ac:dyDescent="0.25">
      <c r="B38" s="9" t="s">
        <v>38</v>
      </c>
      <c r="C38" s="8" t="s">
        <v>63</v>
      </c>
    </row>
    <row r="39" spans="2:6" x14ac:dyDescent="0.25">
      <c r="B39" s="9" t="s">
        <v>39</v>
      </c>
      <c r="C39" s="8" t="s">
        <v>64</v>
      </c>
      <c r="D39" s="6"/>
    </row>
    <row r="40" spans="2:6" x14ac:dyDescent="0.25">
      <c r="B40" s="1" t="s">
        <v>20</v>
      </c>
      <c r="C40" s="1" t="s">
        <v>43</v>
      </c>
      <c r="D40" s="1" t="s">
        <v>46</v>
      </c>
      <c r="E40" s="1" t="s">
        <v>47</v>
      </c>
      <c r="F40" s="1" t="s">
        <v>19</v>
      </c>
    </row>
    <row r="41" spans="2:6" x14ac:dyDescent="0.25">
      <c r="B41" s="2">
        <v>1</v>
      </c>
      <c r="C41" s="8" t="s">
        <v>65</v>
      </c>
      <c r="D41" s="2" t="s">
        <v>23</v>
      </c>
      <c r="E41" s="2">
        <v>1</v>
      </c>
      <c r="F41" s="2" t="s">
        <v>168</v>
      </c>
    </row>
    <row r="42" spans="2:6" x14ac:dyDescent="0.25">
      <c r="B42" s="2">
        <v>1</v>
      </c>
      <c r="C42" s="8" t="s">
        <v>65</v>
      </c>
      <c r="D42" s="2" t="s">
        <v>22</v>
      </c>
      <c r="E42" s="2">
        <v>3</v>
      </c>
      <c r="F42" s="2" t="s">
        <v>168</v>
      </c>
    </row>
    <row r="43" spans="2:6" x14ac:dyDescent="0.25">
      <c r="B43" s="2">
        <v>1</v>
      </c>
      <c r="C43" s="8" t="s">
        <v>65</v>
      </c>
      <c r="D43" s="2" t="s">
        <v>61</v>
      </c>
      <c r="E43" s="2" t="s">
        <v>6</v>
      </c>
      <c r="F43" s="2" t="s">
        <v>168</v>
      </c>
    </row>
    <row r="44" spans="2:6" x14ac:dyDescent="0.25">
      <c r="B44" s="2">
        <v>2</v>
      </c>
      <c r="C44" s="8" t="s">
        <v>15</v>
      </c>
      <c r="D44" s="2" t="s">
        <v>13</v>
      </c>
      <c r="E44" s="2" t="s">
        <v>0</v>
      </c>
      <c r="F44" s="2" t="s">
        <v>168</v>
      </c>
    </row>
    <row r="45" spans="2:6" x14ac:dyDescent="0.25">
      <c r="B45" s="2">
        <v>3</v>
      </c>
      <c r="C45" s="8" t="s">
        <v>16</v>
      </c>
      <c r="D45" s="2" t="s">
        <v>45</v>
      </c>
      <c r="E45" s="2" t="s">
        <v>4</v>
      </c>
      <c r="F45" s="2" t="s">
        <v>168</v>
      </c>
    </row>
    <row r="46" spans="2:6" x14ac:dyDescent="0.25">
      <c r="B46" s="2">
        <v>3</v>
      </c>
      <c r="C46" s="8" t="s">
        <v>16</v>
      </c>
      <c r="D46" s="2" t="s">
        <v>66</v>
      </c>
      <c r="E46" s="2" t="s">
        <v>4</v>
      </c>
      <c r="F46" s="2" t="s">
        <v>168</v>
      </c>
    </row>
    <row r="47" spans="2:6" x14ac:dyDescent="0.25">
      <c r="B47" s="2">
        <v>4</v>
      </c>
      <c r="C47" s="8" t="s">
        <v>1</v>
      </c>
      <c r="D47" s="11" t="s">
        <v>2</v>
      </c>
      <c r="E47" s="11" t="s">
        <v>2</v>
      </c>
      <c r="F47" s="2" t="s">
        <v>168</v>
      </c>
    </row>
    <row r="48" spans="2:6" x14ac:dyDescent="0.25">
      <c r="B48" s="2">
        <v>5</v>
      </c>
      <c r="C48" s="8" t="s">
        <v>17</v>
      </c>
      <c r="D48" s="2" t="s">
        <v>67</v>
      </c>
      <c r="E48" s="2">
        <v>1</v>
      </c>
      <c r="F48" s="2" t="s">
        <v>168</v>
      </c>
    </row>
    <row r="49" spans="2:6" x14ac:dyDescent="0.25">
      <c r="B49" s="2">
        <v>5</v>
      </c>
      <c r="C49" s="8" t="s">
        <v>17</v>
      </c>
      <c r="D49" s="2" t="s">
        <v>53</v>
      </c>
      <c r="E49" s="2">
        <v>1</v>
      </c>
      <c r="F49" s="2" t="s">
        <v>168</v>
      </c>
    </row>
    <row r="50" spans="2:6" x14ac:dyDescent="0.25">
      <c r="B50" s="2">
        <v>5</v>
      </c>
      <c r="C50" s="8" t="s">
        <v>17</v>
      </c>
      <c r="D50" s="2" t="s">
        <v>53</v>
      </c>
      <c r="E50" s="2">
        <v>15</v>
      </c>
      <c r="F50" s="2" t="s">
        <v>168</v>
      </c>
    </row>
    <row r="51" spans="2:6" x14ac:dyDescent="0.25">
      <c r="B51" s="2">
        <v>5</v>
      </c>
      <c r="C51" s="8" t="s">
        <v>17</v>
      </c>
      <c r="D51" s="2" t="s">
        <v>53</v>
      </c>
      <c r="E51" s="8">
        <v>17</v>
      </c>
      <c r="F51" s="2" t="s">
        <v>168</v>
      </c>
    </row>
    <row r="52" spans="2:6" x14ac:dyDescent="0.25">
      <c r="B52" s="4">
        <v>5</v>
      </c>
      <c r="C52" s="10" t="s">
        <v>17</v>
      </c>
      <c r="D52" s="4" t="s">
        <v>68</v>
      </c>
      <c r="E52" s="10">
        <v>2</v>
      </c>
      <c r="F52" s="4" t="s">
        <v>168</v>
      </c>
    </row>
    <row r="54" spans="2:6" x14ac:dyDescent="0.25">
      <c r="B54" s="9" t="s">
        <v>37</v>
      </c>
      <c r="C54" s="8" t="s">
        <v>45</v>
      </c>
    </row>
    <row r="55" spans="2:6" x14ac:dyDescent="0.25">
      <c r="B55" s="9" t="s">
        <v>38</v>
      </c>
      <c r="C55" s="8" t="s">
        <v>82</v>
      </c>
    </row>
    <row r="56" spans="2:6" x14ac:dyDescent="0.25">
      <c r="B56" s="9" t="s">
        <v>39</v>
      </c>
      <c r="C56" s="8" t="s">
        <v>85</v>
      </c>
      <c r="D56" s="6"/>
    </row>
    <row r="57" spans="2:6" x14ac:dyDescent="0.25">
      <c r="B57" s="1" t="s">
        <v>20</v>
      </c>
      <c r="C57" s="1" t="s">
        <v>43</v>
      </c>
      <c r="D57" s="1" t="s">
        <v>46</v>
      </c>
      <c r="E57" s="1" t="s">
        <v>47</v>
      </c>
      <c r="F57" s="1" t="s">
        <v>19</v>
      </c>
    </row>
    <row r="58" spans="2:6" x14ac:dyDescent="0.25">
      <c r="B58" s="2" t="s">
        <v>4</v>
      </c>
      <c r="C58" s="8" t="s">
        <v>88</v>
      </c>
      <c r="D58" s="2" t="s">
        <v>66</v>
      </c>
      <c r="E58" s="2" t="s">
        <v>4</v>
      </c>
      <c r="F58" s="2" t="s">
        <v>168</v>
      </c>
    </row>
    <row r="59" spans="2:6" x14ac:dyDescent="0.25">
      <c r="B59" s="2" t="s">
        <v>4</v>
      </c>
      <c r="C59" s="8" t="s">
        <v>88</v>
      </c>
      <c r="D59" s="2" t="s">
        <v>55</v>
      </c>
      <c r="E59" s="2">
        <v>3</v>
      </c>
      <c r="F59" s="2" t="s">
        <v>168</v>
      </c>
    </row>
    <row r="60" spans="2:6" x14ac:dyDescent="0.25">
      <c r="B60" s="2" t="s">
        <v>3</v>
      </c>
      <c r="C60" s="8" t="s">
        <v>87</v>
      </c>
      <c r="D60" s="2" t="s">
        <v>44</v>
      </c>
      <c r="E60" s="2">
        <v>2</v>
      </c>
      <c r="F60" s="2" t="s">
        <v>168</v>
      </c>
    </row>
    <row r="61" spans="2:6" x14ac:dyDescent="0.25">
      <c r="B61" s="2" t="s">
        <v>3</v>
      </c>
      <c r="C61" s="8" t="s">
        <v>87</v>
      </c>
      <c r="D61" s="2" t="s">
        <v>22</v>
      </c>
      <c r="E61" s="2">
        <v>4</v>
      </c>
      <c r="F61" s="2" t="s">
        <v>168</v>
      </c>
    </row>
    <row r="62" spans="2:6" x14ac:dyDescent="0.25">
      <c r="B62" s="2" t="s">
        <v>3</v>
      </c>
      <c r="C62" s="8" t="s">
        <v>87</v>
      </c>
      <c r="D62" s="2" t="s">
        <v>21</v>
      </c>
      <c r="E62" s="8">
        <v>1</v>
      </c>
      <c r="F62" s="2" t="s">
        <v>168</v>
      </c>
    </row>
    <row r="63" spans="2:6" x14ac:dyDescent="0.25">
      <c r="B63" s="4" t="s">
        <v>3</v>
      </c>
      <c r="C63" s="10" t="s">
        <v>87</v>
      </c>
      <c r="D63" s="4" t="s">
        <v>25</v>
      </c>
      <c r="E63" s="4">
        <v>1</v>
      </c>
      <c r="F63" s="4" t="s">
        <v>168</v>
      </c>
    </row>
    <row r="65" spans="2:6" x14ac:dyDescent="0.25">
      <c r="B65" s="9" t="s">
        <v>37</v>
      </c>
      <c r="C65" s="8" t="s">
        <v>66</v>
      </c>
    </row>
    <row r="66" spans="2:6" x14ac:dyDescent="0.25">
      <c r="B66" s="9" t="s">
        <v>38</v>
      </c>
      <c r="C66" s="8" t="s">
        <v>82</v>
      </c>
    </row>
    <row r="67" spans="2:6" x14ac:dyDescent="0.25">
      <c r="B67" s="9" t="s">
        <v>39</v>
      </c>
      <c r="C67" s="8" t="s">
        <v>86</v>
      </c>
      <c r="D67" s="6"/>
    </row>
    <row r="68" spans="2:6" x14ac:dyDescent="0.25">
      <c r="B68" s="1" t="s">
        <v>20</v>
      </c>
      <c r="C68" s="1" t="s">
        <v>43</v>
      </c>
      <c r="D68" s="1" t="s">
        <v>46</v>
      </c>
      <c r="E68" s="1" t="s">
        <v>47</v>
      </c>
      <c r="F68" s="1" t="s">
        <v>19</v>
      </c>
    </row>
    <row r="69" spans="2:6" x14ac:dyDescent="0.25">
      <c r="B69" s="2" t="s">
        <v>4</v>
      </c>
      <c r="C69" s="8" t="s">
        <v>90</v>
      </c>
      <c r="D69" s="2" t="s">
        <v>45</v>
      </c>
      <c r="E69" s="2" t="s">
        <v>4</v>
      </c>
      <c r="F69" s="2" t="s">
        <v>168</v>
      </c>
    </row>
    <row r="70" spans="2:6" x14ac:dyDescent="0.25">
      <c r="B70" s="2" t="s">
        <v>4</v>
      </c>
      <c r="C70" s="8" t="s">
        <v>90</v>
      </c>
      <c r="D70" s="2" t="s">
        <v>55</v>
      </c>
      <c r="E70" s="2">
        <v>3</v>
      </c>
      <c r="F70" s="2" t="s">
        <v>168</v>
      </c>
    </row>
    <row r="71" spans="2:6" x14ac:dyDescent="0.25">
      <c r="B71" s="4" t="s">
        <v>3</v>
      </c>
      <c r="C71" s="10" t="s">
        <v>89</v>
      </c>
      <c r="D71" s="4" t="s">
        <v>53</v>
      </c>
      <c r="E71" s="10">
        <v>26</v>
      </c>
      <c r="F71" s="4" t="s">
        <v>168</v>
      </c>
    </row>
    <row r="73" spans="2:6" x14ac:dyDescent="0.25">
      <c r="B73" s="9" t="s">
        <v>37</v>
      </c>
      <c r="C73" s="8" t="s">
        <v>93</v>
      </c>
    </row>
    <row r="74" spans="2:6" x14ac:dyDescent="0.25">
      <c r="B74" s="9" t="s">
        <v>38</v>
      </c>
      <c r="C74" s="8" t="s">
        <v>91</v>
      </c>
    </row>
    <row r="75" spans="2:6" x14ac:dyDescent="0.25">
      <c r="B75" s="9" t="s">
        <v>39</v>
      </c>
      <c r="C75" s="8" t="s">
        <v>92</v>
      </c>
      <c r="D75" s="6"/>
    </row>
    <row r="76" spans="2:6" x14ac:dyDescent="0.25">
      <c r="B76" s="1" t="s">
        <v>20</v>
      </c>
      <c r="C76" s="1" t="s">
        <v>43</v>
      </c>
      <c r="D76" s="1" t="s">
        <v>46</v>
      </c>
      <c r="E76" s="1" t="s">
        <v>47</v>
      </c>
      <c r="F76" s="1" t="s">
        <v>19</v>
      </c>
    </row>
    <row r="77" spans="2:6" x14ac:dyDescent="0.25">
      <c r="B77" s="2">
        <v>1</v>
      </c>
      <c r="C77" s="8" t="s">
        <v>94</v>
      </c>
      <c r="D77" s="2" t="s">
        <v>53</v>
      </c>
      <c r="E77" s="2">
        <v>2</v>
      </c>
      <c r="F77" s="2" t="s">
        <v>168</v>
      </c>
    </row>
    <row r="78" spans="2:6" x14ac:dyDescent="0.25">
      <c r="B78" s="2">
        <v>2</v>
      </c>
      <c r="C78" s="8" t="s">
        <v>1</v>
      </c>
      <c r="D78" s="11" t="s">
        <v>2</v>
      </c>
      <c r="E78" s="11" t="s">
        <v>2</v>
      </c>
      <c r="F78" s="2" t="s">
        <v>168</v>
      </c>
    </row>
    <row r="79" spans="2:6" x14ac:dyDescent="0.25">
      <c r="B79" s="2">
        <v>3</v>
      </c>
      <c r="C79" s="8" t="s">
        <v>1</v>
      </c>
      <c r="D79" s="11" t="s">
        <v>2</v>
      </c>
      <c r="E79" s="11" t="s">
        <v>2</v>
      </c>
      <c r="F79" s="2" t="s">
        <v>168</v>
      </c>
    </row>
    <row r="80" spans="2:6" x14ac:dyDescent="0.25">
      <c r="B80" s="4">
        <v>4</v>
      </c>
      <c r="C80" s="10" t="s">
        <v>95</v>
      </c>
      <c r="D80" s="4" t="s">
        <v>53</v>
      </c>
      <c r="E80" s="4">
        <v>3</v>
      </c>
      <c r="F80" s="4" t="s">
        <v>168</v>
      </c>
    </row>
    <row r="82" spans="2:6" x14ac:dyDescent="0.25">
      <c r="B82" s="9" t="s">
        <v>37</v>
      </c>
      <c r="C82" s="8" t="s">
        <v>68</v>
      </c>
    </row>
    <row r="83" spans="2:6" x14ac:dyDescent="0.25">
      <c r="B83" s="9" t="s">
        <v>38</v>
      </c>
      <c r="C83" s="8" t="s">
        <v>96</v>
      </c>
    </row>
    <row r="84" spans="2:6" x14ac:dyDescent="0.25">
      <c r="B84" s="9" t="s">
        <v>39</v>
      </c>
      <c r="C84" s="8" t="s">
        <v>97</v>
      </c>
      <c r="D84" s="6"/>
    </row>
    <row r="85" spans="2:6" x14ac:dyDescent="0.25">
      <c r="B85" s="1" t="s">
        <v>20</v>
      </c>
      <c r="C85" s="1" t="s">
        <v>43</v>
      </c>
      <c r="D85" s="1" t="s">
        <v>46</v>
      </c>
      <c r="E85" s="1" t="s">
        <v>47</v>
      </c>
      <c r="F85" s="1" t="s">
        <v>19</v>
      </c>
    </row>
    <row r="86" spans="2:6" x14ac:dyDescent="0.25">
      <c r="B86" s="2">
        <v>1</v>
      </c>
      <c r="C86" s="8" t="s">
        <v>98</v>
      </c>
      <c r="D86" s="2" t="s">
        <v>53</v>
      </c>
      <c r="E86" s="2">
        <v>5</v>
      </c>
      <c r="F86" s="2" t="s">
        <v>168</v>
      </c>
    </row>
    <row r="87" spans="2:6" x14ac:dyDescent="0.25">
      <c r="B87" s="2">
        <v>1</v>
      </c>
      <c r="C87" s="8" t="s">
        <v>98</v>
      </c>
      <c r="D87" s="2" t="s">
        <v>27</v>
      </c>
      <c r="E87" s="2">
        <v>1</v>
      </c>
      <c r="F87" s="2" t="s">
        <v>168</v>
      </c>
    </row>
    <row r="88" spans="2:6" x14ac:dyDescent="0.25">
      <c r="B88" s="2">
        <v>2</v>
      </c>
      <c r="C88" s="8" t="s">
        <v>99</v>
      </c>
      <c r="D88" s="11" t="s">
        <v>55</v>
      </c>
      <c r="E88" s="11">
        <v>5</v>
      </c>
      <c r="F88" s="2" t="s">
        <v>168</v>
      </c>
    </row>
    <row r="89" spans="2:6" x14ac:dyDescent="0.25">
      <c r="B89" s="4">
        <v>3</v>
      </c>
      <c r="C89" s="10" t="s">
        <v>100</v>
      </c>
      <c r="D89" s="12" t="s">
        <v>1</v>
      </c>
      <c r="E89" s="12" t="s">
        <v>2</v>
      </c>
      <c r="F89" s="4" t="s">
        <v>168</v>
      </c>
    </row>
    <row r="91" spans="2:6" x14ac:dyDescent="0.25">
      <c r="B91" s="9" t="s">
        <v>37</v>
      </c>
      <c r="C91" s="8" t="s">
        <v>53</v>
      </c>
    </row>
    <row r="92" spans="2:6" x14ac:dyDescent="0.25">
      <c r="B92" s="9" t="s">
        <v>38</v>
      </c>
      <c r="C92" s="8" t="s">
        <v>102</v>
      </c>
    </row>
    <row r="93" spans="2:6" x14ac:dyDescent="0.25">
      <c r="B93" s="9" t="s">
        <v>39</v>
      </c>
      <c r="C93" s="8" t="s">
        <v>101</v>
      </c>
      <c r="D93" s="6"/>
    </row>
    <row r="94" spans="2:6" x14ac:dyDescent="0.25">
      <c r="B94" s="1" t="s">
        <v>20</v>
      </c>
      <c r="C94" s="1" t="s">
        <v>43</v>
      </c>
      <c r="D94" s="1" t="s">
        <v>46</v>
      </c>
      <c r="E94" s="1" t="s">
        <v>47</v>
      </c>
      <c r="F94" s="1" t="s">
        <v>19</v>
      </c>
    </row>
    <row r="95" spans="2:6" x14ac:dyDescent="0.25">
      <c r="B95" s="2">
        <v>1</v>
      </c>
      <c r="C95" s="8" t="s">
        <v>103</v>
      </c>
      <c r="D95" s="2" t="s">
        <v>67</v>
      </c>
      <c r="E95" s="2">
        <v>1</v>
      </c>
      <c r="F95" s="2" t="s">
        <v>168</v>
      </c>
    </row>
    <row r="96" spans="2:6" x14ac:dyDescent="0.25">
      <c r="B96" s="2">
        <v>1</v>
      </c>
      <c r="C96" s="8" t="s">
        <v>103</v>
      </c>
      <c r="D96" s="2" t="s">
        <v>55</v>
      </c>
      <c r="E96" s="2">
        <v>5</v>
      </c>
      <c r="F96" s="2" t="s">
        <v>168</v>
      </c>
    </row>
    <row r="97" spans="2:6" x14ac:dyDescent="0.25">
      <c r="B97" s="2">
        <v>2</v>
      </c>
      <c r="C97" s="8" t="s">
        <v>104</v>
      </c>
      <c r="D97" s="2" t="s">
        <v>93</v>
      </c>
      <c r="E97" s="2">
        <v>1</v>
      </c>
      <c r="F97" s="2" t="s">
        <v>168</v>
      </c>
    </row>
    <row r="98" spans="2:6" x14ac:dyDescent="0.25">
      <c r="B98" s="2">
        <v>3</v>
      </c>
      <c r="C98" s="8" t="s">
        <v>105</v>
      </c>
      <c r="D98" s="2" t="s">
        <v>93</v>
      </c>
      <c r="E98" s="2">
        <v>4</v>
      </c>
      <c r="F98" s="2" t="s">
        <v>168</v>
      </c>
    </row>
    <row r="99" spans="2:6" x14ac:dyDescent="0.25">
      <c r="B99" s="2">
        <v>4</v>
      </c>
      <c r="C99" s="8" t="s">
        <v>106</v>
      </c>
      <c r="D99" s="2" t="s">
        <v>207</v>
      </c>
      <c r="E99" s="11" t="s">
        <v>2</v>
      </c>
      <c r="F99" s="2" t="s">
        <v>168</v>
      </c>
    </row>
    <row r="100" spans="2:6" x14ac:dyDescent="0.25">
      <c r="B100" s="2">
        <v>5</v>
      </c>
      <c r="C100" s="8" t="s">
        <v>107</v>
      </c>
      <c r="D100" s="2" t="s">
        <v>68</v>
      </c>
      <c r="E100" s="2">
        <v>1</v>
      </c>
      <c r="F100" s="2" t="s">
        <v>168</v>
      </c>
    </row>
    <row r="101" spans="2:6" x14ac:dyDescent="0.25">
      <c r="B101" s="2">
        <v>5</v>
      </c>
      <c r="C101" s="8" t="s">
        <v>107</v>
      </c>
      <c r="D101" s="2" t="s">
        <v>27</v>
      </c>
      <c r="E101" s="8">
        <v>1</v>
      </c>
      <c r="F101" s="2" t="s">
        <v>168</v>
      </c>
    </row>
    <row r="102" spans="2:6" x14ac:dyDescent="0.25">
      <c r="B102" s="2">
        <v>6</v>
      </c>
      <c r="C102" s="8" t="s">
        <v>108</v>
      </c>
      <c r="D102" s="2" t="s">
        <v>23</v>
      </c>
      <c r="E102" s="2">
        <v>2</v>
      </c>
      <c r="F102" s="2" t="s">
        <v>168</v>
      </c>
    </row>
    <row r="103" spans="2:6" x14ac:dyDescent="0.25">
      <c r="B103" s="2">
        <v>6</v>
      </c>
      <c r="C103" s="8" t="s">
        <v>108</v>
      </c>
      <c r="D103" s="2" t="s">
        <v>80</v>
      </c>
      <c r="E103" s="2">
        <v>1</v>
      </c>
      <c r="F103" s="2" t="s">
        <v>168</v>
      </c>
    </row>
    <row r="104" spans="2:6" x14ac:dyDescent="0.25">
      <c r="B104" s="2">
        <v>7</v>
      </c>
      <c r="C104" s="8" t="s">
        <v>109</v>
      </c>
      <c r="D104" s="2" t="s">
        <v>135</v>
      </c>
      <c r="E104" s="2" t="s">
        <v>3</v>
      </c>
      <c r="F104" s="2" t="s">
        <v>168</v>
      </c>
    </row>
    <row r="105" spans="2:6" x14ac:dyDescent="0.25">
      <c r="B105" s="2">
        <v>8</v>
      </c>
      <c r="C105" s="8" t="s">
        <v>110</v>
      </c>
      <c r="D105" s="2" t="s">
        <v>135</v>
      </c>
      <c r="E105" s="2" t="s">
        <v>136</v>
      </c>
      <c r="F105" s="2" t="s">
        <v>168</v>
      </c>
    </row>
    <row r="106" spans="2:6" x14ac:dyDescent="0.25">
      <c r="B106" s="2">
        <v>9</v>
      </c>
      <c r="C106" s="8" t="s">
        <v>111</v>
      </c>
      <c r="D106" s="2" t="s">
        <v>135</v>
      </c>
      <c r="E106" s="2" t="s">
        <v>4</v>
      </c>
      <c r="F106" s="2" t="s">
        <v>168</v>
      </c>
    </row>
    <row r="107" spans="2:6" x14ac:dyDescent="0.25">
      <c r="B107" s="2">
        <v>10</v>
      </c>
      <c r="C107" s="8" t="s">
        <v>112</v>
      </c>
      <c r="D107" s="2" t="s">
        <v>135</v>
      </c>
      <c r="E107" s="2" t="s">
        <v>138</v>
      </c>
      <c r="F107" s="2" t="s">
        <v>168</v>
      </c>
    </row>
    <row r="108" spans="2:6" x14ac:dyDescent="0.25">
      <c r="B108" s="2">
        <v>11</v>
      </c>
      <c r="C108" s="8" t="s">
        <v>113</v>
      </c>
      <c r="D108" s="2" t="s">
        <v>135</v>
      </c>
      <c r="E108" s="2" t="s">
        <v>139</v>
      </c>
      <c r="F108" s="2" t="s">
        <v>168</v>
      </c>
    </row>
    <row r="109" spans="2:6" x14ac:dyDescent="0.25">
      <c r="B109" s="2">
        <v>12</v>
      </c>
      <c r="C109" s="8" t="s">
        <v>114</v>
      </c>
      <c r="D109" s="2" t="s">
        <v>135</v>
      </c>
      <c r="E109" s="2" t="s">
        <v>140</v>
      </c>
      <c r="F109" s="2" t="s">
        <v>168</v>
      </c>
    </row>
    <row r="110" spans="2:6" x14ac:dyDescent="0.25">
      <c r="B110" s="2">
        <v>13</v>
      </c>
      <c r="C110" s="8" t="s">
        <v>115</v>
      </c>
      <c r="D110" s="2" t="s">
        <v>135</v>
      </c>
      <c r="E110" s="2" t="s">
        <v>141</v>
      </c>
      <c r="F110" s="2" t="s">
        <v>168</v>
      </c>
    </row>
    <row r="111" spans="2:6" x14ac:dyDescent="0.25">
      <c r="B111" s="2">
        <v>14</v>
      </c>
      <c r="C111" s="8" t="s">
        <v>116</v>
      </c>
      <c r="D111" s="2" t="s">
        <v>13</v>
      </c>
      <c r="E111" s="2" t="s">
        <v>0</v>
      </c>
      <c r="F111" s="2" t="s">
        <v>168</v>
      </c>
    </row>
    <row r="112" spans="2:6" x14ac:dyDescent="0.25">
      <c r="B112" s="2">
        <v>15</v>
      </c>
      <c r="C112" s="8" t="s">
        <v>117</v>
      </c>
      <c r="D112" s="2" t="s">
        <v>67</v>
      </c>
      <c r="E112" s="2">
        <v>1</v>
      </c>
      <c r="F112" s="2" t="s">
        <v>168</v>
      </c>
    </row>
    <row r="113" spans="2:6" x14ac:dyDescent="0.25">
      <c r="B113" s="2">
        <v>15</v>
      </c>
      <c r="C113" s="8" t="s">
        <v>117</v>
      </c>
      <c r="D113" s="2" t="s">
        <v>55</v>
      </c>
      <c r="E113" s="2">
        <v>5</v>
      </c>
      <c r="F113" s="2" t="s">
        <v>168</v>
      </c>
    </row>
    <row r="114" spans="2:6" x14ac:dyDescent="0.25">
      <c r="B114" s="2">
        <v>16</v>
      </c>
      <c r="C114" s="8" t="s">
        <v>118</v>
      </c>
      <c r="D114" s="2" t="s">
        <v>13</v>
      </c>
      <c r="E114" s="2" t="s">
        <v>0</v>
      </c>
      <c r="F114" s="2" t="s">
        <v>168</v>
      </c>
    </row>
    <row r="115" spans="2:6" x14ac:dyDescent="0.25">
      <c r="B115" s="2">
        <v>17</v>
      </c>
      <c r="C115" s="8" t="s">
        <v>119</v>
      </c>
      <c r="D115" s="2" t="s">
        <v>67</v>
      </c>
      <c r="E115" s="2">
        <v>1</v>
      </c>
      <c r="F115" s="2" t="s">
        <v>168</v>
      </c>
    </row>
    <row r="116" spans="2:6" x14ac:dyDescent="0.25">
      <c r="B116" s="2">
        <v>17</v>
      </c>
      <c r="C116" s="8" t="s">
        <v>119</v>
      </c>
      <c r="D116" s="2" t="s">
        <v>55</v>
      </c>
      <c r="E116" s="2">
        <v>5</v>
      </c>
      <c r="F116" s="2" t="s">
        <v>168</v>
      </c>
    </row>
    <row r="117" spans="2:6" x14ac:dyDescent="0.25">
      <c r="B117" s="2">
        <v>18</v>
      </c>
      <c r="C117" s="8" t="s">
        <v>120</v>
      </c>
      <c r="D117" s="2" t="s">
        <v>135</v>
      </c>
      <c r="E117" s="2" t="s">
        <v>142</v>
      </c>
      <c r="F117" s="2" t="s">
        <v>168</v>
      </c>
    </row>
    <row r="118" spans="2:6" x14ac:dyDescent="0.25">
      <c r="B118" s="2">
        <v>19</v>
      </c>
      <c r="C118" s="8" t="s">
        <v>121</v>
      </c>
      <c r="D118" s="2" t="s">
        <v>135</v>
      </c>
      <c r="E118" s="2" t="s">
        <v>143</v>
      </c>
      <c r="F118" s="2" t="s">
        <v>168</v>
      </c>
    </row>
    <row r="119" spans="2:6" x14ac:dyDescent="0.25">
      <c r="B119" s="2">
        <v>20</v>
      </c>
      <c r="C119" s="8" t="s">
        <v>122</v>
      </c>
      <c r="D119" s="2" t="s">
        <v>135</v>
      </c>
      <c r="E119" s="8" t="s">
        <v>144</v>
      </c>
      <c r="F119" s="2" t="s">
        <v>168</v>
      </c>
    </row>
    <row r="120" spans="2:6" x14ac:dyDescent="0.25">
      <c r="B120" s="2">
        <v>21</v>
      </c>
      <c r="C120" s="8" t="s">
        <v>123</v>
      </c>
      <c r="D120" s="2" t="s">
        <v>135</v>
      </c>
      <c r="E120" s="2" t="s">
        <v>145</v>
      </c>
      <c r="F120" s="2" t="s">
        <v>168</v>
      </c>
    </row>
    <row r="121" spans="2:6" x14ac:dyDescent="0.25">
      <c r="B121" s="2">
        <v>22</v>
      </c>
      <c r="C121" s="8" t="s">
        <v>124</v>
      </c>
      <c r="D121" s="2" t="s">
        <v>135</v>
      </c>
      <c r="E121" s="2" t="s">
        <v>146</v>
      </c>
      <c r="F121" s="2" t="s">
        <v>168</v>
      </c>
    </row>
    <row r="122" spans="2:6" x14ac:dyDescent="0.25">
      <c r="B122" s="2">
        <v>23</v>
      </c>
      <c r="C122" s="8" t="s">
        <v>125</v>
      </c>
      <c r="D122" s="2" t="s">
        <v>147</v>
      </c>
      <c r="E122" s="11" t="s">
        <v>2</v>
      </c>
      <c r="F122" s="2" t="s">
        <v>168</v>
      </c>
    </row>
    <row r="123" spans="2:6" x14ac:dyDescent="0.25">
      <c r="B123" s="2">
        <v>24</v>
      </c>
      <c r="C123" s="8" t="s">
        <v>126</v>
      </c>
      <c r="D123" s="2" t="s">
        <v>148</v>
      </c>
      <c r="E123" s="11" t="s">
        <v>2</v>
      </c>
      <c r="F123" s="2" t="s">
        <v>168</v>
      </c>
    </row>
    <row r="124" spans="2:6" x14ac:dyDescent="0.25">
      <c r="B124" s="2">
        <v>25</v>
      </c>
      <c r="C124" s="8" t="s">
        <v>127</v>
      </c>
      <c r="D124" s="2" t="s">
        <v>135</v>
      </c>
      <c r="E124" s="2" t="s">
        <v>149</v>
      </c>
      <c r="F124" s="2" t="s">
        <v>168</v>
      </c>
    </row>
    <row r="125" spans="2:6" x14ac:dyDescent="0.25">
      <c r="B125" s="2">
        <v>26</v>
      </c>
      <c r="C125" s="8" t="s">
        <v>128</v>
      </c>
      <c r="D125" s="2" t="s">
        <v>66</v>
      </c>
      <c r="E125" s="2" t="s">
        <v>3</v>
      </c>
      <c r="F125" s="2" t="s">
        <v>168</v>
      </c>
    </row>
    <row r="126" spans="2:6" x14ac:dyDescent="0.25">
      <c r="B126" s="2">
        <v>27</v>
      </c>
      <c r="C126" s="8" t="s">
        <v>129</v>
      </c>
      <c r="D126" s="2" t="s">
        <v>174</v>
      </c>
      <c r="E126" s="2" t="s">
        <v>3</v>
      </c>
      <c r="F126" s="2" t="s">
        <v>168</v>
      </c>
    </row>
    <row r="127" spans="2:6" x14ac:dyDescent="0.25">
      <c r="B127" s="2">
        <v>28</v>
      </c>
      <c r="C127" s="8" t="s">
        <v>130</v>
      </c>
      <c r="D127" s="2" t="s">
        <v>135</v>
      </c>
      <c r="E127" s="8" t="s">
        <v>5</v>
      </c>
      <c r="F127" s="2" t="s">
        <v>168</v>
      </c>
    </row>
    <row r="128" spans="2:6" x14ac:dyDescent="0.25">
      <c r="B128" s="2">
        <v>29</v>
      </c>
      <c r="C128" s="8" t="s">
        <v>131</v>
      </c>
      <c r="D128" s="2" t="s">
        <v>135</v>
      </c>
      <c r="E128" s="2" t="s">
        <v>150</v>
      </c>
      <c r="F128" s="2" t="s">
        <v>168</v>
      </c>
    </row>
    <row r="129" spans="2:6" x14ac:dyDescent="0.25">
      <c r="B129" s="2">
        <v>30</v>
      </c>
      <c r="C129" s="8" t="s">
        <v>132</v>
      </c>
      <c r="D129" s="2" t="s">
        <v>135</v>
      </c>
      <c r="E129" s="2" t="s">
        <v>6</v>
      </c>
      <c r="F129" s="2" t="s">
        <v>168</v>
      </c>
    </row>
    <row r="130" spans="2:6" x14ac:dyDescent="0.25">
      <c r="B130" s="2">
        <v>31</v>
      </c>
      <c r="C130" s="8" t="s">
        <v>133</v>
      </c>
      <c r="D130" s="2" t="s">
        <v>13</v>
      </c>
      <c r="E130" s="2" t="s">
        <v>0</v>
      </c>
      <c r="F130" s="2" t="s">
        <v>168</v>
      </c>
    </row>
    <row r="131" spans="2:6" x14ac:dyDescent="0.25">
      <c r="B131" s="4">
        <v>32</v>
      </c>
      <c r="C131" s="10" t="s">
        <v>134</v>
      </c>
      <c r="D131" s="4" t="s">
        <v>13</v>
      </c>
      <c r="E131" s="10" t="s">
        <v>0</v>
      </c>
      <c r="F131" s="4" t="s">
        <v>168</v>
      </c>
    </row>
    <row r="133" spans="2:6" x14ac:dyDescent="0.25">
      <c r="B133" s="9" t="s">
        <v>37</v>
      </c>
      <c r="C133" s="8" t="s">
        <v>56</v>
      </c>
    </row>
    <row r="134" spans="2:6" x14ac:dyDescent="0.25">
      <c r="B134" s="9" t="s">
        <v>38</v>
      </c>
      <c r="C134" s="8" t="s">
        <v>24</v>
      </c>
    </row>
    <row r="135" spans="2:6" x14ac:dyDescent="0.25">
      <c r="B135" s="9" t="s">
        <v>39</v>
      </c>
      <c r="C135" s="8" t="s">
        <v>57</v>
      </c>
      <c r="D135" s="6"/>
    </row>
    <row r="136" spans="2:6" x14ac:dyDescent="0.25">
      <c r="B136" s="1" t="s">
        <v>20</v>
      </c>
      <c r="C136" s="1" t="s">
        <v>43</v>
      </c>
      <c r="D136" s="1" t="s">
        <v>46</v>
      </c>
      <c r="E136" s="1" t="s">
        <v>47</v>
      </c>
      <c r="F136" s="1" t="s">
        <v>19</v>
      </c>
    </row>
    <row r="137" spans="2:6" x14ac:dyDescent="0.25">
      <c r="B137" s="2">
        <v>1</v>
      </c>
      <c r="C137" s="8" t="s">
        <v>58</v>
      </c>
      <c r="D137" s="2" t="s">
        <v>44</v>
      </c>
      <c r="E137" s="2">
        <v>2</v>
      </c>
      <c r="F137" s="2" t="s">
        <v>168</v>
      </c>
    </row>
    <row r="138" spans="2:6" x14ac:dyDescent="0.25">
      <c r="B138" s="4">
        <v>2</v>
      </c>
      <c r="C138" s="5" t="s">
        <v>72</v>
      </c>
      <c r="D138" s="4" t="s">
        <v>13</v>
      </c>
      <c r="E138" s="4" t="s">
        <v>0</v>
      </c>
      <c r="F138" s="4" t="s">
        <v>168</v>
      </c>
    </row>
    <row r="139" spans="2:6" x14ac:dyDescent="0.25">
      <c r="F139"/>
    </row>
    <row r="140" spans="2:6" x14ac:dyDescent="0.25">
      <c r="B140" s="9" t="s">
        <v>37</v>
      </c>
      <c r="C140" s="8" t="s">
        <v>27</v>
      </c>
    </row>
    <row r="141" spans="2:6" x14ac:dyDescent="0.25">
      <c r="B141" s="9" t="s">
        <v>38</v>
      </c>
      <c r="C141" s="8" t="s">
        <v>24</v>
      </c>
    </row>
    <row r="142" spans="2:6" x14ac:dyDescent="0.25">
      <c r="B142" s="9" t="s">
        <v>39</v>
      </c>
      <c r="C142" s="8" t="s">
        <v>84</v>
      </c>
      <c r="D142" s="6"/>
    </row>
    <row r="143" spans="2:6" x14ac:dyDescent="0.25">
      <c r="B143" s="1" t="s">
        <v>20</v>
      </c>
      <c r="C143" s="1" t="s">
        <v>43</v>
      </c>
      <c r="D143" s="1" t="s">
        <v>46</v>
      </c>
      <c r="E143" s="1" t="s">
        <v>47</v>
      </c>
      <c r="F143" s="1" t="s">
        <v>19</v>
      </c>
    </row>
    <row r="144" spans="2:6" x14ac:dyDescent="0.25">
      <c r="B144" s="2">
        <v>1</v>
      </c>
      <c r="C144" s="8" t="s">
        <v>73</v>
      </c>
      <c r="D144" s="2" t="s">
        <v>68</v>
      </c>
      <c r="E144" s="2">
        <v>1</v>
      </c>
      <c r="F144" s="2" t="s">
        <v>168</v>
      </c>
    </row>
    <row r="145" spans="2:6" x14ac:dyDescent="0.25">
      <c r="B145" s="2">
        <v>1</v>
      </c>
      <c r="C145" s="8" t="s">
        <v>73</v>
      </c>
      <c r="D145" s="2" t="s">
        <v>53</v>
      </c>
      <c r="E145" s="2">
        <v>5</v>
      </c>
      <c r="F145" s="2" t="s">
        <v>168</v>
      </c>
    </row>
    <row r="146" spans="2:6" x14ac:dyDescent="0.25">
      <c r="B146" s="4">
        <v>2</v>
      </c>
      <c r="C146" s="5" t="s">
        <v>59</v>
      </c>
      <c r="D146" s="4" t="s">
        <v>13</v>
      </c>
      <c r="E146" s="4" t="s">
        <v>0</v>
      </c>
      <c r="F146" s="4" t="s">
        <v>168</v>
      </c>
    </row>
    <row r="147" spans="2:6" x14ac:dyDescent="0.25">
      <c r="C147" s="18"/>
      <c r="F147"/>
    </row>
    <row r="148" spans="2:6" x14ac:dyDescent="0.25">
      <c r="B148" s="9" t="s">
        <v>37</v>
      </c>
      <c r="C148" s="15" t="s">
        <v>23</v>
      </c>
    </row>
    <row r="149" spans="2:6" x14ac:dyDescent="0.25">
      <c r="B149" s="9" t="s">
        <v>38</v>
      </c>
      <c r="C149" s="15" t="s">
        <v>164</v>
      </c>
      <c r="D149" s="8"/>
    </row>
    <row r="150" spans="2:6" x14ac:dyDescent="0.25">
      <c r="B150" s="9" t="s">
        <v>39</v>
      </c>
      <c r="C150" s="15" t="s">
        <v>165</v>
      </c>
      <c r="D150" s="6"/>
    </row>
    <row r="151" spans="2:6" x14ac:dyDescent="0.25">
      <c r="B151" s="1" t="s">
        <v>20</v>
      </c>
      <c r="C151" s="16" t="s">
        <v>43</v>
      </c>
      <c r="D151" s="1" t="s">
        <v>46</v>
      </c>
      <c r="E151" s="1" t="s">
        <v>47</v>
      </c>
      <c r="F151" s="1" t="s">
        <v>19</v>
      </c>
    </row>
    <row r="152" spans="2:6" x14ac:dyDescent="0.25">
      <c r="B152" s="2">
        <v>1</v>
      </c>
      <c r="C152" s="15" t="s">
        <v>76</v>
      </c>
      <c r="D152" s="2" t="s">
        <v>22</v>
      </c>
      <c r="E152" s="2">
        <v>3</v>
      </c>
      <c r="F152" s="2" t="s">
        <v>168</v>
      </c>
    </row>
    <row r="153" spans="2:6" x14ac:dyDescent="0.25">
      <c r="B153" s="2">
        <v>1</v>
      </c>
      <c r="C153" s="15" t="s">
        <v>76</v>
      </c>
      <c r="D153" s="2" t="s">
        <v>81</v>
      </c>
      <c r="E153" s="2" t="s">
        <v>6</v>
      </c>
      <c r="F153" s="2" t="s">
        <v>168</v>
      </c>
    </row>
    <row r="154" spans="2:6" x14ac:dyDescent="0.25">
      <c r="B154" s="2">
        <v>1</v>
      </c>
      <c r="C154" s="15" t="s">
        <v>76</v>
      </c>
      <c r="D154" s="2" t="s">
        <v>55</v>
      </c>
      <c r="E154" s="2">
        <v>1</v>
      </c>
      <c r="F154" s="2" t="s">
        <v>168</v>
      </c>
    </row>
    <row r="155" spans="2:6" x14ac:dyDescent="0.25">
      <c r="B155" s="2">
        <v>2</v>
      </c>
      <c r="C155" s="15" t="s">
        <v>79</v>
      </c>
      <c r="D155" s="2" t="s">
        <v>80</v>
      </c>
      <c r="E155" s="2">
        <v>1</v>
      </c>
      <c r="F155" s="2" t="s">
        <v>168</v>
      </c>
    </row>
    <row r="156" spans="2:6" x14ac:dyDescent="0.25">
      <c r="B156" s="4">
        <v>2</v>
      </c>
      <c r="C156" s="17" t="s">
        <v>79</v>
      </c>
      <c r="D156" s="4" t="s">
        <v>53</v>
      </c>
      <c r="E156" s="4">
        <v>6</v>
      </c>
      <c r="F156" s="4" t="s">
        <v>168</v>
      </c>
    </row>
    <row r="157" spans="2:6" x14ac:dyDescent="0.25">
      <c r="C157" s="18"/>
      <c r="F157"/>
    </row>
    <row r="158" spans="2:6" x14ac:dyDescent="0.25">
      <c r="B158" s="9" t="s">
        <v>37</v>
      </c>
      <c r="C158" s="15" t="s">
        <v>80</v>
      </c>
    </row>
    <row r="159" spans="2:6" x14ac:dyDescent="0.25">
      <c r="B159" s="9" t="s">
        <v>38</v>
      </c>
      <c r="C159" s="15" t="s">
        <v>167</v>
      </c>
      <c r="D159" s="8"/>
    </row>
    <row r="160" spans="2:6" x14ac:dyDescent="0.25">
      <c r="B160" s="9" t="s">
        <v>39</v>
      </c>
      <c r="C160" s="15" t="s">
        <v>166</v>
      </c>
      <c r="D160" s="6"/>
    </row>
    <row r="161" spans="2:6" x14ac:dyDescent="0.25">
      <c r="B161" s="1" t="s">
        <v>20</v>
      </c>
      <c r="C161" s="16" t="s">
        <v>43</v>
      </c>
      <c r="D161" s="1" t="s">
        <v>46</v>
      </c>
      <c r="E161" s="1" t="s">
        <v>47</v>
      </c>
      <c r="F161" s="1" t="s">
        <v>19</v>
      </c>
    </row>
    <row r="162" spans="2:6" x14ac:dyDescent="0.25">
      <c r="B162" s="2">
        <v>1</v>
      </c>
      <c r="C162" s="15" t="s">
        <v>77</v>
      </c>
      <c r="D162" s="2" t="s">
        <v>27</v>
      </c>
      <c r="E162" s="2">
        <v>2</v>
      </c>
      <c r="F162" s="2" t="s">
        <v>168</v>
      </c>
    </row>
    <row r="163" spans="2:6" x14ac:dyDescent="0.25">
      <c r="B163" s="2">
        <v>1</v>
      </c>
      <c r="C163" s="15" t="s">
        <v>77</v>
      </c>
      <c r="D163" s="2" t="s">
        <v>53</v>
      </c>
      <c r="E163" s="2">
        <v>6</v>
      </c>
      <c r="F163" s="2" t="s">
        <v>168</v>
      </c>
    </row>
    <row r="164" spans="2:6" x14ac:dyDescent="0.25">
      <c r="B164" s="4">
        <v>2</v>
      </c>
      <c r="C164" s="17" t="s">
        <v>78</v>
      </c>
      <c r="D164" s="4" t="s">
        <v>13</v>
      </c>
      <c r="E164" s="4" t="s">
        <v>0</v>
      </c>
      <c r="F164" s="4" t="s">
        <v>168</v>
      </c>
    </row>
    <row r="165" spans="2:6" x14ac:dyDescent="0.25">
      <c r="C165" s="14"/>
      <c r="F165"/>
    </row>
    <row r="166" spans="2:6" x14ac:dyDescent="0.25">
      <c r="B166" s="9" t="s">
        <v>37</v>
      </c>
      <c r="C166" s="8" t="s">
        <v>44</v>
      </c>
    </row>
    <row r="167" spans="2:6" x14ac:dyDescent="0.25">
      <c r="B167" s="9" t="s">
        <v>38</v>
      </c>
      <c r="C167" s="8" t="s">
        <v>24</v>
      </c>
    </row>
    <row r="168" spans="2:6" x14ac:dyDescent="0.25">
      <c r="B168" s="9" t="s">
        <v>39</v>
      </c>
      <c r="C168" s="8" t="s">
        <v>83</v>
      </c>
      <c r="D168" s="6"/>
    </row>
    <row r="169" spans="2:6" x14ac:dyDescent="0.25">
      <c r="B169" s="1" t="s">
        <v>20</v>
      </c>
      <c r="C169" s="1" t="s">
        <v>43</v>
      </c>
      <c r="D169" s="1" t="s">
        <v>46</v>
      </c>
      <c r="E169" s="1" t="s">
        <v>47</v>
      </c>
      <c r="F169" s="1" t="s">
        <v>19</v>
      </c>
    </row>
    <row r="170" spans="2:6" x14ac:dyDescent="0.25">
      <c r="B170" s="2">
        <v>1</v>
      </c>
      <c r="C170" s="8" t="s">
        <v>74</v>
      </c>
      <c r="D170" s="2" t="s">
        <v>22</v>
      </c>
      <c r="E170" s="2">
        <v>1</v>
      </c>
      <c r="F170" s="2" t="s">
        <v>168</v>
      </c>
    </row>
    <row r="171" spans="2:6" x14ac:dyDescent="0.25">
      <c r="B171" s="2">
        <v>1</v>
      </c>
      <c r="C171" s="8" t="s">
        <v>74</v>
      </c>
      <c r="D171" s="2" t="s">
        <v>174</v>
      </c>
      <c r="E171" s="2" t="s">
        <v>4</v>
      </c>
      <c r="F171" s="2" t="s">
        <v>168</v>
      </c>
    </row>
    <row r="172" spans="2:6" x14ac:dyDescent="0.25">
      <c r="B172" s="2">
        <v>2</v>
      </c>
      <c r="C172" s="8" t="s">
        <v>75</v>
      </c>
      <c r="D172" s="2" t="s">
        <v>21</v>
      </c>
      <c r="E172" s="2">
        <v>1</v>
      </c>
      <c r="F172" s="2" t="s">
        <v>168</v>
      </c>
    </row>
    <row r="173" spans="2:6" x14ac:dyDescent="0.25">
      <c r="B173" s="2">
        <v>2</v>
      </c>
      <c r="C173" s="8" t="s">
        <v>75</v>
      </c>
      <c r="D173" s="2" t="s">
        <v>45</v>
      </c>
      <c r="E173" s="2" t="s">
        <v>3</v>
      </c>
      <c r="F173" s="2" t="s">
        <v>168</v>
      </c>
    </row>
    <row r="174" spans="2:6" x14ac:dyDescent="0.25">
      <c r="B174" s="4">
        <v>2</v>
      </c>
      <c r="C174" s="5" t="s">
        <v>75</v>
      </c>
      <c r="D174" s="4" t="s">
        <v>22</v>
      </c>
      <c r="E174" s="4">
        <v>4</v>
      </c>
      <c r="F174" s="4" t="s">
        <v>168</v>
      </c>
    </row>
    <row r="175" spans="2:6" x14ac:dyDescent="0.25">
      <c r="F175"/>
    </row>
    <row r="176" spans="2:6" x14ac:dyDescent="0.25">
      <c r="B176" s="9" t="s">
        <v>37</v>
      </c>
      <c r="C176" s="8" t="s">
        <v>25</v>
      </c>
    </row>
    <row r="177" spans="2:6" x14ac:dyDescent="0.25">
      <c r="B177" s="9" t="s">
        <v>38</v>
      </c>
      <c r="C177" s="8" t="s">
        <v>14</v>
      </c>
    </row>
    <row r="178" spans="2:6" x14ac:dyDescent="0.25">
      <c r="B178" s="9" t="s">
        <v>39</v>
      </c>
      <c r="C178" s="8" t="s">
        <v>49</v>
      </c>
      <c r="D178" s="6"/>
    </row>
    <row r="179" spans="2:6" x14ac:dyDescent="0.25">
      <c r="B179" s="1" t="s">
        <v>20</v>
      </c>
      <c r="C179" s="1" t="s">
        <v>43</v>
      </c>
      <c r="D179" s="1" t="s">
        <v>46</v>
      </c>
      <c r="E179" s="1" t="s">
        <v>47</v>
      </c>
      <c r="F179" s="1" t="s">
        <v>19</v>
      </c>
    </row>
    <row r="180" spans="2:6" x14ac:dyDescent="0.25">
      <c r="B180" s="2">
        <v>1</v>
      </c>
      <c r="C180" s="8" t="s">
        <v>50</v>
      </c>
      <c r="D180" s="2" t="s">
        <v>44</v>
      </c>
      <c r="E180" s="2">
        <v>2</v>
      </c>
      <c r="F180" s="2" t="s">
        <v>168</v>
      </c>
    </row>
    <row r="181" spans="2:6" x14ac:dyDescent="0.25">
      <c r="B181" s="2">
        <v>1</v>
      </c>
      <c r="C181" s="8" t="s">
        <v>50</v>
      </c>
      <c r="D181" s="2" t="s">
        <v>45</v>
      </c>
      <c r="E181" s="2" t="s">
        <v>4</v>
      </c>
      <c r="F181" s="2" t="s">
        <v>168</v>
      </c>
    </row>
    <row r="182" spans="2:6" x14ac:dyDescent="0.25">
      <c r="B182" s="2">
        <v>1</v>
      </c>
      <c r="C182" s="8" t="s">
        <v>50</v>
      </c>
      <c r="D182" s="2" t="s">
        <v>22</v>
      </c>
      <c r="E182" s="2">
        <v>4</v>
      </c>
      <c r="F182" s="2" t="s">
        <v>168</v>
      </c>
    </row>
    <row r="183" spans="2:6" x14ac:dyDescent="0.25">
      <c r="B183" s="2">
        <v>1</v>
      </c>
      <c r="C183" s="8" t="s">
        <v>50</v>
      </c>
      <c r="D183" s="2" t="s">
        <v>21</v>
      </c>
      <c r="E183" s="2">
        <v>1</v>
      </c>
      <c r="F183" s="2" t="s">
        <v>168</v>
      </c>
    </row>
    <row r="184" spans="2:6" x14ac:dyDescent="0.25">
      <c r="B184" s="4">
        <v>2</v>
      </c>
      <c r="C184" s="5" t="s">
        <v>51</v>
      </c>
      <c r="D184" s="4" t="s">
        <v>13</v>
      </c>
      <c r="E184" s="4" t="s">
        <v>0</v>
      </c>
      <c r="F184" s="4" t="s">
        <v>168</v>
      </c>
    </row>
    <row r="185" spans="2:6" x14ac:dyDescent="0.25">
      <c r="F185"/>
    </row>
    <row r="186" spans="2:6" x14ac:dyDescent="0.25">
      <c r="B186" s="9" t="s">
        <v>37</v>
      </c>
      <c r="C186" s="8" t="s">
        <v>67</v>
      </c>
    </row>
    <row r="187" spans="2:6" x14ac:dyDescent="0.25">
      <c r="B187" s="9" t="s">
        <v>38</v>
      </c>
      <c r="C187" s="8" t="s">
        <v>14</v>
      </c>
    </row>
    <row r="188" spans="2:6" x14ac:dyDescent="0.25">
      <c r="B188" s="9" t="s">
        <v>39</v>
      </c>
      <c r="C188" s="8" t="s">
        <v>69</v>
      </c>
      <c r="D188" s="6"/>
    </row>
    <row r="189" spans="2:6" x14ac:dyDescent="0.25">
      <c r="B189" s="1" t="s">
        <v>20</v>
      </c>
      <c r="C189" s="1" t="s">
        <v>43</v>
      </c>
      <c r="D189" s="1" t="s">
        <v>46</v>
      </c>
      <c r="E189" s="1" t="s">
        <v>47</v>
      </c>
      <c r="F189" s="1" t="s">
        <v>19</v>
      </c>
    </row>
    <row r="190" spans="2:6" x14ac:dyDescent="0.25">
      <c r="B190" s="2">
        <v>1</v>
      </c>
      <c r="C190" s="8" t="s">
        <v>70</v>
      </c>
      <c r="D190" s="2" t="s">
        <v>53</v>
      </c>
      <c r="E190" s="2">
        <v>1</v>
      </c>
      <c r="F190" s="2" t="s">
        <v>168</v>
      </c>
    </row>
    <row r="191" spans="2:6" x14ac:dyDescent="0.25">
      <c r="B191" s="2">
        <v>1</v>
      </c>
      <c r="C191" s="8" t="s">
        <v>70</v>
      </c>
      <c r="D191" s="2" t="s">
        <v>53</v>
      </c>
      <c r="E191" s="2">
        <v>15</v>
      </c>
      <c r="F191" s="2" t="s">
        <v>168</v>
      </c>
    </row>
    <row r="192" spans="2:6" x14ac:dyDescent="0.25">
      <c r="B192" s="2">
        <v>1</v>
      </c>
      <c r="C192" s="8" t="s">
        <v>70</v>
      </c>
      <c r="D192" s="2" t="s">
        <v>53</v>
      </c>
      <c r="E192" s="2">
        <v>17</v>
      </c>
      <c r="F192" s="2" t="s">
        <v>168</v>
      </c>
    </row>
    <row r="193" spans="2:6" x14ac:dyDescent="0.25">
      <c r="B193" s="2">
        <v>1</v>
      </c>
      <c r="C193" s="8" t="s">
        <v>70</v>
      </c>
      <c r="D193" s="2" t="s">
        <v>68</v>
      </c>
      <c r="E193" s="2">
        <v>2</v>
      </c>
      <c r="F193" s="2" t="s">
        <v>168</v>
      </c>
    </row>
    <row r="194" spans="2:6" x14ac:dyDescent="0.25">
      <c r="B194" s="2">
        <v>1</v>
      </c>
      <c r="C194" s="8" t="s">
        <v>70</v>
      </c>
      <c r="D194" s="2" t="s">
        <v>55</v>
      </c>
      <c r="E194" s="2">
        <v>5</v>
      </c>
      <c r="F194" s="2" t="s">
        <v>168</v>
      </c>
    </row>
    <row r="195" spans="2:6" x14ac:dyDescent="0.25">
      <c r="B195" s="4">
        <v>2</v>
      </c>
      <c r="C195" s="10" t="s">
        <v>71</v>
      </c>
      <c r="D195" s="4" t="s">
        <v>13</v>
      </c>
      <c r="E195" s="4" t="s">
        <v>0</v>
      </c>
      <c r="F195" s="4" t="s">
        <v>168</v>
      </c>
    </row>
    <row r="197" spans="2:6" x14ac:dyDescent="0.25">
      <c r="B197" s="9" t="s">
        <v>37</v>
      </c>
      <c r="C197" s="8" t="s">
        <v>175</v>
      </c>
      <c r="D197" s="19" t="s">
        <v>183</v>
      </c>
    </row>
    <row r="198" spans="2:6" x14ac:dyDescent="0.25">
      <c r="B198" s="9" t="s">
        <v>38</v>
      </c>
      <c r="C198" s="8" t="s">
        <v>14</v>
      </c>
    </row>
    <row r="199" spans="2:6" x14ac:dyDescent="0.25">
      <c r="B199" s="9" t="s">
        <v>39</v>
      </c>
      <c r="C199" s="8" t="s">
        <v>69</v>
      </c>
      <c r="D199" s="6"/>
    </row>
    <row r="200" spans="2:6" x14ac:dyDescent="0.25">
      <c r="B200" s="1" t="s">
        <v>20</v>
      </c>
      <c r="C200" s="1" t="s">
        <v>43</v>
      </c>
      <c r="D200" s="1" t="s">
        <v>46</v>
      </c>
      <c r="E200" s="1" t="s">
        <v>47</v>
      </c>
      <c r="F200" s="1" t="s">
        <v>19</v>
      </c>
    </row>
    <row r="201" spans="2:6" x14ac:dyDescent="0.25">
      <c r="B201" s="2">
        <v>1</v>
      </c>
      <c r="C201" s="8" t="s">
        <v>181</v>
      </c>
      <c r="D201" s="2" t="s">
        <v>22</v>
      </c>
      <c r="E201" s="2">
        <v>3</v>
      </c>
      <c r="F201" s="2" t="s">
        <v>168</v>
      </c>
    </row>
    <row r="202" spans="2:6" x14ac:dyDescent="0.25">
      <c r="B202" s="4">
        <v>2</v>
      </c>
      <c r="C202" s="10" t="s">
        <v>182</v>
      </c>
      <c r="D202" s="4" t="s">
        <v>13</v>
      </c>
      <c r="E202" s="4" t="s">
        <v>0</v>
      </c>
      <c r="F202" s="4" t="s">
        <v>168</v>
      </c>
    </row>
    <row r="204" spans="2:6" x14ac:dyDescent="0.25">
      <c r="B204" s="9" t="s">
        <v>37</v>
      </c>
      <c r="C204" s="8" t="s">
        <v>174</v>
      </c>
    </row>
    <row r="205" spans="2:6" x14ac:dyDescent="0.25">
      <c r="B205" s="9" t="s">
        <v>38</v>
      </c>
      <c r="C205" s="8" t="s">
        <v>178</v>
      </c>
    </row>
    <row r="206" spans="2:6" x14ac:dyDescent="0.25">
      <c r="B206" s="9" t="s">
        <v>39</v>
      </c>
      <c r="C206" s="8" t="s">
        <v>176</v>
      </c>
      <c r="D206" s="6"/>
    </row>
    <row r="207" spans="2:6" x14ac:dyDescent="0.25">
      <c r="B207" s="1" t="s">
        <v>20</v>
      </c>
      <c r="C207" s="1" t="s">
        <v>43</v>
      </c>
      <c r="D207" s="1" t="s">
        <v>46</v>
      </c>
      <c r="E207" s="1" t="s">
        <v>47</v>
      </c>
      <c r="F207" s="1" t="s">
        <v>19</v>
      </c>
    </row>
    <row r="208" spans="2:6" x14ac:dyDescent="0.25">
      <c r="B208" s="2">
        <v>1</v>
      </c>
      <c r="C208" s="8" t="s">
        <v>177</v>
      </c>
      <c r="D208" s="2" t="s">
        <v>22</v>
      </c>
      <c r="E208" s="2">
        <v>1</v>
      </c>
      <c r="F208" s="2" t="s">
        <v>168</v>
      </c>
    </row>
    <row r="209" spans="2:6" x14ac:dyDescent="0.25">
      <c r="B209" s="2">
        <v>1</v>
      </c>
      <c r="C209" s="8" t="s">
        <v>177</v>
      </c>
      <c r="D209" s="2" t="s">
        <v>44</v>
      </c>
      <c r="E209" s="2">
        <v>1</v>
      </c>
      <c r="F209" s="2" t="s">
        <v>168</v>
      </c>
    </row>
    <row r="210" spans="2:6" x14ac:dyDescent="0.25">
      <c r="B210" s="4">
        <v>2</v>
      </c>
      <c r="C210" s="10" t="s">
        <v>179</v>
      </c>
      <c r="D210" s="4" t="s">
        <v>53</v>
      </c>
      <c r="E210" s="4">
        <v>27</v>
      </c>
      <c r="F210" s="4" t="s">
        <v>168</v>
      </c>
    </row>
    <row r="212" spans="2:6" x14ac:dyDescent="0.25">
      <c r="B212" s="9" t="s">
        <v>37</v>
      </c>
      <c r="C212" s="8" t="s">
        <v>204</v>
      </c>
    </row>
    <row r="213" spans="2:6" x14ac:dyDescent="0.25">
      <c r="B213" s="9" t="s">
        <v>38</v>
      </c>
      <c r="C213" s="8" t="s">
        <v>203</v>
      </c>
    </row>
    <row r="214" spans="2:6" x14ac:dyDescent="0.25">
      <c r="B214" s="9" t="s">
        <v>39</v>
      </c>
      <c r="C214" s="8" t="s">
        <v>205</v>
      </c>
      <c r="D214" s="6"/>
    </row>
    <row r="215" spans="2:6" x14ac:dyDescent="0.25">
      <c r="B215" s="1" t="s">
        <v>20</v>
      </c>
      <c r="C215" s="1" t="s">
        <v>43</v>
      </c>
      <c r="D215" s="1" t="s">
        <v>46</v>
      </c>
      <c r="E215" s="1" t="s">
        <v>47</v>
      </c>
      <c r="F215" s="1" t="s">
        <v>19</v>
      </c>
    </row>
    <row r="216" spans="2:6" x14ac:dyDescent="0.25">
      <c r="B216" s="2">
        <v>1</v>
      </c>
      <c r="C216" s="8"/>
      <c r="D216" s="2"/>
      <c r="E216" s="2"/>
      <c r="F216" s="2"/>
    </row>
    <row r="217" spans="2:6" x14ac:dyDescent="0.25">
      <c r="B217" s="2">
        <v>1</v>
      </c>
      <c r="C217" s="8"/>
      <c r="D217" s="2"/>
      <c r="E217" s="2"/>
      <c r="F217" s="2"/>
    </row>
    <row r="218" spans="2:6" x14ac:dyDescent="0.25">
      <c r="B218" s="4">
        <v>2</v>
      </c>
      <c r="C218" s="10"/>
      <c r="D218" s="4"/>
      <c r="E218" s="4"/>
      <c r="F218" s="4"/>
    </row>
    <row r="220" spans="2:6" x14ac:dyDescent="0.25">
      <c r="F220"/>
    </row>
    <row r="221" spans="2:6" x14ac:dyDescent="0.25">
      <c r="F221"/>
    </row>
    <row r="222" spans="2:6" x14ac:dyDescent="0.25">
      <c r="F222"/>
    </row>
    <row r="223" spans="2:6" ht="18" customHeight="1" x14ac:dyDescent="0.25">
      <c r="F223"/>
    </row>
    <row r="224" spans="2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A0B9-1C04-4F19-B584-C2078B6C916A}">
  <dimension ref="B2:J21"/>
  <sheetViews>
    <sheetView workbookViewId="0">
      <selection activeCell="D11" sqref="D11"/>
    </sheetView>
  </sheetViews>
  <sheetFormatPr defaultRowHeight="15" x14ac:dyDescent="0.25"/>
  <cols>
    <col min="3" max="3" width="28.5703125" bestFit="1" customWidth="1"/>
    <col min="4" max="4" width="12.42578125" bestFit="1" customWidth="1"/>
    <col min="5" max="5" width="11.140625" customWidth="1"/>
    <col min="6" max="6" width="14" customWidth="1"/>
    <col min="7" max="7" width="18.7109375" customWidth="1"/>
    <col min="8" max="9" width="11.85546875" customWidth="1"/>
  </cols>
  <sheetData>
    <row r="2" spans="2:10" x14ac:dyDescent="0.25">
      <c r="B2" s="6" t="s">
        <v>199</v>
      </c>
      <c r="C2" s="6" t="s">
        <v>152</v>
      </c>
      <c r="D2" s="6" t="s">
        <v>208</v>
      </c>
      <c r="E2" s="6" t="s">
        <v>200</v>
      </c>
      <c r="F2" s="6" t="s">
        <v>169</v>
      </c>
      <c r="G2" s="6" t="s">
        <v>170</v>
      </c>
      <c r="H2" s="6" t="s">
        <v>186</v>
      </c>
      <c r="I2" s="6" t="s">
        <v>189</v>
      </c>
      <c r="J2" s="6" t="s">
        <v>171</v>
      </c>
    </row>
    <row r="3" spans="2:10" x14ac:dyDescent="0.25">
      <c r="B3" s="8">
        <v>1</v>
      </c>
      <c r="C3" s="8" t="s">
        <v>14</v>
      </c>
      <c r="D3" s="8" t="s">
        <v>168</v>
      </c>
      <c r="E3" s="8"/>
      <c r="F3" s="8">
        <f>COUNTIF(Connections!C:C,Parts!C3)</f>
        <v>3</v>
      </c>
      <c r="G3" s="8">
        <f t="shared" ref="G3:G17" si="0">F3*15</f>
        <v>45</v>
      </c>
      <c r="H3" s="21">
        <v>0.24</v>
      </c>
      <c r="I3" s="21">
        <f t="shared" ref="I3:I17" si="1">H3*G3</f>
        <v>10.799999999999999</v>
      </c>
      <c r="J3" s="24" t="s">
        <v>172</v>
      </c>
    </row>
    <row r="4" spans="2:10" x14ac:dyDescent="0.25">
      <c r="B4" s="8">
        <v>2</v>
      </c>
      <c r="C4" s="8" t="s">
        <v>24</v>
      </c>
      <c r="D4" s="8" t="s">
        <v>168</v>
      </c>
      <c r="E4" s="8"/>
      <c r="F4" s="8">
        <f>COUNTIF(Connections!C:C,Parts!C4)</f>
        <v>3</v>
      </c>
      <c r="G4" s="8">
        <f t="shared" si="0"/>
        <v>45</v>
      </c>
      <c r="H4" s="21">
        <v>0.21</v>
      </c>
      <c r="I4" s="21">
        <f t="shared" si="1"/>
        <v>9.4499999999999993</v>
      </c>
      <c r="J4" s="24" t="s">
        <v>173</v>
      </c>
    </row>
    <row r="5" spans="2:10" x14ac:dyDescent="0.25">
      <c r="B5" s="8">
        <v>3</v>
      </c>
      <c r="C5" s="8" t="s">
        <v>7</v>
      </c>
      <c r="D5" s="8" t="s">
        <v>168</v>
      </c>
      <c r="E5" s="8"/>
      <c r="F5" s="8">
        <f>COUNTIF(Connections!C:C,Parts!C5)</f>
        <v>1</v>
      </c>
      <c r="G5" s="8">
        <f t="shared" si="0"/>
        <v>15</v>
      </c>
      <c r="H5" s="21">
        <v>0.76</v>
      </c>
      <c r="I5" s="21">
        <f t="shared" si="1"/>
        <v>11.4</v>
      </c>
      <c r="J5" t="s">
        <v>180</v>
      </c>
    </row>
    <row r="6" spans="2:10" x14ac:dyDescent="0.25">
      <c r="B6" s="8">
        <v>4</v>
      </c>
      <c r="C6" s="8" t="s">
        <v>18</v>
      </c>
      <c r="D6" s="8" t="s">
        <v>168</v>
      </c>
      <c r="E6" s="8"/>
      <c r="F6" s="8">
        <f>COUNTIF(Connections!C:C,Parts!C6)</f>
        <v>1</v>
      </c>
      <c r="G6" s="8">
        <f t="shared" si="0"/>
        <v>15</v>
      </c>
      <c r="H6" s="21">
        <f>13.29/10</f>
        <v>1.329</v>
      </c>
      <c r="I6" s="21">
        <f t="shared" si="1"/>
        <v>19.934999999999999</v>
      </c>
      <c r="J6" t="s">
        <v>184</v>
      </c>
    </row>
    <row r="7" spans="2:10" x14ac:dyDescent="0.25">
      <c r="B7" s="8">
        <v>5</v>
      </c>
      <c r="C7" s="8" t="s">
        <v>63</v>
      </c>
      <c r="D7" s="8" t="s">
        <v>168</v>
      </c>
      <c r="E7" s="8"/>
      <c r="F7" s="8">
        <f>COUNTIF(Connections!C:C,Parts!C7)</f>
        <v>1</v>
      </c>
      <c r="G7" s="8">
        <f t="shared" si="0"/>
        <v>15</v>
      </c>
      <c r="H7" s="21">
        <v>1.3</v>
      </c>
      <c r="I7" s="21">
        <f t="shared" si="1"/>
        <v>19.5</v>
      </c>
      <c r="J7" t="s">
        <v>185</v>
      </c>
    </row>
    <row r="8" spans="2:10" x14ac:dyDescent="0.25">
      <c r="B8" s="8">
        <v>6</v>
      </c>
      <c r="C8" s="8" t="s">
        <v>82</v>
      </c>
      <c r="D8" s="8" t="s">
        <v>168</v>
      </c>
      <c r="E8" s="8"/>
      <c r="F8" s="8">
        <f>COUNTIF(Connections!C:C,Parts!C8)</f>
        <v>2</v>
      </c>
      <c r="G8" s="8">
        <f t="shared" si="0"/>
        <v>30</v>
      </c>
      <c r="H8" s="21">
        <v>0.36</v>
      </c>
      <c r="I8" s="21">
        <f t="shared" si="1"/>
        <v>10.799999999999999</v>
      </c>
      <c r="J8" t="s">
        <v>188</v>
      </c>
    </row>
    <row r="9" spans="2:10" x14ac:dyDescent="0.25">
      <c r="B9" s="8">
        <v>7</v>
      </c>
      <c r="C9" s="8" t="s">
        <v>91</v>
      </c>
      <c r="D9" s="8" t="s">
        <v>168</v>
      </c>
      <c r="E9" s="8"/>
      <c r="F9" s="8">
        <f>COUNTIF(Connections!C:C,Parts!C9)</f>
        <v>1</v>
      </c>
      <c r="G9" s="8">
        <f t="shared" si="0"/>
        <v>15</v>
      </c>
      <c r="H9" s="21">
        <v>0.78</v>
      </c>
      <c r="I9" s="21">
        <f t="shared" si="1"/>
        <v>11.700000000000001</v>
      </c>
      <c r="J9" t="s">
        <v>187</v>
      </c>
    </row>
    <row r="10" spans="2:10" x14ac:dyDescent="0.25">
      <c r="B10" s="8">
        <v>8</v>
      </c>
      <c r="C10" s="8" t="s">
        <v>96</v>
      </c>
      <c r="D10" s="8" t="s">
        <v>168</v>
      </c>
      <c r="E10" s="8"/>
      <c r="F10" s="8">
        <f>COUNTIF(Connections!C:C,Parts!C10)</f>
        <v>1</v>
      </c>
      <c r="G10" s="8">
        <f t="shared" si="0"/>
        <v>15</v>
      </c>
      <c r="H10" s="21">
        <v>0.56999999999999995</v>
      </c>
      <c r="I10" s="21">
        <f t="shared" si="1"/>
        <v>8.5499999999999989</v>
      </c>
      <c r="J10" t="s">
        <v>190</v>
      </c>
    </row>
    <row r="11" spans="2:10" x14ac:dyDescent="0.25">
      <c r="B11" s="8">
        <v>9</v>
      </c>
      <c r="C11" s="8" t="s">
        <v>102</v>
      </c>
      <c r="D11" s="8"/>
      <c r="E11" s="8" t="s">
        <v>168</v>
      </c>
      <c r="F11" s="8">
        <f>COUNTIF(Connections!C:C,Parts!C11)</f>
        <v>1</v>
      </c>
      <c r="G11" s="8">
        <f t="shared" si="0"/>
        <v>15</v>
      </c>
      <c r="H11" s="21">
        <v>4.87</v>
      </c>
      <c r="I11" s="21">
        <f t="shared" si="1"/>
        <v>73.05</v>
      </c>
      <c r="J11" t="s">
        <v>191</v>
      </c>
    </row>
    <row r="12" spans="2:10" x14ac:dyDescent="0.25">
      <c r="B12" s="8">
        <v>10</v>
      </c>
      <c r="C12" s="15" t="s">
        <v>164</v>
      </c>
      <c r="D12" s="8" t="s">
        <v>168</v>
      </c>
      <c r="E12" s="15"/>
      <c r="F12" s="8">
        <f>COUNTIF(Connections!C:C,Parts!C12)</f>
        <v>1</v>
      </c>
      <c r="G12" s="8">
        <f t="shared" si="0"/>
        <v>15</v>
      </c>
      <c r="H12" s="21">
        <v>0.1</v>
      </c>
      <c r="I12" s="21">
        <f t="shared" si="1"/>
        <v>1.5</v>
      </c>
      <c r="J12" t="s">
        <v>192</v>
      </c>
    </row>
    <row r="13" spans="2:10" x14ac:dyDescent="0.25">
      <c r="B13" s="8">
        <v>11</v>
      </c>
      <c r="C13" s="15" t="s">
        <v>167</v>
      </c>
      <c r="D13" s="8" t="s">
        <v>168</v>
      </c>
      <c r="E13" s="15"/>
      <c r="F13" s="8">
        <f>COUNTIF(Connections!C:C,Parts!C13)</f>
        <v>1</v>
      </c>
      <c r="G13" s="8">
        <f t="shared" si="0"/>
        <v>15</v>
      </c>
      <c r="H13" s="21">
        <v>0.1</v>
      </c>
      <c r="I13" s="21">
        <f t="shared" si="1"/>
        <v>1.5</v>
      </c>
      <c r="J13" t="s">
        <v>193</v>
      </c>
    </row>
    <row r="14" spans="2:10" x14ac:dyDescent="0.25">
      <c r="B14" s="8">
        <v>12</v>
      </c>
      <c r="C14" s="8" t="s">
        <v>178</v>
      </c>
      <c r="D14" s="8" t="s">
        <v>168</v>
      </c>
      <c r="E14" s="8"/>
      <c r="F14" s="8">
        <f>COUNTIF(Connections!C:C,Parts!C14)</f>
        <v>1</v>
      </c>
      <c r="G14" s="8">
        <f t="shared" si="0"/>
        <v>15</v>
      </c>
      <c r="H14" s="21">
        <v>0.1</v>
      </c>
      <c r="I14" s="21">
        <f t="shared" si="1"/>
        <v>1.5</v>
      </c>
      <c r="J14" t="s">
        <v>195</v>
      </c>
    </row>
    <row r="15" spans="2:10" x14ac:dyDescent="0.25">
      <c r="B15" s="8">
        <v>13</v>
      </c>
      <c r="C15" s="8" t="s">
        <v>194</v>
      </c>
      <c r="D15" s="8" t="s">
        <v>168</v>
      </c>
      <c r="E15" s="8"/>
      <c r="F15" s="8">
        <v>1</v>
      </c>
      <c r="G15" s="8">
        <f t="shared" si="0"/>
        <v>15</v>
      </c>
      <c r="H15" s="21">
        <v>0.28000000000000003</v>
      </c>
      <c r="I15" s="21">
        <f t="shared" si="1"/>
        <v>4.2</v>
      </c>
      <c r="J15" t="s">
        <v>196</v>
      </c>
    </row>
    <row r="16" spans="2:10" x14ac:dyDescent="0.25">
      <c r="B16" s="8">
        <v>14</v>
      </c>
      <c r="C16" s="8" t="s">
        <v>197</v>
      </c>
      <c r="D16" s="8"/>
      <c r="E16" s="8" t="s">
        <v>168</v>
      </c>
      <c r="F16" s="8">
        <v>1</v>
      </c>
      <c r="G16" s="8">
        <f t="shared" si="0"/>
        <v>15</v>
      </c>
      <c r="H16" s="21">
        <f>9.99/2</f>
        <v>4.9950000000000001</v>
      </c>
      <c r="I16" s="21">
        <f t="shared" si="1"/>
        <v>74.924999999999997</v>
      </c>
      <c r="J16" t="s">
        <v>198</v>
      </c>
    </row>
    <row r="17" spans="2:10" x14ac:dyDescent="0.25">
      <c r="B17" s="8">
        <v>15</v>
      </c>
      <c r="C17" s="8" t="s">
        <v>203</v>
      </c>
      <c r="D17" s="8" t="s">
        <v>168</v>
      </c>
      <c r="E17" s="8"/>
      <c r="F17" s="8">
        <v>1</v>
      </c>
      <c r="G17" s="8">
        <f t="shared" si="0"/>
        <v>15</v>
      </c>
      <c r="H17" s="21">
        <v>0.1</v>
      </c>
      <c r="I17" s="23">
        <f t="shared" si="1"/>
        <v>1.5</v>
      </c>
      <c r="J17" t="s">
        <v>206</v>
      </c>
    </row>
    <row r="18" spans="2:10" x14ac:dyDescent="0.25">
      <c r="F18" s="8"/>
      <c r="G18" s="8"/>
      <c r="I18" s="20"/>
    </row>
    <row r="19" spans="2:10" x14ac:dyDescent="0.25">
      <c r="F19" s="8"/>
      <c r="G19" s="8"/>
      <c r="H19" t="s">
        <v>201</v>
      </c>
      <c r="I19" s="22">
        <f>SUM(I5:I16)</f>
        <v>238.56</v>
      </c>
    </row>
    <row r="20" spans="2:10" x14ac:dyDescent="0.25">
      <c r="F20" s="8"/>
      <c r="G20" s="8"/>
      <c r="H20" t="s">
        <v>202</v>
      </c>
      <c r="I20" s="22">
        <f>I19-SUMIF(Table1[Acquired],"Yes",Table1[Max Price])</f>
        <v>90.585000000000008</v>
      </c>
    </row>
    <row r="21" spans="2:10" x14ac:dyDescent="0.25">
      <c r="F21" s="8"/>
      <c r="G21" s="8"/>
      <c r="I21" s="20"/>
    </row>
  </sheetData>
  <hyperlinks>
    <hyperlink ref="J3" r:id="rId1" xr:uid="{4D6F87C5-F725-469C-A433-B9F19C98E18E}"/>
    <hyperlink ref="J4" r:id="rId2" xr:uid="{650808D1-6726-4E20-89B4-E937A8438BA8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094C-BAC7-4D03-81AB-DB1439CDC67D}">
  <dimension ref="B2:L36"/>
  <sheetViews>
    <sheetView workbookViewId="0">
      <selection activeCell="F37" sqref="F37"/>
    </sheetView>
  </sheetViews>
  <sheetFormatPr defaultRowHeight="15" x14ac:dyDescent="0.25"/>
  <cols>
    <col min="2" max="2" width="10.85546875" bestFit="1" customWidth="1"/>
  </cols>
  <sheetData>
    <row r="2" spans="2:12" x14ac:dyDescent="0.25">
      <c r="B2" s="7" t="s">
        <v>151</v>
      </c>
      <c r="L2" s="7" t="s">
        <v>28</v>
      </c>
    </row>
    <row r="3" spans="2:12" x14ac:dyDescent="0.25">
      <c r="B3" s="1" t="s">
        <v>152</v>
      </c>
      <c r="C3" s="1" t="s">
        <v>154</v>
      </c>
      <c r="D3" s="1" t="s">
        <v>153</v>
      </c>
    </row>
    <row r="4" spans="2:12" x14ac:dyDescent="0.25">
      <c r="B4" s="2" t="s">
        <v>30</v>
      </c>
      <c r="C4" s="2">
        <v>50.5</v>
      </c>
      <c r="D4" s="2" t="s">
        <v>31</v>
      </c>
      <c r="E4" s="13"/>
    </row>
    <row r="5" spans="2:12" x14ac:dyDescent="0.25">
      <c r="B5" s="2" t="s">
        <v>29</v>
      </c>
      <c r="C5" s="2">
        <f>1000/C4</f>
        <v>19.801980198019802</v>
      </c>
      <c r="D5" s="2" t="s">
        <v>34</v>
      </c>
      <c r="E5" t="s">
        <v>155</v>
      </c>
    </row>
    <row r="6" spans="2:12" x14ac:dyDescent="0.25">
      <c r="B6" s="2" t="s">
        <v>32</v>
      </c>
      <c r="C6" s="2">
        <v>40</v>
      </c>
      <c r="D6" s="2" t="s">
        <v>33</v>
      </c>
    </row>
    <row r="7" spans="2:12" x14ac:dyDescent="0.25">
      <c r="B7" s="4" t="s">
        <v>35</v>
      </c>
      <c r="C7" s="4">
        <f>C6/C5</f>
        <v>2.02</v>
      </c>
      <c r="D7" s="4" t="s">
        <v>36</v>
      </c>
    </row>
    <row r="11" spans="2:12" x14ac:dyDescent="0.25">
      <c r="B11" s="7" t="s">
        <v>162</v>
      </c>
    </row>
    <row r="12" spans="2:12" x14ac:dyDescent="0.25">
      <c r="B12" s="1" t="s">
        <v>152</v>
      </c>
      <c r="C12" s="1" t="s">
        <v>154</v>
      </c>
      <c r="D12" s="1" t="s">
        <v>153</v>
      </c>
    </row>
    <row r="13" spans="2:12" x14ac:dyDescent="0.25">
      <c r="B13" s="2" t="s">
        <v>159</v>
      </c>
      <c r="C13" s="2">
        <v>0.01</v>
      </c>
      <c r="D13" s="2" t="s">
        <v>34</v>
      </c>
    </row>
    <row r="14" spans="2:12" x14ac:dyDescent="0.25">
      <c r="B14" s="2" t="s">
        <v>160</v>
      </c>
      <c r="C14" s="2">
        <f>C15/C13</f>
        <v>420</v>
      </c>
      <c r="D14" s="2" t="s">
        <v>156</v>
      </c>
    </row>
    <row r="15" spans="2:12" x14ac:dyDescent="0.25">
      <c r="B15" s="2" t="s">
        <v>157</v>
      </c>
      <c r="C15" s="2">
        <v>4.2</v>
      </c>
      <c r="D15" s="2" t="s">
        <v>137</v>
      </c>
    </row>
    <row r="16" spans="2:12" x14ac:dyDescent="0.25">
      <c r="B16" s="2" t="s">
        <v>158</v>
      </c>
      <c r="C16" s="2">
        <v>3</v>
      </c>
      <c r="D16" s="2" t="s">
        <v>137</v>
      </c>
    </row>
    <row r="17" spans="2:4" x14ac:dyDescent="0.25">
      <c r="B17" s="2" t="s">
        <v>13</v>
      </c>
      <c r="C17" s="2">
        <v>0</v>
      </c>
      <c r="D17" s="2" t="s">
        <v>137</v>
      </c>
    </row>
    <row r="18" spans="2:4" x14ac:dyDescent="0.25">
      <c r="B18" s="2" t="s">
        <v>56</v>
      </c>
      <c r="C18" s="2">
        <f>(C15-C16)/C13</f>
        <v>120.00000000000001</v>
      </c>
      <c r="D18" s="2" t="s">
        <v>156</v>
      </c>
    </row>
    <row r="19" spans="2:4" x14ac:dyDescent="0.25">
      <c r="B19" s="4" t="s">
        <v>27</v>
      </c>
      <c r="C19" s="4">
        <f>(C16-C17)/C13</f>
        <v>300</v>
      </c>
      <c r="D19" s="4" t="s">
        <v>156</v>
      </c>
    </row>
    <row r="21" spans="2:4" x14ac:dyDescent="0.25">
      <c r="B21" s="8" t="s">
        <v>161</v>
      </c>
      <c r="C21">
        <f>C6/C13</f>
        <v>4000</v>
      </c>
    </row>
    <row r="22" spans="2:4" x14ac:dyDescent="0.25">
      <c r="C22">
        <f>C21/24</f>
        <v>166.66666666666666</v>
      </c>
    </row>
    <row r="26" spans="2:4" x14ac:dyDescent="0.25">
      <c r="B26" s="7" t="s">
        <v>163</v>
      </c>
    </row>
    <row r="27" spans="2:4" x14ac:dyDescent="0.25">
      <c r="B27" s="1" t="s">
        <v>152</v>
      </c>
      <c r="C27" s="1" t="s">
        <v>154</v>
      </c>
      <c r="D27" s="1" t="s">
        <v>153</v>
      </c>
    </row>
    <row r="28" spans="2:4" x14ac:dyDescent="0.25">
      <c r="B28" s="2" t="s">
        <v>159</v>
      </c>
      <c r="C28" s="2">
        <v>0.01</v>
      </c>
      <c r="D28" s="2" t="s">
        <v>34</v>
      </c>
    </row>
    <row r="29" spans="2:4" x14ac:dyDescent="0.25">
      <c r="B29" s="2" t="s">
        <v>160</v>
      </c>
      <c r="C29" s="2">
        <f>SUM(C30:C31)</f>
        <v>420</v>
      </c>
      <c r="D29" s="2" t="s">
        <v>156</v>
      </c>
    </row>
    <row r="30" spans="2:4" x14ac:dyDescent="0.25">
      <c r="B30" s="2" t="s">
        <v>56</v>
      </c>
      <c r="C30" s="2">
        <f>C18</f>
        <v>120.00000000000001</v>
      </c>
      <c r="D30" s="2" t="s">
        <v>156</v>
      </c>
    </row>
    <row r="31" spans="2:4" x14ac:dyDescent="0.25">
      <c r="B31" s="2" t="s">
        <v>27</v>
      </c>
      <c r="C31" s="2">
        <f>C19</f>
        <v>300</v>
      </c>
      <c r="D31" s="2" t="s">
        <v>156</v>
      </c>
    </row>
    <row r="32" spans="2:4" x14ac:dyDescent="0.25">
      <c r="B32" s="2" t="s">
        <v>157</v>
      </c>
      <c r="C32" s="2">
        <v>3</v>
      </c>
      <c r="D32" s="2" t="s">
        <v>137</v>
      </c>
    </row>
    <row r="33" spans="2:12" x14ac:dyDescent="0.25">
      <c r="B33" s="2" t="s">
        <v>158</v>
      </c>
      <c r="C33" s="2">
        <f>C32-C28*C30</f>
        <v>1.7999999999999998</v>
      </c>
      <c r="D33" s="2" t="s">
        <v>137</v>
      </c>
    </row>
    <row r="34" spans="2:12" x14ac:dyDescent="0.25">
      <c r="B34" s="4" t="s">
        <v>13</v>
      </c>
      <c r="C34" s="4">
        <v>0</v>
      </c>
      <c r="D34" s="4" t="s">
        <v>137</v>
      </c>
    </row>
    <row r="36" spans="2:12" x14ac:dyDescent="0.25">
      <c r="L36" s="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Connections</vt:lpstr>
      <vt:lpstr>Parts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Pyka</dc:creator>
  <cp:lastModifiedBy>Pyka</cp:lastModifiedBy>
  <dcterms:created xsi:type="dcterms:W3CDTF">2015-06-05T18:17:20Z</dcterms:created>
  <dcterms:modified xsi:type="dcterms:W3CDTF">2025-06-07T05:59:25Z</dcterms:modified>
</cp:coreProperties>
</file>