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\Desktop\Nextria Project Files\"/>
    </mc:Choice>
  </mc:AlternateContent>
  <xr:revisionPtr revIDLastSave="0" documentId="8_{ADE904F6-5122-4A57-9413-30649E131936}" xr6:coauthVersionLast="47" xr6:coauthVersionMax="47" xr10:uidLastSave="{00000000-0000-0000-0000-000000000000}"/>
  <bookViews>
    <workbookView xWindow="17985" yWindow="2520" windowWidth="25665" windowHeight="19185" activeTab="1" xr2:uid="{74A0FC1B-A965-4D8D-AAC9-46CB8D8C5335}"/>
  </bookViews>
  <sheets>
    <sheet name="Cost Breakdown" sheetId="1" r:id="rId1"/>
    <sheet name="Distribution 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J26" i="1"/>
  <c r="J25" i="1"/>
  <c r="H26" i="1"/>
  <c r="H25" i="1"/>
  <c r="H24" i="1"/>
  <c r="H23" i="1"/>
  <c r="A30" i="1"/>
  <c r="A29" i="1"/>
  <c r="A28" i="1"/>
  <c r="A27" i="1"/>
  <c r="A26" i="1"/>
  <c r="A25" i="1"/>
  <c r="B19" i="1"/>
  <c r="C19" i="1"/>
  <c r="D18" i="1"/>
  <c r="E18" i="1" s="1"/>
  <c r="D17" i="1"/>
  <c r="D19" i="1" s="1"/>
  <c r="B7" i="1"/>
  <c r="B12" i="1" s="1"/>
  <c r="C11" i="1"/>
  <c r="D11" i="1" s="1"/>
  <c r="E11" i="1" s="1"/>
  <c r="D30" i="1" s="1"/>
  <c r="C10" i="1"/>
  <c r="D10" i="1" s="1"/>
  <c r="E10" i="1" s="1"/>
  <c r="D29" i="1" s="1"/>
  <c r="C9" i="1"/>
  <c r="D9" i="1" s="1"/>
  <c r="E9" i="1" s="1"/>
  <c r="D28" i="1" s="1"/>
  <c r="C8" i="1"/>
  <c r="D8" i="1" s="1"/>
  <c r="E8" i="1" s="1"/>
  <c r="D27" i="1" s="1"/>
  <c r="C6" i="1"/>
  <c r="D6" i="1" s="1"/>
  <c r="E6" i="1" s="1"/>
  <c r="D25" i="1" s="1"/>
  <c r="J27" i="1" l="1"/>
  <c r="C27" i="1"/>
  <c r="C28" i="1"/>
  <c r="B28" i="1"/>
  <c r="B29" i="1"/>
  <c r="B30" i="1"/>
  <c r="C25" i="1"/>
  <c r="C29" i="1"/>
  <c r="C30" i="1"/>
  <c r="B25" i="1"/>
  <c r="F11" i="1"/>
  <c r="G11" i="1" s="1"/>
  <c r="F8" i="1"/>
  <c r="G8" i="1" s="1"/>
  <c r="F9" i="1"/>
  <c r="G9" i="1" s="1"/>
  <c r="F10" i="1"/>
  <c r="G10" i="1" s="1"/>
  <c r="E17" i="1"/>
  <c r="E19" i="1" s="1"/>
  <c r="F18" i="1"/>
  <c r="F17" i="1"/>
  <c r="I25" i="1" s="1"/>
  <c r="C7" i="1"/>
  <c r="F6" i="1"/>
  <c r="G18" i="1" l="1"/>
  <c r="H18" i="1" s="1"/>
  <c r="K26" i="1" s="1"/>
  <c r="I26" i="1"/>
  <c r="I27" i="1" s="1"/>
  <c r="D7" i="1"/>
  <c r="B26" i="1"/>
  <c r="F19" i="1"/>
  <c r="G17" i="1"/>
  <c r="C12" i="1"/>
  <c r="B31" i="1" s="1"/>
  <c r="D12" i="1"/>
  <c r="C31" i="1" s="1"/>
  <c r="G6" i="1"/>
  <c r="I18" i="1" l="1"/>
  <c r="J18" i="1"/>
  <c r="M26" i="1" s="1"/>
  <c r="L26" i="1"/>
  <c r="E7" i="1"/>
  <c r="C26" i="1"/>
  <c r="H17" i="1"/>
  <c r="K25" i="1" s="1"/>
  <c r="K27" i="1" s="1"/>
  <c r="G19" i="1"/>
  <c r="D26" i="1" l="1"/>
  <c r="E12" i="1"/>
  <c r="D31" i="1" s="1"/>
  <c r="F7" i="1"/>
  <c r="F12" i="1" s="1"/>
  <c r="E31" i="1" s="1"/>
  <c r="G7" i="1"/>
  <c r="G12" i="1" s="1"/>
  <c r="F31" i="1" s="1"/>
  <c r="I17" i="1"/>
  <c r="J17" i="1"/>
  <c r="H19" i="1"/>
  <c r="K20" i="1" s="1"/>
  <c r="J19" i="1" l="1"/>
  <c r="M25" i="1"/>
  <c r="M27" i="1" s="1"/>
  <c r="I19" i="1"/>
  <c r="L25" i="1"/>
  <c r="L27" i="1" s="1"/>
</calcChain>
</file>

<file path=xl/sharedStrings.xml><?xml version="1.0" encoding="utf-8"?>
<sst xmlns="http://schemas.openxmlformats.org/spreadsheetml/2006/main" count="57" uniqueCount="43">
  <si>
    <t xml:space="preserve"> CONTRACT YEARS (Vote 5 )</t>
  </si>
  <si>
    <t>Activities</t>
  </si>
  <si>
    <t>Total Costs</t>
  </si>
  <si>
    <t>Full Up Costs</t>
  </si>
  <si>
    <t>HST</t>
  </si>
  <si>
    <t>Total Project Costs</t>
  </si>
  <si>
    <t>PROJECT NAME</t>
  </si>
  <si>
    <t>2 mobile kit (incl this and that and warranty)</t>
  </si>
  <si>
    <t>Item X</t>
  </si>
  <si>
    <t>Item Y</t>
  </si>
  <si>
    <t>Item Z</t>
  </si>
  <si>
    <t>VTS</t>
  </si>
  <si>
    <t>TD</t>
  </si>
  <si>
    <t xml:space="preserve"> Total (CAD)</t>
  </si>
  <si>
    <t>In-Operation Support Vote 1 (NP)</t>
  </si>
  <si>
    <t>Initial Costs</t>
  </si>
  <si>
    <t>Project ABC</t>
  </si>
  <si>
    <t>Project ABC-NextYear</t>
  </si>
  <si>
    <t>Year 3</t>
  </si>
  <si>
    <t>Contingency %15</t>
  </si>
  <si>
    <t>Year 4</t>
  </si>
  <si>
    <t>Some Kit Item</t>
  </si>
  <si>
    <t>Somother Kit Item</t>
  </si>
  <si>
    <t>Total Cost of Contract Duration</t>
  </si>
  <si>
    <t>DATA for Synopsis Sheet</t>
  </si>
  <si>
    <t>Total Project Cost</t>
  </si>
  <si>
    <t>Emergency %15</t>
  </si>
  <si>
    <t>Emergency 15%</t>
  </si>
  <si>
    <t>Total Costs ( per Year )</t>
  </si>
  <si>
    <t>User to input: # of FY</t>
  </si>
  <si>
    <t>Length of initial warranty:</t>
  </si>
  <si>
    <t>NP start YY:</t>
  </si>
  <si>
    <t>28/29</t>
  </si>
  <si>
    <t>Init Distribution Plan</t>
  </si>
  <si>
    <t>Unit</t>
  </si>
  <si>
    <t>DHTC</t>
  </si>
  <si>
    <t>CSOR</t>
  </si>
  <si>
    <t>CSOTC</t>
  </si>
  <si>
    <t>CIRJ</t>
  </si>
  <si>
    <t>Total</t>
  </si>
  <si>
    <t>some kit 1</t>
  </si>
  <si>
    <t>some kit 2</t>
  </si>
  <si>
    <t>some item3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</si>
</sst>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1009]* #,##0.00_-;\-[$$-1009]* #,##0.00_-;_-[$$-1009]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7499618518631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164" fontId="6" fillId="6" borderId="1" xfId="1" applyNumberFormat="1" applyFont="1" applyFill="1" applyBorder="1" applyAlignment="1">
      <alignment horizontal="right"/>
    </xf>
    <xf numFmtId="0" fontId="5" fillId="7" borderId="1" xfId="0" applyFont="1" applyFill="1" applyBorder="1" applyAlignment="1">
      <alignment horizontal="left" vertical="center" wrapText="1"/>
    </xf>
    <xf numFmtId="164" fontId="6" fillId="7" borderId="1" xfId="1" applyNumberFormat="1" applyFont="1" applyFill="1" applyBorder="1" applyAlignment="1">
      <alignment horizontal="right"/>
    </xf>
    <xf numFmtId="0" fontId="5" fillId="8" borderId="1" xfId="0" applyFont="1" applyFill="1" applyBorder="1" applyAlignment="1">
      <alignment horizontal="left" vertical="center" wrapText="1"/>
    </xf>
    <xf numFmtId="164" fontId="6" fillId="9" borderId="1" xfId="1" applyNumberFormat="1" applyFont="1" applyFill="1" applyBorder="1" applyAlignment="1">
      <alignment horizontal="right"/>
    </xf>
    <xf numFmtId="0" fontId="2" fillId="11" borderId="1" xfId="0" applyFont="1" applyFill="1" applyBorder="1"/>
    <xf numFmtId="44" fontId="2" fillId="7" borderId="1" xfId="1" applyFont="1" applyFill="1" applyBorder="1"/>
    <xf numFmtId="44" fontId="6" fillId="9" borderId="1" xfId="1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/>
    <xf numFmtId="0" fontId="7" fillId="0" borderId="0" xfId="0" applyFont="1"/>
    <xf numFmtId="44" fontId="0" fillId="0" borderId="0" xfId="0" applyNumberFormat="1"/>
    <xf numFmtId="0" fontId="6" fillId="12" borderId="0" xfId="0" applyFont="1" applyFill="1"/>
    <xf numFmtId="0" fontId="6" fillId="12" borderId="1" xfId="0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11" borderId="1" xfId="0" applyFont="1" applyFill="1" applyBorder="1"/>
    <xf numFmtId="44" fontId="6" fillId="6" borderId="1" xfId="0" applyNumberFormat="1" applyFont="1" applyFill="1" applyBorder="1"/>
    <xf numFmtId="44" fontId="6" fillId="7" borderId="1" xfId="0" applyNumberFormat="1" applyFont="1" applyFill="1" applyBorder="1"/>
    <xf numFmtId="0" fontId="3" fillId="10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4" borderId="1" xfId="0" applyFont="1" applyFill="1" applyBorder="1"/>
    <xf numFmtId="0" fontId="6" fillId="1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4C6E7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66F9-4BA4-4626-9C94-89BAA0BA14EC}">
  <dimension ref="A2:M31"/>
  <sheetViews>
    <sheetView topLeftCell="A7" zoomScaleNormal="100" workbookViewId="0">
      <selection activeCell="B35" sqref="B35"/>
    </sheetView>
  </sheetViews>
  <sheetFormatPr defaultRowHeight="15" x14ac:dyDescent="0.25"/>
  <cols>
    <col min="1" max="1" width="29" customWidth="1"/>
    <col min="2" max="2" width="29.85546875" customWidth="1"/>
    <col min="3" max="3" width="19.5703125" customWidth="1"/>
    <col min="4" max="7" width="15.5703125" customWidth="1"/>
    <col min="8" max="8" width="24.5703125" customWidth="1"/>
    <col min="9" max="10" width="17.42578125" customWidth="1"/>
    <col min="11" max="13" width="15.140625" customWidth="1"/>
    <col min="14" max="14" width="14.28515625" bestFit="1" customWidth="1"/>
  </cols>
  <sheetData>
    <row r="2" spans="1:10" x14ac:dyDescent="0.25">
      <c r="A2" s="28" t="s">
        <v>6</v>
      </c>
      <c r="B2" s="29"/>
      <c r="C2" s="29"/>
      <c r="D2" s="29"/>
      <c r="E2" s="29"/>
      <c r="F2" s="29"/>
      <c r="G2" s="29"/>
    </row>
    <row r="3" spans="1:10" x14ac:dyDescent="0.25">
      <c r="A3" s="29"/>
      <c r="B3" s="29"/>
      <c r="C3" s="29"/>
      <c r="D3" s="29"/>
      <c r="E3" s="29"/>
      <c r="F3" s="29"/>
      <c r="G3" s="29"/>
    </row>
    <row r="4" spans="1:10" ht="30" customHeight="1" x14ac:dyDescent="0.25">
      <c r="A4" s="30" t="s">
        <v>0</v>
      </c>
      <c r="B4" s="30"/>
      <c r="C4" s="30"/>
      <c r="D4" s="30"/>
      <c r="E4" s="30"/>
      <c r="F4" s="30"/>
      <c r="G4" s="30"/>
    </row>
    <row r="5" spans="1:10" ht="37.5" customHeight="1" x14ac:dyDescent="0.25">
      <c r="A5" s="1" t="s">
        <v>1</v>
      </c>
      <c r="B5" s="1" t="s">
        <v>16</v>
      </c>
      <c r="C5" s="1" t="s">
        <v>2</v>
      </c>
      <c r="D5" s="1" t="s">
        <v>27</v>
      </c>
      <c r="E5" s="1" t="s">
        <v>3</v>
      </c>
      <c r="F5" s="1" t="s">
        <v>4</v>
      </c>
      <c r="G5" s="2" t="s">
        <v>5</v>
      </c>
    </row>
    <row r="6" spans="1:10" ht="105.75" customHeight="1" x14ac:dyDescent="0.25">
      <c r="A6" s="5" t="s">
        <v>7</v>
      </c>
      <c r="B6" s="6">
        <v>2631699</v>
      </c>
      <c r="C6" s="4">
        <f>B6</f>
        <v>2631699</v>
      </c>
      <c r="D6" s="6">
        <f>C6*0.15</f>
        <v>394754.85</v>
      </c>
      <c r="E6" s="6">
        <f>D6+C6</f>
        <v>3026453.85</v>
      </c>
      <c r="F6" s="6">
        <f>E6*0.15</f>
        <v>453968.07750000001</v>
      </c>
      <c r="G6" s="4">
        <f t="shared" ref="G6:G11" si="0">E6+F6</f>
        <v>3480421.9275000002</v>
      </c>
    </row>
    <row r="7" spans="1:10" ht="20.25" customHeight="1" x14ac:dyDescent="0.25">
      <c r="A7" s="5" t="s">
        <v>8</v>
      </c>
      <c r="B7" s="6">
        <f>500*74*1.39</f>
        <v>51430</v>
      </c>
      <c r="C7" s="4">
        <f t="shared" ref="C7:C11" si="1">B7</f>
        <v>51430</v>
      </c>
      <c r="D7" s="6">
        <f t="shared" ref="D7:D11" si="2">C7*0.15</f>
        <v>7714.5</v>
      </c>
      <c r="E7" s="6">
        <f t="shared" ref="E7:E11" si="3">D7+C7</f>
        <v>59144.5</v>
      </c>
      <c r="F7" s="6">
        <f t="shared" ref="F7:F11" si="4">E7*0.15</f>
        <v>8871.6749999999993</v>
      </c>
      <c r="G7" s="4">
        <f t="shared" si="0"/>
        <v>68016.175000000003</v>
      </c>
    </row>
    <row r="8" spans="1:10" ht="96.75" customHeight="1" x14ac:dyDescent="0.25">
      <c r="A8" s="5" t="s">
        <v>9</v>
      </c>
      <c r="B8" s="6"/>
      <c r="C8" s="4">
        <f t="shared" si="1"/>
        <v>0</v>
      </c>
      <c r="D8" s="6">
        <f t="shared" si="2"/>
        <v>0</v>
      </c>
      <c r="E8" s="6">
        <f t="shared" si="3"/>
        <v>0</v>
      </c>
      <c r="F8" s="6">
        <f t="shared" si="4"/>
        <v>0</v>
      </c>
      <c r="G8" s="4">
        <f t="shared" si="0"/>
        <v>0</v>
      </c>
    </row>
    <row r="9" spans="1:10" ht="22.5" customHeight="1" x14ac:dyDescent="0.25">
      <c r="A9" s="7" t="s">
        <v>10</v>
      </c>
      <c r="B9" s="6"/>
      <c r="C9" s="4">
        <f t="shared" si="1"/>
        <v>0</v>
      </c>
      <c r="D9" s="6">
        <f t="shared" si="2"/>
        <v>0</v>
      </c>
      <c r="E9" s="6">
        <f t="shared" si="3"/>
        <v>0</v>
      </c>
      <c r="F9" s="6">
        <f t="shared" si="4"/>
        <v>0</v>
      </c>
      <c r="G9" s="4">
        <f t="shared" si="0"/>
        <v>0</v>
      </c>
    </row>
    <row r="10" spans="1:10" ht="22.5" customHeight="1" x14ac:dyDescent="0.25">
      <c r="A10" s="3" t="s">
        <v>11</v>
      </c>
      <c r="B10" s="6"/>
      <c r="C10" s="4">
        <f t="shared" si="1"/>
        <v>0</v>
      </c>
      <c r="D10" s="6">
        <f t="shared" si="2"/>
        <v>0</v>
      </c>
      <c r="E10" s="6">
        <f t="shared" si="3"/>
        <v>0</v>
      </c>
      <c r="F10" s="6">
        <f t="shared" si="4"/>
        <v>0</v>
      </c>
      <c r="G10" s="4">
        <f t="shared" si="0"/>
        <v>0</v>
      </c>
    </row>
    <row r="11" spans="1:10" ht="22.5" customHeight="1" x14ac:dyDescent="0.25">
      <c r="A11" s="3" t="s">
        <v>12</v>
      </c>
      <c r="B11" s="6"/>
      <c r="C11" s="4">
        <f t="shared" si="1"/>
        <v>0</v>
      </c>
      <c r="D11" s="6">
        <f t="shared" si="2"/>
        <v>0</v>
      </c>
      <c r="E11" s="6">
        <f t="shared" si="3"/>
        <v>0</v>
      </c>
      <c r="F11" s="6">
        <f t="shared" si="4"/>
        <v>0</v>
      </c>
      <c r="G11" s="4">
        <f t="shared" si="0"/>
        <v>0</v>
      </c>
    </row>
    <row r="12" spans="1:10" ht="22.5" customHeight="1" x14ac:dyDescent="0.25">
      <c r="A12" s="13" t="s">
        <v>13</v>
      </c>
      <c r="B12" s="8">
        <f t="shared" ref="B12:G12" si="5">SUM(B6:B11)</f>
        <v>2683129</v>
      </c>
      <c r="C12" s="8">
        <f t="shared" si="5"/>
        <v>2683129</v>
      </c>
      <c r="D12" s="8">
        <f t="shared" si="5"/>
        <v>402469.35</v>
      </c>
      <c r="E12" s="8">
        <f t="shared" si="5"/>
        <v>3085598.35</v>
      </c>
      <c r="F12" s="8">
        <f t="shared" si="5"/>
        <v>462839.7525</v>
      </c>
      <c r="G12" s="8">
        <f t="shared" si="5"/>
        <v>3548438.1025</v>
      </c>
    </row>
    <row r="13" spans="1:10" ht="22.5" customHeight="1" x14ac:dyDescent="0.25"/>
    <row r="14" spans="1:10" ht="22.5" customHeight="1" x14ac:dyDescent="0.25"/>
    <row r="15" spans="1:10" ht="22.5" customHeight="1" x14ac:dyDescent="0.25">
      <c r="A15" s="31" t="s">
        <v>14</v>
      </c>
      <c r="B15" s="31"/>
      <c r="C15" s="31"/>
      <c r="D15" s="31"/>
      <c r="E15" s="31"/>
      <c r="F15" s="31"/>
      <c r="G15" s="31"/>
      <c r="H15" s="31"/>
      <c r="I15" s="31"/>
      <c r="J15" s="31"/>
    </row>
    <row r="16" spans="1:10" ht="37.5" customHeight="1" x14ac:dyDescent="0.25">
      <c r="A16" s="12" t="s">
        <v>15</v>
      </c>
      <c r="B16" s="12" t="s">
        <v>16</v>
      </c>
      <c r="C16" s="12" t="s">
        <v>17</v>
      </c>
      <c r="D16" s="12" t="s">
        <v>18</v>
      </c>
      <c r="E16" s="12" t="s">
        <v>20</v>
      </c>
      <c r="F16" s="12" t="s">
        <v>2</v>
      </c>
      <c r="G16" s="12" t="s">
        <v>19</v>
      </c>
      <c r="H16" s="12" t="s">
        <v>3</v>
      </c>
      <c r="I16" s="12" t="s">
        <v>4</v>
      </c>
      <c r="J16" s="12" t="s">
        <v>23</v>
      </c>
    </row>
    <row r="17" spans="1:13" ht="22.5" customHeight="1" x14ac:dyDescent="0.25">
      <c r="A17" s="9" t="s">
        <v>21</v>
      </c>
      <c r="B17" s="10"/>
      <c r="C17" s="10">
        <v>268333.94</v>
      </c>
      <c r="D17" s="10">
        <f>C17*1.05</f>
        <v>281750.63699999999</v>
      </c>
      <c r="E17" s="10">
        <f>D17*1.05</f>
        <v>295838.16885000002</v>
      </c>
      <c r="F17" s="10">
        <f>SUM(B17:E17)</f>
        <v>845922.74585000006</v>
      </c>
      <c r="G17" s="10">
        <f>F17*0.15</f>
        <v>126888.41187750001</v>
      </c>
      <c r="H17" s="10">
        <f>G17+F17</f>
        <v>972811.15772750007</v>
      </c>
      <c r="I17" s="10">
        <f>H17*0.15</f>
        <v>145921.67365912499</v>
      </c>
      <c r="J17" s="10">
        <f>SUM(H17:I17)</f>
        <v>1118732.8313866251</v>
      </c>
    </row>
    <row r="18" spans="1:13" ht="22.5" customHeight="1" x14ac:dyDescent="0.25">
      <c r="A18" s="9" t="s">
        <v>22</v>
      </c>
      <c r="B18" s="10">
        <v>0</v>
      </c>
      <c r="C18" s="10">
        <v>52633.15</v>
      </c>
      <c r="D18" s="10">
        <f>C18*1.05</f>
        <v>55264.807500000003</v>
      </c>
      <c r="E18" s="10">
        <f>D18*1.05</f>
        <v>58028.047875000004</v>
      </c>
      <c r="F18" s="10">
        <f>SUM(B18:E18)</f>
        <v>165926.00537500001</v>
      </c>
      <c r="G18" s="10">
        <f>F18*0.15</f>
        <v>24888.90080625</v>
      </c>
      <c r="H18" s="10">
        <f>G18+F18</f>
        <v>190814.90618125</v>
      </c>
      <c r="I18" s="10">
        <f>H18*0.15</f>
        <v>28622.235927187499</v>
      </c>
      <c r="J18" s="10">
        <f>SUM(H18:I18)</f>
        <v>219437.14210843749</v>
      </c>
    </row>
    <row r="19" spans="1:13" ht="22.5" customHeight="1" x14ac:dyDescent="0.25">
      <c r="A19" s="13" t="s">
        <v>13</v>
      </c>
      <c r="B19" s="11">
        <f t="shared" ref="B19:J19" si="6">SUM(B17:B18)</f>
        <v>0</v>
      </c>
      <c r="C19" s="11">
        <f t="shared" si="6"/>
        <v>320967.09000000003</v>
      </c>
      <c r="D19" s="11">
        <f t="shared" si="6"/>
        <v>337015.44449999998</v>
      </c>
      <c r="E19" s="11">
        <f t="shared" si="6"/>
        <v>353866.21672500001</v>
      </c>
      <c r="F19" s="11">
        <f t="shared" si="6"/>
        <v>1011848.751225</v>
      </c>
      <c r="G19" s="11">
        <f t="shared" si="6"/>
        <v>151777.31268375</v>
      </c>
      <c r="H19" s="11">
        <f t="shared" si="6"/>
        <v>1163626.0639087502</v>
      </c>
      <c r="I19" s="11">
        <f t="shared" si="6"/>
        <v>174543.90958631248</v>
      </c>
      <c r="J19" s="11">
        <f t="shared" si="6"/>
        <v>1338169.9734950624</v>
      </c>
    </row>
    <row r="20" spans="1:13" x14ac:dyDescent="0.25">
      <c r="K20" s="16">
        <f>H19/4</f>
        <v>290906.51597718755</v>
      </c>
    </row>
    <row r="21" spans="1:13" ht="18.75" x14ac:dyDescent="0.3">
      <c r="B21" s="15" t="s">
        <v>24</v>
      </c>
      <c r="K21" s="15" t="s">
        <v>24</v>
      </c>
    </row>
    <row r="23" spans="1:13" ht="20.25" customHeight="1" x14ac:dyDescent="0.25">
      <c r="A23" s="31" t="s">
        <v>6</v>
      </c>
      <c r="B23" s="31"/>
      <c r="C23" s="31"/>
      <c r="D23" s="31"/>
      <c r="E23" s="31"/>
      <c r="F23" s="31"/>
      <c r="H23" s="23" t="str">
        <f>A15</f>
        <v>In-Operation Support Vote 1 (NP)</v>
      </c>
      <c r="I23" s="23"/>
      <c r="J23" s="23"/>
      <c r="K23" s="23"/>
      <c r="L23" s="23"/>
      <c r="M23" s="23"/>
    </row>
    <row r="24" spans="1:13" ht="30" x14ac:dyDescent="0.25">
      <c r="A24" s="19" t="s">
        <v>1</v>
      </c>
      <c r="B24" s="19" t="s">
        <v>25</v>
      </c>
      <c r="C24" s="19" t="s">
        <v>26</v>
      </c>
      <c r="D24" s="19" t="s">
        <v>3</v>
      </c>
      <c r="E24" s="19" t="s">
        <v>4</v>
      </c>
      <c r="F24" s="19" t="s">
        <v>5</v>
      </c>
      <c r="H24" s="18" t="str">
        <f>A16</f>
        <v>Initial Costs</v>
      </c>
      <c r="I24" s="18" t="s">
        <v>28</v>
      </c>
      <c r="J24" s="18" t="s">
        <v>26</v>
      </c>
      <c r="K24" s="18"/>
      <c r="L24" s="18"/>
      <c r="M24" s="18"/>
    </row>
    <row r="25" spans="1:13" ht="55.5" customHeight="1" x14ac:dyDescent="0.25">
      <c r="A25" s="5" t="str">
        <f t="shared" ref="A25:A30" si="7">A6</f>
        <v>2 mobile kit (incl this and that and warranty)</v>
      </c>
      <c r="B25" s="6">
        <f t="shared" ref="B25:D26" si="8">C6</f>
        <v>2631699</v>
      </c>
      <c r="C25" s="6">
        <f t="shared" si="8"/>
        <v>394754.85</v>
      </c>
      <c r="D25" s="6">
        <f t="shared" si="8"/>
        <v>3026453.85</v>
      </c>
      <c r="E25" s="6">
        <v>2631699</v>
      </c>
      <c r="F25" s="6">
        <v>2631699</v>
      </c>
      <c r="H25" s="20" t="str">
        <f>A17</f>
        <v>Some Kit Item</v>
      </c>
      <c r="I25" s="21">
        <f t="shared" ref="I25:M26" si="9">F17</f>
        <v>845922.74585000006</v>
      </c>
      <c r="J25" s="22">
        <f t="shared" si="9"/>
        <v>126888.41187750001</v>
      </c>
      <c r="K25" s="22">
        <f t="shared" si="9"/>
        <v>972811.15772750007</v>
      </c>
      <c r="L25" s="22">
        <f t="shared" si="9"/>
        <v>145921.67365912499</v>
      </c>
      <c r="M25" s="21">
        <f t="shared" si="9"/>
        <v>1118732.8313866251</v>
      </c>
    </row>
    <row r="26" spans="1:13" ht="22.5" customHeight="1" x14ac:dyDescent="0.25">
      <c r="A26" s="5" t="str">
        <f t="shared" si="7"/>
        <v>Item X</v>
      </c>
      <c r="B26" s="6">
        <f t="shared" si="8"/>
        <v>51430</v>
      </c>
      <c r="C26" s="6">
        <f t="shared" si="8"/>
        <v>7714.5</v>
      </c>
      <c r="D26" s="6">
        <f t="shared" si="8"/>
        <v>59144.5</v>
      </c>
      <c r="E26" s="6">
        <v>2631699</v>
      </c>
      <c r="F26" s="6">
        <v>2631699</v>
      </c>
      <c r="H26" s="9" t="str">
        <f>A18</f>
        <v>Somother Kit Item</v>
      </c>
      <c r="I26" s="21">
        <f t="shared" si="9"/>
        <v>165926.00537500001</v>
      </c>
      <c r="J26" s="22">
        <f t="shared" si="9"/>
        <v>24888.90080625</v>
      </c>
      <c r="K26" s="22">
        <f t="shared" si="9"/>
        <v>190814.90618125</v>
      </c>
      <c r="L26" s="22">
        <f t="shared" si="9"/>
        <v>28622.235927187499</v>
      </c>
      <c r="M26" s="21">
        <f t="shared" si="9"/>
        <v>219437.14210843749</v>
      </c>
    </row>
    <row r="27" spans="1:13" ht="24" customHeight="1" x14ac:dyDescent="0.25">
      <c r="A27" s="5" t="str">
        <f t="shared" si="7"/>
        <v>Item Y</v>
      </c>
      <c r="B27" s="6">
        <v>2631699</v>
      </c>
      <c r="C27" s="6">
        <f t="shared" ref="C27:D31" si="10">D8</f>
        <v>0</v>
      </c>
      <c r="D27" s="6">
        <f t="shared" si="10"/>
        <v>0</v>
      </c>
      <c r="E27" s="6">
        <v>2631699</v>
      </c>
      <c r="F27" s="6">
        <v>2631699</v>
      </c>
      <c r="H27" s="13" t="s">
        <v>13</v>
      </c>
      <c r="I27" s="11">
        <f>SUM(I25:I26)</f>
        <v>1011848.751225</v>
      </c>
      <c r="J27" s="11">
        <f>SUM(J25:J26)</f>
        <v>151777.31268375</v>
      </c>
      <c r="K27" s="11">
        <f>SUM(K25:K26)</f>
        <v>1163626.0639087502</v>
      </c>
      <c r="L27" s="11">
        <f>SUM(L25:L26)</f>
        <v>174543.90958631248</v>
      </c>
      <c r="M27" s="11">
        <f>SUM(M25:M26)</f>
        <v>1338169.9734950624</v>
      </c>
    </row>
    <row r="28" spans="1:13" ht="24" customHeight="1" x14ac:dyDescent="0.25">
      <c r="A28" s="7" t="str">
        <f t="shared" si="7"/>
        <v>Item Z</v>
      </c>
      <c r="B28" s="6">
        <f>C9</f>
        <v>0</v>
      </c>
      <c r="C28" s="6">
        <f t="shared" si="10"/>
        <v>0</v>
      </c>
      <c r="D28" s="6">
        <f t="shared" si="10"/>
        <v>0</v>
      </c>
      <c r="E28" s="6">
        <v>2631699</v>
      </c>
      <c r="F28" s="6">
        <v>2631699</v>
      </c>
    </row>
    <row r="29" spans="1:13" ht="24" customHeight="1" x14ac:dyDescent="0.25">
      <c r="A29" s="3" t="str">
        <f t="shared" si="7"/>
        <v>VTS</v>
      </c>
      <c r="B29" s="6">
        <f>C10</f>
        <v>0</v>
      </c>
      <c r="C29" s="6">
        <f t="shared" si="10"/>
        <v>0</v>
      </c>
      <c r="D29" s="6">
        <f t="shared" si="10"/>
        <v>0</v>
      </c>
      <c r="E29" s="6">
        <v>2631699</v>
      </c>
      <c r="F29" s="6">
        <v>2631699</v>
      </c>
      <c r="H29" t="s">
        <v>29</v>
      </c>
      <c r="I29">
        <v>4</v>
      </c>
    </row>
    <row r="30" spans="1:13" ht="22.5" customHeight="1" x14ac:dyDescent="0.25">
      <c r="A30" s="3" t="str">
        <f t="shared" si="7"/>
        <v>TD</v>
      </c>
      <c r="B30" s="6">
        <f>C11</f>
        <v>0</v>
      </c>
      <c r="C30" s="6">
        <f t="shared" si="10"/>
        <v>0</v>
      </c>
      <c r="D30" s="6">
        <f t="shared" si="10"/>
        <v>0</v>
      </c>
      <c r="E30" s="6">
        <v>2631699</v>
      </c>
      <c r="F30" s="6">
        <v>2631699</v>
      </c>
      <c r="H30" t="s">
        <v>30</v>
      </c>
      <c r="I30">
        <v>2</v>
      </c>
    </row>
    <row r="31" spans="1:13" ht="24" customHeight="1" x14ac:dyDescent="0.25">
      <c r="A31" s="13" t="s">
        <v>13</v>
      </c>
      <c r="B31" s="14">
        <f>C12</f>
        <v>2683129</v>
      </c>
      <c r="C31" s="14">
        <f t="shared" si="10"/>
        <v>402469.35</v>
      </c>
      <c r="D31" s="14">
        <f t="shared" si="10"/>
        <v>3085598.35</v>
      </c>
      <c r="E31" s="14">
        <f>F12</f>
        <v>462839.7525</v>
      </c>
      <c r="F31" s="14">
        <f>G12</f>
        <v>3548438.1025</v>
      </c>
      <c r="H31" t="s">
        <v>31</v>
      </c>
      <c r="I31" t="s">
        <v>32</v>
      </c>
    </row>
  </sheetData>
  <mergeCells count="4">
    <mergeCell ref="A2:G3"/>
    <mergeCell ref="A4:G4"/>
    <mergeCell ref="A15:J15"/>
    <mergeCell ref="A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4DF5-2A13-4717-B2C2-A42EA22C004E}">
  <dimension ref="B1:G5"/>
  <sheetViews>
    <sheetView tabSelected="1" workbookViewId="0">
      <selection activeCell="A8" sqref="A8"/>
    </sheetView>
  </sheetViews>
  <sheetFormatPr defaultRowHeight="15" x14ac:dyDescent="0.25"/>
  <cols>
    <col min="2" max="2" width="31.5703125" customWidth="1"/>
  </cols>
  <sheetData>
    <row r="1" spans="2:7" x14ac:dyDescent="0.25">
      <c r="B1" s="32" t="s">
        <v>33</v>
      </c>
      <c r="C1" s="32"/>
      <c r="D1" s="32"/>
      <c r="E1" s="32"/>
      <c r="F1" s="32"/>
      <c r="G1" s="32"/>
    </row>
    <row r="2" spans="2:7" x14ac:dyDescent="0.25">
      <c r="B2" s="17" t="s">
        <v>34</v>
      </c>
      <c r="C2" s="24" t="s">
        <v>35</v>
      </c>
      <c r="D2" s="24" t="s">
        <v>38</v>
      </c>
      <c r="E2" s="24" t="s">
        <v>36</v>
      </c>
      <c r="F2" s="24" t="s">
        <v>37</v>
      </c>
      <c r="G2" s="24" t="s">
        <v>39</v>
      </c>
    </row>
    <row r="3" spans="2:7" x14ac:dyDescent="0.25">
      <c r="B3" s="25" t="s">
        <v>40</v>
      </c>
      <c r="C3" s="26">
        <v>16</v>
      </c>
      <c r="D3" s="26">
        <v>50</v>
      </c>
      <c r="E3" s="26">
        <v>3</v>
      </c>
      <c r="F3" s="26">
        <v>7</v>
      </c>
      <c r="G3" s="27">
        <f>SUM(C3:F3)</f>
        <v>76</v>
      </c>
    </row>
    <row r="4" spans="2:7" x14ac:dyDescent="0.25">
      <c r="B4" s="25" t="s">
        <v>41</v>
      </c>
      <c r="C4" s="26">
        <v>16</v>
      </c>
      <c r="D4" s="26">
        <v>50</v>
      </c>
      <c r="E4" s="26">
        <v>0</v>
      </c>
      <c r="F4" s="26">
        <v>7</v>
      </c>
      <c r="G4" s="27">
        <f>SUM(C4:F4)</f>
        <v>73</v>
      </c>
    </row>
    <row r="5" spans="2:7" x14ac:dyDescent="0.25">
      <c r="B5" s="25" t="s">
        <v>42</v>
      </c>
      <c r="C5" s="26">
        <v>1</v>
      </c>
      <c r="D5" s="26">
        <v>5</v>
      </c>
      <c r="E5" s="26">
        <v>3</v>
      </c>
      <c r="F5" s="26">
        <v>0</v>
      </c>
      <c r="G5" s="27">
        <f>SUM(C5:F5)</f>
        <v>9</v>
      </c>
    </row>
  </sheetData>
  <mergeCells count="1">
    <mergeCell ref="B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B0B779E1104B479472358F426B8116" ma:contentTypeVersion="5" ma:contentTypeDescription="Create a new document." ma:contentTypeScope="" ma:versionID="5aece9e54c730ab36cbabca402936f49">
  <xsd:schema xmlns:xsd="http://www.w3.org/2001/XMLSchema" xmlns:xs="http://www.w3.org/2001/XMLSchema" xmlns:p="http://schemas.microsoft.com/office/2006/metadata/properties" xmlns:ns3="28c6bf99-c48d-4741-aea8-7e9b00c70f55" targetNamespace="http://schemas.microsoft.com/office/2006/metadata/properties" ma:root="true" ma:fieldsID="eb5ab35f1c65fdd362d14d42a19cd199" ns3:_="">
    <xsd:import namespace="28c6bf99-c48d-4741-aea8-7e9b00c70f5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6bf99-c48d-4741-aea8-7e9b00c70f5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D0273A-EFD0-4B5B-A398-A1F516134F42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28c6bf99-c48d-4741-aea8-7e9b00c70f55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123D75-230F-4426-A8F9-7ACE15A47F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083FC3-65C3-4D71-9F3B-67513F80C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6bf99-c48d-4741-aea8-7e9b00c70f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Breakdown</vt:lpstr>
      <vt:lpstr>Distribution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Miron</dc:creator>
  <cp:lastModifiedBy>Patrick Miron</cp:lastModifiedBy>
  <dcterms:created xsi:type="dcterms:W3CDTF">2025-03-20T16:32:47Z</dcterms:created>
  <dcterms:modified xsi:type="dcterms:W3CDTF">2025-03-20T17:41:35Z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0x010100EAB0B779E1104B479472358F426B8116</vt:lpwstr>
  </property>
</Properties>
</file>